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reyes.DOMAINUNICAR\Desktop\"/>
    </mc:Choice>
  </mc:AlternateContent>
  <xr:revisionPtr revIDLastSave="0" documentId="13_ncr:1_{A2EC7D9C-F5D7-4F2B-A862-0C8554E114F4}" xr6:coauthVersionLast="47" xr6:coauthVersionMax="47" xr10:uidLastSave="{00000000-0000-0000-0000-000000000000}"/>
  <bookViews>
    <workbookView xWindow="-120" yWindow="-120" windowWidth="20730" windowHeight="11040" firstSheet="15" activeTab="17" xr2:uid="{00000000-000D-0000-FFFF-FFFF00000000}"/>
  </bookViews>
  <sheets>
    <sheet name="SEPTIEMBRE DECE-5" sheetId="99" r:id="rId1"/>
    <sheet name="OCTUBRE DECE-5" sheetId="107" r:id="rId2"/>
    <sheet name="NOVIEMBRE DECE-5" sheetId="113" r:id="rId3"/>
    <sheet name="SEPTIEMBRE ANEXO A DECE-5" sheetId="100" r:id="rId4"/>
    <sheet name="OCTUBRE ANEXO A DECE-5" sheetId="108" r:id="rId5"/>
    <sheet name="NOVIEMBRE ANEXO A DECE-5" sheetId="114" r:id="rId6"/>
    <sheet name="SEPTIEMBRE DECE-6" sheetId="101" r:id="rId7"/>
    <sheet name="OCTUBRE DECE-6" sheetId="109" r:id="rId8"/>
    <sheet name="NOVIEMBRE DECE-6" sheetId="115" r:id="rId9"/>
    <sheet name="EJEC. FISICA SEPTIEMBRE DECE-8" sheetId="102" r:id="rId10"/>
    <sheet name="EJEC. FISICA OCTUBRE DECE-8" sheetId="110" r:id="rId11"/>
    <sheet name="EJEC. FISICA NOVIEMBRE DECE-8" sheetId="116" r:id="rId12"/>
    <sheet name="PRESUPUESTO SEPTIEMBRE" sheetId="103" r:id="rId13"/>
    <sheet name="PRESUPUESTO OCTUBRE" sheetId="106" r:id="rId14"/>
    <sheet name="PRESUPUESTO NOVIEMBRE" sheetId="112" r:id="rId15"/>
    <sheet name="APORTES SEPTIEMBRE" sheetId="104" r:id="rId16"/>
    <sheet name="APORTES OCTUBRE" sheetId="105" r:id="rId17"/>
    <sheet name="APORTES NOVIEMBRE" sheetId="111" r:id="rId18"/>
  </sheets>
  <definedNames>
    <definedName name="_xlnm.Print_Area" localSheetId="17">'APORTES NOVIEMBRE'!$A$1:$F$24</definedName>
    <definedName name="_xlnm.Print_Area" localSheetId="16">'APORTES OCTUBRE'!$A$1:$F$24</definedName>
    <definedName name="_xlnm.Print_Area" localSheetId="15">'APORTES SEPTIEMBRE'!$A$1:$F$23</definedName>
    <definedName name="_xlnm.Print_Area" localSheetId="11">'EJEC. FISICA NOVIEMBRE DECE-8'!$A$1:$L$183</definedName>
    <definedName name="_xlnm.Print_Area" localSheetId="10">'EJEC. FISICA OCTUBRE DECE-8'!$A$1:$N$166</definedName>
    <definedName name="_xlnm.Print_Area" localSheetId="9">'EJEC. FISICA SEPTIEMBRE DECE-8'!$A$1:$L$178</definedName>
    <definedName name="_xlnm.Print_Area" localSheetId="5">'NOVIEMBRE ANEXO A DECE-5'!$A$1:$J$244</definedName>
    <definedName name="_xlnm.Print_Area" localSheetId="2">'NOVIEMBRE DECE-5'!$A$1:$L$192</definedName>
    <definedName name="_xlnm.Print_Area" localSheetId="8">'NOVIEMBRE DECE-6'!$A$1:$K$72</definedName>
    <definedName name="_xlnm.Print_Area" localSheetId="4">'OCTUBRE ANEXO A DECE-5'!$A$1:$J$244</definedName>
    <definedName name="_xlnm.Print_Area" localSheetId="1">'OCTUBRE DECE-5'!$A$1:$L$192</definedName>
    <definedName name="_xlnm.Print_Area" localSheetId="7">'OCTUBRE DECE-6'!$A$1:$K$72</definedName>
    <definedName name="_xlnm.Print_Area" localSheetId="14">'PRESUPUESTO NOVIEMBRE'!$A$1:$E$43</definedName>
    <definedName name="_xlnm.Print_Area" localSheetId="13">'PRESUPUESTO OCTUBRE'!$A$1:$E$43</definedName>
    <definedName name="_xlnm.Print_Area" localSheetId="12">'PRESUPUESTO SEPTIEMBRE'!$A$1:$E$43</definedName>
    <definedName name="_xlnm.Print_Area" localSheetId="3">'SEPTIEMBRE ANEXO A DECE-5'!$A$1:$J$244</definedName>
    <definedName name="_xlnm.Print_Area" localSheetId="0">'SEPTIEMBRE DECE-5'!$A$1:$L$220</definedName>
    <definedName name="_xlnm.Print_Area" localSheetId="6">'SEPTIEMBRE DECE-6'!$A$1:$K$72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39" i="116" l="1"/>
  <c r="J105" i="116"/>
  <c r="I105" i="116"/>
  <c r="H105" i="116"/>
  <c r="G105" i="116"/>
  <c r="F105" i="116"/>
  <c r="E105" i="116"/>
  <c r="D105" i="116"/>
  <c r="C105" i="116"/>
  <c r="L104" i="116"/>
  <c r="D149" i="116" s="1"/>
  <c r="K104" i="116"/>
  <c r="C149" i="116" s="1"/>
  <c r="L103" i="116"/>
  <c r="D148" i="116" s="1"/>
  <c r="K103" i="116"/>
  <c r="C148" i="116" s="1"/>
  <c r="L102" i="116"/>
  <c r="D147" i="116" s="1"/>
  <c r="K102" i="116"/>
  <c r="C147" i="116" s="1"/>
  <c r="L101" i="116"/>
  <c r="D146" i="116" s="1"/>
  <c r="K101" i="116"/>
  <c r="C146" i="116" s="1"/>
  <c r="L100" i="116"/>
  <c r="D145" i="116" s="1"/>
  <c r="K100" i="116"/>
  <c r="C145" i="116" s="1"/>
  <c r="L99" i="116"/>
  <c r="D144" i="116" s="1"/>
  <c r="K99" i="116"/>
  <c r="C144" i="116" s="1"/>
  <c r="L98" i="116"/>
  <c r="D143" i="116" s="1"/>
  <c r="K98" i="116"/>
  <c r="C143" i="116" s="1"/>
  <c r="L97" i="116"/>
  <c r="D142" i="116" s="1"/>
  <c r="K97" i="116"/>
  <c r="C142" i="116" s="1"/>
  <c r="L96" i="116"/>
  <c r="D141" i="116" s="1"/>
  <c r="K96" i="116"/>
  <c r="C141" i="116" s="1"/>
  <c r="L95" i="116"/>
  <c r="D140" i="116" s="1"/>
  <c r="K95" i="116"/>
  <c r="C140" i="116" s="1"/>
  <c r="L94" i="116"/>
  <c r="K94" i="116"/>
  <c r="C139" i="116" s="1"/>
  <c r="L93" i="116"/>
  <c r="D138" i="116" s="1"/>
  <c r="K93" i="116"/>
  <c r="C138" i="116" s="1"/>
  <c r="L92" i="116"/>
  <c r="D137" i="116" s="1"/>
  <c r="K92" i="116"/>
  <c r="C137" i="116" s="1"/>
  <c r="L91" i="116"/>
  <c r="D136" i="116" s="1"/>
  <c r="K91" i="116"/>
  <c r="C136" i="116" s="1"/>
  <c r="L90" i="116"/>
  <c r="D135" i="116" s="1"/>
  <c r="K90" i="116"/>
  <c r="C135" i="116" s="1"/>
  <c r="L89" i="116"/>
  <c r="D134" i="116" s="1"/>
  <c r="K89" i="116"/>
  <c r="C134" i="116" s="1"/>
  <c r="L88" i="116"/>
  <c r="L105" i="116" s="1"/>
  <c r="K88" i="116"/>
  <c r="C133" i="116" s="1"/>
  <c r="L87" i="116"/>
  <c r="D132" i="116" s="1"/>
  <c r="K87" i="116"/>
  <c r="C132" i="116" s="1"/>
  <c r="L86" i="116"/>
  <c r="D131" i="116" s="1"/>
  <c r="K86" i="116"/>
  <c r="C131" i="116" s="1"/>
  <c r="J64" i="116"/>
  <c r="I64" i="116"/>
  <c r="H64" i="116"/>
  <c r="G64" i="116"/>
  <c r="F64" i="116"/>
  <c r="E64" i="116"/>
  <c r="D64" i="116"/>
  <c r="C64" i="116"/>
  <c r="J32" i="116"/>
  <c r="I32" i="116"/>
  <c r="H32" i="116"/>
  <c r="G32" i="116"/>
  <c r="F32" i="116"/>
  <c r="E32" i="116"/>
  <c r="D32" i="116"/>
  <c r="C32" i="116"/>
  <c r="I38" i="115"/>
  <c r="H38" i="115"/>
  <c r="G38" i="115"/>
  <c r="F38" i="115"/>
  <c r="E38" i="115"/>
  <c r="D38" i="115"/>
  <c r="B38" i="115"/>
  <c r="K37" i="115"/>
  <c r="C44" i="115" s="1"/>
  <c r="J37" i="115"/>
  <c r="B44" i="115" s="1"/>
  <c r="J36" i="115"/>
  <c r="J38" i="115" s="1"/>
  <c r="C36" i="115"/>
  <c r="C38" i="115" s="1"/>
  <c r="I29" i="115"/>
  <c r="H29" i="115"/>
  <c r="G29" i="115"/>
  <c r="F29" i="115"/>
  <c r="E29" i="115"/>
  <c r="D29" i="115"/>
  <c r="C29" i="115"/>
  <c r="B29" i="115"/>
  <c r="I21" i="115"/>
  <c r="H21" i="115"/>
  <c r="G21" i="115"/>
  <c r="F21" i="115"/>
  <c r="E21" i="115"/>
  <c r="D21" i="115"/>
  <c r="C21" i="115"/>
  <c r="B21" i="115"/>
  <c r="F206" i="114"/>
  <c r="D205" i="114"/>
  <c r="E204" i="114"/>
  <c r="D204" i="114"/>
  <c r="E203" i="114"/>
  <c r="D203" i="114"/>
  <c r="E202" i="114"/>
  <c r="D202" i="114"/>
  <c r="D201" i="114"/>
  <c r="D200" i="114"/>
  <c r="D199" i="114"/>
  <c r="E198" i="114"/>
  <c r="D198" i="114"/>
  <c r="E197" i="114"/>
  <c r="D197" i="114"/>
  <c r="E196" i="114"/>
  <c r="D196" i="114"/>
  <c r="D195" i="114"/>
  <c r="D194" i="114"/>
  <c r="D193" i="114"/>
  <c r="E192" i="114"/>
  <c r="D192" i="114"/>
  <c r="E191" i="114"/>
  <c r="D191" i="114"/>
  <c r="E190" i="114"/>
  <c r="D190" i="114"/>
  <c r="D189" i="114"/>
  <c r="D188" i="114"/>
  <c r="D187" i="114"/>
  <c r="E186" i="114"/>
  <c r="D186" i="114"/>
  <c r="E185" i="114"/>
  <c r="D185" i="114"/>
  <c r="E184" i="114"/>
  <c r="D184" i="114"/>
  <c r="J152" i="114"/>
  <c r="I152" i="114"/>
  <c r="H152" i="114"/>
  <c r="G152" i="114"/>
  <c r="F152" i="114"/>
  <c r="E152" i="114"/>
  <c r="E128" i="114" s="1"/>
  <c r="D152" i="114"/>
  <c r="C152" i="114"/>
  <c r="J136" i="114"/>
  <c r="J128" i="114" s="1"/>
  <c r="I136" i="114"/>
  <c r="H136" i="114"/>
  <c r="G136" i="114"/>
  <c r="F136" i="114"/>
  <c r="E136" i="114"/>
  <c r="D136" i="114"/>
  <c r="D128" i="114" s="1"/>
  <c r="C136" i="114"/>
  <c r="C128" i="114" s="1"/>
  <c r="I128" i="114"/>
  <c r="H128" i="114"/>
  <c r="G128" i="114"/>
  <c r="F128" i="114"/>
  <c r="J102" i="114"/>
  <c r="I102" i="114"/>
  <c r="H102" i="114"/>
  <c r="G102" i="114"/>
  <c r="F102" i="114"/>
  <c r="E102" i="114"/>
  <c r="E78" i="114" s="1"/>
  <c r="D102" i="114"/>
  <c r="C102" i="114"/>
  <c r="J86" i="114"/>
  <c r="J78" i="114" s="1"/>
  <c r="I86" i="114"/>
  <c r="H86" i="114"/>
  <c r="G86" i="114"/>
  <c r="F86" i="114"/>
  <c r="E86" i="114"/>
  <c r="D86" i="114"/>
  <c r="D78" i="114" s="1"/>
  <c r="C86" i="114"/>
  <c r="C78" i="114" s="1"/>
  <c r="I78" i="114"/>
  <c r="H78" i="114"/>
  <c r="G78" i="114"/>
  <c r="F78" i="114"/>
  <c r="J43" i="114"/>
  <c r="I43" i="114"/>
  <c r="H43" i="114"/>
  <c r="G43" i="114"/>
  <c r="F43" i="114"/>
  <c r="E43" i="114"/>
  <c r="E19" i="114" s="1"/>
  <c r="D43" i="114"/>
  <c r="D19" i="114" s="1"/>
  <c r="C43" i="114"/>
  <c r="J27" i="114"/>
  <c r="J19" i="114" s="1"/>
  <c r="I27" i="114"/>
  <c r="H27" i="114"/>
  <c r="G27" i="114"/>
  <c r="F27" i="114"/>
  <c r="E27" i="114"/>
  <c r="D27" i="114"/>
  <c r="C27" i="114"/>
  <c r="C19" i="114" s="1"/>
  <c r="I19" i="114"/>
  <c r="H19" i="114"/>
  <c r="G19" i="114"/>
  <c r="F19" i="114"/>
  <c r="D170" i="113"/>
  <c r="C170" i="113"/>
  <c r="D169" i="113"/>
  <c r="C169" i="113"/>
  <c r="D168" i="113"/>
  <c r="D164" i="113"/>
  <c r="C164" i="113"/>
  <c r="D163" i="113"/>
  <c r="C163" i="113"/>
  <c r="D162" i="113"/>
  <c r="D158" i="113"/>
  <c r="C158" i="113"/>
  <c r="D157" i="113"/>
  <c r="C157" i="113"/>
  <c r="D156" i="113"/>
  <c r="D152" i="113"/>
  <c r="C152" i="113"/>
  <c r="D151" i="113"/>
  <c r="C151" i="113"/>
  <c r="D150" i="113"/>
  <c r="I119" i="113"/>
  <c r="H119" i="113"/>
  <c r="G119" i="113"/>
  <c r="F119" i="113"/>
  <c r="J118" i="113"/>
  <c r="I118" i="113"/>
  <c r="H118" i="113"/>
  <c r="G118" i="113"/>
  <c r="F118" i="113"/>
  <c r="E118" i="113"/>
  <c r="E119" i="113" s="1"/>
  <c r="D118" i="113"/>
  <c r="D119" i="113" s="1"/>
  <c r="C118" i="113"/>
  <c r="C119" i="113" s="1"/>
  <c r="L117" i="113"/>
  <c r="K117" i="113"/>
  <c r="E205" i="114" s="1"/>
  <c r="L116" i="113"/>
  <c r="K116" i="113"/>
  <c r="L115" i="113"/>
  <c r="K115" i="113"/>
  <c r="C168" i="113" s="1"/>
  <c r="L114" i="113"/>
  <c r="D167" i="113" s="1"/>
  <c r="K114" i="113"/>
  <c r="C167" i="113" s="1"/>
  <c r="L113" i="113"/>
  <c r="D166" i="113" s="1"/>
  <c r="K113" i="113"/>
  <c r="E201" i="114" s="1"/>
  <c r="L112" i="113"/>
  <c r="D165" i="113" s="1"/>
  <c r="K112" i="113"/>
  <c r="E200" i="114" s="1"/>
  <c r="L111" i="113"/>
  <c r="K111" i="113"/>
  <c r="E199" i="114" s="1"/>
  <c r="L110" i="113"/>
  <c r="K110" i="113"/>
  <c r="L109" i="113"/>
  <c r="K109" i="113"/>
  <c r="C162" i="113" s="1"/>
  <c r="L108" i="113"/>
  <c r="D161" i="113" s="1"/>
  <c r="K108" i="113"/>
  <c r="C161" i="113" s="1"/>
  <c r="L107" i="113"/>
  <c r="D160" i="113" s="1"/>
  <c r="K107" i="113"/>
  <c r="E195" i="114" s="1"/>
  <c r="L106" i="113"/>
  <c r="D159" i="113" s="1"/>
  <c r="K106" i="113"/>
  <c r="E194" i="114" s="1"/>
  <c r="L105" i="113"/>
  <c r="K105" i="113"/>
  <c r="E193" i="114" s="1"/>
  <c r="L104" i="113"/>
  <c r="K104" i="113"/>
  <c r="L103" i="113"/>
  <c r="K103" i="113"/>
  <c r="C156" i="113" s="1"/>
  <c r="L102" i="113"/>
  <c r="D155" i="113" s="1"/>
  <c r="K102" i="113"/>
  <c r="C155" i="113" s="1"/>
  <c r="L101" i="113"/>
  <c r="D154" i="113" s="1"/>
  <c r="K101" i="113"/>
  <c r="E189" i="114" s="1"/>
  <c r="L100" i="113"/>
  <c r="D153" i="113" s="1"/>
  <c r="K100" i="113"/>
  <c r="E188" i="114" s="1"/>
  <c r="L99" i="113"/>
  <c r="K99" i="113"/>
  <c r="E187" i="114" s="1"/>
  <c r="L98" i="113"/>
  <c r="K98" i="113"/>
  <c r="L97" i="113"/>
  <c r="K97" i="113"/>
  <c r="C150" i="113" s="1"/>
  <c r="L96" i="113"/>
  <c r="D149" i="113" s="1"/>
  <c r="K96" i="113"/>
  <c r="C149" i="113" s="1"/>
  <c r="J93" i="113"/>
  <c r="J119" i="113" s="1"/>
  <c r="I93" i="113"/>
  <c r="H93" i="113"/>
  <c r="G93" i="113"/>
  <c r="F93" i="113"/>
  <c r="E93" i="113"/>
  <c r="D93" i="113"/>
  <c r="C93" i="113"/>
  <c r="L92" i="113"/>
  <c r="K92" i="113"/>
  <c r="L91" i="113"/>
  <c r="K91" i="113"/>
  <c r="K93" i="113" s="1"/>
  <c r="L90" i="113"/>
  <c r="L93" i="113" s="1"/>
  <c r="K90" i="113"/>
  <c r="D83" i="113"/>
  <c r="C83" i="113"/>
  <c r="J82" i="113"/>
  <c r="J83" i="113" s="1"/>
  <c r="I82" i="113"/>
  <c r="I83" i="113" s="1"/>
  <c r="H82" i="113"/>
  <c r="H83" i="113" s="1"/>
  <c r="G82" i="113"/>
  <c r="G83" i="113" s="1"/>
  <c r="F82" i="113"/>
  <c r="F83" i="113" s="1"/>
  <c r="E82" i="113"/>
  <c r="D82" i="113"/>
  <c r="C82" i="113"/>
  <c r="J57" i="113"/>
  <c r="I57" i="113"/>
  <c r="H57" i="113"/>
  <c r="G57" i="113"/>
  <c r="F57" i="113"/>
  <c r="E57" i="113"/>
  <c r="E83" i="113" s="1"/>
  <c r="D57" i="113"/>
  <c r="C57" i="113"/>
  <c r="B51" i="113"/>
  <c r="A50" i="113"/>
  <c r="A86" i="113" s="1"/>
  <c r="F47" i="113"/>
  <c r="E47" i="113"/>
  <c r="D47" i="113"/>
  <c r="C47" i="113"/>
  <c r="J46" i="113"/>
  <c r="J47" i="113" s="1"/>
  <c r="I46" i="113"/>
  <c r="I47" i="113" s="1"/>
  <c r="H46" i="113"/>
  <c r="H47" i="113" s="1"/>
  <c r="G46" i="113"/>
  <c r="F46" i="113"/>
  <c r="E46" i="113"/>
  <c r="D46" i="113"/>
  <c r="C46" i="113"/>
  <c r="J21" i="113"/>
  <c r="I21" i="113"/>
  <c r="H21" i="113"/>
  <c r="G21" i="113"/>
  <c r="G47" i="113" s="1"/>
  <c r="F21" i="113"/>
  <c r="E21" i="113"/>
  <c r="D21" i="113"/>
  <c r="C21" i="113"/>
  <c r="J18" i="113"/>
  <c r="D35" i="112"/>
  <c r="D36" i="112" s="1"/>
  <c r="C34" i="112"/>
  <c r="E34" i="112" s="1"/>
  <c r="C33" i="112"/>
  <c r="E33" i="112" s="1"/>
  <c r="E32" i="112"/>
  <c r="E31" i="112"/>
  <c r="C31" i="112"/>
  <c r="C30" i="112"/>
  <c r="E30" i="112" s="1"/>
  <c r="C29" i="112"/>
  <c r="E29" i="112" s="1"/>
  <c r="E28" i="112"/>
  <c r="C28" i="112"/>
  <c r="C27" i="112"/>
  <c r="E27" i="112" s="1"/>
  <c r="E26" i="112"/>
  <c r="C25" i="112"/>
  <c r="E25" i="112" s="1"/>
  <c r="C24" i="112"/>
  <c r="E24" i="112" s="1"/>
  <c r="E23" i="112"/>
  <c r="C22" i="112"/>
  <c r="E22" i="112" s="1"/>
  <c r="E21" i="112"/>
  <c r="E20" i="112"/>
  <c r="C20" i="112"/>
  <c r="E19" i="112"/>
  <c r="E18" i="112"/>
  <c r="C17" i="112"/>
  <c r="C35" i="112" s="1"/>
  <c r="C36" i="112" s="1"/>
  <c r="C16" i="112"/>
  <c r="E16" i="112" s="1"/>
  <c r="E15" i="112"/>
  <c r="C14" i="112"/>
  <c r="E14" i="112" s="1"/>
  <c r="E13" i="112"/>
  <c r="D10" i="112"/>
  <c r="C10" i="112"/>
  <c r="E9" i="112"/>
  <c r="E10" i="112" s="1"/>
  <c r="E8" i="112"/>
  <c r="E12" i="112" s="1"/>
  <c r="C8" i="112"/>
  <c r="C12" i="112" s="1"/>
  <c r="D6" i="112"/>
  <c r="C6" i="112"/>
  <c r="E5" i="112"/>
  <c r="E6" i="112" s="1"/>
  <c r="B15" i="111"/>
  <c r="J88" i="110"/>
  <c r="I88" i="110"/>
  <c r="H88" i="110"/>
  <c r="G88" i="110"/>
  <c r="F88" i="110"/>
  <c r="E88" i="110"/>
  <c r="D88" i="110"/>
  <c r="C88" i="110"/>
  <c r="L87" i="110"/>
  <c r="D132" i="110" s="1"/>
  <c r="K87" i="110"/>
  <c r="C132" i="110" s="1"/>
  <c r="L86" i="110"/>
  <c r="D131" i="110" s="1"/>
  <c r="K86" i="110"/>
  <c r="C131" i="110" s="1"/>
  <c r="L85" i="110"/>
  <c r="D130" i="110" s="1"/>
  <c r="K85" i="110"/>
  <c r="C130" i="110" s="1"/>
  <c r="L84" i="110"/>
  <c r="D129" i="110" s="1"/>
  <c r="K84" i="110"/>
  <c r="C129" i="110" s="1"/>
  <c r="L83" i="110"/>
  <c r="D128" i="110" s="1"/>
  <c r="K83" i="110"/>
  <c r="C128" i="110" s="1"/>
  <c r="L82" i="110"/>
  <c r="D127" i="110" s="1"/>
  <c r="K82" i="110"/>
  <c r="C127" i="110" s="1"/>
  <c r="L81" i="110"/>
  <c r="D126" i="110" s="1"/>
  <c r="K81" i="110"/>
  <c r="C126" i="110" s="1"/>
  <c r="L80" i="110"/>
  <c r="D125" i="110" s="1"/>
  <c r="K80" i="110"/>
  <c r="C125" i="110" s="1"/>
  <c r="L79" i="110"/>
  <c r="D124" i="110" s="1"/>
  <c r="K79" i="110"/>
  <c r="C124" i="110" s="1"/>
  <c r="L78" i="110"/>
  <c r="D123" i="110" s="1"/>
  <c r="K78" i="110"/>
  <c r="C123" i="110" s="1"/>
  <c r="L77" i="110"/>
  <c r="D122" i="110" s="1"/>
  <c r="K77" i="110"/>
  <c r="C122" i="110" s="1"/>
  <c r="L76" i="110"/>
  <c r="D121" i="110" s="1"/>
  <c r="K76" i="110"/>
  <c r="C121" i="110" s="1"/>
  <c r="L75" i="110"/>
  <c r="D120" i="110" s="1"/>
  <c r="K75" i="110"/>
  <c r="C120" i="110" s="1"/>
  <c r="L74" i="110"/>
  <c r="D119" i="110" s="1"/>
  <c r="K74" i="110"/>
  <c r="C119" i="110" s="1"/>
  <c r="L73" i="110"/>
  <c r="D118" i="110" s="1"/>
  <c r="K73" i="110"/>
  <c r="C118" i="110" s="1"/>
  <c r="L72" i="110"/>
  <c r="D117" i="110" s="1"/>
  <c r="K72" i="110"/>
  <c r="C117" i="110" s="1"/>
  <c r="L71" i="110"/>
  <c r="D116" i="110" s="1"/>
  <c r="K71" i="110"/>
  <c r="C116" i="110" s="1"/>
  <c r="L70" i="110"/>
  <c r="D115" i="110" s="1"/>
  <c r="K70" i="110"/>
  <c r="C115" i="110" s="1"/>
  <c r="L69" i="110"/>
  <c r="D114" i="110" s="1"/>
  <c r="K69" i="110"/>
  <c r="C114" i="110" s="1"/>
  <c r="J64" i="110"/>
  <c r="I64" i="110"/>
  <c r="H64" i="110"/>
  <c r="G64" i="110"/>
  <c r="F64" i="110"/>
  <c r="E64" i="110"/>
  <c r="D64" i="110"/>
  <c r="C64" i="110"/>
  <c r="J32" i="110"/>
  <c r="I32" i="110"/>
  <c r="H32" i="110"/>
  <c r="G32" i="110"/>
  <c r="F32" i="110"/>
  <c r="E32" i="110"/>
  <c r="D32" i="110"/>
  <c r="C32" i="110"/>
  <c r="I38" i="109"/>
  <c r="H38" i="109"/>
  <c r="G38" i="109"/>
  <c r="F38" i="109"/>
  <c r="E38" i="109"/>
  <c r="D38" i="109"/>
  <c r="B38" i="109"/>
  <c r="K37" i="109"/>
  <c r="C44" i="109" s="1"/>
  <c r="J37" i="109"/>
  <c r="B44" i="109" s="1"/>
  <c r="J36" i="109"/>
  <c r="B43" i="109" s="1"/>
  <c r="C36" i="109"/>
  <c r="C38" i="109" s="1"/>
  <c r="I29" i="109"/>
  <c r="H29" i="109"/>
  <c r="G29" i="109"/>
  <c r="F29" i="109"/>
  <c r="E29" i="109"/>
  <c r="D29" i="109"/>
  <c r="C29" i="109"/>
  <c r="B29" i="109"/>
  <c r="I21" i="109"/>
  <c r="H21" i="109"/>
  <c r="G21" i="109"/>
  <c r="F21" i="109"/>
  <c r="E21" i="109"/>
  <c r="D21" i="109"/>
  <c r="C21" i="109"/>
  <c r="B21" i="109"/>
  <c r="F206" i="108"/>
  <c r="D205" i="108"/>
  <c r="D204" i="108"/>
  <c r="D203" i="108"/>
  <c r="E202" i="108"/>
  <c r="D202" i="108"/>
  <c r="D201" i="108"/>
  <c r="D200" i="108"/>
  <c r="D199" i="108"/>
  <c r="D198" i="108"/>
  <c r="D197" i="108"/>
  <c r="E196" i="108"/>
  <c r="D196" i="108"/>
  <c r="D195" i="108"/>
  <c r="D194" i="108"/>
  <c r="D193" i="108"/>
  <c r="D192" i="108"/>
  <c r="D191" i="108"/>
  <c r="E190" i="108"/>
  <c r="D190" i="108"/>
  <c r="D189" i="108"/>
  <c r="D188" i="108"/>
  <c r="D187" i="108"/>
  <c r="D186" i="108"/>
  <c r="D185" i="108"/>
  <c r="E184" i="108"/>
  <c r="D184" i="108"/>
  <c r="J152" i="108"/>
  <c r="I152" i="108"/>
  <c r="H152" i="108"/>
  <c r="G152" i="108"/>
  <c r="F152" i="108"/>
  <c r="E152" i="108"/>
  <c r="D152" i="108"/>
  <c r="C152" i="108"/>
  <c r="J136" i="108"/>
  <c r="J128" i="108" s="1"/>
  <c r="I136" i="108"/>
  <c r="I128" i="108" s="1"/>
  <c r="H136" i="108"/>
  <c r="G136" i="108"/>
  <c r="F136" i="108"/>
  <c r="E136" i="108"/>
  <c r="D136" i="108"/>
  <c r="D128" i="108" s="1"/>
  <c r="C136" i="108"/>
  <c r="C128" i="108" s="1"/>
  <c r="H128" i="108"/>
  <c r="G128" i="108"/>
  <c r="F128" i="108"/>
  <c r="E128" i="108"/>
  <c r="J102" i="108"/>
  <c r="I102" i="108"/>
  <c r="H102" i="108"/>
  <c r="G102" i="108"/>
  <c r="F102" i="108"/>
  <c r="E102" i="108"/>
  <c r="D102" i="108"/>
  <c r="C102" i="108"/>
  <c r="J86" i="108"/>
  <c r="J78" i="108" s="1"/>
  <c r="I86" i="108"/>
  <c r="I78" i="108" s="1"/>
  <c r="H86" i="108"/>
  <c r="G86" i="108"/>
  <c r="F86" i="108"/>
  <c r="E86" i="108"/>
  <c r="D86" i="108"/>
  <c r="D78" i="108" s="1"/>
  <c r="C86" i="108"/>
  <c r="C78" i="108" s="1"/>
  <c r="H78" i="108"/>
  <c r="G78" i="108"/>
  <c r="F78" i="108"/>
  <c r="E78" i="108"/>
  <c r="J43" i="108"/>
  <c r="I43" i="108"/>
  <c r="H43" i="108"/>
  <c r="G43" i="108"/>
  <c r="F43" i="108"/>
  <c r="E43" i="108"/>
  <c r="D43" i="108"/>
  <c r="C43" i="108"/>
  <c r="J27" i="108"/>
  <c r="J19" i="108" s="1"/>
  <c r="I27" i="108"/>
  <c r="I19" i="108" s="1"/>
  <c r="H27" i="108"/>
  <c r="G27" i="108"/>
  <c r="F27" i="108"/>
  <c r="E27" i="108"/>
  <c r="D27" i="108"/>
  <c r="D19" i="108" s="1"/>
  <c r="C27" i="108"/>
  <c r="C19" i="108" s="1"/>
  <c r="H19" i="108"/>
  <c r="G19" i="108"/>
  <c r="F19" i="108"/>
  <c r="E19" i="108"/>
  <c r="C170" i="107"/>
  <c r="C169" i="107"/>
  <c r="D168" i="107"/>
  <c r="C164" i="107"/>
  <c r="C163" i="107"/>
  <c r="D162" i="107"/>
  <c r="C158" i="107"/>
  <c r="C157" i="107"/>
  <c r="D156" i="107"/>
  <c r="C152" i="107"/>
  <c r="C151" i="107"/>
  <c r="D150" i="107"/>
  <c r="G119" i="107"/>
  <c r="F119" i="107"/>
  <c r="J118" i="107"/>
  <c r="J119" i="107" s="1"/>
  <c r="I118" i="107"/>
  <c r="I119" i="107" s="1"/>
  <c r="H118" i="107"/>
  <c r="H119" i="107" s="1"/>
  <c r="G118" i="107"/>
  <c r="F118" i="107"/>
  <c r="E118" i="107"/>
  <c r="E119" i="107" s="1"/>
  <c r="D118" i="107"/>
  <c r="D119" i="107" s="1"/>
  <c r="C118" i="107"/>
  <c r="C119" i="107" s="1"/>
  <c r="L117" i="107"/>
  <c r="D170" i="107" s="1"/>
  <c r="K117" i="107"/>
  <c r="E205" i="108" s="1"/>
  <c r="L116" i="107"/>
  <c r="D169" i="107" s="1"/>
  <c r="K116" i="107"/>
  <c r="E204" i="108" s="1"/>
  <c r="L115" i="107"/>
  <c r="K115" i="107"/>
  <c r="C168" i="107" s="1"/>
  <c r="L114" i="107"/>
  <c r="D167" i="107" s="1"/>
  <c r="K114" i="107"/>
  <c r="C167" i="107" s="1"/>
  <c r="L113" i="107"/>
  <c r="D166" i="107" s="1"/>
  <c r="K113" i="107"/>
  <c r="E201" i="108" s="1"/>
  <c r="L112" i="107"/>
  <c r="D165" i="107" s="1"/>
  <c r="K112" i="107"/>
  <c r="E200" i="108" s="1"/>
  <c r="L111" i="107"/>
  <c r="D164" i="107" s="1"/>
  <c r="K111" i="107"/>
  <c r="E199" i="108" s="1"/>
  <c r="L110" i="107"/>
  <c r="D163" i="107" s="1"/>
  <c r="K110" i="107"/>
  <c r="E198" i="108" s="1"/>
  <c r="L109" i="107"/>
  <c r="K109" i="107"/>
  <c r="C162" i="107" s="1"/>
  <c r="L108" i="107"/>
  <c r="D161" i="107" s="1"/>
  <c r="K108" i="107"/>
  <c r="C161" i="107" s="1"/>
  <c r="L107" i="107"/>
  <c r="D160" i="107" s="1"/>
  <c r="K107" i="107"/>
  <c r="E195" i="108" s="1"/>
  <c r="L106" i="107"/>
  <c r="D159" i="107" s="1"/>
  <c r="K106" i="107"/>
  <c r="E194" i="108" s="1"/>
  <c r="L105" i="107"/>
  <c r="D158" i="107" s="1"/>
  <c r="K105" i="107"/>
  <c r="E193" i="108" s="1"/>
  <c r="L104" i="107"/>
  <c r="D157" i="107" s="1"/>
  <c r="K104" i="107"/>
  <c r="E192" i="108" s="1"/>
  <c r="L103" i="107"/>
  <c r="K103" i="107"/>
  <c r="C156" i="107" s="1"/>
  <c r="L102" i="107"/>
  <c r="D155" i="107" s="1"/>
  <c r="K102" i="107"/>
  <c r="C155" i="107" s="1"/>
  <c r="L101" i="107"/>
  <c r="D154" i="107" s="1"/>
  <c r="K101" i="107"/>
  <c r="E189" i="108" s="1"/>
  <c r="L100" i="107"/>
  <c r="D153" i="107" s="1"/>
  <c r="K100" i="107"/>
  <c r="E188" i="108" s="1"/>
  <c r="L99" i="107"/>
  <c r="D152" i="107" s="1"/>
  <c r="K99" i="107"/>
  <c r="E187" i="108" s="1"/>
  <c r="L98" i="107"/>
  <c r="D151" i="107" s="1"/>
  <c r="K98" i="107"/>
  <c r="E186" i="108" s="1"/>
  <c r="L97" i="107"/>
  <c r="K97" i="107"/>
  <c r="C150" i="107" s="1"/>
  <c r="L96" i="107"/>
  <c r="D149" i="107" s="1"/>
  <c r="K96" i="107"/>
  <c r="C149" i="107" s="1"/>
  <c r="K93" i="107"/>
  <c r="E181" i="108" s="1"/>
  <c r="J93" i="107"/>
  <c r="I93" i="107"/>
  <c r="H93" i="107"/>
  <c r="G93" i="107"/>
  <c r="F93" i="107"/>
  <c r="E93" i="107"/>
  <c r="D93" i="107"/>
  <c r="C93" i="107"/>
  <c r="L92" i="107"/>
  <c r="K92" i="107"/>
  <c r="L91" i="107"/>
  <c r="K91" i="107"/>
  <c r="L90" i="107"/>
  <c r="L93" i="107" s="1"/>
  <c r="K90" i="107"/>
  <c r="J82" i="107"/>
  <c r="J83" i="107" s="1"/>
  <c r="I82" i="107"/>
  <c r="I83" i="107" s="1"/>
  <c r="H82" i="107"/>
  <c r="H83" i="107" s="1"/>
  <c r="G82" i="107"/>
  <c r="G83" i="107" s="1"/>
  <c r="F82" i="107"/>
  <c r="E82" i="107"/>
  <c r="E83" i="107" s="1"/>
  <c r="D82" i="107"/>
  <c r="C82" i="107"/>
  <c r="J57" i="107"/>
  <c r="I57" i="107"/>
  <c r="H57" i="107"/>
  <c r="G57" i="107"/>
  <c r="F57" i="107"/>
  <c r="F83" i="107" s="1"/>
  <c r="E57" i="107"/>
  <c r="D57" i="107"/>
  <c r="D83" i="107" s="1"/>
  <c r="C57" i="107"/>
  <c r="C83" i="107" s="1"/>
  <c r="B51" i="107"/>
  <c r="A50" i="107"/>
  <c r="A86" i="107" s="1"/>
  <c r="D47" i="107"/>
  <c r="C47" i="107"/>
  <c r="J46" i="107"/>
  <c r="J47" i="107" s="1"/>
  <c r="I46" i="107"/>
  <c r="I47" i="107" s="1"/>
  <c r="H46" i="107"/>
  <c r="H47" i="107" s="1"/>
  <c r="G46" i="107"/>
  <c r="G47" i="107" s="1"/>
  <c r="F46" i="107"/>
  <c r="F47" i="107" s="1"/>
  <c r="E46" i="107"/>
  <c r="E47" i="107" s="1"/>
  <c r="D46" i="107"/>
  <c r="C46" i="107"/>
  <c r="J21" i="107"/>
  <c r="I21" i="107"/>
  <c r="H21" i="107"/>
  <c r="G21" i="107"/>
  <c r="F21" i="107"/>
  <c r="E21" i="107"/>
  <c r="D21" i="107"/>
  <c r="C21" i="107"/>
  <c r="J18" i="107"/>
  <c r="D36" i="106"/>
  <c r="C36" i="106"/>
  <c r="D35" i="106"/>
  <c r="C35" i="106"/>
  <c r="E34" i="106"/>
  <c r="E33" i="106"/>
  <c r="E32" i="106"/>
  <c r="E31" i="106"/>
  <c r="E30" i="106"/>
  <c r="E29" i="106"/>
  <c r="E28" i="106"/>
  <c r="E27" i="106"/>
  <c r="E26" i="106"/>
  <c r="E25" i="106"/>
  <c r="E24" i="106"/>
  <c r="E23" i="106"/>
  <c r="E22" i="106"/>
  <c r="E21" i="106"/>
  <c r="E20" i="106"/>
  <c r="E19" i="106"/>
  <c r="E18" i="106"/>
  <c r="E17" i="106"/>
  <c r="E16" i="106"/>
  <c r="E15" i="106"/>
  <c r="E14" i="106"/>
  <c r="E13" i="106"/>
  <c r="E35" i="106" s="1"/>
  <c r="E36" i="106" s="1"/>
  <c r="E10" i="106"/>
  <c r="D10" i="106"/>
  <c r="C10" i="106"/>
  <c r="E9" i="106"/>
  <c r="E8" i="106"/>
  <c r="E12" i="106" s="1"/>
  <c r="C8" i="106"/>
  <c r="C12" i="106" s="1"/>
  <c r="D6" i="106"/>
  <c r="C6" i="106"/>
  <c r="E5" i="106"/>
  <c r="E6" i="106" s="1"/>
  <c r="B15" i="105"/>
  <c r="B14" i="104"/>
  <c r="D35" i="103"/>
  <c r="D36" i="103" s="1"/>
  <c r="C35" i="103"/>
  <c r="C36" i="103" s="1"/>
  <c r="E34" i="103"/>
  <c r="E33" i="103"/>
  <c r="E32" i="103"/>
  <c r="E31" i="103"/>
  <c r="E30" i="103"/>
  <c r="E29" i="103"/>
  <c r="E28" i="103"/>
  <c r="E27" i="103"/>
  <c r="E26" i="103"/>
  <c r="E25" i="103"/>
  <c r="E24" i="103"/>
  <c r="E23" i="103"/>
  <c r="E22" i="103"/>
  <c r="E21" i="103"/>
  <c r="E20" i="103"/>
  <c r="E19" i="103"/>
  <c r="E18" i="103"/>
  <c r="E17" i="103"/>
  <c r="E16" i="103"/>
  <c r="E15" i="103"/>
  <c r="E14" i="103"/>
  <c r="E13" i="103"/>
  <c r="E35" i="103" s="1"/>
  <c r="E36" i="103" s="1"/>
  <c r="D10" i="103"/>
  <c r="C10" i="103"/>
  <c r="E9" i="103"/>
  <c r="E10" i="103" s="1"/>
  <c r="E8" i="103"/>
  <c r="E12" i="103" s="1"/>
  <c r="C8" i="103"/>
  <c r="C12" i="103" s="1"/>
  <c r="D6" i="103"/>
  <c r="C6" i="103"/>
  <c r="E5" i="103"/>
  <c r="E6" i="103" s="1"/>
  <c r="C150" i="116" l="1"/>
  <c r="D133" i="116"/>
  <c r="D150" i="116" s="1"/>
  <c r="K105" i="116"/>
  <c r="F181" i="114"/>
  <c r="F207" i="114" s="1"/>
  <c r="D146" i="113"/>
  <c r="D171" i="113"/>
  <c r="D172" i="113" s="1"/>
  <c r="E181" i="114"/>
  <c r="C146" i="113"/>
  <c r="E206" i="114"/>
  <c r="E207" i="114" s="1"/>
  <c r="C153" i="113"/>
  <c r="C171" i="113" s="1"/>
  <c r="C172" i="113" s="1"/>
  <c r="C159" i="113"/>
  <c r="C165" i="113"/>
  <c r="K36" i="115"/>
  <c r="B43" i="115"/>
  <c r="B45" i="115" s="1"/>
  <c r="K118" i="113"/>
  <c r="K119" i="113" s="1"/>
  <c r="C154" i="113"/>
  <c r="C160" i="113"/>
  <c r="C166" i="113"/>
  <c r="L118" i="113"/>
  <c r="L119" i="113" s="1"/>
  <c r="E17" i="112"/>
  <c r="E35" i="112" s="1"/>
  <c r="E36" i="112" s="1"/>
  <c r="C133" i="110"/>
  <c r="D133" i="110"/>
  <c r="K88" i="110"/>
  <c r="L88" i="110"/>
  <c r="B45" i="109"/>
  <c r="D171" i="107"/>
  <c r="F207" i="108"/>
  <c r="F181" i="108"/>
  <c r="D146" i="107"/>
  <c r="E185" i="108"/>
  <c r="E206" i="108" s="1"/>
  <c r="E207" i="108" s="1"/>
  <c r="E191" i="108"/>
  <c r="E197" i="108"/>
  <c r="E203" i="108"/>
  <c r="J38" i="109"/>
  <c r="C153" i="107"/>
  <c r="C159" i="107"/>
  <c r="C171" i="107" s="1"/>
  <c r="C172" i="107" s="1"/>
  <c r="C165" i="107"/>
  <c r="K36" i="109"/>
  <c r="K118" i="107"/>
  <c r="K119" i="107" s="1"/>
  <c r="C146" i="107"/>
  <c r="C154" i="107"/>
  <c r="C160" i="107"/>
  <c r="C166" i="107"/>
  <c r="L118" i="107"/>
  <c r="L119" i="107" s="1"/>
  <c r="J105" i="102"/>
  <c r="I105" i="102"/>
  <c r="H105" i="102"/>
  <c r="G105" i="102"/>
  <c r="F105" i="102"/>
  <c r="E105" i="102"/>
  <c r="D105" i="102"/>
  <c r="C105" i="102"/>
  <c r="L104" i="102"/>
  <c r="D145" i="102" s="1"/>
  <c r="K104" i="102"/>
  <c r="C145" i="102" s="1"/>
  <c r="L103" i="102"/>
  <c r="D144" i="102" s="1"/>
  <c r="K103" i="102"/>
  <c r="C144" i="102" s="1"/>
  <c r="L102" i="102"/>
  <c r="D143" i="102" s="1"/>
  <c r="K102" i="102"/>
  <c r="C143" i="102" s="1"/>
  <c r="L101" i="102"/>
  <c r="D142" i="102" s="1"/>
  <c r="K101" i="102"/>
  <c r="C142" i="102" s="1"/>
  <c r="L100" i="102"/>
  <c r="D141" i="102" s="1"/>
  <c r="K100" i="102"/>
  <c r="C141" i="102" s="1"/>
  <c r="L99" i="102"/>
  <c r="D140" i="102" s="1"/>
  <c r="K99" i="102"/>
  <c r="C140" i="102" s="1"/>
  <c r="L98" i="102"/>
  <c r="D139" i="102" s="1"/>
  <c r="K98" i="102"/>
  <c r="C139" i="102" s="1"/>
  <c r="L97" i="102"/>
  <c r="D138" i="102" s="1"/>
  <c r="K97" i="102"/>
  <c r="C138" i="102" s="1"/>
  <c r="L96" i="102"/>
  <c r="D137" i="102" s="1"/>
  <c r="K96" i="102"/>
  <c r="C137" i="102" s="1"/>
  <c r="L95" i="102"/>
  <c r="D136" i="102" s="1"/>
  <c r="K95" i="102"/>
  <c r="C136" i="102" s="1"/>
  <c r="L94" i="102"/>
  <c r="D135" i="102" s="1"/>
  <c r="K94" i="102"/>
  <c r="C135" i="102" s="1"/>
  <c r="L93" i="102"/>
  <c r="D134" i="102" s="1"/>
  <c r="K93" i="102"/>
  <c r="C134" i="102" s="1"/>
  <c r="L92" i="102"/>
  <c r="D133" i="102" s="1"/>
  <c r="K92" i="102"/>
  <c r="C133" i="102" s="1"/>
  <c r="L91" i="102"/>
  <c r="D132" i="102" s="1"/>
  <c r="K91" i="102"/>
  <c r="C132" i="102" s="1"/>
  <c r="L90" i="102"/>
  <c r="D131" i="102" s="1"/>
  <c r="K90" i="102"/>
  <c r="C131" i="102" s="1"/>
  <c r="L89" i="102"/>
  <c r="D130" i="102" s="1"/>
  <c r="K89" i="102"/>
  <c r="C130" i="102" s="1"/>
  <c r="L88" i="102"/>
  <c r="D129" i="102" s="1"/>
  <c r="K88" i="102"/>
  <c r="C129" i="102" s="1"/>
  <c r="L87" i="102"/>
  <c r="D128" i="102" s="1"/>
  <c r="K87" i="102"/>
  <c r="C128" i="102" s="1"/>
  <c r="L86" i="102"/>
  <c r="D127" i="102" s="1"/>
  <c r="K86" i="102"/>
  <c r="C127" i="102" s="1"/>
  <c r="J64" i="102"/>
  <c r="I64" i="102"/>
  <c r="H64" i="102"/>
  <c r="G64" i="102"/>
  <c r="F64" i="102"/>
  <c r="E64" i="102"/>
  <c r="D64" i="102"/>
  <c r="C64" i="102"/>
  <c r="J32" i="102"/>
  <c r="I32" i="102"/>
  <c r="H32" i="102"/>
  <c r="G32" i="102"/>
  <c r="F32" i="102"/>
  <c r="E32" i="102"/>
  <c r="D32" i="102"/>
  <c r="C32" i="102"/>
  <c r="C44" i="101"/>
  <c r="B44" i="101"/>
  <c r="B45" i="101" s="1"/>
  <c r="C43" i="101"/>
  <c r="C45" i="101" s="1"/>
  <c r="B43" i="101"/>
  <c r="I38" i="101"/>
  <c r="H38" i="101"/>
  <c r="G38" i="101"/>
  <c r="F38" i="101"/>
  <c r="E38" i="101"/>
  <c r="D38" i="101"/>
  <c r="C38" i="101"/>
  <c r="B38" i="101"/>
  <c r="K37" i="101"/>
  <c r="J37" i="101"/>
  <c r="K36" i="101"/>
  <c r="K38" i="101" s="1"/>
  <c r="J36" i="101"/>
  <c r="J38" i="101" s="1"/>
  <c r="C36" i="101"/>
  <c r="I29" i="101"/>
  <c r="H29" i="101"/>
  <c r="G29" i="101"/>
  <c r="F29" i="101"/>
  <c r="E29" i="101"/>
  <c r="D29" i="101"/>
  <c r="C29" i="101"/>
  <c r="B29" i="101"/>
  <c r="I21" i="101"/>
  <c r="H21" i="101"/>
  <c r="G21" i="101"/>
  <c r="F21" i="101"/>
  <c r="E21" i="101"/>
  <c r="D21" i="101"/>
  <c r="C21" i="101"/>
  <c r="B21" i="101"/>
  <c r="F206" i="100"/>
  <c r="D205" i="100"/>
  <c r="D204" i="100"/>
  <c r="D203" i="100"/>
  <c r="D202" i="100"/>
  <c r="E201" i="100"/>
  <c r="D201" i="100"/>
  <c r="E200" i="100"/>
  <c r="D200" i="100"/>
  <c r="D199" i="100"/>
  <c r="D198" i="100"/>
  <c r="D197" i="100"/>
  <c r="D196" i="100"/>
  <c r="E195" i="100"/>
  <c r="D195" i="100"/>
  <c r="E194" i="100"/>
  <c r="D194" i="100"/>
  <c r="D193" i="100"/>
  <c r="D192" i="100"/>
  <c r="D191" i="100"/>
  <c r="D190" i="100"/>
  <c r="E189" i="100"/>
  <c r="D189" i="100"/>
  <c r="E188" i="100"/>
  <c r="D188" i="100"/>
  <c r="D187" i="100"/>
  <c r="D186" i="100"/>
  <c r="D185" i="100"/>
  <c r="D184" i="100"/>
  <c r="J152" i="100"/>
  <c r="J128" i="100" s="1"/>
  <c r="I152" i="100"/>
  <c r="H152" i="100"/>
  <c r="G152" i="100"/>
  <c r="F152" i="100"/>
  <c r="E152" i="100"/>
  <c r="D152" i="100"/>
  <c r="C152" i="100"/>
  <c r="J136" i="100"/>
  <c r="I136" i="100"/>
  <c r="I128" i="100" s="1"/>
  <c r="H136" i="100"/>
  <c r="H128" i="100" s="1"/>
  <c r="G136" i="100"/>
  <c r="G128" i="100" s="1"/>
  <c r="F136" i="100"/>
  <c r="F128" i="100" s="1"/>
  <c r="E136" i="100"/>
  <c r="E128" i="100" s="1"/>
  <c r="D136" i="100"/>
  <c r="C136" i="100"/>
  <c r="D128" i="100"/>
  <c r="C128" i="100"/>
  <c r="J102" i="100"/>
  <c r="J78" i="100" s="1"/>
  <c r="I102" i="100"/>
  <c r="H102" i="100"/>
  <c r="G102" i="100"/>
  <c r="F102" i="100"/>
  <c r="E102" i="100"/>
  <c r="D102" i="100"/>
  <c r="C102" i="100"/>
  <c r="J86" i="100"/>
  <c r="I86" i="100"/>
  <c r="I78" i="100" s="1"/>
  <c r="H86" i="100"/>
  <c r="H78" i="100" s="1"/>
  <c r="G86" i="100"/>
  <c r="G78" i="100" s="1"/>
  <c r="F86" i="100"/>
  <c r="F78" i="100" s="1"/>
  <c r="E86" i="100"/>
  <c r="E78" i="100" s="1"/>
  <c r="D86" i="100"/>
  <c r="C86" i="100"/>
  <c r="D78" i="100"/>
  <c r="C78" i="100"/>
  <c r="J43" i="100"/>
  <c r="J19" i="100" s="1"/>
  <c r="I43" i="100"/>
  <c r="H43" i="100"/>
  <c r="G43" i="100"/>
  <c r="F43" i="100"/>
  <c r="E43" i="100"/>
  <c r="D43" i="100"/>
  <c r="C43" i="100"/>
  <c r="J27" i="100"/>
  <c r="I27" i="100"/>
  <c r="I19" i="100" s="1"/>
  <c r="H27" i="100"/>
  <c r="H19" i="100" s="1"/>
  <c r="G27" i="100"/>
  <c r="G19" i="100" s="1"/>
  <c r="F27" i="100"/>
  <c r="F19" i="100" s="1"/>
  <c r="E27" i="100"/>
  <c r="E19" i="100" s="1"/>
  <c r="D27" i="100"/>
  <c r="C27" i="100"/>
  <c r="D19" i="100"/>
  <c r="C19" i="100"/>
  <c r="C199" i="99"/>
  <c r="D198" i="99"/>
  <c r="C198" i="99"/>
  <c r="D197" i="99"/>
  <c r="C197" i="99"/>
  <c r="D196" i="99"/>
  <c r="C193" i="99"/>
  <c r="D192" i="99"/>
  <c r="C192" i="99"/>
  <c r="D191" i="99"/>
  <c r="C191" i="99"/>
  <c r="D190" i="99"/>
  <c r="C187" i="99"/>
  <c r="D186" i="99"/>
  <c r="C186" i="99"/>
  <c r="D185" i="99"/>
  <c r="C185" i="99"/>
  <c r="D184" i="99"/>
  <c r="C181" i="99"/>
  <c r="D180" i="99"/>
  <c r="C180" i="99"/>
  <c r="D150" i="99"/>
  <c r="C150" i="99"/>
  <c r="J149" i="99"/>
  <c r="J150" i="99" s="1"/>
  <c r="I149" i="99"/>
  <c r="I150" i="99" s="1"/>
  <c r="H149" i="99"/>
  <c r="H150" i="99" s="1"/>
  <c r="G149" i="99"/>
  <c r="G150" i="99" s="1"/>
  <c r="F149" i="99"/>
  <c r="E149" i="99"/>
  <c r="D149" i="99"/>
  <c r="C149" i="99"/>
  <c r="L148" i="99"/>
  <c r="D201" i="99" s="1"/>
  <c r="K148" i="99"/>
  <c r="E205" i="100" s="1"/>
  <c r="L147" i="99"/>
  <c r="D200" i="99" s="1"/>
  <c r="K147" i="99"/>
  <c r="E204" i="100" s="1"/>
  <c r="L146" i="99"/>
  <c r="D199" i="99" s="1"/>
  <c r="K146" i="99"/>
  <c r="E203" i="100" s="1"/>
  <c r="L145" i="99"/>
  <c r="K145" i="99"/>
  <c r="E202" i="100" s="1"/>
  <c r="L144" i="99"/>
  <c r="K144" i="99"/>
  <c r="L143" i="99"/>
  <c r="K143" i="99"/>
  <c r="C196" i="99" s="1"/>
  <c r="L142" i="99"/>
  <c r="D195" i="99" s="1"/>
  <c r="K142" i="99"/>
  <c r="E199" i="100" s="1"/>
  <c r="L141" i="99"/>
  <c r="D194" i="99" s="1"/>
  <c r="K141" i="99"/>
  <c r="E198" i="100" s="1"/>
  <c r="L140" i="99"/>
  <c r="D193" i="99" s="1"/>
  <c r="K140" i="99"/>
  <c r="E197" i="100" s="1"/>
  <c r="L139" i="99"/>
  <c r="K139" i="99"/>
  <c r="E196" i="100" s="1"/>
  <c r="L138" i="99"/>
  <c r="K138" i="99"/>
  <c r="L137" i="99"/>
  <c r="K137" i="99"/>
  <c r="C190" i="99" s="1"/>
  <c r="L136" i="99"/>
  <c r="D189" i="99" s="1"/>
  <c r="K136" i="99"/>
  <c r="E193" i="100" s="1"/>
  <c r="L135" i="99"/>
  <c r="D188" i="99" s="1"/>
  <c r="K135" i="99"/>
  <c r="E192" i="100" s="1"/>
  <c r="L134" i="99"/>
  <c r="D187" i="99" s="1"/>
  <c r="K134" i="99"/>
  <c r="E191" i="100" s="1"/>
  <c r="L133" i="99"/>
  <c r="K133" i="99"/>
  <c r="E190" i="100" s="1"/>
  <c r="L132" i="99"/>
  <c r="K132" i="99"/>
  <c r="L131" i="99"/>
  <c r="K131" i="99"/>
  <c r="C184" i="99" s="1"/>
  <c r="L130" i="99"/>
  <c r="D183" i="99" s="1"/>
  <c r="K130" i="99"/>
  <c r="E187" i="100" s="1"/>
  <c r="L129" i="99"/>
  <c r="L149" i="99" s="1"/>
  <c r="K129" i="99"/>
  <c r="K149" i="99" s="1"/>
  <c r="L128" i="99"/>
  <c r="D181" i="99" s="1"/>
  <c r="K128" i="99"/>
  <c r="E185" i="100" s="1"/>
  <c r="L127" i="99"/>
  <c r="K127" i="99"/>
  <c r="E184" i="100" s="1"/>
  <c r="J124" i="99"/>
  <c r="I124" i="99"/>
  <c r="H124" i="99"/>
  <c r="G124" i="99"/>
  <c r="F124" i="99"/>
  <c r="F150" i="99" s="1"/>
  <c r="E124" i="99"/>
  <c r="E150" i="99" s="1"/>
  <c r="D124" i="99"/>
  <c r="C124" i="99"/>
  <c r="L123" i="99"/>
  <c r="K123" i="99"/>
  <c r="L122" i="99"/>
  <c r="K122" i="99"/>
  <c r="K121" i="99"/>
  <c r="K124" i="99" s="1"/>
  <c r="J92" i="99"/>
  <c r="I92" i="99"/>
  <c r="H92" i="99"/>
  <c r="J91" i="99"/>
  <c r="I91" i="99"/>
  <c r="H91" i="99"/>
  <c r="G91" i="99"/>
  <c r="G92" i="99" s="1"/>
  <c r="F91" i="99"/>
  <c r="F92" i="99" s="1"/>
  <c r="E91" i="99"/>
  <c r="E92" i="99" s="1"/>
  <c r="D91" i="99"/>
  <c r="D92" i="99" s="1"/>
  <c r="C91" i="99"/>
  <c r="C92" i="99" s="1"/>
  <c r="J66" i="99"/>
  <c r="I66" i="99"/>
  <c r="H66" i="99"/>
  <c r="G66" i="99"/>
  <c r="F66" i="99"/>
  <c r="E66" i="99"/>
  <c r="D66" i="99"/>
  <c r="C66" i="99"/>
  <c r="B60" i="99"/>
  <c r="A59" i="99"/>
  <c r="A117" i="99" s="1"/>
  <c r="J46" i="99"/>
  <c r="I46" i="99"/>
  <c r="I47" i="99" s="1"/>
  <c r="H46" i="99"/>
  <c r="H47" i="99" s="1"/>
  <c r="G46" i="99"/>
  <c r="G47" i="99" s="1"/>
  <c r="F46" i="99"/>
  <c r="F47" i="99" s="1"/>
  <c r="E46" i="99"/>
  <c r="E47" i="99" s="1"/>
  <c r="D46" i="99"/>
  <c r="D47" i="99" s="1"/>
  <c r="C46" i="99"/>
  <c r="C47" i="99" s="1"/>
  <c r="I21" i="99"/>
  <c r="H21" i="99"/>
  <c r="G21" i="99"/>
  <c r="F21" i="99"/>
  <c r="E21" i="99"/>
  <c r="D21" i="99"/>
  <c r="C21" i="99"/>
  <c r="J18" i="99"/>
  <c r="J21" i="99" s="1"/>
  <c r="J47" i="99" s="1"/>
  <c r="C43" i="115" l="1"/>
  <c r="C45" i="115" s="1"/>
  <c r="K38" i="115"/>
  <c r="C43" i="109"/>
  <c r="C45" i="109" s="1"/>
  <c r="K38" i="109"/>
  <c r="D172" i="107"/>
  <c r="C146" i="102"/>
  <c r="D146" i="102"/>
  <c r="K105" i="102"/>
  <c r="L105" i="102"/>
  <c r="C177" i="99"/>
  <c r="E181" i="100"/>
  <c r="K150" i="99"/>
  <c r="D202" i="99"/>
  <c r="L121" i="99"/>
  <c r="L124" i="99" s="1"/>
  <c r="C182" i="99"/>
  <c r="C202" i="99" s="1"/>
  <c r="C203" i="99" s="1"/>
  <c r="C188" i="99"/>
  <c r="C194" i="99"/>
  <c r="C200" i="99"/>
  <c r="D182" i="99"/>
  <c r="C183" i="99"/>
  <c r="C189" i="99"/>
  <c r="C195" i="99"/>
  <c r="C201" i="99"/>
  <c r="E186" i="100"/>
  <c r="E206" i="100" s="1"/>
  <c r="E207" i="100" s="1"/>
  <c r="F181" i="100" l="1"/>
  <c r="F207" i="100" s="1"/>
  <c r="D177" i="99"/>
  <c r="D203" i="99" s="1"/>
  <c r="L150" i="99"/>
</calcChain>
</file>

<file path=xl/sharedStrings.xml><?xml version="1.0" encoding="utf-8"?>
<sst xmlns="http://schemas.openxmlformats.org/spreadsheetml/2006/main" count="1930" uniqueCount="200">
  <si>
    <t>ÀREA FINANCIERA</t>
  </si>
  <si>
    <t>UNIDAD DE CIRUGIA CARDIOVASCULAR DE GUATEMALA</t>
  </si>
  <si>
    <t>5a. AVENIDA 6-22 ZONA 11</t>
  </si>
  <si>
    <t>dgunicar@yahoo.es                            Tel. 24163000</t>
  </si>
  <si>
    <t>No.</t>
  </si>
  <si>
    <t>CATEGORIA DE GASTO</t>
  </si>
  <si>
    <t>ENERO</t>
  </si>
  <si>
    <t>FEBRERO</t>
  </si>
  <si>
    <t>MARZO</t>
  </si>
  <si>
    <t>ABRIL</t>
  </si>
  <si>
    <t>PRESUPUESTO</t>
  </si>
  <si>
    <t>REAL</t>
  </si>
  <si>
    <t>RECURSO HUMANO</t>
  </si>
  <si>
    <t>GASTOS DE FUNCIONAMIENTO</t>
  </si>
  <si>
    <t>ENERGIA ELECTRICA</t>
  </si>
  <si>
    <t>TELEFONIA</t>
  </si>
  <si>
    <t>IMPRESIÓN, ENCUADERNACION Y REPRODUCCION</t>
  </si>
  <si>
    <t>MANT. Y REP. EQUIPO MEDICO SANITARIO Y DE LAB.</t>
  </si>
  <si>
    <t>MANT. Y REP. DE INSTALACIONES</t>
  </si>
  <si>
    <t>SERVICIOS MEDICO-SANITARIOS</t>
  </si>
  <si>
    <t>SERVICIOS DE VIGILANCIA</t>
  </si>
  <si>
    <t>OTROS SERVICIOS NO PERSONALES</t>
  </si>
  <si>
    <t>SUMA GASTOS GENERALES</t>
  </si>
  <si>
    <t>MATERIALES Y SUMINISTROS</t>
  </si>
  <si>
    <t>ALIMENTOS PARA PERSONAS</t>
  </si>
  <si>
    <t>ACABADOS TEXTILES</t>
  </si>
  <si>
    <t>ELEMENTOS Y COMPUESTOS QUIMICOS</t>
  </si>
  <si>
    <t>COMBUSTIBLES Y LUBRICANTES</t>
  </si>
  <si>
    <t>PRODUCTOS MEDICINALES Y FARMACEUTICOS</t>
  </si>
  <si>
    <t>TINTES, PINTURAS Y COLORANTES</t>
  </si>
  <si>
    <t>PRODUCTOS PLASTICOS, NYLON, VINIL Y PVC</t>
  </si>
  <si>
    <t>OTROS PRODUCTOS QUIMICOS Y CONEXOS</t>
  </si>
  <si>
    <t>OTROS PRODUCTOS METALICOS</t>
  </si>
  <si>
    <t>UTILES DE LIMPIEZA Y PRODUCTOS SANITARIOS</t>
  </si>
  <si>
    <t>UTILES MENORES MEDICO QUIRURGICOS Y DE LAB.</t>
  </si>
  <si>
    <t>UTILES, ACCESORIOS Y MATERIALES ELECTRICOS</t>
  </si>
  <si>
    <t>ACCESORIOS Y REPUESTOS EN GENERAL</t>
  </si>
  <si>
    <t>OTROS MATERIALES Y SUMINISTROS</t>
  </si>
  <si>
    <t>TOTAL MATERIALES Y SUMINISTROS</t>
  </si>
  <si>
    <t>EQUIPO MEDICO SANITARIO Y DE LABORATORIO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</si>
  <si>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</si>
  <si>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</si>
  <si>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</si>
  <si>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</si>
  <si>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</si>
  <si>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</si>
  <si>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</si>
  <si>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</si>
  <si>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PRODUCTOS DE PAPEL O CARTON</t>
  </si>
  <si>
    <t>TOTAL ANUAL</t>
  </si>
  <si>
    <t>TOTAL GASTOS DE FUNCIONAMIENTO</t>
  </si>
  <si>
    <t>TOTAL GENERAL</t>
  </si>
  <si>
    <t>Elaborado por:</t>
  </si>
  <si>
    <t>______________________________</t>
  </si>
  <si>
    <t xml:space="preserve">                               Autorizado por: </t>
  </si>
  <si>
    <t>P.C. Víctor Cresencio Reyes Porres</t>
  </si>
  <si>
    <t xml:space="preserve">              Jefe de Contabilidad</t>
  </si>
  <si>
    <t>Fecha:</t>
  </si>
  <si>
    <t>___________________________________</t>
  </si>
  <si>
    <t>Programación mensual por tipo de gasto año  2018, Expresado en Quetzales primer cuatrimestre 2018</t>
  </si>
  <si>
    <t>Programación mensual por tipo de gasto año  2016, Expresado en Quetzales</t>
  </si>
  <si>
    <t>Categoría de Gasto</t>
  </si>
  <si>
    <t>Julio</t>
  </si>
  <si>
    <t>Agosto</t>
  </si>
  <si>
    <t>Septiembre</t>
  </si>
  <si>
    <t>Recurso Humano</t>
  </si>
  <si>
    <t>Pto.</t>
  </si>
  <si>
    <t xml:space="preserve">Real </t>
  </si>
  <si>
    <t>Gastos de Funcionamiento</t>
  </si>
  <si>
    <t>detallar cada gasto cargado</t>
  </si>
  <si>
    <t>TOTALES</t>
  </si>
  <si>
    <t>Programación mensual por tipo de gasto año  2018, Expresado en Quetzales segundo cuatrimestre 2018</t>
  </si>
  <si>
    <t>Programación mensual por tipo de gasto año  2017, Expresado en Quetzales tercer cuatrimestre 2018</t>
  </si>
  <si>
    <t>AVABADOS TEXTILES</t>
  </si>
  <si>
    <t>COMPROMETIDO</t>
  </si>
  <si>
    <t xml:space="preserve">Autorizado por: </t>
  </si>
  <si>
    <t>Víctor Cresencio Reyes Porres</t>
  </si>
  <si>
    <t>Jefe de Contabilidad</t>
  </si>
  <si>
    <t>___________________________</t>
  </si>
  <si>
    <t>____________________________________</t>
  </si>
  <si>
    <t xml:space="preserve"> Víctor Cresencio Reyes Porres</t>
  </si>
  <si>
    <t xml:space="preserve">           Jefe de Contabilidad</t>
  </si>
  <si>
    <t>CORREO ELECTRÓNICO Y TELÉFONO</t>
  </si>
  <si>
    <t>Categoría del gasto</t>
  </si>
  <si>
    <t>Enero</t>
  </si>
  <si>
    <t>Febrero</t>
  </si>
  <si>
    <t>Marzo</t>
  </si>
  <si>
    <t>Abril</t>
  </si>
  <si>
    <t>Totales</t>
  </si>
  <si>
    <t>Presupuestado</t>
  </si>
  <si>
    <t>Ejecutado</t>
  </si>
  <si>
    <t>Propiedad planta y equipo</t>
  </si>
  <si>
    <t>TOTAL</t>
  </si>
  <si>
    <t>Mayo</t>
  </si>
  <si>
    <t>Junio</t>
  </si>
  <si>
    <t>Octubre</t>
  </si>
  <si>
    <t>Noviembre</t>
  </si>
  <si>
    <t>Diciembre</t>
  </si>
  <si>
    <t xml:space="preserve">        Jefe de Contabilidad</t>
  </si>
  <si>
    <t>Programado</t>
  </si>
  <si>
    <t>CIRUGIA DE ADULTOS</t>
  </si>
  <si>
    <t>CIRUGIA DE PEDIATRIA</t>
  </si>
  <si>
    <t>HEMODINAMIA ADULTOS</t>
  </si>
  <si>
    <t>HEMODINAMIA PEDIATRIA</t>
  </si>
  <si>
    <t>ECOCARDIOGRAMA ADULTOS</t>
  </si>
  <si>
    <t>ECOCARDIOGRAMA PEDIATRIA</t>
  </si>
  <si>
    <t>ELECTROCARDIOGRAMAS ADULTOS</t>
  </si>
  <si>
    <t>ELECTROCARDIOGRAMAS PEDIATRIA</t>
  </si>
  <si>
    <t>CONSULTAS MEDICAS ADULTOS</t>
  </si>
  <si>
    <t>CONSULTA MEDICAS PEDIATRICAS</t>
  </si>
  <si>
    <t>ESTOMATOLOGIA</t>
  </si>
  <si>
    <t>ENCAMAMIENTO POR COMPLICACIONES</t>
  </si>
  <si>
    <t>LABORATORIO CLINICO PRE-QUIRUR.</t>
  </si>
  <si>
    <t>ESTUDIOS ELECTROFISIOLOGICOS</t>
  </si>
  <si>
    <t>HOLTERS</t>
  </si>
  <si>
    <t>Total</t>
  </si>
  <si>
    <t xml:space="preserve">                    Autorizado por: </t>
  </si>
  <si>
    <t xml:space="preserve"> VÍctor Cresencio Reyes Porres</t>
  </si>
  <si>
    <t xml:space="preserve">          Jefe de Contabilidad</t>
  </si>
  <si>
    <t>_______________________________________</t>
  </si>
  <si>
    <t>FONDOS ESTATALES</t>
  </si>
  <si>
    <t>ASIGNACION DEL ESTADO</t>
  </si>
  <si>
    <t>TOTAL ASIGNACION DEL ESTADO</t>
  </si>
  <si>
    <t>011</t>
  </si>
  <si>
    <t>TOTAL RECURSO HUMANO</t>
  </si>
  <si>
    <t>TOTAL GENERAL EGRESOS</t>
  </si>
  <si>
    <t>_______________________________</t>
  </si>
  <si>
    <t>TRANSFERENCIAS (+-), AMPLIACION</t>
  </si>
  <si>
    <t>TRANSFERENCIAS (+-)</t>
  </si>
  <si>
    <t>MES</t>
  </si>
  <si>
    <t>VALOR</t>
  </si>
  <si>
    <t>TOTALES…</t>
  </si>
  <si>
    <t>Victor Cresencio Reyes Porres</t>
  </si>
  <si>
    <t>MANT. Y REP. DE OTRAS MAQ. Y EQUIPO</t>
  </si>
  <si>
    <t>MANT. Y REPARACION DE EDIFICIOS</t>
  </si>
  <si>
    <t>dgunicar@yahoo.es          Tel. 24163000</t>
  </si>
  <si>
    <t>SERVICIO DE INTERNET Y TELEFONIA</t>
  </si>
  <si>
    <t>EQUIPO MEDICO-SANITARIO Y DE LABORATORIO</t>
  </si>
  <si>
    <t>MONITOREO DE PRESION ARTERIAL</t>
  </si>
  <si>
    <t>EJECUTADO</t>
  </si>
  <si>
    <t>SUELDOS, CUOTA PATRONAL, BONO 14 Y AGUINALDO</t>
  </si>
  <si>
    <t>GASTOS DE OPERACIÓN</t>
  </si>
  <si>
    <t>MANTENIMIENTO Y REPARACION DE EDIFICIOS</t>
  </si>
  <si>
    <t>SUELOS Y SALARIOS</t>
  </si>
  <si>
    <t>CUOTA PATRONAL</t>
  </si>
  <si>
    <t>No. De Cur</t>
  </si>
  <si>
    <t>FECHA REC.</t>
  </si>
  <si>
    <t>No. RECIBO</t>
  </si>
  <si>
    <t>TOTAL GASTOS DE OPERACIÓN</t>
  </si>
  <si>
    <t>DECE-5</t>
  </si>
  <si>
    <t>CATEGORIA DEL GASTO DE FUNCIONAMIENTO</t>
  </si>
  <si>
    <t>PROG.</t>
  </si>
  <si>
    <t>BONO 14</t>
  </si>
  <si>
    <t xml:space="preserve">         Lic. Douglas Antonio Díaz Rivera</t>
  </si>
  <si>
    <t xml:space="preserve">                    Representante Legal</t>
  </si>
  <si>
    <t>ANEXO DE DECE-5</t>
  </si>
  <si>
    <t>DECE-6</t>
  </si>
  <si>
    <t>Categoría del gasto de funcionamiento</t>
  </si>
  <si>
    <t>Prog.</t>
  </si>
  <si>
    <t>Gastos de operación</t>
  </si>
  <si>
    <t>DECE-8</t>
  </si>
  <si>
    <t xml:space="preserve">Meta/Servicio </t>
  </si>
  <si>
    <t>Total servicios/beneficiarios</t>
  </si>
  <si>
    <t>Total acumulado anual</t>
  </si>
  <si>
    <t xml:space="preserve">             Lic. Douglas Antonio Díaz Rivera</t>
  </si>
  <si>
    <t xml:space="preserve">                        Representante Legal</t>
  </si>
  <si>
    <t>Programación y ejecucion del mes de septiembre por tipo de gasto, año  2025, (Expresado en Quetzales)</t>
  </si>
  <si>
    <t>MANT. Y REP. DE OTRAS MAQUINARIAS Y EQUIPOS</t>
  </si>
  <si>
    <t>MANT. Y REP. DE OTRAS MAQUINARAIS Y EQUIPOS</t>
  </si>
  <si>
    <t>RESUMEN AÑO 2025</t>
  </si>
  <si>
    <t>10 de octubre 2025</t>
  </si>
  <si>
    <t>PROGRAMACION POR TIPO DE GASTO AÑO 2025</t>
  </si>
  <si>
    <t>RESUMEN AL 30 DE SEPTIEMBRE 2025</t>
  </si>
  <si>
    <t>Ejecucion fìnanciera por categoria del gasto del mes de septiembre, año 2025</t>
  </si>
  <si>
    <t>Resumen año 2025</t>
  </si>
  <si>
    <t>año 2025</t>
  </si>
  <si>
    <t>Ejecucion mes de septiembre, de metas fisicas y servicios, año 2025</t>
  </si>
  <si>
    <t>REEMPLAZO VALVULAR POR MEDIO DE ENDOPROTESIS (TAVI)</t>
  </si>
  <si>
    <t>ANGIOPLASTIA COMPLEJA CON ROTABLATOR Y ULTRASONIDO INTRACAVITARIO</t>
  </si>
  <si>
    <t>IMPLANTE ENDOVENOSO DE MARCAPASOS INCLUYENDO DISPOSITIVO</t>
  </si>
  <si>
    <t xml:space="preserve">               10 de octubre 2,025</t>
  </si>
  <si>
    <t>PRESUPUESTO AÑO 2,025</t>
  </si>
  <si>
    <t>PRESUPUESTO 2025</t>
  </si>
  <si>
    <t>PRESUPUESTO AJUSTADO 2,025</t>
  </si>
  <si>
    <t>APORTES MINISTERIO DE SALUD PUBLICA Y ASISTENCIA SOCIAL AÑO 2,025</t>
  </si>
  <si>
    <t>N/C</t>
  </si>
  <si>
    <t>Programación y ejecucion del mes de octubre por tipo de gasto, año  2025, (Expresado en Quetzales)</t>
  </si>
  <si>
    <t>10 de noviembre 2025</t>
  </si>
  <si>
    <t>RESUMEN AL 31 DE OCTUBRE 2025</t>
  </si>
  <si>
    <t>Ejecucion fìnanciera por categoria del gasto del mes de octubre, año 2025</t>
  </si>
  <si>
    <t>Ejecucion mes de octubre, de metas fisicas y servicios, año 2025</t>
  </si>
  <si>
    <t xml:space="preserve">               10 de noviembre 2,025</t>
  </si>
  <si>
    <t>Nota:  Presupuesto pendiente de aprobacion, por parte de la comision tecnica del Ministerio</t>
  </si>
  <si>
    <t>de Salud Publica y Asistencia Social.</t>
  </si>
  <si>
    <t>Programación y ejecucion del mes de noviembre por tipo de gasto, año  2025, (Expresado en Quetzales)</t>
  </si>
  <si>
    <t>10 de diciembre 2025</t>
  </si>
  <si>
    <t>RESUMEN AL 30 DE NOVIEMBRE 2025</t>
  </si>
  <si>
    <t>Ejecucion fìnanciera por categoria del gasto del mes de noviembre, año 2025</t>
  </si>
  <si>
    <t>Ejecucion mes de noviembre, de metas fisicas y servicios, año 2025</t>
  </si>
  <si>
    <t xml:space="preserve">               10 de diciembre 2,025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</si>
</sst>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* #,##0.00_);_(* \(#,##0.00\);_(* &quot;-&quot;??_);_(@_)"/>
    <numFmt numFmtId="165" formatCode="_-* #,##0.00\ _€_-;\-* #,##0.00\ _€_-;_-* &quot;-&quot;??\ _€_-;_-@_-"/>
    <numFmt numFmtId="166" formatCode="_-* #,##0\ _€_-;\-* #,##0\ _€_-;_-* &quot;-&quot;??\ _€_-;_-@_-"/>
    <numFmt numFmtId="167" formatCode="#,##0.00;[Red]#,##0.00"/>
    <numFmt numFmtId="168" formatCode="0_);[Red]\(0\)"/>
  </numFmts>
  <fonts count="6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sz val="9"/>
      <color theme="1"/>
      <name val="Book Antiqua"/>
      <family val="1"/>
    </font>
    <font>
      <sz val="9"/>
      <color theme="1"/>
      <name val="Book Antiqua"/>
      <family val="1"/>
    </font>
    <font>
      <sz val="9"/>
      <name val="Book Antiqua"/>
      <family val="1"/>
    </font>
    <font>
      <b/>
      <sz val="9"/>
      <name val="Book Antiqua"/>
      <family val="1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i/>
      <sz val="11"/>
      <color theme="3" tint="-0.249977111117893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i/>
      <sz val="11"/>
      <name val="Calibri"/>
      <family val="2"/>
      <scheme val="minor"/>
    </font>
    <font>
      <sz val="9.3000000000000007"/>
      <name val="Calibri"/>
      <family val="2"/>
      <scheme val="minor"/>
    </font>
    <font>
      <sz val="9.5"/>
      <name val="Calibri"/>
      <family val="2"/>
      <scheme val="minor"/>
    </font>
    <font>
      <b/>
      <sz val="10"/>
      <name val="Calibri"/>
      <family val="2"/>
      <scheme val="minor"/>
    </font>
    <font>
      <b/>
      <sz val="9.5"/>
      <name val="Calibri"/>
      <family val="2"/>
      <scheme val="minor"/>
    </font>
    <font>
      <b/>
      <sz val="11"/>
      <name val="Calibri"/>
      <family val="2"/>
      <scheme val="minor"/>
    </font>
    <font>
      <b/>
      <sz val="9.3000000000000007"/>
      <name val="Calibri"/>
      <family val="2"/>
      <scheme val="minor"/>
    </font>
    <font>
      <b/>
      <sz val="9.3000000000000007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.3000000000000007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b/>
      <i/>
      <sz val="9"/>
      <color theme="1"/>
      <name val="Calibri"/>
      <family val="2"/>
      <scheme val="minor"/>
    </font>
    <font>
      <sz val="10"/>
      <name val="Arial"/>
    </font>
    <font>
      <b/>
      <sz val="10"/>
      <name val="Book Antiqua"/>
      <family val="1"/>
    </font>
    <font>
      <b/>
      <sz val="10"/>
      <color theme="0"/>
      <name val="Book Antiqua"/>
      <family val="1"/>
    </font>
    <font>
      <sz val="12"/>
      <name val="Book Antiqua"/>
      <family val="1"/>
    </font>
    <font>
      <b/>
      <sz val="12"/>
      <name val="Book Antiqua"/>
      <family val="1"/>
    </font>
    <font>
      <b/>
      <i/>
      <sz val="10"/>
      <color theme="0"/>
      <name val="Book Antiqua"/>
      <family val="1"/>
    </font>
    <font>
      <sz val="12"/>
      <name val="Arial"/>
      <family val="2"/>
    </font>
    <font>
      <sz val="8.5"/>
      <name val="Book Antiqua"/>
      <family val="1"/>
    </font>
    <font>
      <sz val="10"/>
      <name val="Arial"/>
      <family val="2"/>
    </font>
    <font>
      <b/>
      <u/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b/>
      <sz val="8"/>
      <color theme="1"/>
      <name val="Calibri"/>
      <family val="2"/>
      <scheme val="minor"/>
    </font>
    <font>
      <sz val="12"/>
      <color theme="0"/>
      <name val="Book Antiqua"/>
      <family val="1"/>
    </font>
    <font>
      <b/>
      <sz val="12"/>
      <color theme="0"/>
      <name val="Book Antiqua"/>
      <family val="1"/>
    </font>
    <font>
      <b/>
      <sz val="10"/>
      <color theme="1"/>
      <name val="Calibri"/>
      <family val="2"/>
    </font>
    <font>
      <b/>
      <sz val="10"/>
      <name val="Calibri"/>
      <family val="2"/>
    </font>
    <font>
      <sz val="10"/>
      <name val="Calibri"/>
      <family val="2"/>
    </font>
    <font>
      <b/>
      <i/>
      <sz val="11"/>
      <color rgb="FFFF0000"/>
      <name val="Calibri"/>
      <family val="2"/>
      <scheme val="minor"/>
    </font>
    <font>
      <b/>
      <i/>
      <sz val="9"/>
      <color rgb="FFFF0000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Arial"/>
      <family val="2"/>
    </font>
    <font>
      <b/>
      <sz val="10"/>
      <color theme="0"/>
      <name val="Arial"/>
      <family val="2"/>
    </font>
    <font>
      <sz val="10"/>
      <color theme="0"/>
      <name val="Calibri"/>
      <family val="2"/>
    </font>
    <font>
      <sz val="10"/>
      <color rgb="FFFF0000"/>
      <name val="Calibri"/>
      <family val="2"/>
      <scheme val="minor"/>
    </font>
    <font>
      <sz val="10"/>
      <color rgb="FFFF0000"/>
      <name val="Calibri"/>
      <family val="2"/>
    </font>
    <font>
      <sz val="9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7">
    <xf numFmtId="0" fontId="0" fillId="0" borderId="0"/>
    <xf numFmtId="0" fontId="5" fillId="0" borderId="0" applyNumberFormat="0" applyFill="0" applyBorder="0" applyAlignment="0" applyProtection="0"/>
    <xf numFmtId="165" fontId="1" fillId="0" borderId="0" applyFont="0" applyFill="0" applyBorder="0" applyAlignment="0" applyProtection="0"/>
    <xf numFmtId="0" fontId="36" fillId="0" borderId="0"/>
    <xf numFmtId="164" fontId="36" fillId="0" borderId="0" applyFont="0" applyFill="0" applyBorder="0" applyAlignment="0" applyProtection="0"/>
    <xf numFmtId="164" fontId="44" fillId="0" borderId="0" applyFont="0" applyFill="0" applyBorder="0" applyAlignment="0" applyProtection="0"/>
    <xf numFmtId="164" fontId="44" fillId="0" borderId="0" applyFont="0" applyFill="0" applyBorder="0" applyAlignment="0" applyProtection="0"/>
  </cellStyleXfs>
  <cellXfs count="241">
    <xf numFmtId="0" fontId="0" fillId="0" borderId="0" xfId="0"/>
    <xf numFmtId="0" fontId="4" fillId="0" borderId="1" xfId="0" applyFont="1" applyBorder="1" applyAlignment="1">
      <alignment horizontal="center"/>
    </xf>
    <xf numFmtId="0" fontId="3" fillId="0" borderId="0" xfId="0" applyFont="1"/>
    <xf numFmtId="0" fontId="6" fillId="0" borderId="0" xfId="0" applyFont="1"/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7" fillId="0" borderId="12" xfId="0" applyFont="1" applyBorder="1"/>
    <xf numFmtId="0" fontId="7" fillId="0" borderId="13" xfId="0" applyFont="1" applyBorder="1" applyAlignment="1">
      <alignment horizontal="center"/>
    </xf>
    <xf numFmtId="0" fontId="3" fillId="0" borderId="0" xfId="0" applyFont="1" applyAlignment="1">
      <alignment horizontal="center" vertical="justify"/>
    </xf>
    <xf numFmtId="49" fontId="8" fillId="0" borderId="12" xfId="0" applyNumberFormat="1" applyFont="1" applyBorder="1" applyAlignment="1">
      <alignment horizontal="center"/>
    </xf>
    <xf numFmtId="165" fontId="7" fillId="0" borderId="12" xfId="2" applyFont="1" applyBorder="1"/>
    <xf numFmtId="0" fontId="9" fillId="0" borderId="12" xfId="0" applyFont="1" applyBorder="1"/>
    <xf numFmtId="0" fontId="10" fillId="0" borderId="12" xfId="0" applyFont="1" applyBorder="1"/>
    <xf numFmtId="164" fontId="9" fillId="0" borderId="12" xfId="0" applyNumberFormat="1" applyFont="1" applyBorder="1"/>
    <xf numFmtId="165" fontId="10" fillId="0" borderId="12" xfId="2" applyFont="1" applyBorder="1"/>
    <xf numFmtId="37" fontId="9" fillId="0" borderId="14" xfId="0" applyNumberFormat="1" applyFont="1" applyBorder="1"/>
    <xf numFmtId="165" fontId="11" fillId="0" borderId="12" xfId="2" applyFont="1" applyBorder="1"/>
    <xf numFmtId="37" fontId="10" fillId="0" borderId="15" xfId="0" applyNumberFormat="1" applyFont="1" applyBorder="1"/>
    <xf numFmtId="37" fontId="10" fillId="0" borderId="14" xfId="0" applyNumberFormat="1" applyFont="1" applyBorder="1"/>
    <xf numFmtId="37" fontId="10" fillId="0" borderId="16" xfId="0" applyNumberFormat="1" applyFont="1" applyBorder="1"/>
    <xf numFmtId="0" fontId="13" fillId="0" borderId="12" xfId="0" applyFont="1" applyBorder="1"/>
    <xf numFmtId="0" fontId="13" fillId="0" borderId="0" xfId="0" applyFont="1"/>
    <xf numFmtId="165" fontId="12" fillId="0" borderId="12" xfId="2" applyFont="1" applyBorder="1"/>
    <xf numFmtId="165" fontId="14" fillId="0" borderId="12" xfId="2" applyFont="1" applyBorder="1"/>
    <xf numFmtId="164" fontId="0" fillId="0" borderId="0" xfId="0" applyNumberFormat="1"/>
    <xf numFmtId="165" fontId="0" fillId="0" borderId="0" xfId="0" applyNumberFormat="1"/>
    <xf numFmtId="0" fontId="8" fillId="0" borderId="12" xfId="0" applyFont="1" applyBorder="1"/>
    <xf numFmtId="164" fontId="8" fillId="0" borderId="12" xfId="0" applyNumberFormat="1" applyFont="1" applyBorder="1"/>
    <xf numFmtId="165" fontId="15" fillId="0" borderId="0" xfId="0" applyNumberFormat="1" applyFont="1"/>
    <xf numFmtId="164" fontId="16" fillId="0" borderId="0" xfId="0" applyNumberFormat="1" applyFont="1"/>
    <xf numFmtId="0" fontId="14" fillId="0" borderId="12" xfId="0" applyFont="1" applyBorder="1" applyAlignment="1">
      <alignment horizontal="center"/>
    </xf>
    <xf numFmtId="165" fontId="17" fillId="0" borderId="15" xfId="2" applyFont="1" applyBorder="1"/>
    <xf numFmtId="165" fontId="14" fillId="0" borderId="14" xfId="2" applyFont="1" applyBorder="1"/>
    <xf numFmtId="165" fontId="1" fillId="0" borderId="0" xfId="2" applyFont="1"/>
    <xf numFmtId="0" fontId="0" fillId="0" borderId="12" xfId="0" applyBorder="1"/>
    <xf numFmtId="164" fontId="14" fillId="0" borderId="0" xfId="0" applyNumberFormat="1" applyFont="1"/>
    <xf numFmtId="40" fontId="18" fillId="0" borderId="0" xfId="0" applyNumberFormat="1" applyFont="1"/>
    <xf numFmtId="165" fontId="7" fillId="0" borderId="0" xfId="2" applyFont="1" applyBorder="1"/>
    <xf numFmtId="165" fontId="19" fillId="0" borderId="0" xfId="0" applyNumberFormat="1" applyFont="1"/>
    <xf numFmtId="0" fontId="3" fillId="0" borderId="0" xfId="0" applyFont="1" applyAlignment="1">
      <alignment horizontal="right"/>
    </xf>
    <xf numFmtId="0" fontId="0" fillId="0" borderId="0" xfId="0" applyAlignment="1">
      <alignment horizontal="center" wrapText="1"/>
    </xf>
    <xf numFmtId="0" fontId="0" fillId="0" borderId="0" xfId="0" applyAlignment="1">
      <alignment horizontal="right"/>
    </xf>
    <xf numFmtId="165" fontId="8" fillId="0" borderId="12" xfId="0" applyNumberFormat="1" applyFont="1" applyBorder="1"/>
    <xf numFmtId="0" fontId="3" fillId="0" borderId="13" xfId="0" applyFont="1" applyBorder="1" applyAlignment="1">
      <alignment horizontal="center"/>
    </xf>
    <xf numFmtId="0" fontId="3" fillId="0" borderId="12" xfId="0" applyFont="1" applyBorder="1"/>
    <xf numFmtId="165" fontId="14" fillId="0" borderId="0" xfId="2" applyFont="1"/>
    <xf numFmtId="0" fontId="18" fillId="0" borderId="0" xfId="0" applyFont="1"/>
    <xf numFmtId="0" fontId="20" fillId="0" borderId="0" xfId="0" applyFont="1" applyAlignment="1">
      <alignment horizontal="center"/>
    </xf>
    <xf numFmtId="166" fontId="6" fillId="0" borderId="0" xfId="2" applyNumberFormat="1" applyFont="1" applyFill="1" applyBorder="1" applyAlignment="1">
      <alignment wrapText="1"/>
    </xf>
    <xf numFmtId="166" fontId="21" fillId="0" borderId="0" xfId="2" applyNumberFormat="1" applyFont="1" applyFill="1" applyBorder="1" applyAlignment="1">
      <alignment horizontal="center" wrapText="1"/>
    </xf>
    <xf numFmtId="166" fontId="23" fillId="0" borderId="12" xfId="2" applyNumberFormat="1" applyFont="1" applyFill="1" applyBorder="1" applyAlignment="1">
      <alignment horizontal="center"/>
    </xf>
    <xf numFmtId="166" fontId="22" fillId="0" borderId="0" xfId="2" applyNumberFormat="1" applyFont="1" applyFill="1" applyBorder="1"/>
    <xf numFmtId="166" fontId="24" fillId="0" borderId="12" xfId="2" applyNumberFormat="1" applyFont="1" applyBorder="1" applyAlignment="1">
      <alignment vertical="top" wrapText="1"/>
    </xf>
    <xf numFmtId="165" fontId="25" fillId="0" borderId="12" xfId="2" applyFont="1" applyBorder="1"/>
    <xf numFmtId="165" fontId="9" fillId="0" borderId="12" xfId="2" applyFont="1" applyBorder="1"/>
    <xf numFmtId="165" fontId="26" fillId="0" borderId="12" xfId="2" applyFont="1" applyBorder="1"/>
    <xf numFmtId="39" fontId="1" fillId="0" borderId="0" xfId="2" applyNumberFormat="1" applyFont="1" applyBorder="1"/>
    <xf numFmtId="165" fontId="13" fillId="0" borderId="12" xfId="2" applyFont="1" applyBorder="1"/>
    <xf numFmtId="165" fontId="28" fillId="0" borderId="12" xfId="2" applyFont="1" applyBorder="1"/>
    <xf numFmtId="166" fontId="1" fillId="0" borderId="0" xfId="2" applyNumberFormat="1" applyFont="1" applyBorder="1"/>
    <xf numFmtId="39" fontId="13" fillId="0" borderId="0" xfId="0" applyNumberFormat="1" applyFont="1"/>
    <xf numFmtId="39" fontId="29" fillId="0" borderId="0" xfId="0" applyNumberFormat="1" applyFont="1"/>
    <xf numFmtId="166" fontId="29" fillId="0" borderId="0" xfId="0" applyNumberFormat="1" applyFont="1"/>
    <xf numFmtId="39" fontId="3" fillId="0" borderId="0" xfId="0" applyNumberFormat="1" applyFont="1"/>
    <xf numFmtId="39" fontId="0" fillId="0" borderId="0" xfId="0" applyNumberFormat="1"/>
    <xf numFmtId="166" fontId="22" fillId="0" borderId="0" xfId="2" applyNumberFormat="1" applyFont="1" applyFill="1" applyBorder="1" applyAlignment="1">
      <alignment wrapText="1"/>
    </xf>
    <xf numFmtId="166" fontId="24" fillId="0" borderId="0" xfId="2" applyNumberFormat="1" applyFont="1" applyBorder="1" applyAlignment="1">
      <alignment vertical="top" wrapText="1"/>
    </xf>
    <xf numFmtId="165" fontId="30" fillId="0" borderId="0" xfId="2" applyFont="1" applyBorder="1"/>
    <xf numFmtId="165" fontId="27" fillId="0" borderId="0" xfId="2" applyFont="1" applyBorder="1"/>
    <xf numFmtId="166" fontId="24" fillId="0" borderId="0" xfId="2" applyNumberFormat="1" applyFont="1" applyFill="1" applyBorder="1" applyAlignment="1">
      <alignment horizontal="center" wrapText="1"/>
    </xf>
    <xf numFmtId="166" fontId="22" fillId="0" borderId="0" xfId="2" applyNumberFormat="1" applyFont="1" applyBorder="1" applyAlignment="1">
      <alignment vertical="top" wrapText="1"/>
    </xf>
    <xf numFmtId="165" fontId="31" fillId="0" borderId="0" xfId="2" applyFont="1" applyBorder="1"/>
    <xf numFmtId="165" fontId="32" fillId="0" borderId="0" xfId="2" applyFont="1" applyBorder="1"/>
    <xf numFmtId="166" fontId="22" fillId="0" borderId="0" xfId="2" applyNumberFormat="1" applyFont="1" applyBorder="1" applyAlignment="1">
      <alignment horizontal="left" wrapText="1"/>
    </xf>
    <xf numFmtId="166" fontId="22" fillId="0" borderId="12" xfId="2" applyNumberFormat="1" applyFont="1" applyBorder="1" applyAlignment="1">
      <alignment vertical="top" wrapText="1"/>
    </xf>
    <xf numFmtId="165" fontId="33" fillId="0" borderId="12" xfId="2" applyFont="1" applyBorder="1"/>
    <xf numFmtId="0" fontId="3" fillId="0" borderId="1" xfId="0" applyFont="1" applyBorder="1" applyAlignment="1">
      <alignment horizontal="center"/>
    </xf>
    <xf numFmtId="0" fontId="34" fillId="0" borderId="0" xfId="0" applyFont="1"/>
    <xf numFmtId="166" fontId="35" fillId="0" borderId="12" xfId="2" applyNumberFormat="1" applyFont="1" applyBorder="1" applyAlignment="1">
      <alignment vertical="top" wrapText="1"/>
    </xf>
    <xf numFmtId="166" fontId="35" fillId="0" borderId="12" xfId="2" applyNumberFormat="1" applyFont="1" applyBorder="1" applyAlignment="1">
      <alignment horizontal="left" wrapText="1"/>
    </xf>
    <xf numFmtId="0" fontId="3" fillId="0" borderId="18" xfId="0" applyFont="1" applyBorder="1" applyAlignment="1">
      <alignment horizontal="center"/>
    </xf>
    <xf numFmtId="166" fontId="22" fillId="0" borderId="0" xfId="2" applyNumberFormat="1" applyFont="1" applyBorder="1" applyAlignment="1">
      <alignment horizontal="center"/>
    </xf>
    <xf numFmtId="1" fontId="3" fillId="0" borderId="0" xfId="2" applyNumberFormat="1" applyFont="1" applyBorder="1" applyAlignment="1">
      <alignment horizontal="center"/>
    </xf>
    <xf numFmtId="0" fontId="36" fillId="0" borderId="0" xfId="3"/>
    <xf numFmtId="37" fontId="39" fillId="0" borderId="12" xfId="3" applyNumberFormat="1" applyFont="1" applyBorder="1" applyAlignment="1">
      <alignment horizontal="center"/>
    </xf>
    <xf numFmtId="39" fontId="39" fillId="0" borderId="12" xfId="4" applyNumberFormat="1" applyFont="1" applyFill="1" applyBorder="1"/>
    <xf numFmtId="37" fontId="40" fillId="0" borderId="12" xfId="3" applyNumberFormat="1" applyFont="1" applyBorder="1"/>
    <xf numFmtId="164" fontId="40" fillId="0" borderId="12" xfId="3" applyNumberFormat="1" applyFont="1" applyBorder="1"/>
    <xf numFmtId="37" fontId="39" fillId="0" borderId="12" xfId="3" applyNumberFormat="1" applyFont="1" applyBorder="1"/>
    <xf numFmtId="164" fontId="39" fillId="0" borderId="12" xfId="3" applyNumberFormat="1" applyFont="1" applyBorder="1"/>
    <xf numFmtId="39" fontId="39" fillId="0" borderId="12" xfId="3" applyNumberFormat="1" applyFont="1" applyBorder="1"/>
    <xf numFmtId="0" fontId="39" fillId="0" borderId="12" xfId="3" applyFont="1" applyBorder="1" applyAlignment="1">
      <alignment vertical="center" wrapText="1"/>
    </xf>
    <xf numFmtId="39" fontId="40" fillId="0" borderId="12" xfId="4" applyNumberFormat="1" applyFont="1" applyFill="1" applyBorder="1"/>
    <xf numFmtId="0" fontId="42" fillId="0" borderId="0" xfId="3" applyFont="1" applyAlignment="1">
      <alignment horizontal="center"/>
    </xf>
    <xf numFmtId="0" fontId="42" fillId="0" borderId="0" xfId="3" applyFont="1"/>
    <xf numFmtId="0" fontId="40" fillId="0" borderId="0" xfId="3" applyFont="1" applyAlignment="1">
      <alignment horizontal="right"/>
    </xf>
    <xf numFmtId="0" fontId="43" fillId="0" borderId="0" xfId="3" applyFont="1"/>
    <xf numFmtId="0" fontId="36" fillId="0" borderId="0" xfId="3" applyAlignment="1">
      <alignment horizontal="center"/>
    </xf>
    <xf numFmtId="164" fontId="43" fillId="0" borderId="0" xfId="3" applyNumberFormat="1" applyFont="1"/>
    <xf numFmtId="40" fontId="39" fillId="0" borderId="12" xfId="3" applyNumberFormat="1" applyFont="1" applyBorder="1"/>
    <xf numFmtId="167" fontId="40" fillId="0" borderId="12" xfId="3" applyNumberFormat="1" applyFont="1" applyBorder="1"/>
    <xf numFmtId="0" fontId="44" fillId="0" borderId="12" xfId="3" applyFont="1" applyBorder="1"/>
    <xf numFmtId="0" fontId="46" fillId="0" borderId="12" xfId="0" applyFont="1" applyBorder="1" applyAlignment="1">
      <alignment horizontal="center"/>
    </xf>
    <xf numFmtId="0" fontId="47" fillId="0" borderId="12" xfId="0" applyFont="1" applyBorder="1"/>
    <xf numFmtId="40" fontId="44" fillId="0" borderId="12" xfId="0" applyNumberFormat="1" applyFont="1" applyBorder="1"/>
    <xf numFmtId="0" fontId="46" fillId="0" borderId="0" xfId="0" applyFont="1"/>
    <xf numFmtId="40" fontId="46" fillId="0" borderId="30" xfId="0" applyNumberFormat="1" applyFont="1" applyBorder="1"/>
    <xf numFmtId="0" fontId="48" fillId="0" borderId="0" xfId="0" applyFont="1"/>
    <xf numFmtId="37" fontId="10" fillId="0" borderId="0" xfId="0" applyNumberFormat="1" applyFont="1"/>
    <xf numFmtId="165" fontId="12" fillId="0" borderId="0" xfId="0" applyNumberFormat="1" applyFont="1"/>
    <xf numFmtId="0" fontId="49" fillId="0" borderId="0" xfId="0" applyFont="1" applyAlignment="1">
      <alignment horizontal="center" wrapText="1"/>
    </xf>
    <xf numFmtId="37" fontId="39" fillId="0" borderId="11" xfId="3" applyNumberFormat="1" applyFont="1" applyBorder="1" applyAlignment="1">
      <alignment horizontal="center"/>
    </xf>
    <xf numFmtId="39" fontId="39" fillId="0" borderId="20" xfId="4" applyNumberFormat="1" applyFont="1" applyFill="1" applyBorder="1"/>
    <xf numFmtId="37" fontId="39" fillId="0" borderId="25" xfId="3" applyNumberFormat="1" applyFont="1" applyBorder="1" applyAlignment="1">
      <alignment horizontal="center"/>
    </xf>
    <xf numFmtId="37" fontId="40" fillId="0" borderId="25" xfId="3" applyNumberFormat="1" applyFont="1" applyBorder="1"/>
    <xf numFmtId="164" fontId="40" fillId="0" borderId="15" xfId="3" applyNumberFormat="1" applyFont="1" applyBorder="1"/>
    <xf numFmtId="37" fontId="40" fillId="0" borderId="0" xfId="3" applyNumberFormat="1" applyFont="1" applyAlignment="1">
      <alignment horizontal="center"/>
    </xf>
    <xf numFmtId="37" fontId="40" fillId="0" borderId="0" xfId="3" applyNumberFormat="1" applyFont="1"/>
    <xf numFmtId="0" fontId="40" fillId="0" borderId="0" xfId="3" applyFont="1"/>
    <xf numFmtId="0" fontId="44" fillId="0" borderId="0" xfId="3" applyFont="1"/>
    <xf numFmtId="49" fontId="50" fillId="0" borderId="12" xfId="3" applyNumberFormat="1" applyFont="1" applyBorder="1" applyAlignment="1">
      <alignment horizontal="center"/>
    </xf>
    <xf numFmtId="37" fontId="50" fillId="0" borderId="12" xfId="3" applyNumberFormat="1" applyFont="1" applyBorder="1" applyAlignment="1">
      <alignment horizontal="center"/>
    </xf>
    <xf numFmtId="37" fontId="51" fillId="0" borderId="12" xfId="3" applyNumberFormat="1" applyFont="1" applyBorder="1" applyAlignment="1">
      <alignment horizontal="center"/>
    </xf>
    <xf numFmtId="37" fontId="41" fillId="2" borderId="14" xfId="3" applyNumberFormat="1" applyFont="1" applyFill="1" applyBorder="1" applyAlignment="1">
      <alignment horizontal="center"/>
    </xf>
    <xf numFmtId="0" fontId="38" fillId="2" borderId="14" xfId="3" applyFont="1" applyFill="1" applyBorder="1" applyAlignment="1">
      <alignment horizontal="center" vertical="center" wrapText="1"/>
    </xf>
    <xf numFmtId="37" fontId="39" fillId="0" borderId="21" xfId="3" applyNumberFormat="1" applyFont="1" applyBorder="1" applyAlignment="1">
      <alignment horizontal="center"/>
    </xf>
    <xf numFmtId="37" fontId="40" fillId="0" borderId="21" xfId="3" applyNumberFormat="1" applyFont="1" applyBorder="1"/>
    <xf numFmtId="164" fontId="40" fillId="0" borderId="21" xfId="3" applyNumberFormat="1" applyFont="1" applyBorder="1"/>
    <xf numFmtId="14" fontId="47" fillId="0" borderId="12" xfId="0" applyNumberFormat="1" applyFont="1" applyBorder="1" applyAlignment="1">
      <alignment horizontal="center"/>
    </xf>
    <xf numFmtId="0" fontId="47" fillId="0" borderId="12" xfId="0" applyFont="1" applyBorder="1" applyAlignment="1">
      <alignment horizontal="center"/>
    </xf>
    <xf numFmtId="38" fontId="0" fillId="0" borderId="12" xfId="0" applyNumberFormat="1" applyBorder="1"/>
    <xf numFmtId="38" fontId="0" fillId="0" borderId="12" xfId="0" applyNumberForma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166" fontId="22" fillId="0" borderId="12" xfId="2" applyNumberFormat="1" applyFont="1" applyFill="1" applyBorder="1" applyAlignment="1">
      <alignment horizontal="center"/>
    </xf>
    <xf numFmtId="166" fontId="22" fillId="0" borderId="0" xfId="2" applyNumberFormat="1" applyFont="1" applyFill="1" applyBorder="1" applyAlignment="1">
      <alignment horizontal="center" wrapText="1"/>
    </xf>
    <xf numFmtId="0" fontId="38" fillId="2" borderId="12" xfId="3" applyFont="1" applyFill="1" applyBorder="1" applyAlignment="1">
      <alignment horizontal="center" vertical="center" wrapText="1"/>
    </xf>
    <xf numFmtId="168" fontId="47" fillId="0" borderId="12" xfId="0" applyNumberFormat="1" applyFont="1" applyBorder="1" applyAlignment="1">
      <alignment horizontal="center"/>
    </xf>
    <xf numFmtId="0" fontId="53" fillId="0" borderId="12" xfId="0" applyFont="1" applyBorder="1"/>
    <xf numFmtId="165" fontId="53" fillId="0" borderId="12" xfId="2" applyFont="1" applyBorder="1"/>
    <xf numFmtId="164" fontId="54" fillId="0" borderId="12" xfId="0" applyNumberFormat="1" applyFont="1" applyBorder="1"/>
    <xf numFmtId="0" fontId="54" fillId="0" borderId="12" xfId="0" applyFont="1" applyBorder="1"/>
    <xf numFmtId="165" fontId="54" fillId="0" borderId="12" xfId="0" applyNumberFormat="1" applyFont="1" applyBorder="1"/>
    <xf numFmtId="37" fontId="43" fillId="0" borderId="12" xfId="0" applyNumberFormat="1" applyFont="1" applyBorder="1"/>
    <xf numFmtId="37" fontId="54" fillId="0" borderId="12" xfId="0" applyNumberFormat="1" applyFont="1" applyBorder="1"/>
    <xf numFmtId="165" fontId="54" fillId="0" borderId="12" xfId="2" applyFont="1" applyBorder="1"/>
    <xf numFmtId="165" fontId="31" fillId="0" borderId="31" xfId="2" applyFont="1" applyBorder="1"/>
    <xf numFmtId="165" fontId="17" fillId="0" borderId="31" xfId="2" applyFont="1" applyBorder="1"/>
    <xf numFmtId="164" fontId="38" fillId="2" borderId="12" xfId="3" applyNumberFormat="1" applyFont="1" applyFill="1" applyBorder="1" applyAlignment="1">
      <alignment horizontal="center" vertical="center" wrapText="1"/>
    </xf>
    <xf numFmtId="164" fontId="38" fillId="2" borderId="20" xfId="3" applyNumberFormat="1" applyFont="1" applyFill="1" applyBorder="1" applyAlignment="1">
      <alignment horizontal="center" vertical="center" wrapText="1"/>
    </xf>
    <xf numFmtId="166" fontId="55" fillId="0" borderId="0" xfId="2" applyNumberFormat="1" applyFont="1" applyBorder="1" applyAlignment="1">
      <alignment horizontal="center"/>
    </xf>
    <xf numFmtId="166" fontId="2" fillId="0" borderId="0" xfId="2" applyNumberFormat="1" applyFont="1" applyBorder="1"/>
    <xf numFmtId="39" fontId="2" fillId="0" borderId="0" xfId="2" applyNumberFormat="1" applyFont="1" applyBorder="1"/>
    <xf numFmtId="166" fontId="55" fillId="0" borderId="15" xfId="2" applyNumberFormat="1" applyFont="1" applyFill="1" applyBorder="1" applyAlignment="1">
      <alignment horizontal="center"/>
    </xf>
    <xf numFmtId="166" fontId="55" fillId="0" borderId="26" xfId="2" applyNumberFormat="1" applyFont="1" applyFill="1" applyBorder="1" applyAlignment="1">
      <alignment horizontal="center"/>
    </xf>
    <xf numFmtId="0" fontId="19" fillId="0" borderId="27" xfId="0" applyFont="1" applyBorder="1" applyAlignment="1">
      <alignment horizontal="center"/>
    </xf>
    <xf numFmtId="166" fontId="56" fillId="0" borderId="14" xfId="2" applyNumberFormat="1" applyFont="1" applyBorder="1" applyAlignment="1">
      <alignment vertical="top" wrapText="1"/>
    </xf>
    <xf numFmtId="1" fontId="2" fillId="0" borderId="14" xfId="2" applyNumberFormat="1" applyFont="1" applyBorder="1" applyAlignment="1">
      <alignment horizontal="center"/>
    </xf>
    <xf numFmtId="1" fontId="2" fillId="0" borderId="28" xfId="2" applyNumberFormat="1" applyFont="1" applyBorder="1" applyAlignment="1">
      <alignment horizontal="center"/>
    </xf>
    <xf numFmtId="40" fontId="1" fillId="0" borderId="0" xfId="2" applyNumberFormat="1" applyFont="1" applyBorder="1"/>
    <xf numFmtId="0" fontId="19" fillId="0" borderId="29" xfId="0" applyFont="1" applyBorder="1" applyAlignment="1">
      <alignment horizontal="center"/>
    </xf>
    <xf numFmtId="166" fontId="56" fillId="0" borderId="12" xfId="2" applyNumberFormat="1" applyFont="1" applyBorder="1" applyAlignment="1">
      <alignment vertical="top" wrapText="1"/>
    </xf>
    <xf numFmtId="166" fontId="56" fillId="0" borderId="12" xfId="2" applyNumberFormat="1" applyFont="1" applyBorder="1" applyAlignment="1">
      <alignment horizontal="left" wrapText="1"/>
    </xf>
    <xf numFmtId="166" fontId="18" fillId="0" borderId="6" xfId="2" applyNumberFormat="1" applyFont="1" applyBorder="1" applyAlignment="1">
      <alignment horizontal="center"/>
    </xf>
    <xf numFmtId="166" fontId="18" fillId="0" borderId="17" xfId="2" applyNumberFormat="1" applyFont="1" applyBorder="1" applyAlignment="1">
      <alignment horizontal="center"/>
    </xf>
    <xf numFmtId="0" fontId="52" fillId="0" borderId="12" xfId="0" applyFont="1" applyBorder="1" applyAlignment="1">
      <alignment horizontal="center"/>
    </xf>
    <xf numFmtId="0" fontId="53" fillId="0" borderId="12" xfId="0" applyFont="1" applyBorder="1" applyAlignment="1">
      <alignment horizontal="center"/>
    </xf>
    <xf numFmtId="49" fontId="54" fillId="0" borderId="12" xfId="0" applyNumberFormat="1" applyFont="1" applyBorder="1" applyAlignment="1">
      <alignment horizontal="center"/>
    </xf>
    <xf numFmtId="0" fontId="54" fillId="0" borderId="12" xfId="0" applyFont="1" applyBorder="1" applyAlignment="1">
      <alignment horizontal="center"/>
    </xf>
    <xf numFmtId="165" fontId="57" fillId="0" borderId="12" xfId="2" applyFont="1" applyBorder="1"/>
    <xf numFmtId="37" fontId="53" fillId="0" borderId="12" xfId="0" applyNumberFormat="1" applyFont="1" applyBorder="1"/>
    <xf numFmtId="164" fontId="53" fillId="0" borderId="12" xfId="0" applyNumberFormat="1" applyFont="1" applyBorder="1"/>
    <xf numFmtId="0" fontId="7" fillId="0" borderId="12" xfId="0" applyFont="1" applyBorder="1" applyAlignment="1">
      <alignment horizontal="center"/>
    </xf>
    <xf numFmtId="49" fontId="9" fillId="0" borderId="12" xfId="0" applyNumberFormat="1" applyFont="1" applyBorder="1" applyAlignment="1">
      <alignment horizontal="center"/>
    </xf>
    <xf numFmtId="0" fontId="11" fillId="0" borderId="12" xfId="0" applyFont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29" fillId="0" borderId="12" xfId="0" applyFont="1" applyBorder="1" applyAlignment="1">
      <alignment horizontal="center"/>
    </xf>
    <xf numFmtId="37" fontId="9" fillId="0" borderId="12" xfId="0" applyNumberFormat="1" applyFont="1" applyBorder="1"/>
    <xf numFmtId="0" fontId="32" fillId="0" borderId="12" xfId="0" applyFont="1" applyBorder="1" applyAlignment="1">
      <alignment horizontal="center"/>
    </xf>
    <xf numFmtId="1" fontId="1" fillId="0" borderId="12" xfId="2" applyNumberFormat="1" applyFont="1" applyBorder="1" applyAlignment="1">
      <alignment horizontal="center"/>
    </xf>
    <xf numFmtId="38" fontId="3" fillId="0" borderId="12" xfId="2" applyNumberFormat="1" applyFont="1" applyBorder="1" applyAlignment="1">
      <alignment horizontal="center"/>
    </xf>
    <xf numFmtId="0" fontId="58" fillId="0" borderId="0" xfId="3" applyFont="1"/>
    <xf numFmtId="0" fontId="7" fillId="0" borderId="12" xfId="0" applyFont="1" applyBorder="1" applyAlignment="1">
      <alignment horizontal="center" wrapText="1"/>
    </xf>
    <xf numFmtId="0" fontId="3" fillId="0" borderId="0" xfId="0" applyFont="1" applyAlignment="1">
      <alignment wrapText="1"/>
    </xf>
    <xf numFmtId="0" fontId="0" fillId="0" borderId="0" xfId="0" applyAlignment="1">
      <alignment horizontal="center" vertical="center" wrapText="1"/>
    </xf>
    <xf numFmtId="0" fontId="6" fillId="0" borderId="0" xfId="0" applyFont="1" applyAlignment="1">
      <alignment horizontal="center"/>
    </xf>
    <xf numFmtId="0" fontId="53" fillId="0" borderId="12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52" fillId="0" borderId="12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3" fillId="0" borderId="0" xfId="0" applyFont="1" applyAlignment="1">
      <alignment horizontal="center" wrapText="1"/>
    </xf>
    <xf numFmtId="0" fontId="5" fillId="0" borderId="0" xfId="1" applyAlignment="1">
      <alignment horizontal="center"/>
    </xf>
    <xf numFmtId="0" fontId="6" fillId="0" borderId="4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29" fillId="0" borderId="0" xfId="0" applyFont="1" applyAlignment="1">
      <alignment horizontal="center"/>
    </xf>
    <xf numFmtId="0" fontId="3" fillId="0" borderId="12" xfId="0" applyFont="1" applyBorder="1" applyAlignment="1">
      <alignment horizontal="center"/>
    </xf>
    <xf numFmtId="0" fontId="29" fillId="0" borderId="12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166" fontId="22" fillId="0" borderId="21" xfId="2" applyNumberFormat="1" applyFont="1" applyFill="1" applyBorder="1" applyAlignment="1">
      <alignment horizontal="center" vertical="center" wrapText="1"/>
    </xf>
    <xf numFmtId="166" fontId="22" fillId="0" borderId="14" xfId="2" applyNumberFormat="1" applyFont="1" applyFill="1" applyBorder="1" applyAlignment="1">
      <alignment horizontal="center" vertical="center" wrapText="1"/>
    </xf>
    <xf numFmtId="166" fontId="22" fillId="0" borderId="12" xfId="2" applyNumberFormat="1" applyFont="1" applyFill="1" applyBorder="1" applyAlignment="1">
      <alignment horizontal="center" wrapText="1"/>
    </xf>
    <xf numFmtId="166" fontId="24" fillId="0" borderId="21" xfId="2" applyNumberFormat="1" applyFont="1" applyFill="1" applyBorder="1" applyAlignment="1">
      <alignment horizontal="center" vertical="center" wrapText="1"/>
    </xf>
    <xf numFmtId="166" fontId="24" fillId="0" borderId="14" xfId="2" applyNumberFormat="1" applyFont="1" applyFill="1" applyBorder="1" applyAlignment="1">
      <alignment horizontal="center" vertical="center" wrapText="1"/>
    </xf>
    <xf numFmtId="166" fontId="24" fillId="0" borderId="12" xfId="2" applyNumberFormat="1" applyFont="1" applyFill="1" applyBorder="1" applyAlignment="1">
      <alignment horizontal="center" wrapText="1"/>
    </xf>
    <xf numFmtId="166" fontId="24" fillId="0" borderId="12" xfId="2" applyNumberFormat="1" applyFont="1" applyFill="1" applyBorder="1" applyAlignment="1">
      <alignment horizontal="center"/>
    </xf>
    <xf numFmtId="166" fontId="6" fillId="0" borderId="0" xfId="2" applyNumberFormat="1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66" fontId="22" fillId="0" borderId="12" xfId="2" applyNumberFormat="1" applyFont="1" applyFill="1" applyBorder="1" applyAlignment="1">
      <alignment horizontal="center"/>
    </xf>
    <xf numFmtId="166" fontId="22" fillId="0" borderId="12" xfId="2" applyNumberFormat="1" applyFont="1" applyBorder="1" applyAlignment="1">
      <alignment horizontal="center"/>
    </xf>
    <xf numFmtId="0" fontId="18" fillId="0" borderId="12" xfId="0" applyFont="1" applyBorder="1" applyAlignment="1">
      <alignment horizontal="center"/>
    </xf>
    <xf numFmtId="166" fontId="55" fillId="0" borderId="23" xfId="2" applyNumberFormat="1" applyFont="1" applyFill="1" applyBorder="1" applyAlignment="1">
      <alignment horizontal="center" vertical="center" wrapText="1"/>
    </xf>
    <xf numFmtId="166" fontId="55" fillId="0" borderId="25" xfId="2" applyNumberFormat="1" applyFont="1" applyFill="1" applyBorder="1" applyAlignment="1">
      <alignment horizontal="center" vertical="center" wrapText="1"/>
    </xf>
    <xf numFmtId="166" fontId="55" fillId="0" borderId="19" xfId="2" applyNumberFormat="1" applyFont="1" applyFill="1" applyBorder="1" applyAlignment="1">
      <alignment horizontal="center"/>
    </xf>
    <xf numFmtId="166" fontId="55" fillId="0" borderId="24" xfId="2" applyNumberFormat="1" applyFont="1" applyFill="1" applyBorder="1" applyAlignment="1">
      <alignment horizontal="center"/>
    </xf>
    <xf numFmtId="166" fontId="55" fillId="0" borderId="2" xfId="2" applyNumberFormat="1" applyFont="1" applyBorder="1" applyAlignment="1">
      <alignment horizontal="center"/>
    </xf>
    <xf numFmtId="166" fontId="55" fillId="0" borderId="10" xfId="2" applyNumberFormat="1" applyFont="1" applyBorder="1" applyAlignment="1">
      <alignment horizontal="center"/>
    </xf>
    <xf numFmtId="166" fontId="22" fillId="0" borderId="0" xfId="2" applyNumberFormat="1" applyFont="1" applyFill="1" applyBorder="1" applyAlignment="1">
      <alignment horizontal="center" wrapText="1"/>
    </xf>
    <xf numFmtId="166" fontId="22" fillId="0" borderId="12" xfId="2" applyNumberFormat="1" applyFont="1" applyFill="1" applyBorder="1" applyAlignment="1">
      <alignment horizontal="center" vertical="center" wrapText="1"/>
    </xf>
    <xf numFmtId="166" fontId="3" fillId="0" borderId="12" xfId="2" applyNumberFormat="1" applyFont="1" applyFill="1" applyBorder="1" applyAlignment="1">
      <alignment horizontal="center"/>
    </xf>
    <xf numFmtId="0" fontId="44" fillId="0" borderId="0" xfId="3" applyFont="1" applyAlignment="1">
      <alignment horizontal="center"/>
    </xf>
    <xf numFmtId="0" fontId="37" fillId="0" borderId="0" xfId="3" applyFont="1" applyAlignment="1">
      <alignment horizontal="center"/>
    </xf>
    <xf numFmtId="0" fontId="37" fillId="0" borderId="22" xfId="3" applyFont="1" applyBorder="1" applyAlignment="1">
      <alignment horizontal="center"/>
    </xf>
    <xf numFmtId="0" fontId="38" fillId="2" borderId="12" xfId="3" applyFont="1" applyFill="1" applyBorder="1" applyAlignment="1">
      <alignment horizontal="center" vertical="center" wrapText="1"/>
    </xf>
    <xf numFmtId="37" fontId="38" fillId="2" borderId="12" xfId="3" applyNumberFormat="1" applyFont="1" applyFill="1" applyBorder="1" applyAlignment="1">
      <alignment horizontal="center"/>
    </xf>
    <xf numFmtId="0" fontId="45" fillId="0" borderId="0" xfId="0" applyFont="1" applyAlignment="1">
      <alignment horizontal="center"/>
    </xf>
    <xf numFmtId="0" fontId="45" fillId="0" borderId="22" xfId="0" applyFont="1" applyBorder="1" applyAlignment="1">
      <alignment horizontal="center"/>
    </xf>
    <xf numFmtId="0" fontId="59" fillId="0" borderId="0" xfId="3" applyFont="1"/>
    <xf numFmtId="49" fontId="60" fillId="0" borderId="12" xfId="0" applyNumberFormat="1" applyFont="1" applyBorder="1" applyAlignment="1">
      <alignment horizontal="center"/>
    </xf>
    <xf numFmtId="0" fontId="60" fillId="0" borderId="12" xfId="0" applyFont="1" applyBorder="1"/>
    <xf numFmtId="0" fontId="60" fillId="0" borderId="12" xfId="0" applyFont="1" applyBorder="1" applyAlignment="1">
      <alignment horizontal="center"/>
    </xf>
    <xf numFmtId="165" fontId="61" fillId="0" borderId="12" xfId="2" applyFont="1" applyBorder="1"/>
    <xf numFmtId="165" fontId="62" fillId="0" borderId="12" xfId="2" applyFont="1" applyBorder="1"/>
    <xf numFmtId="165" fontId="63" fillId="0" borderId="12" xfId="2" applyFont="1" applyBorder="1"/>
  </cellXfs>
  <cellStyles count="7">
    <cellStyle name="Hipervínculo" xfId="1" builtinId="8"/>
    <cellStyle name="Millares 2" xfId="2" xr:uid="{00000000-0005-0000-0000-000001000000}"/>
    <cellStyle name="Millares 3" xfId="4" xr:uid="{00000000-0005-0000-0000-000002000000}"/>
    <cellStyle name="Millares 4" xfId="5" xr:uid="{00000000-0005-0000-0000-000003000000}"/>
    <cellStyle name="Millares 6" xfId="6" xr:uid="{00000000-0005-0000-0000-000004000000}"/>
    <cellStyle name="Normal" xfId="0" builtinId="0"/>
    <cellStyle name="Normal 2" xfId="3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952500</xdr:colOff>
      <xdr:row>0</xdr:row>
      <xdr:rowOff>180975</xdr:rowOff>
    </xdr:from>
    <xdr:to>
      <xdr:col>9</xdr:col>
      <xdr:colOff>228600</xdr:colOff>
      <xdr:row>6</xdr:row>
      <xdr:rowOff>95250</xdr:rowOff>
    </xdr:to>
    <xdr:pic>
      <xdr:nvPicPr>
        <xdr:cNvPr id="2" name="Imagen 1" descr="image002">
          <a:extLst>
            <a:ext uri="{FF2B5EF4-FFF2-40B4-BE49-F238E27FC236}">
              <a16:creationId xmlns:a16="http://schemas.microsoft.com/office/drawing/2014/main" id="{316738AC-89D4-4551-94ED-DD17255CF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9600" y="180975"/>
          <a:ext cx="2162175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95250</xdr:colOff>
      <xdr:row>0</xdr:row>
      <xdr:rowOff>76200</xdr:rowOff>
    </xdr:from>
    <xdr:to>
      <xdr:col>1</xdr:col>
      <xdr:colOff>2647950</xdr:colOff>
      <xdr:row>5</xdr:row>
      <xdr:rowOff>76200</xdr:rowOff>
    </xdr:to>
    <xdr:pic>
      <xdr:nvPicPr>
        <xdr:cNvPr id="3" name="Imagen 2" descr="A white background with black dots&#10;&#10;Description automatically generated">
          <a:extLst>
            <a:ext uri="{FF2B5EF4-FFF2-40B4-BE49-F238E27FC236}">
              <a16:creationId xmlns:a16="http://schemas.microsoft.com/office/drawing/2014/main" id="{024293D9-AFAF-481D-BE61-3F646017D9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76200"/>
          <a:ext cx="28194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952500</xdr:colOff>
      <xdr:row>0</xdr:row>
      <xdr:rowOff>180975</xdr:rowOff>
    </xdr:from>
    <xdr:to>
      <xdr:col>9</xdr:col>
      <xdr:colOff>228600</xdr:colOff>
      <xdr:row>6</xdr:row>
      <xdr:rowOff>95250</xdr:rowOff>
    </xdr:to>
    <xdr:pic>
      <xdr:nvPicPr>
        <xdr:cNvPr id="2" name="Imagen 1" descr="image002">
          <a:extLst>
            <a:ext uri="{FF2B5EF4-FFF2-40B4-BE49-F238E27FC236}">
              <a16:creationId xmlns:a16="http://schemas.microsoft.com/office/drawing/2014/main" id="{76A59B92-F7F7-49A1-BB43-1466048EF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00675" y="180975"/>
          <a:ext cx="2162175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95250</xdr:colOff>
      <xdr:row>0</xdr:row>
      <xdr:rowOff>76200</xdr:rowOff>
    </xdr:from>
    <xdr:to>
      <xdr:col>1</xdr:col>
      <xdr:colOff>2647950</xdr:colOff>
      <xdr:row>5</xdr:row>
      <xdr:rowOff>76200</xdr:rowOff>
    </xdr:to>
    <xdr:pic>
      <xdr:nvPicPr>
        <xdr:cNvPr id="3" name="Imagen 2" descr="A white background with black dots&#10;&#10;Description automatically generated">
          <a:extLst>
            <a:ext uri="{FF2B5EF4-FFF2-40B4-BE49-F238E27FC236}">
              <a16:creationId xmlns:a16="http://schemas.microsoft.com/office/drawing/2014/main" id="{8EE1D0E9-A2BB-4917-AAE4-A3B87FA81B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76200"/>
          <a:ext cx="28194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952500</xdr:colOff>
      <xdr:row>0</xdr:row>
      <xdr:rowOff>180975</xdr:rowOff>
    </xdr:from>
    <xdr:to>
      <xdr:col>9</xdr:col>
      <xdr:colOff>228600</xdr:colOff>
      <xdr:row>6</xdr:row>
      <xdr:rowOff>95250</xdr:rowOff>
    </xdr:to>
    <xdr:pic>
      <xdr:nvPicPr>
        <xdr:cNvPr id="2" name="Imagen 1" descr="image002">
          <a:extLst>
            <a:ext uri="{FF2B5EF4-FFF2-40B4-BE49-F238E27FC236}">
              <a16:creationId xmlns:a16="http://schemas.microsoft.com/office/drawing/2014/main" id="{8D05FE28-EEA2-4395-B90D-C1D06ECFE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9600" y="180975"/>
          <a:ext cx="2162175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95250</xdr:colOff>
      <xdr:row>0</xdr:row>
      <xdr:rowOff>76200</xdr:rowOff>
    </xdr:from>
    <xdr:to>
      <xdr:col>1</xdr:col>
      <xdr:colOff>2647950</xdr:colOff>
      <xdr:row>5</xdr:row>
      <xdr:rowOff>76200</xdr:rowOff>
    </xdr:to>
    <xdr:pic>
      <xdr:nvPicPr>
        <xdr:cNvPr id="3" name="Imagen 2" descr="A white background with black dots&#10;&#10;Description automatically generated">
          <a:extLst>
            <a:ext uri="{FF2B5EF4-FFF2-40B4-BE49-F238E27FC236}">
              <a16:creationId xmlns:a16="http://schemas.microsoft.com/office/drawing/2014/main" id="{38A97B6A-95F0-48A8-8CCD-341C097449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76200"/>
          <a:ext cx="28194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990600</xdr:colOff>
      <xdr:row>0</xdr:row>
      <xdr:rowOff>47625</xdr:rowOff>
    </xdr:from>
    <xdr:to>
      <xdr:col>9</xdr:col>
      <xdr:colOff>266700</xdr:colOff>
      <xdr:row>5</xdr:row>
      <xdr:rowOff>152400</xdr:rowOff>
    </xdr:to>
    <xdr:pic>
      <xdr:nvPicPr>
        <xdr:cNvPr id="2" name="Imagen 1" descr="image002">
          <a:extLst>
            <a:ext uri="{FF2B5EF4-FFF2-40B4-BE49-F238E27FC236}">
              <a16:creationId xmlns:a16="http://schemas.microsoft.com/office/drawing/2014/main" id="{81366D16-52A6-4EE8-96EB-FA85ED246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0350" y="47625"/>
          <a:ext cx="209550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76200</xdr:colOff>
      <xdr:row>0</xdr:row>
      <xdr:rowOff>0</xdr:rowOff>
    </xdr:from>
    <xdr:to>
      <xdr:col>1</xdr:col>
      <xdr:colOff>2657475</xdr:colOff>
      <xdr:row>5</xdr:row>
      <xdr:rowOff>0</xdr:rowOff>
    </xdr:to>
    <xdr:pic>
      <xdr:nvPicPr>
        <xdr:cNvPr id="3" name="Imagen 2" descr="A white background with black dots&#10;&#10;Description automatically generated">
          <a:extLst>
            <a:ext uri="{FF2B5EF4-FFF2-40B4-BE49-F238E27FC236}">
              <a16:creationId xmlns:a16="http://schemas.microsoft.com/office/drawing/2014/main" id="{E16BEE6C-5987-4716-8D46-A52872E653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0"/>
          <a:ext cx="2847975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990600</xdr:colOff>
      <xdr:row>0</xdr:row>
      <xdr:rowOff>47625</xdr:rowOff>
    </xdr:from>
    <xdr:to>
      <xdr:col>9</xdr:col>
      <xdr:colOff>266700</xdr:colOff>
      <xdr:row>5</xdr:row>
      <xdr:rowOff>152400</xdr:rowOff>
    </xdr:to>
    <xdr:pic>
      <xdr:nvPicPr>
        <xdr:cNvPr id="2" name="Imagen 1" descr="image002">
          <a:extLst>
            <a:ext uri="{FF2B5EF4-FFF2-40B4-BE49-F238E27FC236}">
              <a16:creationId xmlns:a16="http://schemas.microsoft.com/office/drawing/2014/main" id="{6EBF953B-9E09-42A1-9DE2-D680DC56D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0350" y="47625"/>
          <a:ext cx="209550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76200</xdr:colOff>
      <xdr:row>0</xdr:row>
      <xdr:rowOff>0</xdr:rowOff>
    </xdr:from>
    <xdr:to>
      <xdr:col>1</xdr:col>
      <xdr:colOff>2657475</xdr:colOff>
      <xdr:row>5</xdr:row>
      <xdr:rowOff>0</xdr:rowOff>
    </xdr:to>
    <xdr:pic>
      <xdr:nvPicPr>
        <xdr:cNvPr id="3" name="Imagen 2" descr="A white background with black dots&#10;&#10;Description automatically generated">
          <a:extLst>
            <a:ext uri="{FF2B5EF4-FFF2-40B4-BE49-F238E27FC236}">
              <a16:creationId xmlns:a16="http://schemas.microsoft.com/office/drawing/2014/main" id="{299BE0ED-E788-4DED-B78D-4F1C35EA20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0"/>
          <a:ext cx="2847975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990600</xdr:colOff>
      <xdr:row>0</xdr:row>
      <xdr:rowOff>47625</xdr:rowOff>
    </xdr:from>
    <xdr:to>
      <xdr:col>9</xdr:col>
      <xdr:colOff>266700</xdr:colOff>
      <xdr:row>5</xdr:row>
      <xdr:rowOff>152400</xdr:rowOff>
    </xdr:to>
    <xdr:pic>
      <xdr:nvPicPr>
        <xdr:cNvPr id="2" name="Imagen 1" descr="image002">
          <a:extLst>
            <a:ext uri="{FF2B5EF4-FFF2-40B4-BE49-F238E27FC236}">
              <a16:creationId xmlns:a16="http://schemas.microsoft.com/office/drawing/2014/main" id="{59CA698E-636E-40A1-A666-EE37E8C84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67975" y="47625"/>
          <a:ext cx="209550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76200</xdr:colOff>
      <xdr:row>0</xdr:row>
      <xdr:rowOff>0</xdr:rowOff>
    </xdr:from>
    <xdr:to>
      <xdr:col>1</xdr:col>
      <xdr:colOff>2657475</xdr:colOff>
      <xdr:row>5</xdr:row>
      <xdr:rowOff>0</xdr:rowOff>
    </xdr:to>
    <xdr:pic>
      <xdr:nvPicPr>
        <xdr:cNvPr id="3" name="Imagen 2" descr="A white background with black dots&#10;&#10;Description automatically generated">
          <a:extLst>
            <a:ext uri="{FF2B5EF4-FFF2-40B4-BE49-F238E27FC236}">
              <a16:creationId xmlns:a16="http://schemas.microsoft.com/office/drawing/2014/main" id="{72BADE14-3DBB-4F57-886B-0E22059A4F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0"/>
          <a:ext cx="2847975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371475</xdr:colOff>
      <xdr:row>0</xdr:row>
      <xdr:rowOff>123825</xdr:rowOff>
    </xdr:from>
    <xdr:to>
      <xdr:col>8</xdr:col>
      <xdr:colOff>542925</xdr:colOff>
      <xdr:row>6</xdr:row>
      <xdr:rowOff>28575</xdr:rowOff>
    </xdr:to>
    <xdr:pic>
      <xdr:nvPicPr>
        <xdr:cNvPr id="2" name="Imagen 1" descr="image002">
          <a:extLst>
            <a:ext uri="{FF2B5EF4-FFF2-40B4-BE49-F238E27FC236}">
              <a16:creationId xmlns:a16="http://schemas.microsoft.com/office/drawing/2014/main" id="{6888D3BE-C782-4C76-A8D6-B81A517AF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123825"/>
          <a:ext cx="209550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2</xdr:col>
      <xdr:colOff>95250</xdr:colOff>
      <xdr:row>5</xdr:row>
      <xdr:rowOff>0</xdr:rowOff>
    </xdr:to>
    <xdr:pic>
      <xdr:nvPicPr>
        <xdr:cNvPr id="3" name="Imagen 2" descr="A white background with black dots&#10;&#10;Description automatically generated">
          <a:extLst>
            <a:ext uri="{FF2B5EF4-FFF2-40B4-BE49-F238E27FC236}">
              <a16:creationId xmlns:a16="http://schemas.microsoft.com/office/drawing/2014/main" id="{B509E7B7-D029-452A-BCF4-093514A010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847975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371475</xdr:colOff>
      <xdr:row>0</xdr:row>
      <xdr:rowOff>123825</xdr:rowOff>
    </xdr:from>
    <xdr:to>
      <xdr:col>8</xdr:col>
      <xdr:colOff>542925</xdr:colOff>
      <xdr:row>6</xdr:row>
      <xdr:rowOff>28575</xdr:rowOff>
    </xdr:to>
    <xdr:pic>
      <xdr:nvPicPr>
        <xdr:cNvPr id="2" name="Imagen 1" descr="image002">
          <a:extLst>
            <a:ext uri="{FF2B5EF4-FFF2-40B4-BE49-F238E27FC236}">
              <a16:creationId xmlns:a16="http://schemas.microsoft.com/office/drawing/2014/main" id="{F5BFDC8A-8DAC-4739-B2B4-9580503A4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123825"/>
          <a:ext cx="209550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2</xdr:col>
      <xdr:colOff>95250</xdr:colOff>
      <xdr:row>5</xdr:row>
      <xdr:rowOff>0</xdr:rowOff>
    </xdr:to>
    <xdr:pic>
      <xdr:nvPicPr>
        <xdr:cNvPr id="3" name="Imagen 2" descr="A white background with black dots&#10;&#10;Description automatically generated">
          <a:extLst>
            <a:ext uri="{FF2B5EF4-FFF2-40B4-BE49-F238E27FC236}">
              <a16:creationId xmlns:a16="http://schemas.microsoft.com/office/drawing/2014/main" id="{85D6EC7A-4748-4C80-B091-DCE3EDC012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847975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371475</xdr:colOff>
      <xdr:row>0</xdr:row>
      <xdr:rowOff>123825</xdr:rowOff>
    </xdr:from>
    <xdr:to>
      <xdr:col>8</xdr:col>
      <xdr:colOff>542925</xdr:colOff>
      <xdr:row>6</xdr:row>
      <xdr:rowOff>28575</xdr:rowOff>
    </xdr:to>
    <xdr:pic>
      <xdr:nvPicPr>
        <xdr:cNvPr id="2" name="Imagen 1" descr="image002">
          <a:extLst>
            <a:ext uri="{FF2B5EF4-FFF2-40B4-BE49-F238E27FC236}">
              <a16:creationId xmlns:a16="http://schemas.microsoft.com/office/drawing/2014/main" id="{0F9350F6-6212-487C-985E-6FEF6CB64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23825"/>
          <a:ext cx="209550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2</xdr:col>
      <xdr:colOff>28575</xdr:colOff>
      <xdr:row>5</xdr:row>
      <xdr:rowOff>0</xdr:rowOff>
    </xdr:to>
    <xdr:pic>
      <xdr:nvPicPr>
        <xdr:cNvPr id="3" name="Imagen 2" descr="A white background with black dots&#10;&#10;Description automatically generated">
          <a:extLst>
            <a:ext uri="{FF2B5EF4-FFF2-40B4-BE49-F238E27FC236}">
              <a16:creationId xmlns:a16="http://schemas.microsoft.com/office/drawing/2014/main" id="{BDF1A8EE-D660-461F-A64D-2DDE8228D1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847975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542925</xdr:colOff>
      <xdr:row>0</xdr:row>
      <xdr:rowOff>57150</xdr:rowOff>
    </xdr:from>
    <xdr:to>
      <xdr:col>10</xdr:col>
      <xdr:colOff>19050</xdr:colOff>
      <xdr:row>4</xdr:row>
      <xdr:rowOff>38100</xdr:rowOff>
    </xdr:to>
    <xdr:pic>
      <xdr:nvPicPr>
        <xdr:cNvPr id="2" name="Imagen 1" descr="image002">
          <a:extLst>
            <a:ext uri="{FF2B5EF4-FFF2-40B4-BE49-F238E27FC236}">
              <a16:creationId xmlns:a16="http://schemas.microsoft.com/office/drawing/2014/main" id="{783E47B7-54D0-4255-A224-C37720D7E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57150"/>
          <a:ext cx="176212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1495425</xdr:colOff>
      <xdr:row>3</xdr:row>
      <xdr:rowOff>133350</xdr:rowOff>
    </xdr:to>
    <xdr:pic>
      <xdr:nvPicPr>
        <xdr:cNvPr id="3" name="Imagen 4" descr="A white background with black dots&#10;&#10;Description automatically generated">
          <a:extLst>
            <a:ext uri="{FF2B5EF4-FFF2-40B4-BE49-F238E27FC236}">
              <a16:creationId xmlns:a16="http://schemas.microsoft.com/office/drawing/2014/main" id="{D7D7EDDF-B0B6-4930-81A0-491FDA83FF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857375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542925</xdr:colOff>
      <xdr:row>0</xdr:row>
      <xdr:rowOff>57150</xdr:rowOff>
    </xdr:from>
    <xdr:to>
      <xdr:col>10</xdr:col>
      <xdr:colOff>19050</xdr:colOff>
      <xdr:row>4</xdr:row>
      <xdr:rowOff>38100</xdr:rowOff>
    </xdr:to>
    <xdr:pic>
      <xdr:nvPicPr>
        <xdr:cNvPr id="2" name="Imagen 1" descr="image002">
          <a:extLst>
            <a:ext uri="{FF2B5EF4-FFF2-40B4-BE49-F238E27FC236}">
              <a16:creationId xmlns:a16="http://schemas.microsoft.com/office/drawing/2014/main" id="{BDA9DAF0-9E29-4C26-9BE5-70B917B00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57150"/>
          <a:ext cx="176212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1495425</xdr:colOff>
      <xdr:row>3</xdr:row>
      <xdr:rowOff>133350</xdr:rowOff>
    </xdr:to>
    <xdr:pic>
      <xdr:nvPicPr>
        <xdr:cNvPr id="3" name="Imagen 4" descr="A white background with black dots&#10;&#10;Description automatically generated">
          <a:extLst>
            <a:ext uri="{FF2B5EF4-FFF2-40B4-BE49-F238E27FC236}">
              <a16:creationId xmlns:a16="http://schemas.microsoft.com/office/drawing/2014/main" id="{5F2A0A96-89E1-48AD-A84B-670D776F5D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857375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542925</xdr:colOff>
      <xdr:row>0</xdr:row>
      <xdr:rowOff>57150</xdr:rowOff>
    </xdr:from>
    <xdr:to>
      <xdr:col>10</xdr:col>
      <xdr:colOff>19050</xdr:colOff>
      <xdr:row>4</xdr:row>
      <xdr:rowOff>38100</xdr:rowOff>
    </xdr:to>
    <xdr:pic>
      <xdr:nvPicPr>
        <xdr:cNvPr id="2" name="Imagen 1" descr="image002">
          <a:extLst>
            <a:ext uri="{FF2B5EF4-FFF2-40B4-BE49-F238E27FC236}">
              <a16:creationId xmlns:a16="http://schemas.microsoft.com/office/drawing/2014/main" id="{84B6A264-5481-4158-9A67-DD2D4F2E7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57150"/>
          <a:ext cx="176212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1495425</xdr:colOff>
      <xdr:row>3</xdr:row>
      <xdr:rowOff>133350</xdr:rowOff>
    </xdr:to>
    <xdr:pic>
      <xdr:nvPicPr>
        <xdr:cNvPr id="3" name="Imagen 4" descr="A white background with black dots&#10;&#10;Description automatically generated">
          <a:extLst>
            <a:ext uri="{FF2B5EF4-FFF2-40B4-BE49-F238E27FC236}">
              <a16:creationId xmlns:a16="http://schemas.microsoft.com/office/drawing/2014/main" id="{C4911EB8-BF49-4730-8277-4D0CF52CAB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857375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mailto:dgunicar@yahoo.es%20%20%20%20%20%20%20%20%20%20Tel.%2024163000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mailto:dgunicar@yahoo.es%20%20%20%20%20%20%20%20%20%20Tel.%2024163000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1" Type="http://schemas.openxmlformats.org/officeDocument/2006/relationships/hyperlink" Target="mailto:dgunicar@yahoo.es%20%20%20%20%20%20%20%20%20%20Tel.%2024163000" TargetMode="Externa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A9B859-48B5-4683-92ED-02DF45E17CE8}">
  <dimension ref="A7:S220"/>
  <sheetViews>
    <sheetView topLeftCell="A150" zoomScale="110" zoomScaleNormal="110" workbookViewId="0">
      <selection activeCell="C206" sqref="C206"/>
    </sheetView>
  </sheetViews>
  <sheetFormatPr baseColWidth="10" defaultRowHeight="15" x14ac:dyDescent="0.25"/>
  <cols>
    <col min="1" max="1" width="4" customWidth="1"/>
    <col min="2" max="2" width="48.140625" customWidth="1"/>
    <col min="3" max="3" width="13.7109375" customWidth="1"/>
    <col min="4" max="4" width="13.85546875" customWidth="1"/>
    <col min="5" max="5" width="14.85546875" customWidth="1"/>
    <col min="6" max="6" width="14.5703125" customWidth="1"/>
    <col min="7" max="7" width="15.140625" customWidth="1"/>
    <col min="8" max="8" width="13.5703125" customWidth="1"/>
    <col min="9" max="9" width="14.5703125" customWidth="1"/>
    <col min="10" max="10" width="13.5703125" customWidth="1"/>
    <col min="11" max="13" width="14.85546875" bestFit="1" customWidth="1"/>
    <col min="14" max="14" width="13.85546875" bestFit="1" customWidth="1"/>
    <col min="15" max="15" width="6.28515625" customWidth="1"/>
    <col min="16" max="16" width="5.85546875" customWidth="1"/>
    <col min="17" max="17" width="4.85546875" customWidth="1"/>
    <col min="18" max="18" width="6.140625" customWidth="1"/>
    <col min="19" max="19" width="5.5703125" customWidth="1"/>
    <col min="257" max="257" width="4" customWidth="1"/>
    <col min="258" max="258" width="48.140625" customWidth="1"/>
    <col min="259" max="259" width="13.7109375" customWidth="1"/>
    <col min="260" max="260" width="13.85546875" customWidth="1"/>
    <col min="261" max="261" width="14.85546875" customWidth="1"/>
    <col min="262" max="262" width="14.5703125" customWidth="1"/>
    <col min="263" max="263" width="15.140625" customWidth="1"/>
    <col min="264" max="264" width="13.5703125" customWidth="1"/>
    <col min="265" max="265" width="14.5703125" customWidth="1"/>
    <col min="266" max="266" width="13.5703125" customWidth="1"/>
    <col min="267" max="269" width="14.85546875" bestFit="1" customWidth="1"/>
    <col min="270" max="270" width="13.85546875" bestFit="1" customWidth="1"/>
    <col min="271" max="271" width="6.28515625" customWidth="1"/>
    <col min="272" max="272" width="5.85546875" customWidth="1"/>
    <col min="273" max="273" width="4.85546875" customWidth="1"/>
    <col min="274" max="274" width="6.140625" customWidth="1"/>
    <col min="275" max="275" width="5.5703125" customWidth="1"/>
    <col min="513" max="513" width="4" customWidth="1"/>
    <col min="514" max="514" width="48.140625" customWidth="1"/>
    <col min="515" max="515" width="13.7109375" customWidth="1"/>
    <col min="516" max="516" width="13.85546875" customWidth="1"/>
    <col min="517" max="517" width="14.85546875" customWidth="1"/>
    <col min="518" max="518" width="14.5703125" customWidth="1"/>
    <col min="519" max="519" width="15.140625" customWidth="1"/>
    <col min="520" max="520" width="13.5703125" customWidth="1"/>
    <col min="521" max="521" width="14.5703125" customWidth="1"/>
    <col min="522" max="522" width="13.5703125" customWidth="1"/>
    <col min="523" max="525" width="14.85546875" bestFit="1" customWidth="1"/>
    <col min="526" max="526" width="13.85546875" bestFit="1" customWidth="1"/>
    <col min="527" max="527" width="6.28515625" customWidth="1"/>
    <col min="528" max="528" width="5.85546875" customWidth="1"/>
    <col min="529" max="529" width="4.85546875" customWidth="1"/>
    <col min="530" max="530" width="6.140625" customWidth="1"/>
    <col min="531" max="531" width="5.5703125" customWidth="1"/>
    <col min="769" max="769" width="4" customWidth="1"/>
    <col min="770" max="770" width="48.140625" customWidth="1"/>
    <col min="771" max="771" width="13.7109375" customWidth="1"/>
    <col min="772" max="772" width="13.85546875" customWidth="1"/>
    <col min="773" max="773" width="14.85546875" customWidth="1"/>
    <col min="774" max="774" width="14.5703125" customWidth="1"/>
    <col min="775" max="775" width="15.140625" customWidth="1"/>
    <col min="776" max="776" width="13.5703125" customWidth="1"/>
    <col min="777" max="777" width="14.5703125" customWidth="1"/>
    <col min="778" max="778" width="13.5703125" customWidth="1"/>
    <col min="779" max="781" width="14.85546875" bestFit="1" customWidth="1"/>
    <col min="782" max="782" width="13.85546875" bestFit="1" customWidth="1"/>
    <col min="783" max="783" width="6.28515625" customWidth="1"/>
    <col min="784" max="784" width="5.85546875" customWidth="1"/>
    <col min="785" max="785" width="4.85546875" customWidth="1"/>
    <col min="786" max="786" width="6.140625" customWidth="1"/>
    <col min="787" max="787" width="5.5703125" customWidth="1"/>
    <col min="1025" max="1025" width="4" customWidth="1"/>
    <col min="1026" max="1026" width="48.140625" customWidth="1"/>
    <col min="1027" max="1027" width="13.7109375" customWidth="1"/>
    <col min="1028" max="1028" width="13.85546875" customWidth="1"/>
    <col min="1029" max="1029" width="14.85546875" customWidth="1"/>
    <col min="1030" max="1030" width="14.5703125" customWidth="1"/>
    <col min="1031" max="1031" width="15.140625" customWidth="1"/>
    <col min="1032" max="1032" width="13.5703125" customWidth="1"/>
    <col min="1033" max="1033" width="14.5703125" customWidth="1"/>
    <col min="1034" max="1034" width="13.5703125" customWidth="1"/>
    <col min="1035" max="1037" width="14.85546875" bestFit="1" customWidth="1"/>
    <col min="1038" max="1038" width="13.85546875" bestFit="1" customWidth="1"/>
    <col min="1039" max="1039" width="6.28515625" customWidth="1"/>
    <col min="1040" max="1040" width="5.85546875" customWidth="1"/>
    <col min="1041" max="1041" width="4.85546875" customWidth="1"/>
    <col min="1042" max="1042" width="6.140625" customWidth="1"/>
    <col min="1043" max="1043" width="5.5703125" customWidth="1"/>
    <col min="1281" max="1281" width="4" customWidth="1"/>
    <col min="1282" max="1282" width="48.140625" customWidth="1"/>
    <col min="1283" max="1283" width="13.7109375" customWidth="1"/>
    <col min="1284" max="1284" width="13.85546875" customWidth="1"/>
    <col min="1285" max="1285" width="14.85546875" customWidth="1"/>
    <col min="1286" max="1286" width="14.5703125" customWidth="1"/>
    <col min="1287" max="1287" width="15.140625" customWidth="1"/>
    <col min="1288" max="1288" width="13.5703125" customWidth="1"/>
    <col min="1289" max="1289" width="14.5703125" customWidth="1"/>
    <col min="1290" max="1290" width="13.5703125" customWidth="1"/>
    <col min="1291" max="1293" width="14.85546875" bestFit="1" customWidth="1"/>
    <col min="1294" max="1294" width="13.85546875" bestFit="1" customWidth="1"/>
    <col min="1295" max="1295" width="6.28515625" customWidth="1"/>
    <col min="1296" max="1296" width="5.85546875" customWidth="1"/>
    <col min="1297" max="1297" width="4.85546875" customWidth="1"/>
    <col min="1298" max="1298" width="6.140625" customWidth="1"/>
    <col min="1299" max="1299" width="5.5703125" customWidth="1"/>
    <col min="1537" max="1537" width="4" customWidth="1"/>
    <col min="1538" max="1538" width="48.140625" customWidth="1"/>
    <col min="1539" max="1539" width="13.7109375" customWidth="1"/>
    <col min="1540" max="1540" width="13.85546875" customWidth="1"/>
    <col min="1541" max="1541" width="14.85546875" customWidth="1"/>
    <col min="1542" max="1542" width="14.5703125" customWidth="1"/>
    <col min="1543" max="1543" width="15.140625" customWidth="1"/>
    <col min="1544" max="1544" width="13.5703125" customWidth="1"/>
    <col min="1545" max="1545" width="14.5703125" customWidth="1"/>
    <col min="1546" max="1546" width="13.5703125" customWidth="1"/>
    <col min="1547" max="1549" width="14.85546875" bestFit="1" customWidth="1"/>
    <col min="1550" max="1550" width="13.85546875" bestFit="1" customWidth="1"/>
    <col min="1551" max="1551" width="6.28515625" customWidth="1"/>
    <col min="1552" max="1552" width="5.85546875" customWidth="1"/>
    <col min="1553" max="1553" width="4.85546875" customWidth="1"/>
    <col min="1554" max="1554" width="6.140625" customWidth="1"/>
    <col min="1555" max="1555" width="5.5703125" customWidth="1"/>
    <col min="1793" max="1793" width="4" customWidth="1"/>
    <col min="1794" max="1794" width="48.140625" customWidth="1"/>
    <col min="1795" max="1795" width="13.7109375" customWidth="1"/>
    <col min="1796" max="1796" width="13.85546875" customWidth="1"/>
    <col min="1797" max="1797" width="14.85546875" customWidth="1"/>
    <col min="1798" max="1798" width="14.5703125" customWidth="1"/>
    <col min="1799" max="1799" width="15.140625" customWidth="1"/>
    <col min="1800" max="1800" width="13.5703125" customWidth="1"/>
    <col min="1801" max="1801" width="14.5703125" customWidth="1"/>
    <col min="1802" max="1802" width="13.5703125" customWidth="1"/>
    <col min="1803" max="1805" width="14.85546875" bestFit="1" customWidth="1"/>
    <col min="1806" max="1806" width="13.85546875" bestFit="1" customWidth="1"/>
    <col min="1807" max="1807" width="6.28515625" customWidth="1"/>
    <col min="1808" max="1808" width="5.85546875" customWidth="1"/>
    <col min="1809" max="1809" width="4.85546875" customWidth="1"/>
    <col min="1810" max="1810" width="6.140625" customWidth="1"/>
    <col min="1811" max="1811" width="5.5703125" customWidth="1"/>
    <col min="2049" max="2049" width="4" customWidth="1"/>
    <col min="2050" max="2050" width="48.140625" customWidth="1"/>
    <col min="2051" max="2051" width="13.7109375" customWidth="1"/>
    <col min="2052" max="2052" width="13.85546875" customWidth="1"/>
    <col min="2053" max="2053" width="14.85546875" customWidth="1"/>
    <col min="2054" max="2054" width="14.5703125" customWidth="1"/>
    <col min="2055" max="2055" width="15.140625" customWidth="1"/>
    <col min="2056" max="2056" width="13.5703125" customWidth="1"/>
    <col min="2057" max="2057" width="14.5703125" customWidth="1"/>
    <col min="2058" max="2058" width="13.5703125" customWidth="1"/>
    <col min="2059" max="2061" width="14.85546875" bestFit="1" customWidth="1"/>
    <col min="2062" max="2062" width="13.85546875" bestFit="1" customWidth="1"/>
    <col min="2063" max="2063" width="6.28515625" customWidth="1"/>
    <col min="2064" max="2064" width="5.85546875" customWidth="1"/>
    <col min="2065" max="2065" width="4.85546875" customWidth="1"/>
    <col min="2066" max="2066" width="6.140625" customWidth="1"/>
    <col min="2067" max="2067" width="5.5703125" customWidth="1"/>
    <col min="2305" max="2305" width="4" customWidth="1"/>
    <col min="2306" max="2306" width="48.140625" customWidth="1"/>
    <col min="2307" max="2307" width="13.7109375" customWidth="1"/>
    <col min="2308" max="2308" width="13.85546875" customWidth="1"/>
    <col min="2309" max="2309" width="14.85546875" customWidth="1"/>
    <col min="2310" max="2310" width="14.5703125" customWidth="1"/>
    <col min="2311" max="2311" width="15.140625" customWidth="1"/>
    <col min="2312" max="2312" width="13.5703125" customWidth="1"/>
    <col min="2313" max="2313" width="14.5703125" customWidth="1"/>
    <col min="2314" max="2314" width="13.5703125" customWidth="1"/>
    <col min="2315" max="2317" width="14.85546875" bestFit="1" customWidth="1"/>
    <col min="2318" max="2318" width="13.85546875" bestFit="1" customWidth="1"/>
    <col min="2319" max="2319" width="6.28515625" customWidth="1"/>
    <col min="2320" max="2320" width="5.85546875" customWidth="1"/>
    <col min="2321" max="2321" width="4.85546875" customWidth="1"/>
    <col min="2322" max="2322" width="6.140625" customWidth="1"/>
    <col min="2323" max="2323" width="5.5703125" customWidth="1"/>
    <col min="2561" max="2561" width="4" customWidth="1"/>
    <col min="2562" max="2562" width="48.140625" customWidth="1"/>
    <col min="2563" max="2563" width="13.7109375" customWidth="1"/>
    <col min="2564" max="2564" width="13.85546875" customWidth="1"/>
    <col min="2565" max="2565" width="14.85546875" customWidth="1"/>
    <col min="2566" max="2566" width="14.5703125" customWidth="1"/>
    <col min="2567" max="2567" width="15.140625" customWidth="1"/>
    <col min="2568" max="2568" width="13.5703125" customWidth="1"/>
    <col min="2569" max="2569" width="14.5703125" customWidth="1"/>
    <col min="2570" max="2570" width="13.5703125" customWidth="1"/>
    <col min="2571" max="2573" width="14.85546875" bestFit="1" customWidth="1"/>
    <col min="2574" max="2574" width="13.85546875" bestFit="1" customWidth="1"/>
    <col min="2575" max="2575" width="6.28515625" customWidth="1"/>
    <col min="2576" max="2576" width="5.85546875" customWidth="1"/>
    <col min="2577" max="2577" width="4.85546875" customWidth="1"/>
    <col min="2578" max="2578" width="6.140625" customWidth="1"/>
    <col min="2579" max="2579" width="5.5703125" customWidth="1"/>
    <col min="2817" max="2817" width="4" customWidth="1"/>
    <col min="2818" max="2818" width="48.140625" customWidth="1"/>
    <col min="2819" max="2819" width="13.7109375" customWidth="1"/>
    <col min="2820" max="2820" width="13.85546875" customWidth="1"/>
    <col min="2821" max="2821" width="14.85546875" customWidth="1"/>
    <col min="2822" max="2822" width="14.5703125" customWidth="1"/>
    <col min="2823" max="2823" width="15.140625" customWidth="1"/>
    <col min="2824" max="2824" width="13.5703125" customWidth="1"/>
    <col min="2825" max="2825" width="14.5703125" customWidth="1"/>
    <col min="2826" max="2826" width="13.5703125" customWidth="1"/>
    <col min="2827" max="2829" width="14.85546875" bestFit="1" customWidth="1"/>
    <col min="2830" max="2830" width="13.85546875" bestFit="1" customWidth="1"/>
    <col min="2831" max="2831" width="6.28515625" customWidth="1"/>
    <col min="2832" max="2832" width="5.85546875" customWidth="1"/>
    <col min="2833" max="2833" width="4.85546875" customWidth="1"/>
    <col min="2834" max="2834" width="6.140625" customWidth="1"/>
    <col min="2835" max="2835" width="5.5703125" customWidth="1"/>
    <col min="3073" max="3073" width="4" customWidth="1"/>
    <col min="3074" max="3074" width="48.140625" customWidth="1"/>
    <col min="3075" max="3075" width="13.7109375" customWidth="1"/>
    <col min="3076" max="3076" width="13.85546875" customWidth="1"/>
    <col min="3077" max="3077" width="14.85546875" customWidth="1"/>
    <col min="3078" max="3078" width="14.5703125" customWidth="1"/>
    <col min="3079" max="3079" width="15.140625" customWidth="1"/>
    <col min="3080" max="3080" width="13.5703125" customWidth="1"/>
    <col min="3081" max="3081" width="14.5703125" customWidth="1"/>
    <col min="3082" max="3082" width="13.5703125" customWidth="1"/>
    <col min="3083" max="3085" width="14.85546875" bestFit="1" customWidth="1"/>
    <col min="3086" max="3086" width="13.85546875" bestFit="1" customWidth="1"/>
    <col min="3087" max="3087" width="6.28515625" customWidth="1"/>
    <col min="3088" max="3088" width="5.85546875" customWidth="1"/>
    <col min="3089" max="3089" width="4.85546875" customWidth="1"/>
    <col min="3090" max="3090" width="6.140625" customWidth="1"/>
    <col min="3091" max="3091" width="5.5703125" customWidth="1"/>
    <col min="3329" max="3329" width="4" customWidth="1"/>
    <col min="3330" max="3330" width="48.140625" customWidth="1"/>
    <col min="3331" max="3331" width="13.7109375" customWidth="1"/>
    <col min="3332" max="3332" width="13.85546875" customWidth="1"/>
    <col min="3333" max="3333" width="14.85546875" customWidth="1"/>
    <col min="3334" max="3334" width="14.5703125" customWidth="1"/>
    <col min="3335" max="3335" width="15.140625" customWidth="1"/>
    <col min="3336" max="3336" width="13.5703125" customWidth="1"/>
    <col min="3337" max="3337" width="14.5703125" customWidth="1"/>
    <col min="3338" max="3338" width="13.5703125" customWidth="1"/>
    <col min="3339" max="3341" width="14.85546875" bestFit="1" customWidth="1"/>
    <col min="3342" max="3342" width="13.85546875" bestFit="1" customWidth="1"/>
    <col min="3343" max="3343" width="6.28515625" customWidth="1"/>
    <col min="3344" max="3344" width="5.85546875" customWidth="1"/>
    <col min="3345" max="3345" width="4.85546875" customWidth="1"/>
    <col min="3346" max="3346" width="6.140625" customWidth="1"/>
    <col min="3347" max="3347" width="5.5703125" customWidth="1"/>
    <col min="3585" max="3585" width="4" customWidth="1"/>
    <col min="3586" max="3586" width="48.140625" customWidth="1"/>
    <col min="3587" max="3587" width="13.7109375" customWidth="1"/>
    <col min="3588" max="3588" width="13.85546875" customWidth="1"/>
    <col min="3589" max="3589" width="14.85546875" customWidth="1"/>
    <col min="3590" max="3590" width="14.5703125" customWidth="1"/>
    <col min="3591" max="3591" width="15.140625" customWidth="1"/>
    <col min="3592" max="3592" width="13.5703125" customWidth="1"/>
    <col min="3593" max="3593" width="14.5703125" customWidth="1"/>
    <col min="3594" max="3594" width="13.5703125" customWidth="1"/>
    <col min="3595" max="3597" width="14.85546875" bestFit="1" customWidth="1"/>
    <col min="3598" max="3598" width="13.85546875" bestFit="1" customWidth="1"/>
    <col min="3599" max="3599" width="6.28515625" customWidth="1"/>
    <col min="3600" max="3600" width="5.85546875" customWidth="1"/>
    <col min="3601" max="3601" width="4.85546875" customWidth="1"/>
    <col min="3602" max="3602" width="6.140625" customWidth="1"/>
    <col min="3603" max="3603" width="5.5703125" customWidth="1"/>
    <col min="3841" max="3841" width="4" customWidth="1"/>
    <col min="3842" max="3842" width="48.140625" customWidth="1"/>
    <col min="3843" max="3843" width="13.7109375" customWidth="1"/>
    <col min="3844" max="3844" width="13.85546875" customWidth="1"/>
    <col min="3845" max="3845" width="14.85546875" customWidth="1"/>
    <col min="3846" max="3846" width="14.5703125" customWidth="1"/>
    <col min="3847" max="3847" width="15.140625" customWidth="1"/>
    <col min="3848" max="3848" width="13.5703125" customWidth="1"/>
    <col min="3849" max="3849" width="14.5703125" customWidth="1"/>
    <col min="3850" max="3850" width="13.5703125" customWidth="1"/>
    <col min="3851" max="3853" width="14.85546875" bestFit="1" customWidth="1"/>
    <col min="3854" max="3854" width="13.85546875" bestFit="1" customWidth="1"/>
    <col min="3855" max="3855" width="6.28515625" customWidth="1"/>
    <col min="3856" max="3856" width="5.85546875" customWidth="1"/>
    <col min="3857" max="3857" width="4.85546875" customWidth="1"/>
    <col min="3858" max="3858" width="6.140625" customWidth="1"/>
    <col min="3859" max="3859" width="5.5703125" customWidth="1"/>
    <col min="4097" max="4097" width="4" customWidth="1"/>
    <col min="4098" max="4098" width="48.140625" customWidth="1"/>
    <col min="4099" max="4099" width="13.7109375" customWidth="1"/>
    <col min="4100" max="4100" width="13.85546875" customWidth="1"/>
    <col min="4101" max="4101" width="14.85546875" customWidth="1"/>
    <col min="4102" max="4102" width="14.5703125" customWidth="1"/>
    <col min="4103" max="4103" width="15.140625" customWidth="1"/>
    <col min="4104" max="4104" width="13.5703125" customWidth="1"/>
    <col min="4105" max="4105" width="14.5703125" customWidth="1"/>
    <col min="4106" max="4106" width="13.5703125" customWidth="1"/>
    <col min="4107" max="4109" width="14.85546875" bestFit="1" customWidth="1"/>
    <col min="4110" max="4110" width="13.85546875" bestFit="1" customWidth="1"/>
    <col min="4111" max="4111" width="6.28515625" customWidth="1"/>
    <col min="4112" max="4112" width="5.85546875" customWidth="1"/>
    <col min="4113" max="4113" width="4.85546875" customWidth="1"/>
    <col min="4114" max="4114" width="6.140625" customWidth="1"/>
    <col min="4115" max="4115" width="5.5703125" customWidth="1"/>
    <col min="4353" max="4353" width="4" customWidth="1"/>
    <col min="4354" max="4354" width="48.140625" customWidth="1"/>
    <col min="4355" max="4355" width="13.7109375" customWidth="1"/>
    <col min="4356" max="4356" width="13.85546875" customWidth="1"/>
    <col min="4357" max="4357" width="14.85546875" customWidth="1"/>
    <col min="4358" max="4358" width="14.5703125" customWidth="1"/>
    <col min="4359" max="4359" width="15.140625" customWidth="1"/>
    <col min="4360" max="4360" width="13.5703125" customWidth="1"/>
    <col min="4361" max="4361" width="14.5703125" customWidth="1"/>
    <col min="4362" max="4362" width="13.5703125" customWidth="1"/>
    <col min="4363" max="4365" width="14.85546875" bestFit="1" customWidth="1"/>
    <col min="4366" max="4366" width="13.85546875" bestFit="1" customWidth="1"/>
    <col min="4367" max="4367" width="6.28515625" customWidth="1"/>
    <col min="4368" max="4368" width="5.85546875" customWidth="1"/>
    <col min="4369" max="4369" width="4.85546875" customWidth="1"/>
    <col min="4370" max="4370" width="6.140625" customWidth="1"/>
    <col min="4371" max="4371" width="5.5703125" customWidth="1"/>
    <col min="4609" max="4609" width="4" customWidth="1"/>
    <col min="4610" max="4610" width="48.140625" customWidth="1"/>
    <col min="4611" max="4611" width="13.7109375" customWidth="1"/>
    <col min="4612" max="4612" width="13.85546875" customWidth="1"/>
    <col min="4613" max="4613" width="14.85546875" customWidth="1"/>
    <col min="4614" max="4614" width="14.5703125" customWidth="1"/>
    <col min="4615" max="4615" width="15.140625" customWidth="1"/>
    <col min="4616" max="4616" width="13.5703125" customWidth="1"/>
    <col min="4617" max="4617" width="14.5703125" customWidth="1"/>
    <col min="4618" max="4618" width="13.5703125" customWidth="1"/>
    <col min="4619" max="4621" width="14.85546875" bestFit="1" customWidth="1"/>
    <col min="4622" max="4622" width="13.85546875" bestFit="1" customWidth="1"/>
    <col min="4623" max="4623" width="6.28515625" customWidth="1"/>
    <col min="4624" max="4624" width="5.85546875" customWidth="1"/>
    <col min="4625" max="4625" width="4.85546875" customWidth="1"/>
    <col min="4626" max="4626" width="6.140625" customWidth="1"/>
    <col min="4627" max="4627" width="5.5703125" customWidth="1"/>
    <col min="4865" max="4865" width="4" customWidth="1"/>
    <col min="4866" max="4866" width="48.140625" customWidth="1"/>
    <col min="4867" max="4867" width="13.7109375" customWidth="1"/>
    <col min="4868" max="4868" width="13.85546875" customWidth="1"/>
    <col min="4869" max="4869" width="14.85546875" customWidth="1"/>
    <col min="4870" max="4870" width="14.5703125" customWidth="1"/>
    <col min="4871" max="4871" width="15.140625" customWidth="1"/>
    <col min="4872" max="4872" width="13.5703125" customWidth="1"/>
    <col min="4873" max="4873" width="14.5703125" customWidth="1"/>
    <col min="4874" max="4874" width="13.5703125" customWidth="1"/>
    <col min="4875" max="4877" width="14.85546875" bestFit="1" customWidth="1"/>
    <col min="4878" max="4878" width="13.85546875" bestFit="1" customWidth="1"/>
    <col min="4879" max="4879" width="6.28515625" customWidth="1"/>
    <col min="4880" max="4880" width="5.85546875" customWidth="1"/>
    <col min="4881" max="4881" width="4.85546875" customWidth="1"/>
    <col min="4882" max="4882" width="6.140625" customWidth="1"/>
    <col min="4883" max="4883" width="5.5703125" customWidth="1"/>
    <col min="5121" max="5121" width="4" customWidth="1"/>
    <col min="5122" max="5122" width="48.140625" customWidth="1"/>
    <col min="5123" max="5123" width="13.7109375" customWidth="1"/>
    <col min="5124" max="5124" width="13.85546875" customWidth="1"/>
    <col min="5125" max="5125" width="14.85546875" customWidth="1"/>
    <col min="5126" max="5126" width="14.5703125" customWidth="1"/>
    <col min="5127" max="5127" width="15.140625" customWidth="1"/>
    <col min="5128" max="5128" width="13.5703125" customWidth="1"/>
    <col min="5129" max="5129" width="14.5703125" customWidth="1"/>
    <col min="5130" max="5130" width="13.5703125" customWidth="1"/>
    <col min="5131" max="5133" width="14.85546875" bestFit="1" customWidth="1"/>
    <col min="5134" max="5134" width="13.85546875" bestFit="1" customWidth="1"/>
    <col min="5135" max="5135" width="6.28515625" customWidth="1"/>
    <col min="5136" max="5136" width="5.85546875" customWidth="1"/>
    <col min="5137" max="5137" width="4.85546875" customWidth="1"/>
    <col min="5138" max="5138" width="6.140625" customWidth="1"/>
    <col min="5139" max="5139" width="5.5703125" customWidth="1"/>
    <col min="5377" max="5377" width="4" customWidth="1"/>
    <col min="5378" max="5378" width="48.140625" customWidth="1"/>
    <col min="5379" max="5379" width="13.7109375" customWidth="1"/>
    <col min="5380" max="5380" width="13.85546875" customWidth="1"/>
    <col min="5381" max="5381" width="14.85546875" customWidth="1"/>
    <col min="5382" max="5382" width="14.5703125" customWidth="1"/>
    <col min="5383" max="5383" width="15.140625" customWidth="1"/>
    <col min="5384" max="5384" width="13.5703125" customWidth="1"/>
    <col min="5385" max="5385" width="14.5703125" customWidth="1"/>
    <col min="5386" max="5386" width="13.5703125" customWidth="1"/>
    <col min="5387" max="5389" width="14.85546875" bestFit="1" customWidth="1"/>
    <col min="5390" max="5390" width="13.85546875" bestFit="1" customWidth="1"/>
    <col min="5391" max="5391" width="6.28515625" customWidth="1"/>
    <col min="5392" max="5392" width="5.85546875" customWidth="1"/>
    <col min="5393" max="5393" width="4.85546875" customWidth="1"/>
    <col min="5394" max="5394" width="6.140625" customWidth="1"/>
    <col min="5395" max="5395" width="5.5703125" customWidth="1"/>
    <col min="5633" max="5633" width="4" customWidth="1"/>
    <col min="5634" max="5634" width="48.140625" customWidth="1"/>
    <col min="5635" max="5635" width="13.7109375" customWidth="1"/>
    <col min="5636" max="5636" width="13.85546875" customWidth="1"/>
    <col min="5637" max="5637" width="14.85546875" customWidth="1"/>
    <col min="5638" max="5638" width="14.5703125" customWidth="1"/>
    <col min="5639" max="5639" width="15.140625" customWidth="1"/>
    <col min="5640" max="5640" width="13.5703125" customWidth="1"/>
    <col min="5641" max="5641" width="14.5703125" customWidth="1"/>
    <col min="5642" max="5642" width="13.5703125" customWidth="1"/>
    <col min="5643" max="5645" width="14.85546875" bestFit="1" customWidth="1"/>
    <col min="5646" max="5646" width="13.85546875" bestFit="1" customWidth="1"/>
    <col min="5647" max="5647" width="6.28515625" customWidth="1"/>
    <col min="5648" max="5648" width="5.85546875" customWidth="1"/>
    <col min="5649" max="5649" width="4.85546875" customWidth="1"/>
    <col min="5650" max="5650" width="6.140625" customWidth="1"/>
    <col min="5651" max="5651" width="5.5703125" customWidth="1"/>
    <col min="5889" max="5889" width="4" customWidth="1"/>
    <col min="5890" max="5890" width="48.140625" customWidth="1"/>
    <col min="5891" max="5891" width="13.7109375" customWidth="1"/>
    <col min="5892" max="5892" width="13.85546875" customWidth="1"/>
    <col min="5893" max="5893" width="14.85546875" customWidth="1"/>
    <col min="5894" max="5894" width="14.5703125" customWidth="1"/>
    <col min="5895" max="5895" width="15.140625" customWidth="1"/>
    <col min="5896" max="5896" width="13.5703125" customWidth="1"/>
    <col min="5897" max="5897" width="14.5703125" customWidth="1"/>
    <col min="5898" max="5898" width="13.5703125" customWidth="1"/>
    <col min="5899" max="5901" width="14.85546875" bestFit="1" customWidth="1"/>
    <col min="5902" max="5902" width="13.85546875" bestFit="1" customWidth="1"/>
    <col min="5903" max="5903" width="6.28515625" customWidth="1"/>
    <col min="5904" max="5904" width="5.85546875" customWidth="1"/>
    <col min="5905" max="5905" width="4.85546875" customWidth="1"/>
    <col min="5906" max="5906" width="6.140625" customWidth="1"/>
    <col min="5907" max="5907" width="5.5703125" customWidth="1"/>
    <col min="6145" max="6145" width="4" customWidth="1"/>
    <col min="6146" max="6146" width="48.140625" customWidth="1"/>
    <col min="6147" max="6147" width="13.7109375" customWidth="1"/>
    <col min="6148" max="6148" width="13.85546875" customWidth="1"/>
    <col min="6149" max="6149" width="14.85546875" customWidth="1"/>
    <col min="6150" max="6150" width="14.5703125" customWidth="1"/>
    <col min="6151" max="6151" width="15.140625" customWidth="1"/>
    <col min="6152" max="6152" width="13.5703125" customWidth="1"/>
    <col min="6153" max="6153" width="14.5703125" customWidth="1"/>
    <col min="6154" max="6154" width="13.5703125" customWidth="1"/>
    <col min="6155" max="6157" width="14.85546875" bestFit="1" customWidth="1"/>
    <col min="6158" max="6158" width="13.85546875" bestFit="1" customWidth="1"/>
    <col min="6159" max="6159" width="6.28515625" customWidth="1"/>
    <col min="6160" max="6160" width="5.85546875" customWidth="1"/>
    <col min="6161" max="6161" width="4.85546875" customWidth="1"/>
    <col min="6162" max="6162" width="6.140625" customWidth="1"/>
    <col min="6163" max="6163" width="5.5703125" customWidth="1"/>
    <col min="6401" max="6401" width="4" customWidth="1"/>
    <col min="6402" max="6402" width="48.140625" customWidth="1"/>
    <col min="6403" max="6403" width="13.7109375" customWidth="1"/>
    <col min="6404" max="6404" width="13.85546875" customWidth="1"/>
    <col min="6405" max="6405" width="14.85546875" customWidth="1"/>
    <col min="6406" max="6406" width="14.5703125" customWidth="1"/>
    <col min="6407" max="6407" width="15.140625" customWidth="1"/>
    <col min="6408" max="6408" width="13.5703125" customWidth="1"/>
    <col min="6409" max="6409" width="14.5703125" customWidth="1"/>
    <col min="6410" max="6410" width="13.5703125" customWidth="1"/>
    <col min="6411" max="6413" width="14.85546875" bestFit="1" customWidth="1"/>
    <col min="6414" max="6414" width="13.85546875" bestFit="1" customWidth="1"/>
    <col min="6415" max="6415" width="6.28515625" customWidth="1"/>
    <col min="6416" max="6416" width="5.85546875" customWidth="1"/>
    <col min="6417" max="6417" width="4.85546875" customWidth="1"/>
    <col min="6418" max="6418" width="6.140625" customWidth="1"/>
    <col min="6419" max="6419" width="5.5703125" customWidth="1"/>
    <col min="6657" max="6657" width="4" customWidth="1"/>
    <col min="6658" max="6658" width="48.140625" customWidth="1"/>
    <col min="6659" max="6659" width="13.7109375" customWidth="1"/>
    <col min="6660" max="6660" width="13.85546875" customWidth="1"/>
    <col min="6661" max="6661" width="14.85546875" customWidth="1"/>
    <col min="6662" max="6662" width="14.5703125" customWidth="1"/>
    <col min="6663" max="6663" width="15.140625" customWidth="1"/>
    <col min="6664" max="6664" width="13.5703125" customWidth="1"/>
    <col min="6665" max="6665" width="14.5703125" customWidth="1"/>
    <col min="6666" max="6666" width="13.5703125" customWidth="1"/>
    <col min="6667" max="6669" width="14.85546875" bestFit="1" customWidth="1"/>
    <col min="6670" max="6670" width="13.85546875" bestFit="1" customWidth="1"/>
    <col min="6671" max="6671" width="6.28515625" customWidth="1"/>
    <col min="6672" max="6672" width="5.85546875" customWidth="1"/>
    <col min="6673" max="6673" width="4.85546875" customWidth="1"/>
    <col min="6674" max="6674" width="6.140625" customWidth="1"/>
    <col min="6675" max="6675" width="5.5703125" customWidth="1"/>
    <col min="6913" max="6913" width="4" customWidth="1"/>
    <col min="6914" max="6914" width="48.140625" customWidth="1"/>
    <col min="6915" max="6915" width="13.7109375" customWidth="1"/>
    <col min="6916" max="6916" width="13.85546875" customWidth="1"/>
    <col min="6917" max="6917" width="14.85546875" customWidth="1"/>
    <col min="6918" max="6918" width="14.5703125" customWidth="1"/>
    <col min="6919" max="6919" width="15.140625" customWidth="1"/>
    <col min="6920" max="6920" width="13.5703125" customWidth="1"/>
    <col min="6921" max="6921" width="14.5703125" customWidth="1"/>
    <col min="6922" max="6922" width="13.5703125" customWidth="1"/>
    <col min="6923" max="6925" width="14.85546875" bestFit="1" customWidth="1"/>
    <col min="6926" max="6926" width="13.85546875" bestFit="1" customWidth="1"/>
    <col min="6927" max="6927" width="6.28515625" customWidth="1"/>
    <col min="6928" max="6928" width="5.85546875" customWidth="1"/>
    <col min="6929" max="6929" width="4.85546875" customWidth="1"/>
    <col min="6930" max="6930" width="6.140625" customWidth="1"/>
    <col min="6931" max="6931" width="5.5703125" customWidth="1"/>
    <col min="7169" max="7169" width="4" customWidth="1"/>
    <col min="7170" max="7170" width="48.140625" customWidth="1"/>
    <col min="7171" max="7171" width="13.7109375" customWidth="1"/>
    <col min="7172" max="7172" width="13.85546875" customWidth="1"/>
    <col min="7173" max="7173" width="14.85546875" customWidth="1"/>
    <col min="7174" max="7174" width="14.5703125" customWidth="1"/>
    <col min="7175" max="7175" width="15.140625" customWidth="1"/>
    <col min="7176" max="7176" width="13.5703125" customWidth="1"/>
    <col min="7177" max="7177" width="14.5703125" customWidth="1"/>
    <col min="7178" max="7178" width="13.5703125" customWidth="1"/>
    <col min="7179" max="7181" width="14.85546875" bestFit="1" customWidth="1"/>
    <col min="7182" max="7182" width="13.85546875" bestFit="1" customWidth="1"/>
    <col min="7183" max="7183" width="6.28515625" customWidth="1"/>
    <col min="7184" max="7184" width="5.85546875" customWidth="1"/>
    <col min="7185" max="7185" width="4.85546875" customWidth="1"/>
    <col min="7186" max="7186" width="6.140625" customWidth="1"/>
    <col min="7187" max="7187" width="5.5703125" customWidth="1"/>
    <col min="7425" max="7425" width="4" customWidth="1"/>
    <col min="7426" max="7426" width="48.140625" customWidth="1"/>
    <col min="7427" max="7427" width="13.7109375" customWidth="1"/>
    <col min="7428" max="7428" width="13.85546875" customWidth="1"/>
    <col min="7429" max="7429" width="14.85546875" customWidth="1"/>
    <col min="7430" max="7430" width="14.5703125" customWidth="1"/>
    <col min="7431" max="7431" width="15.140625" customWidth="1"/>
    <col min="7432" max="7432" width="13.5703125" customWidth="1"/>
    <col min="7433" max="7433" width="14.5703125" customWidth="1"/>
    <col min="7434" max="7434" width="13.5703125" customWidth="1"/>
    <col min="7435" max="7437" width="14.85546875" bestFit="1" customWidth="1"/>
    <col min="7438" max="7438" width="13.85546875" bestFit="1" customWidth="1"/>
    <col min="7439" max="7439" width="6.28515625" customWidth="1"/>
    <col min="7440" max="7440" width="5.85546875" customWidth="1"/>
    <col min="7441" max="7441" width="4.85546875" customWidth="1"/>
    <col min="7442" max="7442" width="6.140625" customWidth="1"/>
    <col min="7443" max="7443" width="5.5703125" customWidth="1"/>
    <col min="7681" max="7681" width="4" customWidth="1"/>
    <col min="7682" max="7682" width="48.140625" customWidth="1"/>
    <col min="7683" max="7683" width="13.7109375" customWidth="1"/>
    <col min="7684" max="7684" width="13.85546875" customWidth="1"/>
    <col min="7685" max="7685" width="14.85546875" customWidth="1"/>
    <col min="7686" max="7686" width="14.5703125" customWidth="1"/>
    <col min="7687" max="7687" width="15.140625" customWidth="1"/>
    <col min="7688" max="7688" width="13.5703125" customWidth="1"/>
    <col min="7689" max="7689" width="14.5703125" customWidth="1"/>
    <col min="7690" max="7690" width="13.5703125" customWidth="1"/>
    <col min="7691" max="7693" width="14.85546875" bestFit="1" customWidth="1"/>
    <col min="7694" max="7694" width="13.85546875" bestFit="1" customWidth="1"/>
    <col min="7695" max="7695" width="6.28515625" customWidth="1"/>
    <col min="7696" max="7696" width="5.85546875" customWidth="1"/>
    <col min="7697" max="7697" width="4.85546875" customWidth="1"/>
    <col min="7698" max="7698" width="6.140625" customWidth="1"/>
    <col min="7699" max="7699" width="5.5703125" customWidth="1"/>
    <col min="7937" max="7937" width="4" customWidth="1"/>
    <col min="7938" max="7938" width="48.140625" customWidth="1"/>
    <col min="7939" max="7939" width="13.7109375" customWidth="1"/>
    <col min="7940" max="7940" width="13.85546875" customWidth="1"/>
    <col min="7941" max="7941" width="14.85546875" customWidth="1"/>
    <col min="7942" max="7942" width="14.5703125" customWidth="1"/>
    <col min="7943" max="7943" width="15.140625" customWidth="1"/>
    <col min="7944" max="7944" width="13.5703125" customWidth="1"/>
    <col min="7945" max="7945" width="14.5703125" customWidth="1"/>
    <col min="7946" max="7946" width="13.5703125" customWidth="1"/>
    <col min="7947" max="7949" width="14.85546875" bestFit="1" customWidth="1"/>
    <col min="7950" max="7950" width="13.85546875" bestFit="1" customWidth="1"/>
    <col min="7951" max="7951" width="6.28515625" customWidth="1"/>
    <col min="7952" max="7952" width="5.85546875" customWidth="1"/>
    <col min="7953" max="7953" width="4.85546875" customWidth="1"/>
    <col min="7954" max="7954" width="6.140625" customWidth="1"/>
    <col min="7955" max="7955" width="5.5703125" customWidth="1"/>
    <col min="8193" max="8193" width="4" customWidth="1"/>
    <col min="8194" max="8194" width="48.140625" customWidth="1"/>
    <col min="8195" max="8195" width="13.7109375" customWidth="1"/>
    <col min="8196" max="8196" width="13.85546875" customWidth="1"/>
    <col min="8197" max="8197" width="14.85546875" customWidth="1"/>
    <col min="8198" max="8198" width="14.5703125" customWidth="1"/>
    <col min="8199" max="8199" width="15.140625" customWidth="1"/>
    <col min="8200" max="8200" width="13.5703125" customWidth="1"/>
    <col min="8201" max="8201" width="14.5703125" customWidth="1"/>
    <col min="8202" max="8202" width="13.5703125" customWidth="1"/>
    <col min="8203" max="8205" width="14.85546875" bestFit="1" customWidth="1"/>
    <col min="8206" max="8206" width="13.85546875" bestFit="1" customWidth="1"/>
    <col min="8207" max="8207" width="6.28515625" customWidth="1"/>
    <col min="8208" max="8208" width="5.85546875" customWidth="1"/>
    <col min="8209" max="8209" width="4.85546875" customWidth="1"/>
    <col min="8210" max="8210" width="6.140625" customWidth="1"/>
    <col min="8211" max="8211" width="5.5703125" customWidth="1"/>
    <col min="8449" max="8449" width="4" customWidth="1"/>
    <col min="8450" max="8450" width="48.140625" customWidth="1"/>
    <col min="8451" max="8451" width="13.7109375" customWidth="1"/>
    <col min="8452" max="8452" width="13.85546875" customWidth="1"/>
    <col min="8453" max="8453" width="14.85546875" customWidth="1"/>
    <col min="8454" max="8454" width="14.5703125" customWidth="1"/>
    <col min="8455" max="8455" width="15.140625" customWidth="1"/>
    <col min="8456" max="8456" width="13.5703125" customWidth="1"/>
    <col min="8457" max="8457" width="14.5703125" customWidth="1"/>
    <col min="8458" max="8458" width="13.5703125" customWidth="1"/>
    <col min="8459" max="8461" width="14.85546875" bestFit="1" customWidth="1"/>
    <col min="8462" max="8462" width="13.85546875" bestFit="1" customWidth="1"/>
    <col min="8463" max="8463" width="6.28515625" customWidth="1"/>
    <col min="8464" max="8464" width="5.85546875" customWidth="1"/>
    <col min="8465" max="8465" width="4.85546875" customWidth="1"/>
    <col min="8466" max="8466" width="6.140625" customWidth="1"/>
    <col min="8467" max="8467" width="5.5703125" customWidth="1"/>
    <col min="8705" max="8705" width="4" customWidth="1"/>
    <col min="8706" max="8706" width="48.140625" customWidth="1"/>
    <col min="8707" max="8707" width="13.7109375" customWidth="1"/>
    <col min="8708" max="8708" width="13.85546875" customWidth="1"/>
    <col min="8709" max="8709" width="14.85546875" customWidth="1"/>
    <col min="8710" max="8710" width="14.5703125" customWidth="1"/>
    <col min="8711" max="8711" width="15.140625" customWidth="1"/>
    <col min="8712" max="8712" width="13.5703125" customWidth="1"/>
    <col min="8713" max="8713" width="14.5703125" customWidth="1"/>
    <col min="8714" max="8714" width="13.5703125" customWidth="1"/>
    <col min="8715" max="8717" width="14.85546875" bestFit="1" customWidth="1"/>
    <col min="8718" max="8718" width="13.85546875" bestFit="1" customWidth="1"/>
    <col min="8719" max="8719" width="6.28515625" customWidth="1"/>
    <col min="8720" max="8720" width="5.85546875" customWidth="1"/>
    <col min="8721" max="8721" width="4.85546875" customWidth="1"/>
    <col min="8722" max="8722" width="6.140625" customWidth="1"/>
    <col min="8723" max="8723" width="5.5703125" customWidth="1"/>
    <col min="8961" max="8961" width="4" customWidth="1"/>
    <col min="8962" max="8962" width="48.140625" customWidth="1"/>
    <col min="8963" max="8963" width="13.7109375" customWidth="1"/>
    <col min="8964" max="8964" width="13.85546875" customWidth="1"/>
    <col min="8965" max="8965" width="14.85546875" customWidth="1"/>
    <col min="8966" max="8966" width="14.5703125" customWidth="1"/>
    <col min="8967" max="8967" width="15.140625" customWidth="1"/>
    <col min="8968" max="8968" width="13.5703125" customWidth="1"/>
    <col min="8969" max="8969" width="14.5703125" customWidth="1"/>
    <col min="8970" max="8970" width="13.5703125" customWidth="1"/>
    <col min="8971" max="8973" width="14.85546875" bestFit="1" customWidth="1"/>
    <col min="8974" max="8974" width="13.85546875" bestFit="1" customWidth="1"/>
    <col min="8975" max="8975" width="6.28515625" customWidth="1"/>
    <col min="8976" max="8976" width="5.85546875" customWidth="1"/>
    <col min="8977" max="8977" width="4.85546875" customWidth="1"/>
    <col min="8978" max="8978" width="6.140625" customWidth="1"/>
    <col min="8979" max="8979" width="5.5703125" customWidth="1"/>
    <col min="9217" max="9217" width="4" customWidth="1"/>
    <col min="9218" max="9218" width="48.140625" customWidth="1"/>
    <col min="9219" max="9219" width="13.7109375" customWidth="1"/>
    <col min="9220" max="9220" width="13.85546875" customWidth="1"/>
    <col min="9221" max="9221" width="14.85546875" customWidth="1"/>
    <col min="9222" max="9222" width="14.5703125" customWidth="1"/>
    <col min="9223" max="9223" width="15.140625" customWidth="1"/>
    <col min="9224" max="9224" width="13.5703125" customWidth="1"/>
    <col min="9225" max="9225" width="14.5703125" customWidth="1"/>
    <col min="9226" max="9226" width="13.5703125" customWidth="1"/>
    <col min="9227" max="9229" width="14.85546875" bestFit="1" customWidth="1"/>
    <col min="9230" max="9230" width="13.85546875" bestFit="1" customWidth="1"/>
    <col min="9231" max="9231" width="6.28515625" customWidth="1"/>
    <col min="9232" max="9232" width="5.85546875" customWidth="1"/>
    <col min="9233" max="9233" width="4.85546875" customWidth="1"/>
    <col min="9234" max="9234" width="6.140625" customWidth="1"/>
    <col min="9235" max="9235" width="5.5703125" customWidth="1"/>
    <col min="9473" max="9473" width="4" customWidth="1"/>
    <col min="9474" max="9474" width="48.140625" customWidth="1"/>
    <col min="9475" max="9475" width="13.7109375" customWidth="1"/>
    <col min="9476" max="9476" width="13.85546875" customWidth="1"/>
    <col min="9477" max="9477" width="14.85546875" customWidth="1"/>
    <col min="9478" max="9478" width="14.5703125" customWidth="1"/>
    <col min="9479" max="9479" width="15.140625" customWidth="1"/>
    <col min="9480" max="9480" width="13.5703125" customWidth="1"/>
    <col min="9481" max="9481" width="14.5703125" customWidth="1"/>
    <col min="9482" max="9482" width="13.5703125" customWidth="1"/>
    <col min="9483" max="9485" width="14.85546875" bestFit="1" customWidth="1"/>
    <col min="9486" max="9486" width="13.85546875" bestFit="1" customWidth="1"/>
    <col min="9487" max="9487" width="6.28515625" customWidth="1"/>
    <col min="9488" max="9488" width="5.85546875" customWidth="1"/>
    <col min="9489" max="9489" width="4.85546875" customWidth="1"/>
    <col min="9490" max="9490" width="6.140625" customWidth="1"/>
    <col min="9491" max="9491" width="5.5703125" customWidth="1"/>
    <col min="9729" max="9729" width="4" customWidth="1"/>
    <col min="9730" max="9730" width="48.140625" customWidth="1"/>
    <col min="9731" max="9731" width="13.7109375" customWidth="1"/>
    <col min="9732" max="9732" width="13.85546875" customWidth="1"/>
    <col min="9733" max="9733" width="14.85546875" customWidth="1"/>
    <col min="9734" max="9734" width="14.5703125" customWidth="1"/>
    <col min="9735" max="9735" width="15.140625" customWidth="1"/>
    <col min="9736" max="9736" width="13.5703125" customWidth="1"/>
    <col min="9737" max="9737" width="14.5703125" customWidth="1"/>
    <col min="9738" max="9738" width="13.5703125" customWidth="1"/>
    <col min="9739" max="9741" width="14.85546875" bestFit="1" customWidth="1"/>
    <col min="9742" max="9742" width="13.85546875" bestFit="1" customWidth="1"/>
    <col min="9743" max="9743" width="6.28515625" customWidth="1"/>
    <col min="9744" max="9744" width="5.85546875" customWidth="1"/>
    <col min="9745" max="9745" width="4.85546875" customWidth="1"/>
    <col min="9746" max="9746" width="6.140625" customWidth="1"/>
    <col min="9747" max="9747" width="5.5703125" customWidth="1"/>
    <col min="9985" max="9985" width="4" customWidth="1"/>
    <col min="9986" max="9986" width="48.140625" customWidth="1"/>
    <col min="9987" max="9987" width="13.7109375" customWidth="1"/>
    <col min="9988" max="9988" width="13.85546875" customWidth="1"/>
    <col min="9989" max="9989" width="14.85546875" customWidth="1"/>
    <col min="9990" max="9990" width="14.5703125" customWidth="1"/>
    <col min="9991" max="9991" width="15.140625" customWidth="1"/>
    <col min="9992" max="9992" width="13.5703125" customWidth="1"/>
    <col min="9993" max="9993" width="14.5703125" customWidth="1"/>
    <col min="9994" max="9994" width="13.5703125" customWidth="1"/>
    <col min="9995" max="9997" width="14.85546875" bestFit="1" customWidth="1"/>
    <col min="9998" max="9998" width="13.85546875" bestFit="1" customWidth="1"/>
    <col min="9999" max="9999" width="6.28515625" customWidth="1"/>
    <col min="10000" max="10000" width="5.85546875" customWidth="1"/>
    <col min="10001" max="10001" width="4.85546875" customWidth="1"/>
    <col min="10002" max="10002" width="6.140625" customWidth="1"/>
    <col min="10003" max="10003" width="5.5703125" customWidth="1"/>
    <col min="10241" max="10241" width="4" customWidth="1"/>
    <col min="10242" max="10242" width="48.140625" customWidth="1"/>
    <col min="10243" max="10243" width="13.7109375" customWidth="1"/>
    <col min="10244" max="10244" width="13.85546875" customWidth="1"/>
    <col min="10245" max="10245" width="14.85546875" customWidth="1"/>
    <col min="10246" max="10246" width="14.5703125" customWidth="1"/>
    <col min="10247" max="10247" width="15.140625" customWidth="1"/>
    <col min="10248" max="10248" width="13.5703125" customWidth="1"/>
    <col min="10249" max="10249" width="14.5703125" customWidth="1"/>
    <col min="10250" max="10250" width="13.5703125" customWidth="1"/>
    <col min="10251" max="10253" width="14.85546875" bestFit="1" customWidth="1"/>
    <col min="10254" max="10254" width="13.85546875" bestFit="1" customWidth="1"/>
    <col min="10255" max="10255" width="6.28515625" customWidth="1"/>
    <col min="10256" max="10256" width="5.85546875" customWidth="1"/>
    <col min="10257" max="10257" width="4.85546875" customWidth="1"/>
    <col min="10258" max="10258" width="6.140625" customWidth="1"/>
    <col min="10259" max="10259" width="5.5703125" customWidth="1"/>
    <col min="10497" max="10497" width="4" customWidth="1"/>
    <col min="10498" max="10498" width="48.140625" customWidth="1"/>
    <col min="10499" max="10499" width="13.7109375" customWidth="1"/>
    <col min="10500" max="10500" width="13.85546875" customWidth="1"/>
    <col min="10501" max="10501" width="14.85546875" customWidth="1"/>
    <col min="10502" max="10502" width="14.5703125" customWidth="1"/>
    <col min="10503" max="10503" width="15.140625" customWidth="1"/>
    <col min="10504" max="10504" width="13.5703125" customWidth="1"/>
    <col min="10505" max="10505" width="14.5703125" customWidth="1"/>
    <col min="10506" max="10506" width="13.5703125" customWidth="1"/>
    <col min="10507" max="10509" width="14.85546875" bestFit="1" customWidth="1"/>
    <col min="10510" max="10510" width="13.85546875" bestFit="1" customWidth="1"/>
    <col min="10511" max="10511" width="6.28515625" customWidth="1"/>
    <col min="10512" max="10512" width="5.85546875" customWidth="1"/>
    <col min="10513" max="10513" width="4.85546875" customWidth="1"/>
    <col min="10514" max="10514" width="6.140625" customWidth="1"/>
    <col min="10515" max="10515" width="5.5703125" customWidth="1"/>
    <col min="10753" max="10753" width="4" customWidth="1"/>
    <col min="10754" max="10754" width="48.140625" customWidth="1"/>
    <col min="10755" max="10755" width="13.7109375" customWidth="1"/>
    <col min="10756" max="10756" width="13.85546875" customWidth="1"/>
    <col min="10757" max="10757" width="14.85546875" customWidth="1"/>
    <col min="10758" max="10758" width="14.5703125" customWidth="1"/>
    <col min="10759" max="10759" width="15.140625" customWidth="1"/>
    <col min="10760" max="10760" width="13.5703125" customWidth="1"/>
    <col min="10761" max="10761" width="14.5703125" customWidth="1"/>
    <col min="10762" max="10762" width="13.5703125" customWidth="1"/>
    <col min="10763" max="10765" width="14.85546875" bestFit="1" customWidth="1"/>
    <col min="10766" max="10766" width="13.85546875" bestFit="1" customWidth="1"/>
    <col min="10767" max="10767" width="6.28515625" customWidth="1"/>
    <col min="10768" max="10768" width="5.85546875" customWidth="1"/>
    <col min="10769" max="10769" width="4.85546875" customWidth="1"/>
    <col min="10770" max="10770" width="6.140625" customWidth="1"/>
    <col min="10771" max="10771" width="5.5703125" customWidth="1"/>
    <col min="11009" max="11009" width="4" customWidth="1"/>
    <col min="11010" max="11010" width="48.140625" customWidth="1"/>
    <col min="11011" max="11011" width="13.7109375" customWidth="1"/>
    <col min="11012" max="11012" width="13.85546875" customWidth="1"/>
    <col min="11013" max="11013" width="14.85546875" customWidth="1"/>
    <col min="11014" max="11014" width="14.5703125" customWidth="1"/>
    <col min="11015" max="11015" width="15.140625" customWidth="1"/>
    <col min="11016" max="11016" width="13.5703125" customWidth="1"/>
    <col min="11017" max="11017" width="14.5703125" customWidth="1"/>
    <col min="11018" max="11018" width="13.5703125" customWidth="1"/>
    <col min="11019" max="11021" width="14.85546875" bestFit="1" customWidth="1"/>
    <col min="11022" max="11022" width="13.85546875" bestFit="1" customWidth="1"/>
    <col min="11023" max="11023" width="6.28515625" customWidth="1"/>
    <col min="11024" max="11024" width="5.85546875" customWidth="1"/>
    <col min="11025" max="11025" width="4.85546875" customWidth="1"/>
    <col min="11026" max="11026" width="6.140625" customWidth="1"/>
    <col min="11027" max="11027" width="5.5703125" customWidth="1"/>
    <col min="11265" max="11265" width="4" customWidth="1"/>
    <col min="11266" max="11266" width="48.140625" customWidth="1"/>
    <col min="11267" max="11267" width="13.7109375" customWidth="1"/>
    <col min="11268" max="11268" width="13.85546875" customWidth="1"/>
    <col min="11269" max="11269" width="14.85546875" customWidth="1"/>
    <col min="11270" max="11270" width="14.5703125" customWidth="1"/>
    <col min="11271" max="11271" width="15.140625" customWidth="1"/>
    <col min="11272" max="11272" width="13.5703125" customWidth="1"/>
    <col min="11273" max="11273" width="14.5703125" customWidth="1"/>
    <col min="11274" max="11274" width="13.5703125" customWidth="1"/>
    <col min="11275" max="11277" width="14.85546875" bestFit="1" customWidth="1"/>
    <col min="11278" max="11278" width="13.85546875" bestFit="1" customWidth="1"/>
    <col min="11279" max="11279" width="6.28515625" customWidth="1"/>
    <col min="11280" max="11280" width="5.85546875" customWidth="1"/>
    <col min="11281" max="11281" width="4.85546875" customWidth="1"/>
    <col min="11282" max="11282" width="6.140625" customWidth="1"/>
    <col min="11283" max="11283" width="5.5703125" customWidth="1"/>
    <col min="11521" max="11521" width="4" customWidth="1"/>
    <col min="11522" max="11522" width="48.140625" customWidth="1"/>
    <col min="11523" max="11523" width="13.7109375" customWidth="1"/>
    <col min="11524" max="11524" width="13.85546875" customWidth="1"/>
    <col min="11525" max="11525" width="14.85546875" customWidth="1"/>
    <col min="11526" max="11526" width="14.5703125" customWidth="1"/>
    <col min="11527" max="11527" width="15.140625" customWidth="1"/>
    <col min="11528" max="11528" width="13.5703125" customWidth="1"/>
    <col min="11529" max="11529" width="14.5703125" customWidth="1"/>
    <col min="11530" max="11530" width="13.5703125" customWidth="1"/>
    <col min="11531" max="11533" width="14.85546875" bestFit="1" customWidth="1"/>
    <col min="11534" max="11534" width="13.85546875" bestFit="1" customWidth="1"/>
    <col min="11535" max="11535" width="6.28515625" customWidth="1"/>
    <col min="11536" max="11536" width="5.85546875" customWidth="1"/>
    <col min="11537" max="11537" width="4.85546875" customWidth="1"/>
    <col min="11538" max="11538" width="6.140625" customWidth="1"/>
    <col min="11539" max="11539" width="5.5703125" customWidth="1"/>
    <col min="11777" max="11777" width="4" customWidth="1"/>
    <col min="11778" max="11778" width="48.140625" customWidth="1"/>
    <col min="11779" max="11779" width="13.7109375" customWidth="1"/>
    <col min="11780" max="11780" width="13.85546875" customWidth="1"/>
    <col min="11781" max="11781" width="14.85546875" customWidth="1"/>
    <col min="11782" max="11782" width="14.5703125" customWidth="1"/>
    <col min="11783" max="11783" width="15.140625" customWidth="1"/>
    <col min="11784" max="11784" width="13.5703125" customWidth="1"/>
    <col min="11785" max="11785" width="14.5703125" customWidth="1"/>
    <col min="11786" max="11786" width="13.5703125" customWidth="1"/>
    <col min="11787" max="11789" width="14.85546875" bestFit="1" customWidth="1"/>
    <col min="11790" max="11790" width="13.85546875" bestFit="1" customWidth="1"/>
    <col min="11791" max="11791" width="6.28515625" customWidth="1"/>
    <col min="11792" max="11792" width="5.85546875" customWidth="1"/>
    <col min="11793" max="11793" width="4.85546875" customWidth="1"/>
    <col min="11794" max="11794" width="6.140625" customWidth="1"/>
    <col min="11795" max="11795" width="5.5703125" customWidth="1"/>
    <col min="12033" max="12033" width="4" customWidth="1"/>
    <col min="12034" max="12034" width="48.140625" customWidth="1"/>
    <col min="12035" max="12035" width="13.7109375" customWidth="1"/>
    <col min="12036" max="12036" width="13.85546875" customWidth="1"/>
    <col min="12037" max="12037" width="14.85546875" customWidth="1"/>
    <col min="12038" max="12038" width="14.5703125" customWidth="1"/>
    <col min="12039" max="12039" width="15.140625" customWidth="1"/>
    <col min="12040" max="12040" width="13.5703125" customWidth="1"/>
    <col min="12041" max="12041" width="14.5703125" customWidth="1"/>
    <col min="12042" max="12042" width="13.5703125" customWidth="1"/>
    <col min="12043" max="12045" width="14.85546875" bestFit="1" customWidth="1"/>
    <col min="12046" max="12046" width="13.85546875" bestFit="1" customWidth="1"/>
    <col min="12047" max="12047" width="6.28515625" customWidth="1"/>
    <col min="12048" max="12048" width="5.85546875" customWidth="1"/>
    <col min="12049" max="12049" width="4.85546875" customWidth="1"/>
    <col min="12050" max="12050" width="6.140625" customWidth="1"/>
    <col min="12051" max="12051" width="5.5703125" customWidth="1"/>
    <col min="12289" max="12289" width="4" customWidth="1"/>
    <col min="12290" max="12290" width="48.140625" customWidth="1"/>
    <col min="12291" max="12291" width="13.7109375" customWidth="1"/>
    <col min="12292" max="12292" width="13.85546875" customWidth="1"/>
    <col min="12293" max="12293" width="14.85546875" customWidth="1"/>
    <col min="12294" max="12294" width="14.5703125" customWidth="1"/>
    <col min="12295" max="12295" width="15.140625" customWidth="1"/>
    <col min="12296" max="12296" width="13.5703125" customWidth="1"/>
    <col min="12297" max="12297" width="14.5703125" customWidth="1"/>
    <col min="12298" max="12298" width="13.5703125" customWidth="1"/>
    <col min="12299" max="12301" width="14.85546875" bestFit="1" customWidth="1"/>
    <col min="12302" max="12302" width="13.85546875" bestFit="1" customWidth="1"/>
    <col min="12303" max="12303" width="6.28515625" customWidth="1"/>
    <col min="12304" max="12304" width="5.85546875" customWidth="1"/>
    <col min="12305" max="12305" width="4.85546875" customWidth="1"/>
    <col min="12306" max="12306" width="6.140625" customWidth="1"/>
    <col min="12307" max="12307" width="5.5703125" customWidth="1"/>
    <col min="12545" max="12545" width="4" customWidth="1"/>
    <col min="12546" max="12546" width="48.140625" customWidth="1"/>
    <col min="12547" max="12547" width="13.7109375" customWidth="1"/>
    <col min="12548" max="12548" width="13.85546875" customWidth="1"/>
    <col min="12549" max="12549" width="14.85546875" customWidth="1"/>
    <col min="12550" max="12550" width="14.5703125" customWidth="1"/>
    <col min="12551" max="12551" width="15.140625" customWidth="1"/>
    <col min="12552" max="12552" width="13.5703125" customWidth="1"/>
    <col min="12553" max="12553" width="14.5703125" customWidth="1"/>
    <col min="12554" max="12554" width="13.5703125" customWidth="1"/>
    <col min="12555" max="12557" width="14.85546875" bestFit="1" customWidth="1"/>
    <col min="12558" max="12558" width="13.85546875" bestFit="1" customWidth="1"/>
    <col min="12559" max="12559" width="6.28515625" customWidth="1"/>
    <col min="12560" max="12560" width="5.85546875" customWidth="1"/>
    <col min="12561" max="12561" width="4.85546875" customWidth="1"/>
    <col min="12562" max="12562" width="6.140625" customWidth="1"/>
    <col min="12563" max="12563" width="5.5703125" customWidth="1"/>
    <col min="12801" max="12801" width="4" customWidth="1"/>
    <col min="12802" max="12802" width="48.140625" customWidth="1"/>
    <col min="12803" max="12803" width="13.7109375" customWidth="1"/>
    <col min="12804" max="12804" width="13.85546875" customWidth="1"/>
    <col min="12805" max="12805" width="14.85546875" customWidth="1"/>
    <col min="12806" max="12806" width="14.5703125" customWidth="1"/>
    <col min="12807" max="12807" width="15.140625" customWidth="1"/>
    <col min="12808" max="12808" width="13.5703125" customWidth="1"/>
    <col min="12809" max="12809" width="14.5703125" customWidth="1"/>
    <col min="12810" max="12810" width="13.5703125" customWidth="1"/>
    <col min="12811" max="12813" width="14.85546875" bestFit="1" customWidth="1"/>
    <col min="12814" max="12814" width="13.85546875" bestFit="1" customWidth="1"/>
    <col min="12815" max="12815" width="6.28515625" customWidth="1"/>
    <col min="12816" max="12816" width="5.85546875" customWidth="1"/>
    <col min="12817" max="12817" width="4.85546875" customWidth="1"/>
    <col min="12818" max="12818" width="6.140625" customWidth="1"/>
    <col min="12819" max="12819" width="5.5703125" customWidth="1"/>
    <col min="13057" max="13057" width="4" customWidth="1"/>
    <col min="13058" max="13058" width="48.140625" customWidth="1"/>
    <col min="13059" max="13059" width="13.7109375" customWidth="1"/>
    <col min="13060" max="13060" width="13.85546875" customWidth="1"/>
    <col min="13061" max="13061" width="14.85546875" customWidth="1"/>
    <col min="13062" max="13062" width="14.5703125" customWidth="1"/>
    <col min="13063" max="13063" width="15.140625" customWidth="1"/>
    <col min="13064" max="13064" width="13.5703125" customWidth="1"/>
    <col min="13065" max="13065" width="14.5703125" customWidth="1"/>
    <col min="13066" max="13066" width="13.5703125" customWidth="1"/>
    <col min="13067" max="13069" width="14.85546875" bestFit="1" customWidth="1"/>
    <col min="13070" max="13070" width="13.85546875" bestFit="1" customWidth="1"/>
    <col min="13071" max="13071" width="6.28515625" customWidth="1"/>
    <col min="13072" max="13072" width="5.85546875" customWidth="1"/>
    <col min="13073" max="13073" width="4.85546875" customWidth="1"/>
    <col min="13074" max="13074" width="6.140625" customWidth="1"/>
    <col min="13075" max="13075" width="5.5703125" customWidth="1"/>
    <col min="13313" max="13313" width="4" customWidth="1"/>
    <col min="13314" max="13314" width="48.140625" customWidth="1"/>
    <col min="13315" max="13315" width="13.7109375" customWidth="1"/>
    <col min="13316" max="13316" width="13.85546875" customWidth="1"/>
    <col min="13317" max="13317" width="14.85546875" customWidth="1"/>
    <col min="13318" max="13318" width="14.5703125" customWidth="1"/>
    <col min="13319" max="13319" width="15.140625" customWidth="1"/>
    <col min="13320" max="13320" width="13.5703125" customWidth="1"/>
    <col min="13321" max="13321" width="14.5703125" customWidth="1"/>
    <col min="13322" max="13322" width="13.5703125" customWidth="1"/>
    <col min="13323" max="13325" width="14.85546875" bestFit="1" customWidth="1"/>
    <col min="13326" max="13326" width="13.85546875" bestFit="1" customWidth="1"/>
    <col min="13327" max="13327" width="6.28515625" customWidth="1"/>
    <col min="13328" max="13328" width="5.85546875" customWidth="1"/>
    <col min="13329" max="13329" width="4.85546875" customWidth="1"/>
    <col min="13330" max="13330" width="6.140625" customWidth="1"/>
    <col min="13331" max="13331" width="5.5703125" customWidth="1"/>
    <col min="13569" max="13569" width="4" customWidth="1"/>
    <col min="13570" max="13570" width="48.140625" customWidth="1"/>
    <col min="13571" max="13571" width="13.7109375" customWidth="1"/>
    <col min="13572" max="13572" width="13.85546875" customWidth="1"/>
    <col min="13573" max="13573" width="14.85546875" customWidth="1"/>
    <col min="13574" max="13574" width="14.5703125" customWidth="1"/>
    <col min="13575" max="13575" width="15.140625" customWidth="1"/>
    <col min="13576" max="13576" width="13.5703125" customWidth="1"/>
    <col min="13577" max="13577" width="14.5703125" customWidth="1"/>
    <col min="13578" max="13578" width="13.5703125" customWidth="1"/>
    <col min="13579" max="13581" width="14.85546875" bestFit="1" customWidth="1"/>
    <col min="13582" max="13582" width="13.85546875" bestFit="1" customWidth="1"/>
    <col min="13583" max="13583" width="6.28515625" customWidth="1"/>
    <col min="13584" max="13584" width="5.85546875" customWidth="1"/>
    <col min="13585" max="13585" width="4.85546875" customWidth="1"/>
    <col min="13586" max="13586" width="6.140625" customWidth="1"/>
    <col min="13587" max="13587" width="5.5703125" customWidth="1"/>
    <col min="13825" max="13825" width="4" customWidth="1"/>
    <col min="13826" max="13826" width="48.140625" customWidth="1"/>
    <col min="13827" max="13827" width="13.7109375" customWidth="1"/>
    <col min="13828" max="13828" width="13.85546875" customWidth="1"/>
    <col min="13829" max="13829" width="14.85546875" customWidth="1"/>
    <col min="13830" max="13830" width="14.5703125" customWidth="1"/>
    <col min="13831" max="13831" width="15.140625" customWidth="1"/>
    <col min="13832" max="13832" width="13.5703125" customWidth="1"/>
    <col min="13833" max="13833" width="14.5703125" customWidth="1"/>
    <col min="13834" max="13834" width="13.5703125" customWidth="1"/>
    <col min="13835" max="13837" width="14.85546875" bestFit="1" customWidth="1"/>
    <col min="13838" max="13838" width="13.85546875" bestFit="1" customWidth="1"/>
    <col min="13839" max="13839" width="6.28515625" customWidth="1"/>
    <col min="13840" max="13840" width="5.85546875" customWidth="1"/>
    <col min="13841" max="13841" width="4.85546875" customWidth="1"/>
    <col min="13842" max="13842" width="6.140625" customWidth="1"/>
    <col min="13843" max="13843" width="5.5703125" customWidth="1"/>
    <col min="14081" max="14081" width="4" customWidth="1"/>
    <col min="14082" max="14082" width="48.140625" customWidth="1"/>
    <col min="14083" max="14083" width="13.7109375" customWidth="1"/>
    <col min="14084" max="14084" width="13.85546875" customWidth="1"/>
    <col min="14085" max="14085" width="14.85546875" customWidth="1"/>
    <col min="14086" max="14086" width="14.5703125" customWidth="1"/>
    <col min="14087" max="14087" width="15.140625" customWidth="1"/>
    <col min="14088" max="14088" width="13.5703125" customWidth="1"/>
    <col min="14089" max="14089" width="14.5703125" customWidth="1"/>
    <col min="14090" max="14090" width="13.5703125" customWidth="1"/>
    <col min="14091" max="14093" width="14.85546875" bestFit="1" customWidth="1"/>
    <col min="14094" max="14094" width="13.85546875" bestFit="1" customWidth="1"/>
    <col min="14095" max="14095" width="6.28515625" customWidth="1"/>
    <col min="14096" max="14096" width="5.85546875" customWidth="1"/>
    <col min="14097" max="14097" width="4.85546875" customWidth="1"/>
    <col min="14098" max="14098" width="6.140625" customWidth="1"/>
    <col min="14099" max="14099" width="5.5703125" customWidth="1"/>
    <col min="14337" max="14337" width="4" customWidth="1"/>
    <col min="14338" max="14338" width="48.140625" customWidth="1"/>
    <col min="14339" max="14339" width="13.7109375" customWidth="1"/>
    <col min="14340" max="14340" width="13.85546875" customWidth="1"/>
    <col min="14341" max="14341" width="14.85546875" customWidth="1"/>
    <col min="14342" max="14342" width="14.5703125" customWidth="1"/>
    <col min="14343" max="14343" width="15.140625" customWidth="1"/>
    <col min="14344" max="14344" width="13.5703125" customWidth="1"/>
    <col min="14345" max="14345" width="14.5703125" customWidth="1"/>
    <col min="14346" max="14346" width="13.5703125" customWidth="1"/>
    <col min="14347" max="14349" width="14.85546875" bestFit="1" customWidth="1"/>
    <col min="14350" max="14350" width="13.85546875" bestFit="1" customWidth="1"/>
    <col min="14351" max="14351" width="6.28515625" customWidth="1"/>
    <col min="14352" max="14352" width="5.85546875" customWidth="1"/>
    <col min="14353" max="14353" width="4.85546875" customWidth="1"/>
    <col min="14354" max="14354" width="6.140625" customWidth="1"/>
    <col min="14355" max="14355" width="5.5703125" customWidth="1"/>
    <col min="14593" max="14593" width="4" customWidth="1"/>
    <col min="14594" max="14594" width="48.140625" customWidth="1"/>
    <col min="14595" max="14595" width="13.7109375" customWidth="1"/>
    <col min="14596" max="14596" width="13.85546875" customWidth="1"/>
    <col min="14597" max="14597" width="14.85546875" customWidth="1"/>
    <col min="14598" max="14598" width="14.5703125" customWidth="1"/>
    <col min="14599" max="14599" width="15.140625" customWidth="1"/>
    <col min="14600" max="14600" width="13.5703125" customWidth="1"/>
    <col min="14601" max="14601" width="14.5703125" customWidth="1"/>
    <col min="14602" max="14602" width="13.5703125" customWidth="1"/>
    <col min="14603" max="14605" width="14.85546875" bestFit="1" customWidth="1"/>
    <col min="14606" max="14606" width="13.85546875" bestFit="1" customWidth="1"/>
    <col min="14607" max="14607" width="6.28515625" customWidth="1"/>
    <col min="14608" max="14608" width="5.85546875" customWidth="1"/>
    <col min="14609" max="14609" width="4.85546875" customWidth="1"/>
    <col min="14610" max="14610" width="6.140625" customWidth="1"/>
    <col min="14611" max="14611" width="5.5703125" customWidth="1"/>
    <col min="14849" max="14849" width="4" customWidth="1"/>
    <col min="14850" max="14850" width="48.140625" customWidth="1"/>
    <col min="14851" max="14851" width="13.7109375" customWidth="1"/>
    <col min="14852" max="14852" width="13.85546875" customWidth="1"/>
    <col min="14853" max="14853" width="14.85546875" customWidth="1"/>
    <col min="14854" max="14854" width="14.5703125" customWidth="1"/>
    <col min="14855" max="14855" width="15.140625" customWidth="1"/>
    <col min="14856" max="14856" width="13.5703125" customWidth="1"/>
    <col min="14857" max="14857" width="14.5703125" customWidth="1"/>
    <col min="14858" max="14858" width="13.5703125" customWidth="1"/>
    <col min="14859" max="14861" width="14.85546875" bestFit="1" customWidth="1"/>
    <col min="14862" max="14862" width="13.85546875" bestFit="1" customWidth="1"/>
    <col min="14863" max="14863" width="6.28515625" customWidth="1"/>
    <col min="14864" max="14864" width="5.85546875" customWidth="1"/>
    <col min="14865" max="14865" width="4.85546875" customWidth="1"/>
    <col min="14866" max="14866" width="6.140625" customWidth="1"/>
    <col min="14867" max="14867" width="5.5703125" customWidth="1"/>
    <col min="15105" max="15105" width="4" customWidth="1"/>
    <col min="15106" max="15106" width="48.140625" customWidth="1"/>
    <col min="15107" max="15107" width="13.7109375" customWidth="1"/>
    <col min="15108" max="15108" width="13.85546875" customWidth="1"/>
    <col min="15109" max="15109" width="14.85546875" customWidth="1"/>
    <col min="15110" max="15110" width="14.5703125" customWidth="1"/>
    <col min="15111" max="15111" width="15.140625" customWidth="1"/>
    <col min="15112" max="15112" width="13.5703125" customWidth="1"/>
    <col min="15113" max="15113" width="14.5703125" customWidth="1"/>
    <col min="15114" max="15114" width="13.5703125" customWidth="1"/>
    <col min="15115" max="15117" width="14.85546875" bestFit="1" customWidth="1"/>
    <col min="15118" max="15118" width="13.85546875" bestFit="1" customWidth="1"/>
    <col min="15119" max="15119" width="6.28515625" customWidth="1"/>
    <col min="15120" max="15120" width="5.85546875" customWidth="1"/>
    <col min="15121" max="15121" width="4.85546875" customWidth="1"/>
    <col min="15122" max="15122" width="6.140625" customWidth="1"/>
    <col min="15123" max="15123" width="5.5703125" customWidth="1"/>
    <col min="15361" max="15361" width="4" customWidth="1"/>
    <col min="15362" max="15362" width="48.140625" customWidth="1"/>
    <col min="15363" max="15363" width="13.7109375" customWidth="1"/>
    <col min="15364" max="15364" width="13.85546875" customWidth="1"/>
    <col min="15365" max="15365" width="14.85546875" customWidth="1"/>
    <col min="15366" max="15366" width="14.5703125" customWidth="1"/>
    <col min="15367" max="15367" width="15.140625" customWidth="1"/>
    <col min="15368" max="15368" width="13.5703125" customWidth="1"/>
    <col min="15369" max="15369" width="14.5703125" customWidth="1"/>
    <col min="15370" max="15370" width="13.5703125" customWidth="1"/>
    <col min="15371" max="15373" width="14.85546875" bestFit="1" customWidth="1"/>
    <col min="15374" max="15374" width="13.85546875" bestFit="1" customWidth="1"/>
    <col min="15375" max="15375" width="6.28515625" customWidth="1"/>
    <col min="15376" max="15376" width="5.85546875" customWidth="1"/>
    <col min="15377" max="15377" width="4.85546875" customWidth="1"/>
    <col min="15378" max="15378" width="6.140625" customWidth="1"/>
    <col min="15379" max="15379" width="5.5703125" customWidth="1"/>
    <col min="15617" max="15617" width="4" customWidth="1"/>
    <col min="15618" max="15618" width="48.140625" customWidth="1"/>
    <col min="15619" max="15619" width="13.7109375" customWidth="1"/>
    <col min="15620" max="15620" width="13.85546875" customWidth="1"/>
    <col min="15621" max="15621" width="14.85546875" customWidth="1"/>
    <col min="15622" max="15622" width="14.5703125" customWidth="1"/>
    <col min="15623" max="15623" width="15.140625" customWidth="1"/>
    <col min="15624" max="15624" width="13.5703125" customWidth="1"/>
    <col min="15625" max="15625" width="14.5703125" customWidth="1"/>
    <col min="15626" max="15626" width="13.5703125" customWidth="1"/>
    <col min="15627" max="15629" width="14.85546875" bestFit="1" customWidth="1"/>
    <col min="15630" max="15630" width="13.85546875" bestFit="1" customWidth="1"/>
    <col min="15631" max="15631" width="6.28515625" customWidth="1"/>
    <col min="15632" max="15632" width="5.85546875" customWidth="1"/>
    <col min="15633" max="15633" width="4.85546875" customWidth="1"/>
    <col min="15634" max="15634" width="6.140625" customWidth="1"/>
    <col min="15635" max="15635" width="5.5703125" customWidth="1"/>
    <col min="15873" max="15873" width="4" customWidth="1"/>
    <col min="15874" max="15874" width="48.140625" customWidth="1"/>
    <col min="15875" max="15875" width="13.7109375" customWidth="1"/>
    <col min="15876" max="15876" width="13.85546875" customWidth="1"/>
    <col min="15877" max="15877" width="14.85546875" customWidth="1"/>
    <col min="15878" max="15878" width="14.5703125" customWidth="1"/>
    <col min="15879" max="15879" width="15.140625" customWidth="1"/>
    <col min="15880" max="15880" width="13.5703125" customWidth="1"/>
    <col min="15881" max="15881" width="14.5703125" customWidth="1"/>
    <col min="15882" max="15882" width="13.5703125" customWidth="1"/>
    <col min="15883" max="15885" width="14.85546875" bestFit="1" customWidth="1"/>
    <col min="15886" max="15886" width="13.85546875" bestFit="1" customWidth="1"/>
    <col min="15887" max="15887" width="6.28515625" customWidth="1"/>
    <col min="15888" max="15888" width="5.85546875" customWidth="1"/>
    <col min="15889" max="15889" width="4.85546875" customWidth="1"/>
    <col min="15890" max="15890" width="6.140625" customWidth="1"/>
    <col min="15891" max="15891" width="5.5703125" customWidth="1"/>
    <col min="16129" max="16129" width="4" customWidth="1"/>
    <col min="16130" max="16130" width="48.140625" customWidth="1"/>
    <col min="16131" max="16131" width="13.7109375" customWidth="1"/>
    <col min="16132" max="16132" width="13.85546875" customWidth="1"/>
    <col min="16133" max="16133" width="14.85546875" customWidth="1"/>
    <col min="16134" max="16134" width="14.5703125" customWidth="1"/>
    <col min="16135" max="16135" width="15.140625" customWidth="1"/>
    <col min="16136" max="16136" width="13.5703125" customWidth="1"/>
    <col min="16137" max="16137" width="14.5703125" customWidth="1"/>
    <col min="16138" max="16138" width="13.5703125" customWidth="1"/>
    <col min="16139" max="16141" width="14.85546875" bestFit="1" customWidth="1"/>
    <col min="16142" max="16142" width="13.85546875" bestFit="1" customWidth="1"/>
    <col min="16143" max="16143" width="6.28515625" customWidth="1"/>
    <col min="16144" max="16144" width="5.85546875" customWidth="1"/>
    <col min="16145" max="16145" width="4.85546875" customWidth="1"/>
    <col min="16146" max="16146" width="6.140625" customWidth="1"/>
    <col min="16147" max="16147" width="5.5703125" customWidth="1"/>
  </cols>
  <sheetData>
    <row r="7" spans="1:19" ht="15.75" thickBot="1" x14ac:dyDescent="0.3"/>
    <row r="8" spans="1:19" ht="16.5" thickBot="1" x14ac:dyDescent="0.3">
      <c r="B8" s="1" t="s">
        <v>0</v>
      </c>
      <c r="K8" s="192" t="s">
        <v>149</v>
      </c>
      <c r="L8" s="193"/>
    </row>
    <row r="10" spans="1:19" x14ac:dyDescent="0.25">
      <c r="A10" s="194" t="s">
        <v>1</v>
      </c>
      <c r="B10" s="194"/>
      <c r="C10" s="194"/>
      <c r="D10" s="194"/>
      <c r="E10" s="194"/>
      <c r="F10" s="194"/>
      <c r="G10" s="194"/>
      <c r="H10" s="194"/>
      <c r="I10" s="194"/>
      <c r="J10" s="194"/>
      <c r="K10" s="194"/>
      <c r="L10" s="194"/>
      <c r="M10" s="2"/>
      <c r="N10" s="2"/>
      <c r="O10" s="2"/>
      <c r="P10" s="2"/>
      <c r="Q10" s="2"/>
      <c r="R10" s="2"/>
      <c r="S10" s="2"/>
    </row>
    <row r="11" spans="1:19" x14ac:dyDescent="0.25">
      <c r="A11" s="190" t="s">
        <v>2</v>
      </c>
      <c r="B11" s="190"/>
      <c r="C11" s="190"/>
      <c r="D11" s="190"/>
      <c r="E11" s="190"/>
      <c r="F11" s="190"/>
      <c r="G11" s="190"/>
      <c r="H11" s="190"/>
      <c r="I11" s="190"/>
      <c r="J11" s="190"/>
      <c r="K11" s="190"/>
      <c r="L11" s="190"/>
      <c r="M11" s="2"/>
      <c r="N11" s="2"/>
      <c r="O11" s="2"/>
      <c r="P11" s="2"/>
      <c r="Q11" s="2"/>
      <c r="R11" s="2"/>
      <c r="S11" s="2"/>
    </row>
    <row r="12" spans="1:19" x14ac:dyDescent="0.25">
      <c r="A12" s="195" t="s">
        <v>3</v>
      </c>
      <c r="B12" s="190"/>
      <c r="C12" s="190"/>
      <c r="D12" s="190"/>
      <c r="E12" s="190"/>
      <c r="F12" s="190"/>
      <c r="G12" s="190"/>
      <c r="H12" s="190"/>
      <c r="I12" s="190"/>
      <c r="J12" s="190"/>
      <c r="K12" s="190"/>
      <c r="L12" s="190"/>
      <c r="M12" s="2"/>
      <c r="N12" s="2"/>
      <c r="O12" s="2"/>
      <c r="P12" s="2"/>
      <c r="Q12" s="2"/>
      <c r="R12" s="2"/>
      <c r="S12" s="2"/>
    </row>
    <row r="13" spans="1:19" x14ac:dyDescent="0.25">
      <c r="A13" s="133"/>
      <c r="B13" s="133"/>
      <c r="C13" s="133"/>
      <c r="D13" s="133"/>
      <c r="E13" s="133"/>
      <c r="F13" s="133"/>
      <c r="G13" s="133"/>
      <c r="H13" s="133"/>
      <c r="I13" s="133"/>
      <c r="J13" s="133"/>
      <c r="K13" s="133"/>
      <c r="L13" s="133"/>
      <c r="M13" s="133"/>
      <c r="N13" s="133"/>
      <c r="O13" s="133"/>
      <c r="P13" s="133"/>
      <c r="Q13" s="133"/>
      <c r="R13" s="133"/>
      <c r="S13" s="133"/>
    </row>
    <row r="14" spans="1:19" ht="15.75" x14ac:dyDescent="0.25">
      <c r="A14" s="188" t="s">
        <v>166</v>
      </c>
      <c r="B14" s="188"/>
      <c r="C14" s="188"/>
      <c r="D14" s="188"/>
      <c r="E14" s="188"/>
      <c r="F14" s="188"/>
      <c r="G14" s="188"/>
      <c r="H14" s="188"/>
      <c r="I14" s="188"/>
      <c r="J14" s="188"/>
      <c r="K14" s="188"/>
      <c r="L14" s="188"/>
      <c r="M14" s="3"/>
      <c r="N14" s="3"/>
      <c r="O14" s="3"/>
      <c r="P14" s="3"/>
      <c r="Q14" s="3"/>
      <c r="R14" s="3"/>
      <c r="S14" s="3"/>
    </row>
    <row r="15" spans="1:19" ht="30.75" customHeight="1" x14ac:dyDescent="0.25">
      <c r="A15" s="168" t="s">
        <v>4</v>
      </c>
      <c r="B15" s="168" t="s">
        <v>150</v>
      </c>
      <c r="C15" s="191" t="s">
        <v>84</v>
      </c>
      <c r="D15" s="191"/>
      <c r="E15" s="191" t="s">
        <v>85</v>
      </c>
      <c r="F15" s="191"/>
      <c r="G15" s="191" t="s">
        <v>86</v>
      </c>
      <c r="H15" s="191"/>
      <c r="I15" s="191" t="s">
        <v>87</v>
      </c>
      <c r="J15" s="191"/>
      <c r="M15" s="133"/>
      <c r="N15" s="190"/>
      <c r="O15" s="190"/>
      <c r="P15" s="190"/>
      <c r="Q15" s="190"/>
      <c r="R15" s="190"/>
      <c r="S15" s="190"/>
    </row>
    <row r="16" spans="1:19" x14ac:dyDescent="0.25">
      <c r="A16" s="169"/>
      <c r="B16" s="141"/>
      <c r="C16" s="169" t="s">
        <v>151</v>
      </c>
      <c r="D16" s="169" t="s">
        <v>139</v>
      </c>
      <c r="E16" s="169" t="s">
        <v>151</v>
      </c>
      <c r="F16" s="169" t="s">
        <v>139</v>
      </c>
      <c r="G16" s="169" t="s">
        <v>151</v>
      </c>
      <c r="H16" s="169" t="s">
        <v>139</v>
      </c>
      <c r="I16" s="169" t="s">
        <v>151</v>
      </c>
      <c r="J16" s="169" t="s">
        <v>139</v>
      </c>
      <c r="M16" s="9"/>
      <c r="N16" s="133"/>
      <c r="O16" s="9"/>
      <c r="P16" s="133"/>
      <c r="Q16" s="9"/>
      <c r="R16" s="133"/>
      <c r="S16" s="9"/>
    </row>
    <row r="17" spans="1:19" x14ac:dyDescent="0.25">
      <c r="A17" s="169"/>
      <c r="B17" s="141" t="s">
        <v>12</v>
      </c>
      <c r="C17" s="169"/>
      <c r="D17" s="169"/>
      <c r="E17" s="169"/>
      <c r="F17" s="169"/>
      <c r="G17" s="169"/>
      <c r="H17" s="169"/>
      <c r="I17" s="169"/>
      <c r="J17" s="169"/>
      <c r="M17" s="9"/>
      <c r="N17" s="133"/>
      <c r="O17" s="9"/>
      <c r="P17" s="133"/>
      <c r="Q17" s="9"/>
      <c r="R17" s="133"/>
      <c r="S17" s="9"/>
    </row>
    <row r="18" spans="1:19" x14ac:dyDescent="0.25">
      <c r="A18" s="170" t="s">
        <v>123</v>
      </c>
      <c r="B18" s="141" t="s">
        <v>143</v>
      </c>
      <c r="C18" s="142">
        <v>3985581.27</v>
      </c>
      <c r="D18" s="142">
        <v>3442190.41</v>
      </c>
      <c r="E18" s="142">
        <v>3985581.27</v>
      </c>
      <c r="F18" s="142">
        <v>3499181.9</v>
      </c>
      <c r="G18" s="17">
        <v>3985581.27</v>
      </c>
      <c r="H18" s="142">
        <v>3551627.27</v>
      </c>
      <c r="I18" s="17">
        <v>3985581.27</v>
      </c>
      <c r="J18" s="142">
        <f>3946986.7-399869.63</f>
        <v>3547117.0700000003</v>
      </c>
    </row>
    <row r="19" spans="1:19" x14ac:dyDescent="0.25">
      <c r="A19" s="170"/>
      <c r="B19" s="141" t="s">
        <v>152</v>
      </c>
      <c r="C19" s="142">
        <v>0</v>
      </c>
      <c r="D19" s="142">
        <v>0</v>
      </c>
      <c r="E19" s="142">
        <v>0</v>
      </c>
      <c r="F19" s="142">
        <v>0</v>
      </c>
      <c r="G19" s="142"/>
      <c r="H19" s="142"/>
      <c r="I19" s="142">
        <v>0</v>
      </c>
      <c r="J19" s="142"/>
    </row>
    <row r="20" spans="1:19" x14ac:dyDescent="0.25">
      <c r="A20" s="170"/>
      <c r="B20" s="141" t="s">
        <v>144</v>
      </c>
      <c r="C20" s="142">
        <v>0</v>
      </c>
      <c r="D20" s="142">
        <v>387999.9</v>
      </c>
      <c r="E20" s="142">
        <v>0</v>
      </c>
      <c r="F20" s="142">
        <v>394552.58</v>
      </c>
      <c r="G20" s="142"/>
      <c r="H20" s="142">
        <v>400276.26</v>
      </c>
      <c r="I20" s="142">
        <v>0</v>
      </c>
      <c r="J20" s="142">
        <v>399869.63</v>
      </c>
    </row>
    <row r="21" spans="1:19" x14ac:dyDescent="0.25">
      <c r="A21" s="170"/>
      <c r="B21" s="141" t="s">
        <v>124</v>
      </c>
      <c r="C21" s="142">
        <f>SUM(C18:C20)</f>
        <v>3985581.27</v>
      </c>
      <c r="D21" s="142">
        <f t="shared" ref="D21:J21" si="0">SUM(D18:D20)</f>
        <v>3830190.31</v>
      </c>
      <c r="E21" s="142">
        <f t="shared" si="0"/>
        <v>3985581.27</v>
      </c>
      <c r="F21" s="142">
        <f t="shared" si="0"/>
        <v>3893734.48</v>
      </c>
      <c r="G21" s="142">
        <f t="shared" si="0"/>
        <v>3985581.27</v>
      </c>
      <c r="H21" s="142">
        <f t="shared" si="0"/>
        <v>3951903.5300000003</v>
      </c>
      <c r="I21" s="142">
        <f t="shared" si="0"/>
        <v>3985581.27</v>
      </c>
      <c r="J21" s="142">
        <f t="shared" si="0"/>
        <v>3946986.7</v>
      </c>
    </row>
    <row r="22" spans="1:19" x14ac:dyDescent="0.25">
      <c r="A22" s="144"/>
      <c r="B22" s="141"/>
      <c r="C22" s="143"/>
      <c r="D22" s="144"/>
      <c r="E22" s="145"/>
      <c r="F22" s="145"/>
      <c r="G22" s="144"/>
      <c r="H22" s="145"/>
      <c r="I22" s="144"/>
      <c r="J22" s="145"/>
    </row>
    <row r="23" spans="1:19" x14ac:dyDescent="0.25">
      <c r="A23" s="144"/>
      <c r="B23" s="141" t="s">
        <v>141</v>
      </c>
      <c r="C23" s="142"/>
      <c r="D23" s="142"/>
      <c r="E23" s="142"/>
      <c r="F23" s="142"/>
      <c r="G23" s="142"/>
      <c r="H23" s="142"/>
      <c r="I23" s="142"/>
      <c r="J23" s="142"/>
    </row>
    <row r="24" spans="1:19" x14ac:dyDescent="0.25">
      <c r="A24" s="171">
        <v>111</v>
      </c>
      <c r="B24" s="147" t="s">
        <v>14</v>
      </c>
      <c r="C24" s="172">
        <v>0</v>
      </c>
      <c r="D24" s="148">
        <v>0</v>
      </c>
      <c r="E24" s="172">
        <v>106000</v>
      </c>
      <c r="F24" s="148">
        <v>96455.75</v>
      </c>
      <c r="G24" s="172">
        <v>106000</v>
      </c>
      <c r="H24" s="148">
        <v>0</v>
      </c>
      <c r="I24" s="148">
        <v>106000</v>
      </c>
      <c r="J24" s="148">
        <v>107590.34</v>
      </c>
    </row>
    <row r="25" spans="1:19" x14ac:dyDescent="0.25">
      <c r="A25" s="171">
        <v>113</v>
      </c>
      <c r="B25" s="147" t="s">
        <v>136</v>
      </c>
      <c r="C25" s="172">
        <v>0</v>
      </c>
      <c r="D25" s="148">
        <v>0</v>
      </c>
      <c r="E25" s="172">
        <v>11825</v>
      </c>
      <c r="F25" s="148">
        <v>8643.16</v>
      </c>
      <c r="G25" s="172">
        <v>11825</v>
      </c>
      <c r="H25" s="148">
        <v>8638.1</v>
      </c>
      <c r="I25" s="148">
        <v>11825</v>
      </c>
      <c r="J25" s="148">
        <v>8966.74</v>
      </c>
    </row>
    <row r="26" spans="1:19" x14ac:dyDescent="0.25">
      <c r="A26" s="171">
        <v>122</v>
      </c>
      <c r="B26" s="147" t="s">
        <v>16</v>
      </c>
      <c r="C26" s="172">
        <v>0</v>
      </c>
      <c r="D26" s="148">
        <v>0</v>
      </c>
      <c r="E26" s="172">
        <v>64244.05</v>
      </c>
      <c r="F26" s="148">
        <v>0</v>
      </c>
      <c r="G26" s="172">
        <v>0</v>
      </c>
      <c r="H26" s="148">
        <v>0</v>
      </c>
      <c r="I26" s="148">
        <v>0</v>
      </c>
      <c r="J26" s="148">
        <v>4154.5</v>
      </c>
    </row>
    <row r="27" spans="1:19" x14ac:dyDescent="0.25">
      <c r="A27" s="171">
        <v>163</v>
      </c>
      <c r="B27" s="147" t="s">
        <v>17</v>
      </c>
      <c r="C27" s="172">
        <v>100000</v>
      </c>
      <c r="D27" s="148">
        <v>0</v>
      </c>
      <c r="E27" s="172">
        <v>0</v>
      </c>
      <c r="F27" s="148">
        <v>0</v>
      </c>
      <c r="G27" s="172">
        <v>304339.74</v>
      </c>
      <c r="H27" s="148">
        <v>0</v>
      </c>
      <c r="I27" s="148">
        <v>0</v>
      </c>
      <c r="J27" s="148">
        <v>19341.5</v>
      </c>
    </row>
    <row r="28" spans="1:19" x14ac:dyDescent="0.25">
      <c r="A28" s="171">
        <v>169</v>
      </c>
      <c r="B28" s="147" t="s">
        <v>167</v>
      </c>
      <c r="C28" s="172">
        <v>20000</v>
      </c>
      <c r="D28" s="148">
        <v>0</v>
      </c>
      <c r="E28" s="172">
        <v>0</v>
      </c>
      <c r="F28" s="148">
        <v>0</v>
      </c>
      <c r="G28" s="172">
        <v>1680</v>
      </c>
      <c r="H28" s="148">
        <v>0</v>
      </c>
      <c r="I28" s="148">
        <v>0</v>
      </c>
      <c r="J28" s="148">
        <v>1600</v>
      </c>
    </row>
    <row r="29" spans="1:19" x14ac:dyDescent="0.25">
      <c r="A29" s="171">
        <v>171</v>
      </c>
      <c r="B29" s="147" t="s">
        <v>134</v>
      </c>
      <c r="C29" s="172">
        <v>50000</v>
      </c>
      <c r="D29" s="148">
        <v>0</v>
      </c>
      <c r="E29" s="172">
        <v>0</v>
      </c>
      <c r="F29" s="148">
        <v>0</v>
      </c>
      <c r="G29" s="172">
        <v>7770</v>
      </c>
      <c r="H29" s="148">
        <v>0</v>
      </c>
      <c r="I29" s="148">
        <v>1260</v>
      </c>
      <c r="J29" s="148">
        <v>1300</v>
      </c>
    </row>
    <row r="30" spans="1:19" x14ac:dyDescent="0.25">
      <c r="A30" s="171">
        <v>174</v>
      </c>
      <c r="B30" s="147" t="s">
        <v>18</v>
      </c>
      <c r="C30" s="172">
        <v>53344.25</v>
      </c>
      <c r="D30" s="148">
        <v>0</v>
      </c>
      <c r="E30" s="172">
        <v>3344.25</v>
      </c>
      <c r="F30" s="148">
        <v>6520</v>
      </c>
      <c r="G30" s="172">
        <v>4761.75</v>
      </c>
      <c r="H30" s="148">
        <v>0</v>
      </c>
      <c r="I30" s="148">
        <v>4761.75</v>
      </c>
      <c r="J30" s="148">
        <v>3260</v>
      </c>
    </row>
    <row r="31" spans="1:19" x14ac:dyDescent="0.25">
      <c r="A31" s="171">
        <v>197</v>
      </c>
      <c r="B31" s="147" t="s">
        <v>20</v>
      </c>
      <c r="C31" s="172">
        <v>0</v>
      </c>
      <c r="D31" s="148">
        <v>0</v>
      </c>
      <c r="E31" s="172">
        <v>52000</v>
      </c>
      <c r="F31" s="148">
        <v>0</v>
      </c>
      <c r="G31" s="172">
        <v>52000</v>
      </c>
      <c r="H31" s="148">
        <v>52000</v>
      </c>
      <c r="I31" s="148">
        <v>52000</v>
      </c>
      <c r="J31" s="148">
        <v>52000</v>
      </c>
    </row>
    <row r="32" spans="1:19" x14ac:dyDescent="0.25">
      <c r="A32" s="171">
        <v>199</v>
      </c>
      <c r="B32" s="147" t="s">
        <v>21</v>
      </c>
      <c r="C32" s="172">
        <v>0</v>
      </c>
      <c r="D32" s="148">
        <v>0</v>
      </c>
      <c r="E32" s="172">
        <v>127225.9</v>
      </c>
      <c r="F32" s="148">
        <v>0</v>
      </c>
      <c r="G32" s="172">
        <v>51415.9</v>
      </c>
      <c r="H32" s="148">
        <v>43988.88</v>
      </c>
      <c r="I32" s="148">
        <v>51415.9</v>
      </c>
      <c r="J32" s="148">
        <v>86010.21</v>
      </c>
    </row>
    <row r="33" spans="1:12" x14ac:dyDescent="0.25">
      <c r="A33" s="171">
        <v>243</v>
      </c>
      <c r="B33" s="146" t="s">
        <v>48</v>
      </c>
      <c r="C33" s="172">
        <v>0</v>
      </c>
      <c r="D33" s="148">
        <v>0</v>
      </c>
      <c r="E33" s="172">
        <v>77602.259999999995</v>
      </c>
      <c r="F33" s="148">
        <v>0</v>
      </c>
      <c r="G33" s="172">
        <v>0</v>
      </c>
      <c r="H33" s="148">
        <v>112506.6</v>
      </c>
      <c r="I33" s="148">
        <v>0</v>
      </c>
      <c r="J33" s="148">
        <v>0</v>
      </c>
    </row>
    <row r="34" spans="1:12" x14ac:dyDescent="0.25">
      <c r="A34" s="171">
        <v>261</v>
      </c>
      <c r="B34" s="147" t="s">
        <v>26</v>
      </c>
      <c r="C34" s="172">
        <v>0</v>
      </c>
      <c r="D34" s="148">
        <v>0</v>
      </c>
      <c r="E34" s="172">
        <v>812953.74</v>
      </c>
      <c r="F34" s="148">
        <v>0</v>
      </c>
      <c r="G34" s="172">
        <v>0</v>
      </c>
      <c r="H34" s="148">
        <v>105279.67999999999</v>
      </c>
      <c r="I34" s="148">
        <v>0</v>
      </c>
      <c r="J34" s="148">
        <v>71517.990000000005</v>
      </c>
    </row>
    <row r="35" spans="1:12" x14ac:dyDescent="0.25">
      <c r="A35" s="171">
        <v>262</v>
      </c>
      <c r="B35" s="147" t="s">
        <v>27</v>
      </c>
      <c r="C35" s="172">
        <v>17000</v>
      </c>
      <c r="D35" s="148">
        <v>0</v>
      </c>
      <c r="E35" s="172">
        <v>0</v>
      </c>
      <c r="F35" s="148">
        <v>13195</v>
      </c>
      <c r="G35" s="172">
        <v>0</v>
      </c>
      <c r="H35" s="148">
        <v>0</v>
      </c>
      <c r="I35" s="148">
        <v>0</v>
      </c>
      <c r="J35" s="148">
        <v>0</v>
      </c>
    </row>
    <row r="36" spans="1:12" x14ac:dyDescent="0.25">
      <c r="A36" s="171">
        <v>266</v>
      </c>
      <c r="B36" s="147" t="s">
        <v>28</v>
      </c>
      <c r="C36" s="172">
        <v>0</v>
      </c>
      <c r="D36" s="148">
        <v>0</v>
      </c>
      <c r="E36" s="172">
        <v>278984.82</v>
      </c>
      <c r="F36" s="148">
        <v>0</v>
      </c>
      <c r="G36" s="172">
        <v>0</v>
      </c>
      <c r="H36" s="148">
        <v>0</v>
      </c>
      <c r="I36" s="148">
        <v>0</v>
      </c>
      <c r="J36" s="148">
        <v>117725.5</v>
      </c>
    </row>
    <row r="37" spans="1:12" x14ac:dyDescent="0.25">
      <c r="A37" s="171">
        <v>267</v>
      </c>
      <c r="B37" s="147" t="s">
        <v>29</v>
      </c>
      <c r="C37" s="172">
        <v>180000</v>
      </c>
      <c r="D37" s="148">
        <v>0</v>
      </c>
      <c r="E37" s="172">
        <v>0</v>
      </c>
      <c r="F37" s="148">
        <v>0</v>
      </c>
      <c r="G37" s="172">
        <v>0</v>
      </c>
      <c r="H37" s="148">
        <v>0</v>
      </c>
      <c r="I37" s="148">
        <v>0</v>
      </c>
      <c r="J37" s="148">
        <v>0</v>
      </c>
    </row>
    <row r="38" spans="1:12" x14ac:dyDescent="0.25">
      <c r="A38" s="171">
        <v>268</v>
      </c>
      <c r="B38" s="147" t="s">
        <v>30</v>
      </c>
      <c r="C38" s="172">
        <v>0</v>
      </c>
      <c r="D38" s="148">
        <v>0</v>
      </c>
      <c r="E38" s="172">
        <v>80808</v>
      </c>
      <c r="F38" s="148">
        <v>0</v>
      </c>
      <c r="G38" s="172">
        <v>0</v>
      </c>
      <c r="H38" s="148">
        <v>0</v>
      </c>
      <c r="I38" s="148">
        <v>0</v>
      </c>
      <c r="J38" s="148">
        <v>22102</v>
      </c>
    </row>
    <row r="39" spans="1:12" x14ac:dyDescent="0.25">
      <c r="A39" s="171">
        <v>269</v>
      </c>
      <c r="B39" s="147" t="s">
        <v>31</v>
      </c>
      <c r="C39" s="172">
        <v>10000</v>
      </c>
      <c r="D39" s="148">
        <v>0</v>
      </c>
      <c r="E39" s="172">
        <v>0</v>
      </c>
      <c r="F39" s="148">
        <v>0</v>
      </c>
      <c r="G39" s="172">
        <v>0</v>
      </c>
      <c r="H39" s="148">
        <v>0</v>
      </c>
      <c r="I39" s="148">
        <v>0</v>
      </c>
      <c r="J39" s="148">
        <v>0</v>
      </c>
    </row>
    <row r="40" spans="1:12" x14ac:dyDescent="0.25">
      <c r="A40" s="171">
        <v>292</v>
      </c>
      <c r="B40" s="147" t="s">
        <v>33</v>
      </c>
      <c r="C40" s="172">
        <v>0</v>
      </c>
      <c r="D40" s="148">
        <v>0</v>
      </c>
      <c r="E40" s="172">
        <v>84929.9</v>
      </c>
      <c r="F40" s="148">
        <v>0</v>
      </c>
      <c r="G40" s="172">
        <v>0</v>
      </c>
      <c r="H40" s="148">
        <v>8370</v>
      </c>
      <c r="I40" s="148">
        <v>0</v>
      </c>
      <c r="J40" s="148">
        <v>0</v>
      </c>
    </row>
    <row r="41" spans="1:12" x14ac:dyDescent="0.25">
      <c r="A41" s="171">
        <v>295</v>
      </c>
      <c r="B41" s="147" t="s">
        <v>34</v>
      </c>
      <c r="C41" s="172">
        <v>0</v>
      </c>
      <c r="D41" s="148">
        <v>0</v>
      </c>
      <c r="E41" s="172">
        <v>1891457.27</v>
      </c>
      <c r="F41" s="148">
        <v>0</v>
      </c>
      <c r="G41" s="172">
        <v>0</v>
      </c>
      <c r="H41" s="148">
        <v>1548399.28</v>
      </c>
      <c r="I41" s="148">
        <v>0</v>
      </c>
      <c r="J41" s="148">
        <v>735896.16</v>
      </c>
    </row>
    <row r="42" spans="1:12" x14ac:dyDescent="0.25">
      <c r="A42" s="171">
        <v>297</v>
      </c>
      <c r="B42" s="147" t="s">
        <v>35</v>
      </c>
      <c r="C42" s="172">
        <v>35000</v>
      </c>
      <c r="D42" s="148">
        <v>0</v>
      </c>
      <c r="E42" s="172">
        <v>6790.38</v>
      </c>
      <c r="F42" s="148">
        <v>0</v>
      </c>
      <c r="G42" s="172">
        <v>0</v>
      </c>
      <c r="H42" s="148">
        <v>0</v>
      </c>
      <c r="I42" s="148">
        <v>0</v>
      </c>
      <c r="J42" s="148">
        <v>4088.8</v>
      </c>
    </row>
    <row r="43" spans="1:12" x14ac:dyDescent="0.25">
      <c r="A43" s="171">
        <v>298</v>
      </c>
      <c r="B43" s="147" t="s">
        <v>36</v>
      </c>
      <c r="C43" s="172">
        <v>400000</v>
      </c>
      <c r="D43" s="148">
        <v>0</v>
      </c>
      <c r="E43" s="172">
        <v>0</v>
      </c>
      <c r="F43" s="148">
        <v>7275.01</v>
      </c>
      <c r="G43" s="172">
        <v>0</v>
      </c>
      <c r="H43" s="148">
        <v>0</v>
      </c>
      <c r="I43" s="148">
        <v>0</v>
      </c>
      <c r="J43" s="148">
        <v>32300.799999999999</v>
      </c>
    </row>
    <row r="44" spans="1:12" x14ac:dyDescent="0.25">
      <c r="A44" s="171">
        <v>299</v>
      </c>
      <c r="B44" s="147" t="s">
        <v>37</v>
      </c>
      <c r="C44" s="172">
        <v>300000</v>
      </c>
      <c r="D44" s="148">
        <v>0</v>
      </c>
      <c r="E44" s="172">
        <v>0</v>
      </c>
      <c r="F44" s="148">
        <v>4798</v>
      </c>
      <c r="G44" s="172">
        <v>0</v>
      </c>
      <c r="H44" s="148">
        <v>0</v>
      </c>
      <c r="I44" s="148">
        <v>0</v>
      </c>
      <c r="J44" s="148">
        <v>0</v>
      </c>
    </row>
    <row r="45" spans="1:12" x14ac:dyDescent="0.25">
      <c r="A45" s="171">
        <v>323</v>
      </c>
      <c r="B45" s="147" t="s">
        <v>137</v>
      </c>
      <c r="C45" s="172">
        <v>0</v>
      </c>
      <c r="D45" s="148">
        <v>0</v>
      </c>
      <c r="E45" s="172">
        <v>0</v>
      </c>
      <c r="F45" s="148">
        <v>0</v>
      </c>
      <c r="G45" s="172">
        <v>0</v>
      </c>
      <c r="H45" s="148">
        <v>0</v>
      </c>
      <c r="I45" s="148">
        <v>0</v>
      </c>
      <c r="J45" s="148">
        <v>0</v>
      </c>
    </row>
    <row r="46" spans="1:12" x14ac:dyDescent="0.25">
      <c r="A46" s="171"/>
      <c r="B46" s="173" t="s">
        <v>148</v>
      </c>
      <c r="C46" s="142">
        <f t="shared" ref="C46:J46" si="1">SUM(C24:C45)</f>
        <v>1165344.25</v>
      </c>
      <c r="D46" s="142">
        <f t="shared" si="1"/>
        <v>0</v>
      </c>
      <c r="E46" s="142">
        <f t="shared" si="1"/>
        <v>3598165.57</v>
      </c>
      <c r="F46" s="142">
        <f t="shared" si="1"/>
        <v>136886.92000000001</v>
      </c>
      <c r="G46" s="142">
        <f t="shared" si="1"/>
        <v>539792.39</v>
      </c>
      <c r="H46" s="142">
        <f t="shared" si="1"/>
        <v>1879182.54</v>
      </c>
      <c r="I46" s="142">
        <f t="shared" si="1"/>
        <v>227262.65</v>
      </c>
      <c r="J46" s="142">
        <f t="shared" si="1"/>
        <v>1267854.54</v>
      </c>
    </row>
    <row r="47" spans="1:12" x14ac:dyDescent="0.25">
      <c r="A47" s="144"/>
      <c r="B47" s="173" t="s">
        <v>51</v>
      </c>
      <c r="C47" s="142">
        <f t="shared" ref="C47:J47" si="2">+C46+C21</f>
        <v>5150925.5199999996</v>
      </c>
      <c r="D47" s="142">
        <f t="shared" si="2"/>
        <v>3830190.31</v>
      </c>
      <c r="E47" s="142">
        <f t="shared" si="2"/>
        <v>7583746.8399999999</v>
      </c>
      <c r="F47" s="142">
        <f t="shared" si="2"/>
        <v>4030621.4</v>
      </c>
      <c r="G47" s="142">
        <f t="shared" si="2"/>
        <v>4525373.66</v>
      </c>
      <c r="H47" s="142">
        <f t="shared" si="2"/>
        <v>5831086.0700000003</v>
      </c>
      <c r="I47" s="142">
        <f t="shared" si="2"/>
        <v>4212843.92</v>
      </c>
      <c r="J47" s="142">
        <f t="shared" si="2"/>
        <v>5214841.24</v>
      </c>
    </row>
    <row r="48" spans="1:12" x14ac:dyDescent="0.25">
      <c r="A48" s="22"/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</row>
    <row r="49" spans="1:12" x14ac:dyDescent="0.25">
      <c r="A49" s="22"/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</row>
    <row r="50" spans="1:12" x14ac:dyDescent="0.25">
      <c r="A50" s="22"/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</row>
    <row r="51" spans="1:12" x14ac:dyDescent="0.25">
      <c r="A51" s="22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</row>
    <row r="52" spans="1:12" x14ac:dyDescent="0.25">
      <c r="A52" s="22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</row>
    <row r="53" spans="1:12" x14ac:dyDescent="0.25">
      <c r="A53" s="22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</row>
    <row r="54" spans="1:12" x14ac:dyDescent="0.25">
      <c r="A54" s="22"/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</row>
    <row r="55" spans="1:12" x14ac:dyDescent="0.25">
      <c r="A55" s="22"/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</row>
    <row r="56" spans="1:12" x14ac:dyDescent="0.25">
      <c r="A56" s="22"/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</row>
    <row r="57" spans="1:12" x14ac:dyDescent="0.25">
      <c r="A57" s="22"/>
      <c r="B57" s="22"/>
      <c r="C57" s="22"/>
      <c r="D57" s="22"/>
      <c r="E57" s="22"/>
      <c r="F57" s="22"/>
      <c r="G57" s="22"/>
      <c r="H57" s="22"/>
      <c r="I57" s="22"/>
      <c r="J57" s="22"/>
      <c r="K57" s="22"/>
      <c r="L57" s="22"/>
    </row>
    <row r="58" spans="1:12" x14ac:dyDescent="0.25">
      <c r="A58" s="22"/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</row>
    <row r="59" spans="1:12" ht="16.5" customHeight="1" x14ac:dyDescent="0.25">
      <c r="A59" s="188" t="str">
        <f>+A14</f>
        <v>Programación y ejecucion del mes de septiembre por tipo de gasto, año  2025, (Expresado en Quetzales)</v>
      </c>
      <c r="B59" s="188"/>
      <c r="C59" s="188"/>
      <c r="D59" s="188"/>
      <c r="E59" s="188"/>
      <c r="F59" s="188"/>
      <c r="G59" s="188"/>
      <c r="H59" s="188"/>
      <c r="I59" s="188"/>
      <c r="J59" s="188"/>
      <c r="K59" s="188"/>
      <c r="L59" s="188"/>
    </row>
    <row r="60" spans="1:12" ht="16.5" customHeight="1" x14ac:dyDescent="0.25">
      <c r="A60" s="169" t="s">
        <v>4</v>
      </c>
      <c r="B60" s="169" t="str">
        <f>+B15</f>
        <v>CATEGORIA DEL GASTO DE FUNCIONAMIENTO</v>
      </c>
      <c r="C60" s="189" t="s">
        <v>93</v>
      </c>
      <c r="D60" s="189"/>
      <c r="E60" s="189" t="s">
        <v>94</v>
      </c>
      <c r="F60" s="189"/>
      <c r="G60" s="189" t="s">
        <v>62</v>
      </c>
      <c r="H60" s="189"/>
      <c r="I60" s="189" t="s">
        <v>63</v>
      </c>
      <c r="J60" s="189"/>
    </row>
    <row r="61" spans="1:12" ht="15.75" customHeight="1" x14ac:dyDescent="0.25">
      <c r="A61" s="169"/>
      <c r="B61" s="141"/>
      <c r="C61" s="169" t="s">
        <v>151</v>
      </c>
      <c r="D61" s="169" t="s">
        <v>139</v>
      </c>
      <c r="E61" s="169" t="s">
        <v>151</v>
      </c>
      <c r="F61" s="169" t="s">
        <v>139</v>
      </c>
      <c r="G61" s="169" t="s">
        <v>151</v>
      </c>
      <c r="H61" s="169" t="s">
        <v>139</v>
      </c>
      <c r="I61" s="169" t="s">
        <v>151</v>
      </c>
      <c r="J61" s="169" t="s">
        <v>139</v>
      </c>
    </row>
    <row r="62" spans="1:12" ht="15.75" customHeight="1" x14ac:dyDescent="0.25">
      <c r="A62" s="170" t="s">
        <v>123</v>
      </c>
      <c r="B62" s="141" t="s">
        <v>12</v>
      </c>
      <c r="C62" s="142"/>
      <c r="D62" s="142"/>
      <c r="E62" s="142"/>
      <c r="F62" s="142"/>
      <c r="G62" s="142"/>
      <c r="H62" s="142"/>
      <c r="I62" s="142"/>
      <c r="J62" s="142"/>
    </row>
    <row r="63" spans="1:12" ht="15.75" customHeight="1" x14ac:dyDescent="0.25">
      <c r="A63" s="170"/>
      <c r="B63" s="141" t="s">
        <v>143</v>
      </c>
      <c r="C63" s="142">
        <v>3985581.27</v>
      </c>
      <c r="D63" s="142">
        <v>3571840.68</v>
      </c>
      <c r="E63" s="142">
        <v>3985581.27</v>
      </c>
      <c r="F63" s="142">
        <v>3574068.45</v>
      </c>
      <c r="G63" s="17">
        <v>7331062.7000000002</v>
      </c>
      <c r="H63" s="142">
        <v>3541104.6</v>
      </c>
      <c r="I63" s="142">
        <v>3985581.27</v>
      </c>
      <c r="J63" s="142">
        <v>3577680.19</v>
      </c>
    </row>
    <row r="64" spans="1:12" ht="15.75" customHeight="1" x14ac:dyDescent="0.25">
      <c r="A64" s="170"/>
      <c r="B64" s="141" t="s">
        <v>152</v>
      </c>
      <c r="C64" s="142"/>
      <c r="D64" s="142">
        <v>0</v>
      </c>
      <c r="E64" s="142"/>
      <c r="F64" s="142"/>
      <c r="G64" s="142"/>
      <c r="H64" s="142">
        <v>3208721.71</v>
      </c>
      <c r="I64" s="142"/>
      <c r="J64" s="142"/>
    </row>
    <row r="65" spans="1:10" ht="15.75" customHeight="1" x14ac:dyDescent="0.25">
      <c r="A65" s="170"/>
      <c r="B65" s="141" t="s">
        <v>144</v>
      </c>
      <c r="C65" s="142"/>
      <c r="D65" s="142">
        <v>402550.66</v>
      </c>
      <c r="E65" s="142"/>
      <c r="F65" s="142">
        <v>402616.11</v>
      </c>
      <c r="G65" s="142"/>
      <c r="H65" s="142">
        <v>398875.22</v>
      </c>
      <c r="I65" s="142"/>
      <c r="J65" s="142">
        <v>403148.83</v>
      </c>
    </row>
    <row r="66" spans="1:10" ht="15.75" customHeight="1" x14ac:dyDescent="0.25">
      <c r="A66" s="170"/>
      <c r="B66" s="141" t="s">
        <v>124</v>
      </c>
      <c r="C66" s="142">
        <f>SUM(C63:C65)</f>
        <v>3985581.27</v>
      </c>
      <c r="D66" s="142">
        <f t="shared" ref="D66:J66" si="3">SUM(D63:D65)</f>
        <v>3974391.3400000003</v>
      </c>
      <c r="E66" s="142">
        <f t="shared" si="3"/>
        <v>3985581.27</v>
      </c>
      <c r="F66" s="142">
        <f t="shared" si="3"/>
        <v>3976684.56</v>
      </c>
      <c r="G66" s="142">
        <f t="shared" si="3"/>
        <v>7331062.7000000002</v>
      </c>
      <c r="H66" s="142">
        <f t="shared" si="3"/>
        <v>7148701.5300000003</v>
      </c>
      <c r="I66" s="142">
        <f>SUM(I63:I65)</f>
        <v>3985581.27</v>
      </c>
      <c r="J66" s="142">
        <f t="shared" si="3"/>
        <v>3980829.02</v>
      </c>
    </row>
    <row r="67" spans="1:10" ht="15.75" customHeight="1" x14ac:dyDescent="0.25">
      <c r="A67" s="144"/>
      <c r="B67" s="141"/>
      <c r="C67" s="144"/>
      <c r="D67" s="144"/>
      <c r="E67" s="144"/>
      <c r="F67" s="145"/>
      <c r="G67" s="145"/>
      <c r="H67" s="145"/>
      <c r="I67" s="145"/>
      <c r="J67" s="145"/>
    </row>
    <row r="68" spans="1:10" ht="15.75" customHeight="1" x14ac:dyDescent="0.25">
      <c r="A68" s="144"/>
      <c r="B68" s="141" t="s">
        <v>141</v>
      </c>
      <c r="C68" s="142"/>
      <c r="D68" s="142"/>
      <c r="E68" s="142"/>
      <c r="F68" s="142"/>
      <c r="G68" s="142"/>
      <c r="H68" s="142"/>
      <c r="I68" s="142"/>
      <c r="J68" s="142"/>
    </row>
    <row r="69" spans="1:10" ht="15" customHeight="1" x14ac:dyDescent="0.25">
      <c r="A69" s="171">
        <v>111</v>
      </c>
      <c r="B69" s="147" t="s">
        <v>14</v>
      </c>
      <c r="C69" s="172">
        <v>106000</v>
      </c>
      <c r="D69" s="148">
        <v>108453.52</v>
      </c>
      <c r="E69" s="17">
        <v>106000</v>
      </c>
      <c r="F69" s="148">
        <v>106384.31</v>
      </c>
      <c r="G69" s="17">
        <v>106000</v>
      </c>
      <c r="H69" s="148">
        <v>106955.3</v>
      </c>
      <c r="I69" s="148">
        <v>106000</v>
      </c>
      <c r="J69" s="148">
        <v>110648.44</v>
      </c>
    </row>
    <row r="70" spans="1:10" ht="15" customHeight="1" x14ac:dyDescent="0.25">
      <c r="A70" s="171">
        <v>113</v>
      </c>
      <c r="B70" s="147" t="s">
        <v>136</v>
      </c>
      <c r="C70" s="172">
        <v>11825</v>
      </c>
      <c r="D70" s="148">
        <v>8811.18</v>
      </c>
      <c r="E70" s="17">
        <v>11825</v>
      </c>
      <c r="F70" s="148">
        <v>14256.06</v>
      </c>
      <c r="G70" s="17">
        <v>11825</v>
      </c>
      <c r="H70" s="148">
        <v>0</v>
      </c>
      <c r="I70" s="148">
        <v>11825</v>
      </c>
      <c r="J70" s="148">
        <v>14711.08</v>
      </c>
    </row>
    <row r="71" spans="1:10" ht="15" customHeight="1" x14ac:dyDescent="0.25">
      <c r="A71" s="171">
        <v>122</v>
      </c>
      <c r="B71" s="147" t="s">
        <v>16</v>
      </c>
      <c r="C71" s="172">
        <v>0</v>
      </c>
      <c r="D71" s="148">
        <v>9914.5</v>
      </c>
      <c r="E71" s="17">
        <v>0</v>
      </c>
      <c r="F71" s="148">
        <v>43465</v>
      </c>
      <c r="G71" s="17">
        <v>0</v>
      </c>
      <c r="H71" s="148">
        <v>5691.25</v>
      </c>
      <c r="I71" s="148">
        <v>0</v>
      </c>
      <c r="J71" s="148">
        <v>0</v>
      </c>
    </row>
    <row r="72" spans="1:10" ht="15" customHeight="1" x14ac:dyDescent="0.25">
      <c r="A72" s="171">
        <v>163</v>
      </c>
      <c r="B72" s="147" t="s">
        <v>17</v>
      </c>
      <c r="C72" s="172">
        <v>152397.82999999999</v>
      </c>
      <c r="D72" s="148">
        <v>110746</v>
      </c>
      <c r="E72" s="17">
        <v>25132.32</v>
      </c>
      <c r="F72" s="148">
        <v>67830</v>
      </c>
      <c r="G72" s="17">
        <v>226362.97</v>
      </c>
      <c r="H72" s="148">
        <v>122800</v>
      </c>
      <c r="I72" s="148">
        <v>14175</v>
      </c>
      <c r="J72" s="148">
        <v>171867.56</v>
      </c>
    </row>
    <row r="73" spans="1:10" ht="15" customHeight="1" x14ac:dyDescent="0.25">
      <c r="A73" s="171">
        <v>169</v>
      </c>
      <c r="B73" s="147" t="s">
        <v>168</v>
      </c>
      <c r="C73" s="172">
        <v>19032.3</v>
      </c>
      <c r="D73" s="148">
        <v>0</v>
      </c>
      <c r="E73" s="17">
        <v>0</v>
      </c>
      <c r="F73" s="148">
        <v>0</v>
      </c>
      <c r="G73" s="17">
        <v>1680</v>
      </c>
      <c r="H73" s="148">
        <v>3300</v>
      </c>
      <c r="I73" s="148">
        <v>0</v>
      </c>
      <c r="J73" s="148">
        <v>11850</v>
      </c>
    </row>
    <row r="74" spans="1:10" ht="15" customHeight="1" x14ac:dyDescent="0.25">
      <c r="A74" s="171">
        <v>171</v>
      </c>
      <c r="B74" s="147" t="s">
        <v>134</v>
      </c>
      <c r="C74" s="172">
        <v>1260</v>
      </c>
      <c r="D74" s="148">
        <v>24000</v>
      </c>
      <c r="E74" s="17">
        <v>1260</v>
      </c>
      <c r="F74" s="148">
        <v>1300</v>
      </c>
      <c r="G74" s="17">
        <v>7770</v>
      </c>
      <c r="H74" s="148">
        <v>1300</v>
      </c>
      <c r="I74" s="148">
        <v>1260</v>
      </c>
      <c r="J74" s="148">
        <v>1300</v>
      </c>
    </row>
    <row r="75" spans="1:10" ht="15" customHeight="1" x14ac:dyDescent="0.25">
      <c r="A75" s="171">
        <v>174</v>
      </c>
      <c r="B75" s="147" t="s">
        <v>18</v>
      </c>
      <c r="C75" s="172">
        <v>28386.75</v>
      </c>
      <c r="D75" s="148">
        <v>5510</v>
      </c>
      <c r="E75" s="17">
        <v>4761.75</v>
      </c>
      <c r="F75" s="148">
        <v>4160</v>
      </c>
      <c r="G75" s="17">
        <v>4761.75</v>
      </c>
      <c r="H75" s="148">
        <v>4160</v>
      </c>
      <c r="I75" s="148">
        <v>4761.75</v>
      </c>
      <c r="J75" s="148">
        <v>4610</v>
      </c>
    </row>
    <row r="76" spans="1:10" ht="15" customHeight="1" x14ac:dyDescent="0.25">
      <c r="A76" s="171">
        <v>197</v>
      </c>
      <c r="B76" s="147" t="s">
        <v>20</v>
      </c>
      <c r="C76" s="172">
        <v>52000</v>
      </c>
      <c r="D76" s="148">
        <v>52000</v>
      </c>
      <c r="E76" s="17">
        <v>52000</v>
      </c>
      <c r="F76" s="148">
        <v>52000</v>
      </c>
      <c r="G76" s="17">
        <v>52000</v>
      </c>
      <c r="H76" s="148">
        <v>52000</v>
      </c>
      <c r="I76" s="148">
        <v>52000</v>
      </c>
      <c r="J76" s="148">
        <v>52000</v>
      </c>
    </row>
    <row r="77" spans="1:10" ht="15" customHeight="1" x14ac:dyDescent="0.25">
      <c r="A77" s="171">
        <v>199</v>
      </c>
      <c r="B77" s="147" t="s">
        <v>21</v>
      </c>
      <c r="C77" s="172">
        <v>61415.9</v>
      </c>
      <c r="D77" s="148">
        <v>40629.72</v>
      </c>
      <c r="E77" s="17">
        <v>51415.9</v>
      </c>
      <c r="F77" s="148">
        <v>62544.72</v>
      </c>
      <c r="G77" s="17">
        <v>96955.9</v>
      </c>
      <c r="H77" s="148">
        <v>71397.740000000005</v>
      </c>
      <c r="I77" s="148">
        <v>51415.9</v>
      </c>
      <c r="J77" s="148">
        <v>99192.18</v>
      </c>
    </row>
    <row r="78" spans="1:10" ht="15" customHeight="1" x14ac:dyDescent="0.25">
      <c r="A78" s="171">
        <v>243</v>
      </c>
      <c r="B78" s="146" t="s">
        <v>48</v>
      </c>
      <c r="C78" s="172">
        <v>77108.98</v>
      </c>
      <c r="D78" s="148">
        <v>0</v>
      </c>
      <c r="E78" s="17">
        <v>0</v>
      </c>
      <c r="F78" s="148">
        <v>0</v>
      </c>
      <c r="G78" s="17">
        <v>0</v>
      </c>
      <c r="H78" s="148">
        <v>0</v>
      </c>
      <c r="I78" s="148">
        <v>0</v>
      </c>
      <c r="J78" s="148">
        <v>17428.32</v>
      </c>
    </row>
    <row r="79" spans="1:10" ht="15" customHeight="1" x14ac:dyDescent="0.25">
      <c r="A79" s="171">
        <v>261</v>
      </c>
      <c r="B79" s="147" t="s">
        <v>26</v>
      </c>
      <c r="C79" s="172">
        <v>23461.200000000001</v>
      </c>
      <c r="D79" s="148">
        <v>88377.94</v>
      </c>
      <c r="E79" s="17">
        <v>0</v>
      </c>
      <c r="F79" s="148">
        <v>72500.399999999994</v>
      </c>
      <c r="G79" s="17">
        <v>0</v>
      </c>
      <c r="H79" s="148">
        <v>65966.679999999993</v>
      </c>
      <c r="I79" s="148">
        <v>0</v>
      </c>
      <c r="J79" s="148">
        <v>98478.34</v>
      </c>
    </row>
    <row r="80" spans="1:10" ht="15" customHeight="1" x14ac:dyDescent="0.25">
      <c r="A80" s="171">
        <v>262</v>
      </c>
      <c r="B80" s="147" t="s">
        <v>27</v>
      </c>
      <c r="C80" s="172">
        <v>0</v>
      </c>
      <c r="D80" s="148">
        <v>0</v>
      </c>
      <c r="E80" s="17">
        <v>0</v>
      </c>
      <c r="F80" s="148">
        <v>0</v>
      </c>
      <c r="G80" s="17">
        <v>0</v>
      </c>
      <c r="H80" s="148">
        <v>0</v>
      </c>
      <c r="I80" s="148">
        <v>0</v>
      </c>
      <c r="J80" s="148">
        <v>0</v>
      </c>
    </row>
    <row r="81" spans="1:12" ht="15" customHeight="1" x14ac:dyDescent="0.25">
      <c r="A81" s="171">
        <v>266</v>
      </c>
      <c r="B81" s="147" t="s">
        <v>28</v>
      </c>
      <c r="C81" s="172">
        <v>437663.32</v>
      </c>
      <c r="D81" s="148">
        <v>14800</v>
      </c>
      <c r="E81" s="17">
        <v>74088</v>
      </c>
      <c r="F81" s="148">
        <v>202835.43</v>
      </c>
      <c r="G81" s="17">
        <v>0</v>
      </c>
      <c r="H81" s="148">
        <v>62934.3</v>
      </c>
      <c r="I81" s="148">
        <v>0</v>
      </c>
      <c r="J81" s="148">
        <v>99077.07</v>
      </c>
    </row>
    <row r="82" spans="1:12" ht="15" customHeight="1" x14ac:dyDescent="0.25">
      <c r="A82" s="171">
        <v>267</v>
      </c>
      <c r="B82" s="147" t="s">
        <v>29</v>
      </c>
      <c r="C82" s="172">
        <v>0</v>
      </c>
      <c r="D82" s="148">
        <v>0</v>
      </c>
      <c r="E82" s="17">
        <v>0</v>
      </c>
      <c r="F82" s="148">
        <v>76513.820000000007</v>
      </c>
      <c r="G82" s="17">
        <v>0</v>
      </c>
      <c r="H82" s="148">
        <v>45746</v>
      </c>
      <c r="I82" s="148">
        <v>0</v>
      </c>
      <c r="J82" s="148">
        <v>0</v>
      </c>
    </row>
    <row r="83" spans="1:12" ht="15" customHeight="1" x14ac:dyDescent="0.25">
      <c r="A83" s="171">
        <v>268</v>
      </c>
      <c r="B83" s="147" t="s">
        <v>30</v>
      </c>
      <c r="C83" s="172">
        <v>63856</v>
      </c>
      <c r="D83" s="148">
        <v>0</v>
      </c>
      <c r="E83" s="17">
        <v>0</v>
      </c>
      <c r="F83" s="148">
        <v>77035</v>
      </c>
      <c r="G83" s="17">
        <v>0</v>
      </c>
      <c r="H83" s="148">
        <v>48570</v>
      </c>
      <c r="I83" s="148">
        <v>0</v>
      </c>
      <c r="J83" s="148">
        <v>0</v>
      </c>
    </row>
    <row r="84" spans="1:12" ht="15" customHeight="1" x14ac:dyDescent="0.25">
      <c r="A84" s="171">
        <v>269</v>
      </c>
      <c r="B84" s="147" t="s">
        <v>31</v>
      </c>
      <c r="C84" s="172">
        <v>0</v>
      </c>
      <c r="D84" s="148">
        <v>0</v>
      </c>
      <c r="E84" s="17">
        <v>0</v>
      </c>
      <c r="F84" s="148">
        <v>1350</v>
      </c>
      <c r="G84" s="17">
        <v>0</v>
      </c>
      <c r="H84" s="148">
        <v>0</v>
      </c>
      <c r="I84" s="148">
        <v>0</v>
      </c>
      <c r="J84" s="148">
        <v>0</v>
      </c>
    </row>
    <row r="85" spans="1:12" ht="15" customHeight="1" x14ac:dyDescent="0.25">
      <c r="A85" s="171">
        <v>292</v>
      </c>
      <c r="B85" s="147" t="s">
        <v>33</v>
      </c>
      <c r="C85" s="172">
        <v>131264.51</v>
      </c>
      <c r="D85" s="148">
        <v>24432.5</v>
      </c>
      <c r="E85" s="17">
        <v>0</v>
      </c>
      <c r="F85" s="148">
        <v>27136</v>
      </c>
      <c r="G85" s="17">
        <v>0</v>
      </c>
      <c r="H85" s="148">
        <v>31500</v>
      </c>
      <c r="I85" s="148">
        <v>0</v>
      </c>
      <c r="J85" s="148">
        <v>50337.25</v>
      </c>
    </row>
    <row r="86" spans="1:12" ht="15" customHeight="1" x14ac:dyDescent="0.25">
      <c r="A86" s="171">
        <v>295</v>
      </c>
      <c r="B86" s="147" t="s">
        <v>34</v>
      </c>
      <c r="C86" s="172">
        <v>1663050.81</v>
      </c>
      <c r="D86" s="148">
        <v>874041</v>
      </c>
      <c r="E86" s="17">
        <v>28395373.41</v>
      </c>
      <c r="F86" s="148">
        <v>1015310.5</v>
      </c>
      <c r="G86" s="17">
        <v>0</v>
      </c>
      <c r="H86" s="148">
        <v>2061173.58</v>
      </c>
      <c r="I86" s="148">
        <v>0</v>
      </c>
      <c r="J86" s="148">
        <v>4541279.21</v>
      </c>
    </row>
    <row r="87" spans="1:12" ht="15" customHeight="1" x14ac:dyDescent="0.25">
      <c r="A87" s="171">
        <v>297</v>
      </c>
      <c r="B87" s="147" t="s">
        <v>35</v>
      </c>
      <c r="C87" s="172">
        <v>0</v>
      </c>
      <c r="D87" s="148">
        <v>9975</v>
      </c>
      <c r="E87" s="17">
        <v>0</v>
      </c>
      <c r="F87" s="148">
        <v>0</v>
      </c>
      <c r="G87" s="17">
        <v>0</v>
      </c>
      <c r="H87" s="148">
        <v>7763.5</v>
      </c>
      <c r="I87" s="148">
        <v>0</v>
      </c>
      <c r="J87" s="148">
        <v>6372.1</v>
      </c>
    </row>
    <row r="88" spans="1:12" ht="15" customHeight="1" x14ac:dyDescent="0.25">
      <c r="A88" s="171">
        <v>298</v>
      </c>
      <c r="B88" s="147" t="s">
        <v>36</v>
      </c>
      <c r="C88" s="172">
        <v>0</v>
      </c>
      <c r="D88" s="148">
        <v>7095</v>
      </c>
      <c r="E88" s="17">
        <v>0</v>
      </c>
      <c r="F88" s="148">
        <v>7240.25</v>
      </c>
      <c r="G88" s="17">
        <v>0</v>
      </c>
      <c r="H88" s="148">
        <v>73119</v>
      </c>
      <c r="I88" s="148">
        <v>0</v>
      </c>
      <c r="J88" s="148">
        <v>41210</v>
      </c>
    </row>
    <row r="89" spans="1:12" ht="15" customHeight="1" x14ac:dyDescent="0.25">
      <c r="A89" s="171">
        <v>299</v>
      </c>
      <c r="B89" s="147" t="s">
        <v>37</v>
      </c>
      <c r="C89" s="172">
        <v>0</v>
      </c>
      <c r="D89" s="148">
        <v>36964.400000000001</v>
      </c>
      <c r="E89" s="17">
        <v>0</v>
      </c>
      <c r="F89" s="148">
        <v>30406.5</v>
      </c>
      <c r="G89" s="17">
        <v>0</v>
      </c>
      <c r="H89" s="148">
        <v>12700</v>
      </c>
      <c r="I89" s="148">
        <v>0</v>
      </c>
      <c r="J89" s="148">
        <v>3525</v>
      </c>
    </row>
    <row r="90" spans="1:12" ht="15.75" customHeight="1" x14ac:dyDescent="0.25">
      <c r="A90" s="171">
        <v>323</v>
      </c>
      <c r="B90" s="147" t="s">
        <v>137</v>
      </c>
      <c r="C90" s="172">
        <v>0</v>
      </c>
      <c r="D90" s="148">
        <v>0</v>
      </c>
      <c r="E90" s="17">
        <v>4417467.76</v>
      </c>
      <c r="F90" s="148">
        <v>0</v>
      </c>
      <c r="G90" s="17">
        <v>4000000</v>
      </c>
      <c r="H90" s="148">
        <v>0</v>
      </c>
      <c r="I90" s="148">
        <v>7000000</v>
      </c>
      <c r="J90" s="148">
        <v>0</v>
      </c>
    </row>
    <row r="91" spans="1:12" ht="16.5" customHeight="1" x14ac:dyDescent="0.25">
      <c r="A91" s="171"/>
      <c r="B91" s="173" t="s">
        <v>148</v>
      </c>
      <c r="C91" s="142">
        <f t="shared" ref="C91:J91" si="4">SUM(C69:C90)</f>
        <v>2828722.6</v>
      </c>
      <c r="D91" s="142">
        <f t="shared" si="4"/>
        <v>1415750.76</v>
      </c>
      <c r="E91" s="142">
        <f t="shared" si="4"/>
        <v>33139324.140000001</v>
      </c>
      <c r="F91" s="142">
        <f t="shared" si="4"/>
        <v>1862267.99</v>
      </c>
      <c r="G91" s="142">
        <f t="shared" si="4"/>
        <v>4507355.62</v>
      </c>
      <c r="H91" s="142">
        <f t="shared" si="4"/>
        <v>2777077.35</v>
      </c>
      <c r="I91" s="142">
        <f t="shared" si="4"/>
        <v>7241437.6500000004</v>
      </c>
      <c r="J91" s="142">
        <f t="shared" si="4"/>
        <v>5323886.55</v>
      </c>
    </row>
    <row r="92" spans="1:12" ht="16.5" customHeight="1" x14ac:dyDescent="0.25">
      <c r="A92" s="144"/>
      <c r="B92" s="173" t="s">
        <v>51</v>
      </c>
      <c r="C92" s="142">
        <f t="shared" ref="C92:H92" si="5">+C91+C66</f>
        <v>6814303.8700000001</v>
      </c>
      <c r="D92" s="142">
        <f t="shared" si="5"/>
        <v>5390142.1000000006</v>
      </c>
      <c r="E92" s="142">
        <f t="shared" si="5"/>
        <v>37124905.410000004</v>
      </c>
      <c r="F92" s="142">
        <f t="shared" si="5"/>
        <v>5838952.5499999998</v>
      </c>
      <c r="G92" s="142">
        <f t="shared" si="5"/>
        <v>11838418.32</v>
      </c>
      <c r="H92" s="142">
        <f t="shared" si="5"/>
        <v>9925778.8800000008</v>
      </c>
      <c r="I92" s="142">
        <f>+I91+I66</f>
        <v>11227018.92</v>
      </c>
      <c r="J92" s="142">
        <f>+J91+J66</f>
        <v>9304715.5700000003</v>
      </c>
    </row>
    <row r="93" spans="1:12" ht="15" customHeight="1" x14ac:dyDescent="0.25">
      <c r="A93" s="22"/>
      <c r="B93" s="22"/>
      <c r="C93" s="22"/>
      <c r="D93" s="22"/>
      <c r="E93" s="22"/>
      <c r="F93" s="22"/>
      <c r="G93" s="22"/>
      <c r="H93" s="22"/>
      <c r="I93" s="22"/>
      <c r="J93" s="22"/>
      <c r="K93" s="22"/>
      <c r="L93" s="22"/>
    </row>
    <row r="94" spans="1:12" ht="15" customHeight="1" x14ac:dyDescent="0.25">
      <c r="A94" s="22"/>
      <c r="B94" s="22"/>
      <c r="C94" s="22"/>
      <c r="D94" s="22"/>
      <c r="E94" s="22"/>
      <c r="F94" s="22"/>
      <c r="G94" s="22"/>
      <c r="H94" s="22"/>
      <c r="I94" s="22"/>
      <c r="J94" s="22"/>
      <c r="K94" s="22"/>
      <c r="L94" s="22"/>
    </row>
    <row r="95" spans="1:12" ht="15" customHeight="1" x14ac:dyDescent="0.25">
      <c r="A95" s="22"/>
      <c r="B95" s="22"/>
      <c r="C95" s="22"/>
      <c r="D95" s="22"/>
      <c r="E95" s="22"/>
      <c r="F95" s="22"/>
      <c r="G95" s="22"/>
      <c r="H95" s="22"/>
      <c r="I95" s="22"/>
      <c r="J95" s="22"/>
      <c r="K95" s="22"/>
      <c r="L95" s="22"/>
    </row>
    <row r="96" spans="1:12" ht="15" customHeight="1" x14ac:dyDescent="0.25">
      <c r="A96" s="22"/>
      <c r="B96" s="22"/>
      <c r="C96" s="22"/>
      <c r="D96" s="22"/>
      <c r="E96" s="22"/>
      <c r="F96" s="22"/>
      <c r="G96" s="22"/>
      <c r="H96" s="22"/>
      <c r="I96" s="22"/>
      <c r="J96" s="22"/>
      <c r="K96" s="22"/>
      <c r="L96" s="22"/>
    </row>
    <row r="97" spans="1:12" ht="15" customHeight="1" x14ac:dyDescent="0.25">
      <c r="A97" s="22"/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</row>
    <row r="98" spans="1:12" ht="15" customHeight="1" x14ac:dyDescent="0.25">
      <c r="A98" s="22"/>
      <c r="B98" s="22"/>
      <c r="C98" s="22"/>
      <c r="D98" s="22"/>
      <c r="E98" s="22"/>
      <c r="F98" s="22"/>
      <c r="G98" s="22"/>
      <c r="H98" s="22"/>
      <c r="I98" s="22"/>
      <c r="J98" s="22"/>
      <c r="K98" s="22"/>
      <c r="L98" s="22"/>
    </row>
    <row r="99" spans="1:12" ht="15" customHeight="1" x14ac:dyDescent="0.25">
      <c r="A99" s="22"/>
      <c r="B99" s="22"/>
      <c r="C99" s="22"/>
      <c r="D99" s="22"/>
      <c r="E99" s="22"/>
      <c r="F99" s="22"/>
      <c r="G99" s="22"/>
      <c r="H99" s="22"/>
      <c r="I99" s="22"/>
      <c r="J99" s="22"/>
      <c r="K99" s="22"/>
      <c r="L99" s="22"/>
    </row>
    <row r="100" spans="1:12" ht="15" customHeight="1" x14ac:dyDescent="0.25">
      <c r="A100" s="22"/>
      <c r="B100" s="22"/>
      <c r="C100" s="22"/>
      <c r="D100" s="22"/>
      <c r="E100" s="22"/>
      <c r="F100" s="22"/>
      <c r="G100" s="22"/>
      <c r="H100" s="22"/>
      <c r="I100" s="22"/>
      <c r="J100" s="22"/>
      <c r="K100" s="22"/>
      <c r="L100" s="22"/>
    </row>
    <row r="101" spans="1:12" ht="15" customHeight="1" x14ac:dyDescent="0.25">
      <c r="A101" s="22"/>
      <c r="B101" s="22"/>
      <c r="C101" s="22"/>
      <c r="D101" s="22"/>
      <c r="E101" s="22"/>
      <c r="F101" s="22"/>
      <c r="G101" s="22"/>
      <c r="H101" s="22"/>
      <c r="I101" s="22"/>
      <c r="J101" s="22"/>
      <c r="K101" s="22"/>
      <c r="L101" s="22"/>
    </row>
    <row r="102" spans="1:12" ht="15" customHeight="1" x14ac:dyDescent="0.25">
      <c r="A102" s="22"/>
      <c r="B102" s="22"/>
      <c r="C102" s="22"/>
      <c r="D102" s="22"/>
      <c r="E102" s="22"/>
      <c r="F102" s="22"/>
      <c r="G102" s="22"/>
      <c r="H102" s="22"/>
      <c r="I102" s="22"/>
      <c r="J102" s="22"/>
      <c r="K102" s="22"/>
      <c r="L102" s="22"/>
    </row>
    <row r="103" spans="1:12" ht="15" customHeight="1" x14ac:dyDescent="0.25">
      <c r="A103" s="22"/>
      <c r="B103" s="22"/>
      <c r="C103" s="22"/>
      <c r="D103" s="22"/>
      <c r="E103" s="22"/>
      <c r="F103" s="22"/>
      <c r="G103" s="22"/>
      <c r="H103" s="22"/>
      <c r="I103" s="22"/>
      <c r="J103" s="22"/>
      <c r="K103" s="22"/>
      <c r="L103" s="22"/>
    </row>
    <row r="104" spans="1:12" ht="15" customHeight="1" x14ac:dyDescent="0.25">
      <c r="A104" s="22"/>
      <c r="B104" s="22"/>
      <c r="C104" s="22"/>
      <c r="D104" s="22"/>
      <c r="E104" s="22"/>
      <c r="F104" s="22"/>
      <c r="G104" s="22"/>
      <c r="H104" s="22"/>
      <c r="I104" s="22"/>
      <c r="J104" s="22"/>
      <c r="K104" s="22"/>
      <c r="L104" s="22"/>
    </row>
    <row r="105" spans="1:12" ht="15" customHeight="1" x14ac:dyDescent="0.25">
      <c r="A105" s="22"/>
      <c r="B105" s="22"/>
      <c r="C105" s="22"/>
      <c r="D105" s="22"/>
      <c r="E105" s="22"/>
      <c r="F105" s="22"/>
      <c r="G105" s="22"/>
      <c r="H105" s="22"/>
      <c r="I105" s="22"/>
      <c r="J105" s="22"/>
      <c r="K105" s="22"/>
      <c r="L105" s="22"/>
    </row>
    <row r="106" spans="1:12" ht="15" customHeight="1" x14ac:dyDescent="0.25">
      <c r="A106" s="22"/>
      <c r="B106" s="22"/>
      <c r="C106" s="22"/>
      <c r="D106" s="22"/>
      <c r="E106" s="22"/>
      <c r="F106" s="22"/>
      <c r="G106" s="22"/>
      <c r="H106" s="22"/>
      <c r="I106" s="22"/>
      <c r="J106" s="22"/>
      <c r="K106" s="22"/>
      <c r="L106" s="22"/>
    </row>
    <row r="107" spans="1:12" ht="15" customHeight="1" x14ac:dyDescent="0.25">
      <c r="A107" s="22"/>
      <c r="B107" s="22"/>
      <c r="C107" s="22"/>
      <c r="D107" s="22"/>
      <c r="E107" s="22"/>
      <c r="F107" s="22"/>
      <c r="G107" s="22"/>
      <c r="H107" s="22"/>
      <c r="I107" s="22"/>
      <c r="J107" s="22"/>
      <c r="K107" s="22"/>
      <c r="L107" s="22"/>
    </row>
    <row r="108" spans="1:12" ht="15" customHeight="1" x14ac:dyDescent="0.25">
      <c r="A108" s="22"/>
      <c r="B108" s="22"/>
      <c r="C108" s="22"/>
      <c r="D108" s="22"/>
      <c r="E108" s="22"/>
      <c r="F108" s="22"/>
      <c r="G108" s="22"/>
      <c r="H108" s="22"/>
      <c r="I108" s="22"/>
      <c r="J108" s="22"/>
      <c r="K108" s="22"/>
      <c r="L108" s="22"/>
    </row>
    <row r="109" spans="1:12" ht="15" customHeight="1" x14ac:dyDescent="0.25">
      <c r="A109" s="22"/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</row>
    <row r="110" spans="1:12" ht="15" customHeight="1" x14ac:dyDescent="0.25">
      <c r="A110" s="22"/>
      <c r="B110" s="22"/>
      <c r="C110" s="22"/>
      <c r="D110" s="22"/>
      <c r="E110" s="22"/>
      <c r="F110" s="22"/>
      <c r="G110" s="22"/>
      <c r="H110" s="22"/>
      <c r="I110" s="22"/>
      <c r="J110" s="22"/>
      <c r="K110" s="22"/>
      <c r="L110" s="22"/>
    </row>
    <row r="111" spans="1:12" ht="15" customHeight="1" x14ac:dyDescent="0.25">
      <c r="A111" s="22"/>
      <c r="B111" s="22"/>
      <c r="C111" s="22"/>
      <c r="D111" s="22"/>
      <c r="E111" s="22"/>
      <c r="F111" s="22"/>
      <c r="G111" s="22"/>
      <c r="H111" s="22"/>
      <c r="I111" s="22"/>
      <c r="J111" s="22"/>
      <c r="K111" s="22"/>
      <c r="L111" s="22"/>
    </row>
    <row r="112" spans="1:12" ht="15" customHeight="1" x14ac:dyDescent="0.25">
      <c r="A112" s="22"/>
      <c r="B112" s="22"/>
      <c r="C112" s="22"/>
      <c r="D112" s="22"/>
      <c r="E112" s="22"/>
      <c r="F112" s="22"/>
      <c r="G112" s="22"/>
      <c r="H112" s="22"/>
      <c r="I112" s="22"/>
      <c r="J112" s="22"/>
      <c r="K112" s="22"/>
      <c r="L112" s="22"/>
    </row>
    <row r="113" spans="1:12" ht="15" customHeight="1" x14ac:dyDescent="0.25">
      <c r="A113" s="22"/>
      <c r="B113" s="22"/>
      <c r="C113" s="22"/>
      <c r="D113" s="22"/>
      <c r="E113" s="22"/>
      <c r="F113" s="22"/>
      <c r="G113" s="22"/>
      <c r="H113" s="22"/>
      <c r="I113" s="22"/>
      <c r="J113" s="22"/>
      <c r="K113" s="22"/>
      <c r="L113" s="22"/>
    </row>
    <row r="114" spans="1:12" ht="15" customHeight="1" x14ac:dyDescent="0.25">
      <c r="A114" s="22"/>
      <c r="B114" s="22"/>
      <c r="C114" s="22"/>
      <c r="D114" s="22"/>
      <c r="E114" s="22"/>
      <c r="F114" s="22"/>
      <c r="G114" s="22"/>
      <c r="H114" s="22"/>
      <c r="I114" s="22"/>
      <c r="J114" s="22"/>
      <c r="K114" s="22"/>
      <c r="L114" s="22"/>
    </row>
    <row r="115" spans="1:12" ht="15" customHeight="1" x14ac:dyDescent="0.25">
      <c r="A115" s="22"/>
      <c r="B115" s="22"/>
      <c r="C115" s="22"/>
      <c r="D115" s="22"/>
      <c r="E115" s="22"/>
      <c r="F115" s="22"/>
      <c r="G115" s="22"/>
      <c r="H115" s="22"/>
      <c r="I115" s="22"/>
      <c r="J115" s="22"/>
      <c r="K115" s="22"/>
      <c r="L115" s="22"/>
    </row>
    <row r="116" spans="1:12" ht="15" customHeight="1" x14ac:dyDescent="0.25">
      <c r="A116" s="22"/>
      <c r="B116" s="22"/>
      <c r="C116" s="22"/>
      <c r="D116" s="22"/>
      <c r="E116" s="22"/>
      <c r="F116" s="22"/>
      <c r="G116" s="22"/>
      <c r="H116" s="22"/>
      <c r="I116" s="22"/>
      <c r="J116" s="22"/>
      <c r="K116" s="22"/>
      <c r="L116" s="22"/>
    </row>
    <row r="117" spans="1:12" ht="16.5" customHeight="1" x14ac:dyDescent="0.25">
      <c r="A117" s="188" t="str">
        <f>+A59</f>
        <v>Programación y ejecucion del mes de septiembre por tipo de gasto, año  2025, (Expresado en Quetzales)</v>
      </c>
      <c r="B117" s="188"/>
      <c r="C117" s="188"/>
      <c r="D117" s="188"/>
      <c r="E117" s="188"/>
      <c r="F117" s="188"/>
      <c r="G117" s="188"/>
      <c r="H117" s="188"/>
      <c r="I117" s="188"/>
      <c r="J117" s="188"/>
      <c r="K117" s="188"/>
      <c r="L117" s="188"/>
    </row>
    <row r="118" spans="1:12" ht="16.5" customHeight="1" x14ac:dyDescent="0.25">
      <c r="A118" s="169" t="s">
        <v>4</v>
      </c>
      <c r="B118" s="169" t="s">
        <v>5</v>
      </c>
      <c r="C118" s="189" t="s">
        <v>44</v>
      </c>
      <c r="D118" s="189"/>
      <c r="E118" s="189" t="s">
        <v>45</v>
      </c>
      <c r="F118" s="189"/>
      <c r="G118" s="189" t="s">
        <v>46</v>
      </c>
      <c r="H118" s="189"/>
      <c r="I118" s="189" t="s">
        <v>47</v>
      </c>
      <c r="J118" s="189"/>
      <c r="K118" s="189" t="s">
        <v>163</v>
      </c>
      <c r="L118" s="189"/>
    </row>
    <row r="119" spans="1:12" ht="15.75" customHeight="1" x14ac:dyDescent="0.25">
      <c r="A119" s="169"/>
      <c r="B119" s="141"/>
      <c r="C119" s="169" t="s">
        <v>151</v>
      </c>
      <c r="D119" s="169" t="s">
        <v>139</v>
      </c>
      <c r="E119" s="169" t="s">
        <v>151</v>
      </c>
      <c r="F119" s="169" t="s">
        <v>139</v>
      </c>
      <c r="G119" s="169" t="s">
        <v>151</v>
      </c>
      <c r="H119" s="169" t="s">
        <v>139</v>
      </c>
      <c r="I119" s="169" t="s">
        <v>151</v>
      </c>
      <c r="J119" s="169" t="s">
        <v>139</v>
      </c>
      <c r="K119" s="169" t="s">
        <v>151</v>
      </c>
      <c r="L119" s="169" t="s">
        <v>139</v>
      </c>
    </row>
    <row r="120" spans="1:12" ht="15.75" customHeight="1" x14ac:dyDescent="0.25">
      <c r="A120" s="170" t="s">
        <v>123</v>
      </c>
      <c r="B120" s="141" t="s">
        <v>12</v>
      </c>
      <c r="C120" s="142"/>
      <c r="D120" s="142"/>
      <c r="E120" s="142"/>
      <c r="F120" s="142"/>
      <c r="G120" s="142"/>
      <c r="H120" s="142"/>
      <c r="I120" s="142"/>
      <c r="J120" s="142"/>
      <c r="K120" s="142"/>
      <c r="L120" s="142"/>
    </row>
    <row r="121" spans="1:12" ht="15.75" customHeight="1" x14ac:dyDescent="0.25">
      <c r="A121" s="170"/>
      <c r="B121" s="141" t="s">
        <v>143</v>
      </c>
      <c r="C121" s="142">
        <v>3985581.27</v>
      </c>
      <c r="D121" s="142">
        <v>3569080.07</v>
      </c>
      <c r="E121" s="142"/>
      <c r="F121" s="142"/>
      <c r="G121" s="142"/>
      <c r="H121" s="142"/>
      <c r="I121" s="142"/>
      <c r="J121" s="142"/>
      <c r="K121" s="142">
        <f t="shared" ref="K121:L123" si="6">+I121+G121+E121+C121+I63+G63+E63+C63+I18+G18+E18+C18</f>
        <v>39215712.860000007</v>
      </c>
      <c r="L121" s="142">
        <f t="shared" si="6"/>
        <v>31873890.639999997</v>
      </c>
    </row>
    <row r="122" spans="1:12" ht="15.75" customHeight="1" x14ac:dyDescent="0.25">
      <c r="A122" s="170"/>
      <c r="B122" s="141" t="s">
        <v>152</v>
      </c>
      <c r="C122" s="142">
        <v>0</v>
      </c>
      <c r="D122" s="142">
        <v>0</v>
      </c>
      <c r="E122" s="142"/>
      <c r="F122" s="142"/>
      <c r="G122" s="142"/>
      <c r="H122" s="142"/>
      <c r="I122" s="142"/>
      <c r="J122" s="142"/>
      <c r="K122" s="142">
        <f t="shared" si="6"/>
        <v>0</v>
      </c>
      <c r="L122" s="142">
        <f t="shared" si="6"/>
        <v>3208721.71</v>
      </c>
    </row>
    <row r="123" spans="1:12" ht="15.75" customHeight="1" x14ac:dyDescent="0.25">
      <c r="A123" s="170"/>
      <c r="B123" s="141" t="s">
        <v>144</v>
      </c>
      <c r="C123" s="142">
        <v>0</v>
      </c>
      <c r="D123" s="142">
        <v>402169.52</v>
      </c>
      <c r="E123" s="142"/>
      <c r="F123" s="142"/>
      <c r="G123" s="142"/>
      <c r="H123" s="142"/>
      <c r="I123" s="142"/>
      <c r="J123" s="142"/>
      <c r="K123" s="142">
        <f t="shared" si="6"/>
        <v>0</v>
      </c>
      <c r="L123" s="142">
        <f t="shared" si="6"/>
        <v>3592058.7100000004</v>
      </c>
    </row>
    <row r="124" spans="1:12" ht="15.75" customHeight="1" x14ac:dyDescent="0.25">
      <c r="A124" s="170"/>
      <c r="B124" s="141" t="s">
        <v>124</v>
      </c>
      <c r="C124" s="142">
        <f>SUM(C121:C123)</f>
        <v>3985581.27</v>
      </c>
      <c r="D124" s="142">
        <f t="shared" ref="D124:L124" si="7">SUM(D121:D123)</f>
        <v>3971249.59</v>
      </c>
      <c r="E124" s="142">
        <f t="shared" si="7"/>
        <v>0</v>
      </c>
      <c r="F124" s="142">
        <f t="shared" si="7"/>
        <v>0</v>
      </c>
      <c r="G124" s="142">
        <f t="shared" si="7"/>
        <v>0</v>
      </c>
      <c r="H124" s="142">
        <f t="shared" si="7"/>
        <v>0</v>
      </c>
      <c r="I124" s="142">
        <f t="shared" si="7"/>
        <v>0</v>
      </c>
      <c r="J124" s="142">
        <f t="shared" si="7"/>
        <v>0</v>
      </c>
      <c r="K124" s="142">
        <f t="shared" si="7"/>
        <v>39215712.860000007</v>
      </c>
      <c r="L124" s="142">
        <f t="shared" si="7"/>
        <v>38674671.059999995</v>
      </c>
    </row>
    <row r="125" spans="1:12" ht="15.75" customHeight="1" x14ac:dyDescent="0.25">
      <c r="A125" s="144"/>
      <c r="B125" s="141"/>
      <c r="C125" s="145"/>
      <c r="D125" s="143"/>
      <c r="E125" s="145"/>
      <c r="F125" s="145"/>
      <c r="G125" s="145"/>
      <c r="H125" s="145"/>
      <c r="I125" s="145"/>
      <c r="J125" s="145"/>
      <c r="K125" s="143"/>
      <c r="L125" s="143"/>
    </row>
    <row r="126" spans="1:12" ht="15.75" customHeight="1" x14ac:dyDescent="0.25">
      <c r="A126" s="144"/>
      <c r="B126" s="141" t="s">
        <v>13</v>
      </c>
      <c r="C126" s="142"/>
      <c r="D126" s="142"/>
      <c r="E126" s="142"/>
      <c r="F126" s="142"/>
      <c r="G126" s="142"/>
      <c r="H126" s="142"/>
      <c r="I126" s="142"/>
      <c r="J126" s="142"/>
      <c r="K126" s="142"/>
      <c r="L126" s="142"/>
    </row>
    <row r="127" spans="1:12" ht="15" customHeight="1" x14ac:dyDescent="0.25">
      <c r="A127" s="171">
        <v>111</v>
      </c>
      <c r="B127" s="147" t="s">
        <v>14</v>
      </c>
      <c r="C127" s="172">
        <v>106000</v>
      </c>
      <c r="D127" s="148">
        <v>111274.97</v>
      </c>
      <c r="E127" s="148"/>
      <c r="F127" s="148"/>
      <c r="G127" s="148"/>
      <c r="H127" s="148"/>
      <c r="I127" s="148"/>
      <c r="J127" s="148"/>
      <c r="K127" s="142">
        <f t="shared" ref="K127:L142" si="8">+I127+G127+E127+C127+I69+G69+E69+C69+I24+G24+E24+C24</f>
        <v>848000</v>
      </c>
      <c r="L127" s="142">
        <f t="shared" si="8"/>
        <v>747762.63</v>
      </c>
    </row>
    <row r="128" spans="1:12" ht="15" customHeight="1" x14ac:dyDescent="0.25">
      <c r="A128" s="171">
        <v>113</v>
      </c>
      <c r="B128" s="147" t="s">
        <v>136</v>
      </c>
      <c r="C128" s="172">
        <v>11825</v>
      </c>
      <c r="D128" s="148">
        <v>11300.5</v>
      </c>
      <c r="E128" s="148"/>
      <c r="F128" s="148"/>
      <c r="G128" s="148"/>
      <c r="H128" s="148"/>
      <c r="I128" s="148"/>
      <c r="J128" s="148"/>
      <c r="K128" s="142">
        <f t="shared" si="8"/>
        <v>94600</v>
      </c>
      <c r="L128" s="142">
        <f t="shared" si="8"/>
        <v>75326.820000000007</v>
      </c>
    </row>
    <row r="129" spans="1:12" ht="15" customHeight="1" x14ac:dyDescent="0.25">
      <c r="A129" s="171">
        <v>122</v>
      </c>
      <c r="B129" s="147" t="s">
        <v>16</v>
      </c>
      <c r="C129" s="172">
        <v>0</v>
      </c>
      <c r="D129" s="148">
        <v>0</v>
      </c>
      <c r="E129" s="148"/>
      <c r="F129" s="148"/>
      <c r="G129" s="148"/>
      <c r="H129" s="148"/>
      <c r="I129" s="148"/>
      <c r="J129" s="148"/>
      <c r="K129" s="142">
        <f t="shared" si="8"/>
        <v>64244.05</v>
      </c>
      <c r="L129" s="142">
        <f t="shared" si="8"/>
        <v>63225.25</v>
      </c>
    </row>
    <row r="130" spans="1:12" ht="15" customHeight="1" x14ac:dyDescent="0.25">
      <c r="A130" s="171">
        <v>163</v>
      </c>
      <c r="B130" s="147" t="s">
        <v>17</v>
      </c>
      <c r="C130" s="172">
        <v>66959.27</v>
      </c>
      <c r="D130" s="148">
        <v>201336.94</v>
      </c>
      <c r="E130" s="148"/>
      <c r="F130" s="148"/>
      <c r="G130" s="148"/>
      <c r="H130" s="148"/>
      <c r="I130" s="148"/>
      <c r="J130" s="148"/>
      <c r="K130" s="142">
        <f t="shared" si="8"/>
        <v>889367.13</v>
      </c>
      <c r="L130" s="142">
        <f t="shared" si="8"/>
        <v>693922</v>
      </c>
    </row>
    <row r="131" spans="1:12" ht="15" customHeight="1" x14ac:dyDescent="0.25">
      <c r="A131" s="171">
        <v>169</v>
      </c>
      <c r="B131" s="146" t="s">
        <v>167</v>
      </c>
      <c r="C131" s="172">
        <v>0</v>
      </c>
      <c r="D131" s="148">
        <v>1600</v>
      </c>
      <c r="E131" s="148"/>
      <c r="F131" s="148"/>
      <c r="G131" s="148"/>
      <c r="H131" s="148"/>
      <c r="I131" s="148"/>
      <c r="J131" s="148"/>
      <c r="K131" s="142">
        <f t="shared" si="8"/>
        <v>42392.3</v>
      </c>
      <c r="L131" s="142">
        <f t="shared" si="8"/>
        <v>18350</v>
      </c>
    </row>
    <row r="132" spans="1:12" ht="15" customHeight="1" x14ac:dyDescent="0.25">
      <c r="A132" s="171">
        <v>171</v>
      </c>
      <c r="B132" s="147" t="s">
        <v>134</v>
      </c>
      <c r="C132" s="172">
        <v>1260</v>
      </c>
      <c r="D132" s="148">
        <v>7500</v>
      </c>
      <c r="E132" s="148"/>
      <c r="F132" s="148"/>
      <c r="G132" s="148"/>
      <c r="H132" s="148"/>
      <c r="I132" s="148"/>
      <c r="J132" s="148"/>
      <c r="K132" s="142">
        <f t="shared" si="8"/>
        <v>71840</v>
      </c>
      <c r="L132" s="142">
        <f t="shared" si="8"/>
        <v>36700</v>
      </c>
    </row>
    <row r="133" spans="1:12" ht="15" customHeight="1" x14ac:dyDescent="0.25">
      <c r="A133" s="171">
        <v>174</v>
      </c>
      <c r="B133" s="147" t="s">
        <v>18</v>
      </c>
      <c r="C133" s="172">
        <v>4761.75</v>
      </c>
      <c r="D133" s="148">
        <v>4610</v>
      </c>
      <c r="E133" s="148"/>
      <c r="F133" s="148"/>
      <c r="G133" s="148"/>
      <c r="H133" s="148"/>
      <c r="I133" s="148"/>
      <c r="J133" s="148"/>
      <c r="K133" s="142">
        <f t="shared" si="8"/>
        <v>113645.75</v>
      </c>
      <c r="L133" s="142">
        <f t="shared" si="8"/>
        <v>32830</v>
      </c>
    </row>
    <row r="134" spans="1:12" ht="15" customHeight="1" x14ac:dyDescent="0.25">
      <c r="A134" s="171">
        <v>197</v>
      </c>
      <c r="B134" s="147" t="s">
        <v>20</v>
      </c>
      <c r="C134" s="172">
        <v>57200</v>
      </c>
      <c r="D134" s="148">
        <v>52000</v>
      </c>
      <c r="E134" s="148"/>
      <c r="F134" s="148"/>
      <c r="G134" s="148"/>
      <c r="H134" s="148"/>
      <c r="I134" s="148"/>
      <c r="J134" s="148"/>
      <c r="K134" s="142">
        <f t="shared" si="8"/>
        <v>421200</v>
      </c>
      <c r="L134" s="142">
        <f t="shared" si="8"/>
        <v>364000</v>
      </c>
    </row>
    <row r="135" spans="1:12" ht="15" customHeight="1" x14ac:dyDescent="0.25">
      <c r="A135" s="171">
        <v>199</v>
      </c>
      <c r="B135" s="147" t="s">
        <v>21</v>
      </c>
      <c r="C135" s="172">
        <v>61415.9</v>
      </c>
      <c r="D135" s="148">
        <v>69972.990000000005</v>
      </c>
      <c r="E135" s="148"/>
      <c r="F135" s="148"/>
      <c r="G135" s="148"/>
      <c r="H135" s="148"/>
      <c r="I135" s="148"/>
      <c r="J135" s="148"/>
      <c r="K135" s="142">
        <f t="shared" si="8"/>
        <v>552677.20000000007</v>
      </c>
      <c r="L135" s="142">
        <f t="shared" si="8"/>
        <v>473736.44</v>
      </c>
    </row>
    <row r="136" spans="1:12" ht="15" customHeight="1" x14ac:dyDescent="0.25">
      <c r="A136" s="171">
        <v>243</v>
      </c>
      <c r="B136" s="146" t="s">
        <v>48</v>
      </c>
      <c r="C136" s="172">
        <v>0</v>
      </c>
      <c r="D136" s="148">
        <v>17428.32</v>
      </c>
      <c r="E136" s="148"/>
      <c r="F136" s="148"/>
      <c r="G136" s="148"/>
      <c r="H136" s="148"/>
      <c r="I136" s="148"/>
      <c r="J136" s="148"/>
      <c r="K136" s="142">
        <f t="shared" si="8"/>
        <v>154711.24</v>
      </c>
      <c r="L136" s="142">
        <f t="shared" si="8"/>
        <v>147363.24</v>
      </c>
    </row>
    <row r="137" spans="1:12" ht="15" customHeight="1" x14ac:dyDescent="0.25">
      <c r="A137" s="171">
        <v>261</v>
      </c>
      <c r="B137" s="147" t="s">
        <v>26</v>
      </c>
      <c r="C137" s="172">
        <v>0</v>
      </c>
      <c r="D137" s="148">
        <v>63672.76</v>
      </c>
      <c r="E137" s="148"/>
      <c r="F137" s="148"/>
      <c r="G137" s="148"/>
      <c r="H137" s="148"/>
      <c r="I137" s="148"/>
      <c r="J137" s="148"/>
      <c r="K137" s="142">
        <f t="shared" si="8"/>
        <v>836414.94</v>
      </c>
      <c r="L137" s="142">
        <f t="shared" si="8"/>
        <v>565793.79</v>
      </c>
    </row>
    <row r="138" spans="1:12" ht="15" customHeight="1" x14ac:dyDescent="0.25">
      <c r="A138" s="171">
        <v>262</v>
      </c>
      <c r="B138" s="147" t="s">
        <v>27</v>
      </c>
      <c r="C138" s="172">
        <v>0</v>
      </c>
      <c r="D138" s="148">
        <v>0</v>
      </c>
      <c r="E138" s="148"/>
      <c r="F138" s="148"/>
      <c r="G138" s="148"/>
      <c r="H138" s="148"/>
      <c r="I138" s="148"/>
      <c r="J138" s="148"/>
      <c r="K138" s="142">
        <f t="shared" si="8"/>
        <v>17000</v>
      </c>
      <c r="L138" s="142">
        <f t="shared" si="8"/>
        <v>13195</v>
      </c>
    </row>
    <row r="139" spans="1:12" ht="15" customHeight="1" x14ac:dyDescent="0.25">
      <c r="A139" s="171">
        <v>266</v>
      </c>
      <c r="B139" s="147" t="s">
        <v>28</v>
      </c>
      <c r="C139" s="172">
        <v>89611.199999999997</v>
      </c>
      <c r="D139" s="148">
        <v>91994.61</v>
      </c>
      <c r="E139" s="148"/>
      <c r="F139" s="148"/>
      <c r="G139" s="148"/>
      <c r="H139" s="148"/>
      <c r="I139" s="148"/>
      <c r="J139" s="148"/>
      <c r="K139" s="142">
        <f t="shared" si="8"/>
        <v>880347.34000000008</v>
      </c>
      <c r="L139" s="142">
        <f t="shared" si="8"/>
        <v>589366.90999999992</v>
      </c>
    </row>
    <row r="140" spans="1:12" ht="15" customHeight="1" x14ac:dyDescent="0.25">
      <c r="A140" s="171">
        <v>267</v>
      </c>
      <c r="B140" s="147" t="s">
        <v>29</v>
      </c>
      <c r="C140" s="172">
        <v>0</v>
      </c>
      <c r="D140" s="148">
        <v>0</v>
      </c>
      <c r="E140" s="148"/>
      <c r="F140" s="148"/>
      <c r="G140" s="148"/>
      <c r="H140" s="148"/>
      <c r="I140" s="148"/>
      <c r="J140" s="148"/>
      <c r="K140" s="142">
        <f t="shared" si="8"/>
        <v>180000</v>
      </c>
      <c r="L140" s="142">
        <f t="shared" si="8"/>
        <v>122259.82</v>
      </c>
    </row>
    <row r="141" spans="1:12" ht="15" customHeight="1" x14ac:dyDescent="0.25">
      <c r="A141" s="171">
        <v>268</v>
      </c>
      <c r="B141" s="147" t="s">
        <v>30</v>
      </c>
      <c r="C141" s="172">
        <v>9725</v>
      </c>
      <c r="D141" s="148">
        <v>0</v>
      </c>
      <c r="E141" s="148"/>
      <c r="F141" s="148"/>
      <c r="G141" s="148"/>
      <c r="H141" s="148"/>
      <c r="I141" s="148"/>
      <c r="J141" s="148"/>
      <c r="K141" s="142">
        <f t="shared" si="8"/>
        <v>154389</v>
      </c>
      <c r="L141" s="142">
        <f t="shared" si="8"/>
        <v>147707</v>
      </c>
    </row>
    <row r="142" spans="1:12" ht="15" customHeight="1" x14ac:dyDescent="0.25">
      <c r="A142" s="171">
        <v>269</v>
      </c>
      <c r="B142" s="147" t="s">
        <v>31</v>
      </c>
      <c r="C142" s="172">
        <v>0</v>
      </c>
      <c r="D142" s="148">
        <v>0</v>
      </c>
      <c r="E142" s="148"/>
      <c r="F142" s="148"/>
      <c r="G142" s="148"/>
      <c r="H142" s="148"/>
      <c r="I142" s="148"/>
      <c r="J142" s="148"/>
      <c r="K142" s="142">
        <f t="shared" si="8"/>
        <v>10000</v>
      </c>
      <c r="L142" s="142">
        <f t="shared" si="8"/>
        <v>1350</v>
      </c>
    </row>
    <row r="143" spans="1:12" ht="15" customHeight="1" x14ac:dyDescent="0.25">
      <c r="A143" s="171">
        <v>292</v>
      </c>
      <c r="B143" s="147" t="s">
        <v>33</v>
      </c>
      <c r="C143" s="172">
        <v>46122.09</v>
      </c>
      <c r="D143" s="148">
        <v>24752.75</v>
      </c>
      <c r="E143" s="148"/>
      <c r="F143" s="148"/>
      <c r="G143" s="148"/>
      <c r="H143" s="148"/>
      <c r="I143" s="148"/>
      <c r="J143" s="148"/>
      <c r="K143" s="142">
        <f t="shared" ref="K143:L148" si="9">+I143+G143+E143+C143+I85+G85+E85+C85+I40+G40+E40+C40</f>
        <v>262316.5</v>
      </c>
      <c r="L143" s="142">
        <f t="shared" si="9"/>
        <v>166528.5</v>
      </c>
    </row>
    <row r="144" spans="1:12" ht="15" customHeight="1" x14ac:dyDescent="0.25">
      <c r="A144" s="171">
        <v>295</v>
      </c>
      <c r="B144" s="147" t="s">
        <v>34</v>
      </c>
      <c r="C144" s="172">
        <v>506978.35</v>
      </c>
      <c r="D144" s="148">
        <v>10526627.300000001</v>
      </c>
      <c r="E144" s="148"/>
      <c r="F144" s="148"/>
      <c r="G144" s="148"/>
      <c r="H144" s="148"/>
      <c r="I144" s="148"/>
      <c r="J144" s="148"/>
      <c r="K144" s="142">
        <f t="shared" si="9"/>
        <v>32456859.84</v>
      </c>
      <c r="L144" s="142">
        <f t="shared" si="9"/>
        <v>21302727.030000005</v>
      </c>
    </row>
    <row r="145" spans="1:12" ht="15" customHeight="1" x14ac:dyDescent="0.25">
      <c r="A145" s="171">
        <v>297</v>
      </c>
      <c r="B145" s="147" t="s">
        <v>35</v>
      </c>
      <c r="C145" s="172">
        <v>3809.94</v>
      </c>
      <c r="D145" s="148">
        <v>0</v>
      </c>
      <c r="E145" s="148"/>
      <c r="F145" s="148"/>
      <c r="G145" s="148"/>
      <c r="H145" s="148"/>
      <c r="I145" s="148"/>
      <c r="J145" s="148"/>
      <c r="K145" s="142">
        <f t="shared" si="9"/>
        <v>45600.32</v>
      </c>
      <c r="L145" s="142">
        <f t="shared" si="9"/>
        <v>28199.399999999998</v>
      </c>
    </row>
    <row r="146" spans="1:12" ht="15" customHeight="1" x14ac:dyDescent="0.25">
      <c r="A146" s="171">
        <v>298</v>
      </c>
      <c r="B146" s="147" t="s">
        <v>36</v>
      </c>
      <c r="C146" s="172">
        <v>0</v>
      </c>
      <c r="D146" s="148">
        <v>64100</v>
      </c>
      <c r="E146" s="148"/>
      <c r="F146" s="148"/>
      <c r="G146" s="148"/>
      <c r="H146" s="148"/>
      <c r="I146" s="148"/>
      <c r="J146" s="148"/>
      <c r="K146" s="142">
        <f t="shared" si="9"/>
        <v>400000</v>
      </c>
      <c r="L146" s="142">
        <f t="shared" si="9"/>
        <v>232340.06</v>
      </c>
    </row>
    <row r="147" spans="1:12" ht="15" customHeight="1" x14ac:dyDescent="0.25">
      <c r="A147" s="171">
        <v>299</v>
      </c>
      <c r="B147" s="147" t="s">
        <v>37</v>
      </c>
      <c r="C147" s="172">
        <v>0</v>
      </c>
      <c r="D147" s="148">
        <v>121345</v>
      </c>
      <c r="E147" s="148"/>
      <c r="F147" s="148"/>
      <c r="G147" s="148"/>
      <c r="H147" s="148"/>
      <c r="I147" s="148"/>
      <c r="J147" s="148"/>
      <c r="K147" s="142">
        <f t="shared" si="9"/>
        <v>300000</v>
      </c>
      <c r="L147" s="142">
        <f t="shared" si="9"/>
        <v>209738.9</v>
      </c>
    </row>
    <row r="148" spans="1:12" ht="15.75" customHeight="1" x14ac:dyDescent="0.25">
      <c r="A148" s="171">
        <v>323</v>
      </c>
      <c r="B148" s="147" t="s">
        <v>137</v>
      </c>
      <c r="C148" s="172">
        <v>0</v>
      </c>
      <c r="D148" s="148">
        <v>579800</v>
      </c>
      <c r="E148" s="148"/>
      <c r="F148" s="148"/>
      <c r="G148" s="148"/>
      <c r="H148" s="148"/>
      <c r="I148" s="148"/>
      <c r="J148" s="148"/>
      <c r="K148" s="142">
        <f t="shared" si="9"/>
        <v>15417467.76</v>
      </c>
      <c r="L148" s="142">
        <f t="shared" si="9"/>
        <v>579800</v>
      </c>
    </row>
    <row r="149" spans="1:12" ht="16.5" customHeight="1" x14ac:dyDescent="0.25">
      <c r="A149" s="171"/>
      <c r="B149" s="173" t="s">
        <v>50</v>
      </c>
      <c r="C149" s="142">
        <f t="shared" ref="C149:L149" si="10">SUM(C127:C148)</f>
        <v>965668.5</v>
      </c>
      <c r="D149" s="142">
        <f t="shared" si="10"/>
        <v>11949316.140000001</v>
      </c>
      <c r="E149" s="142">
        <f t="shared" si="10"/>
        <v>0</v>
      </c>
      <c r="F149" s="142">
        <f t="shared" si="10"/>
        <v>0</v>
      </c>
      <c r="G149" s="142">
        <f t="shared" si="10"/>
        <v>0</v>
      </c>
      <c r="H149" s="142">
        <f t="shared" si="10"/>
        <v>0</v>
      </c>
      <c r="I149" s="142">
        <f t="shared" si="10"/>
        <v>0</v>
      </c>
      <c r="J149" s="142">
        <f t="shared" si="10"/>
        <v>0</v>
      </c>
      <c r="K149" s="142">
        <f t="shared" si="10"/>
        <v>54213073.369999997</v>
      </c>
      <c r="L149" s="142">
        <f t="shared" si="10"/>
        <v>26612222.790000003</v>
      </c>
    </row>
    <row r="150" spans="1:12" ht="16.5" customHeight="1" x14ac:dyDescent="0.25">
      <c r="A150" s="144"/>
      <c r="B150" s="173" t="s">
        <v>51</v>
      </c>
      <c r="C150" s="174">
        <f t="shared" ref="C150:L150" si="11">+C149+C124</f>
        <v>4951249.7699999996</v>
      </c>
      <c r="D150" s="174">
        <f t="shared" si="11"/>
        <v>15920565.73</v>
      </c>
      <c r="E150" s="174">
        <f t="shared" si="11"/>
        <v>0</v>
      </c>
      <c r="F150" s="174">
        <f t="shared" si="11"/>
        <v>0</v>
      </c>
      <c r="G150" s="174">
        <f t="shared" si="11"/>
        <v>0</v>
      </c>
      <c r="H150" s="174">
        <f t="shared" si="11"/>
        <v>0</v>
      </c>
      <c r="I150" s="174">
        <f t="shared" si="11"/>
        <v>0</v>
      </c>
      <c r="J150" s="174">
        <f t="shared" si="11"/>
        <v>0</v>
      </c>
      <c r="K150" s="174">
        <f t="shared" si="11"/>
        <v>93428786.230000004</v>
      </c>
      <c r="L150" s="174">
        <f t="shared" si="11"/>
        <v>65286893.849999994</v>
      </c>
    </row>
    <row r="151" spans="1:12" ht="15.75" x14ac:dyDescent="0.3">
      <c r="A151" s="22"/>
      <c r="B151" s="109"/>
      <c r="C151" s="110"/>
      <c r="D151" s="110"/>
      <c r="E151" s="110"/>
      <c r="F151" s="110"/>
      <c r="G151" s="110"/>
      <c r="H151" s="110"/>
      <c r="I151" s="110"/>
      <c r="J151" s="110"/>
      <c r="K151" s="110"/>
      <c r="L151" s="110"/>
    </row>
    <row r="152" spans="1:12" ht="15.75" x14ac:dyDescent="0.3">
      <c r="A152" s="22"/>
      <c r="B152" s="109"/>
      <c r="C152" s="110"/>
      <c r="D152" s="110"/>
      <c r="E152" s="110"/>
      <c r="F152" s="110"/>
      <c r="G152" s="110"/>
      <c r="H152" s="110"/>
      <c r="I152" s="110"/>
      <c r="J152" s="110"/>
      <c r="K152" s="110"/>
      <c r="L152" s="110"/>
    </row>
    <row r="153" spans="1:12" ht="15.75" hidden="1" x14ac:dyDescent="0.3">
      <c r="A153" s="22"/>
      <c r="B153" s="109"/>
      <c r="C153" s="110"/>
      <c r="D153" s="110"/>
      <c r="E153" s="110"/>
      <c r="F153" s="110"/>
      <c r="G153" s="110"/>
      <c r="H153" s="110"/>
      <c r="I153" s="110"/>
      <c r="J153" s="110"/>
      <c r="K153" s="110"/>
      <c r="L153" s="110"/>
    </row>
    <row r="154" spans="1:12" ht="15.75" hidden="1" x14ac:dyDescent="0.3">
      <c r="A154" s="22"/>
      <c r="B154" s="109"/>
      <c r="C154" s="110"/>
      <c r="D154" s="110"/>
      <c r="E154" s="110"/>
      <c r="F154" s="110"/>
      <c r="G154" s="110"/>
      <c r="H154" s="110"/>
      <c r="I154" s="110"/>
      <c r="J154" s="110"/>
      <c r="K154" s="110"/>
      <c r="L154" s="110"/>
    </row>
    <row r="155" spans="1:12" ht="15.75" hidden="1" x14ac:dyDescent="0.3">
      <c r="A155" s="22"/>
      <c r="B155" s="109"/>
      <c r="C155" s="110"/>
      <c r="D155" s="110"/>
      <c r="E155" s="110"/>
      <c r="F155" s="110"/>
      <c r="G155" s="110"/>
      <c r="H155" s="110"/>
      <c r="I155" s="110"/>
      <c r="J155" s="110"/>
      <c r="K155" s="110"/>
      <c r="L155" s="110"/>
    </row>
    <row r="156" spans="1:12" ht="15.75" hidden="1" x14ac:dyDescent="0.3">
      <c r="A156" s="22"/>
      <c r="B156" s="109"/>
      <c r="C156" s="110"/>
      <c r="D156" s="110"/>
      <c r="E156" s="110"/>
      <c r="F156" s="110"/>
      <c r="G156" s="110"/>
      <c r="H156" s="110"/>
      <c r="I156" s="110"/>
      <c r="J156" s="110"/>
      <c r="K156" s="110"/>
      <c r="L156" s="110"/>
    </row>
    <row r="157" spans="1:12" ht="15.75" hidden="1" x14ac:dyDescent="0.3">
      <c r="A157" s="22"/>
      <c r="B157" s="109"/>
      <c r="C157" s="110"/>
      <c r="D157" s="110"/>
      <c r="E157" s="110"/>
      <c r="F157" s="110"/>
      <c r="G157" s="110"/>
      <c r="H157" s="110"/>
      <c r="I157" s="110"/>
      <c r="J157" s="110"/>
      <c r="K157" s="110"/>
      <c r="L157" s="110"/>
    </row>
    <row r="158" spans="1:12" ht="15.75" hidden="1" x14ac:dyDescent="0.3">
      <c r="A158" s="22"/>
      <c r="B158" s="109"/>
      <c r="C158" s="110"/>
      <c r="D158" s="110"/>
      <c r="E158" s="110"/>
      <c r="F158" s="110"/>
      <c r="G158" s="110"/>
      <c r="H158" s="110"/>
      <c r="I158" s="110"/>
      <c r="J158" s="110"/>
      <c r="K158" s="110"/>
      <c r="L158" s="110"/>
    </row>
    <row r="159" spans="1:12" ht="15.75" hidden="1" x14ac:dyDescent="0.3">
      <c r="A159" s="22"/>
      <c r="B159" s="109"/>
      <c r="C159" s="110"/>
      <c r="D159" s="110"/>
      <c r="E159" s="110"/>
      <c r="F159" s="110"/>
      <c r="G159" s="110"/>
      <c r="H159" s="110"/>
      <c r="I159" s="110"/>
      <c r="J159" s="110"/>
      <c r="K159" s="110"/>
      <c r="L159" s="110"/>
    </row>
    <row r="160" spans="1:12" ht="15.75" hidden="1" x14ac:dyDescent="0.3">
      <c r="A160" s="22"/>
      <c r="B160" s="109"/>
      <c r="C160" s="110"/>
      <c r="D160" s="110"/>
      <c r="E160" s="110"/>
      <c r="F160" s="110"/>
      <c r="G160" s="110"/>
      <c r="H160" s="110"/>
      <c r="I160" s="110"/>
      <c r="J160" s="110"/>
      <c r="K160" s="110"/>
      <c r="L160" s="110"/>
    </row>
    <row r="161" spans="1:12" ht="15.75" hidden="1" x14ac:dyDescent="0.3">
      <c r="A161" s="22"/>
      <c r="B161" s="109"/>
      <c r="C161" s="110"/>
      <c r="D161" s="110"/>
      <c r="E161" s="110"/>
      <c r="F161" s="110"/>
      <c r="G161" s="110"/>
      <c r="H161" s="110"/>
      <c r="I161" s="110"/>
      <c r="J161" s="110"/>
      <c r="K161" s="110"/>
      <c r="L161" s="110"/>
    </row>
    <row r="162" spans="1:12" ht="15.75" hidden="1" x14ac:dyDescent="0.3">
      <c r="A162" s="22"/>
      <c r="B162" s="109"/>
      <c r="C162" s="110"/>
      <c r="D162" s="110"/>
      <c r="E162" s="110"/>
      <c r="F162" s="110"/>
      <c r="G162" s="110"/>
      <c r="H162" s="110"/>
      <c r="I162" s="110"/>
      <c r="J162" s="110"/>
      <c r="K162" s="110"/>
      <c r="L162" s="110"/>
    </row>
    <row r="163" spans="1:12" ht="15.75" hidden="1" x14ac:dyDescent="0.3">
      <c r="A163" s="22"/>
      <c r="B163" s="109"/>
      <c r="C163" s="110"/>
      <c r="D163" s="110"/>
      <c r="E163" s="110"/>
      <c r="F163" s="110"/>
      <c r="G163" s="110"/>
      <c r="H163" s="110"/>
      <c r="I163" s="110"/>
      <c r="J163" s="110"/>
      <c r="K163" s="110"/>
      <c r="L163" s="110"/>
    </row>
    <row r="164" spans="1:12" ht="15.75" hidden="1" x14ac:dyDescent="0.3">
      <c r="A164" s="22"/>
      <c r="B164" s="109"/>
      <c r="C164" s="110"/>
      <c r="D164" s="110"/>
      <c r="E164" s="110"/>
      <c r="F164" s="110"/>
      <c r="G164" s="110"/>
      <c r="H164" s="110"/>
      <c r="I164" s="110"/>
      <c r="J164" s="110"/>
      <c r="K164" s="110"/>
      <c r="L164" s="110"/>
    </row>
    <row r="165" spans="1:12" ht="15.75" hidden="1" x14ac:dyDescent="0.3">
      <c r="A165" s="22"/>
      <c r="B165" s="109"/>
      <c r="C165" s="110"/>
      <c r="D165" s="110"/>
      <c r="E165" s="110"/>
      <c r="F165" s="110"/>
      <c r="G165" s="110"/>
      <c r="H165" s="110"/>
      <c r="I165" s="110"/>
      <c r="J165" s="110"/>
      <c r="K165" s="110"/>
      <c r="L165" s="110"/>
    </row>
    <row r="166" spans="1:12" ht="15.75" hidden="1" x14ac:dyDescent="0.3">
      <c r="A166" s="22"/>
      <c r="B166" s="109"/>
      <c r="C166" s="110"/>
      <c r="D166" s="110"/>
      <c r="E166" s="110"/>
      <c r="F166" s="110"/>
      <c r="G166" s="110"/>
      <c r="H166" s="110"/>
      <c r="I166" s="110"/>
      <c r="J166" s="110"/>
      <c r="K166" s="110"/>
      <c r="L166" s="110"/>
    </row>
    <row r="167" spans="1:12" ht="15.75" hidden="1" x14ac:dyDescent="0.3">
      <c r="A167" s="22"/>
      <c r="B167" s="109"/>
      <c r="C167" s="110"/>
      <c r="D167" s="110"/>
      <c r="E167" s="110"/>
      <c r="F167" s="110"/>
      <c r="G167" s="110"/>
      <c r="H167" s="110"/>
      <c r="I167" s="110"/>
      <c r="J167" s="110"/>
      <c r="K167" s="110"/>
      <c r="L167" s="110"/>
    </row>
    <row r="168" spans="1:12" ht="15.75" hidden="1" x14ac:dyDescent="0.3">
      <c r="A168" s="22"/>
      <c r="B168" s="109"/>
      <c r="C168" s="110"/>
      <c r="D168" s="110"/>
      <c r="E168" s="110"/>
      <c r="F168" s="110"/>
      <c r="G168" s="110"/>
      <c r="H168" s="110"/>
      <c r="I168" s="110"/>
      <c r="J168" s="110"/>
      <c r="K168" s="110"/>
      <c r="L168" s="110"/>
    </row>
    <row r="169" spans="1:12" ht="15.75" hidden="1" x14ac:dyDescent="0.3">
      <c r="A169" s="22"/>
      <c r="B169" s="109"/>
      <c r="C169" s="110"/>
      <c r="D169" s="110"/>
      <c r="E169" s="110"/>
      <c r="F169" s="110"/>
      <c r="G169" s="110"/>
      <c r="H169" s="110"/>
      <c r="I169" s="110"/>
      <c r="J169" s="110"/>
      <c r="K169" s="110"/>
      <c r="L169" s="110"/>
    </row>
    <row r="170" spans="1:12" ht="15.75" hidden="1" x14ac:dyDescent="0.3">
      <c r="A170" s="22"/>
      <c r="B170" s="109"/>
      <c r="C170" s="110"/>
      <c r="D170" s="110"/>
      <c r="E170" s="110"/>
      <c r="F170" s="110"/>
      <c r="G170" s="110"/>
      <c r="H170" s="110"/>
      <c r="I170" s="110"/>
      <c r="J170" s="110"/>
      <c r="K170" s="110"/>
      <c r="L170" s="110"/>
    </row>
    <row r="171" spans="1:12" ht="15.75" hidden="1" x14ac:dyDescent="0.3">
      <c r="A171" s="22"/>
      <c r="B171" s="109"/>
      <c r="C171" s="110"/>
      <c r="D171" s="110"/>
      <c r="E171" s="110"/>
      <c r="F171" s="110"/>
      <c r="G171" s="110"/>
      <c r="H171" s="110"/>
      <c r="I171" s="110"/>
      <c r="J171" s="110"/>
      <c r="K171" s="110"/>
      <c r="L171" s="110"/>
    </row>
    <row r="172" spans="1:12" ht="15.75" hidden="1" x14ac:dyDescent="0.3">
      <c r="A172" s="22"/>
      <c r="B172" s="109"/>
      <c r="C172" s="110"/>
      <c r="D172" s="110"/>
      <c r="E172" s="110"/>
      <c r="F172" s="110"/>
      <c r="G172" s="110"/>
      <c r="H172" s="110"/>
      <c r="I172" s="110"/>
      <c r="J172" s="110"/>
      <c r="K172" s="110"/>
      <c r="L172" s="110"/>
    </row>
    <row r="173" spans="1:12" ht="15.75" hidden="1" x14ac:dyDescent="0.3">
      <c r="A173" s="22"/>
      <c r="B173" s="109"/>
      <c r="C173" s="110"/>
      <c r="D173" s="110"/>
      <c r="E173" s="110"/>
      <c r="F173" s="110"/>
      <c r="G173" s="110"/>
      <c r="H173" s="110"/>
      <c r="I173" s="110"/>
      <c r="J173" s="110"/>
      <c r="K173" s="110"/>
      <c r="L173" s="110"/>
    </row>
    <row r="174" spans="1:12" hidden="1" x14ac:dyDescent="0.25">
      <c r="B174" s="2" t="s">
        <v>169</v>
      </c>
      <c r="I174" s="22"/>
      <c r="J174" s="22"/>
    </row>
    <row r="175" spans="1:12" ht="15.75" hidden="1" x14ac:dyDescent="0.3">
      <c r="A175" s="175" t="s">
        <v>4</v>
      </c>
      <c r="B175" s="175" t="s">
        <v>5</v>
      </c>
      <c r="C175" s="185" t="s">
        <v>49</v>
      </c>
      <c r="D175" s="185"/>
      <c r="I175" s="22"/>
      <c r="J175" s="22"/>
    </row>
    <row r="176" spans="1:12" ht="15.75" hidden="1" x14ac:dyDescent="0.3">
      <c r="A176" s="175"/>
      <c r="B176" s="7"/>
      <c r="C176" s="175" t="s">
        <v>10</v>
      </c>
      <c r="D176" s="175" t="s">
        <v>11</v>
      </c>
      <c r="I176" s="22"/>
      <c r="J176" s="22"/>
    </row>
    <row r="177" spans="1:10" ht="15.75" hidden="1" x14ac:dyDescent="0.3">
      <c r="A177" s="176" t="s">
        <v>123</v>
      </c>
      <c r="B177" s="7" t="s">
        <v>12</v>
      </c>
      <c r="C177" s="11">
        <f>+K21+K66+K124</f>
        <v>39215712.860000007</v>
      </c>
      <c r="D177" s="11">
        <f>+L21+L66+L124</f>
        <v>38674671.059999995</v>
      </c>
      <c r="E177" s="25"/>
      <c r="F177" s="26"/>
      <c r="I177" s="22"/>
      <c r="J177" s="22"/>
    </row>
    <row r="178" spans="1:10" ht="15.75" hidden="1" x14ac:dyDescent="0.3">
      <c r="A178" s="12"/>
      <c r="B178" s="7"/>
      <c r="C178" s="27"/>
      <c r="D178" s="28"/>
      <c r="E178" s="29"/>
      <c r="F178" s="29"/>
      <c r="G178" s="25"/>
      <c r="I178" s="22"/>
      <c r="J178" s="22"/>
    </row>
    <row r="179" spans="1:10" ht="15.75" hidden="1" x14ac:dyDescent="0.3">
      <c r="A179" s="12"/>
      <c r="B179" s="7" t="s">
        <v>141</v>
      </c>
      <c r="C179" s="11"/>
      <c r="D179" s="11"/>
      <c r="E179" s="30"/>
      <c r="F179" s="30"/>
      <c r="I179" s="22"/>
      <c r="J179" s="22"/>
    </row>
    <row r="180" spans="1:10" hidden="1" x14ac:dyDescent="0.25">
      <c r="A180" s="177">
        <v>111</v>
      </c>
      <c r="B180" s="16" t="s">
        <v>14</v>
      </c>
      <c r="C180" s="24">
        <f t="shared" ref="C180:D195" si="12">+K24+K69+K127</f>
        <v>848000</v>
      </c>
      <c r="D180" s="24">
        <f t="shared" si="12"/>
        <v>747762.63</v>
      </c>
      <c r="E180" s="25"/>
      <c r="F180" s="26"/>
      <c r="I180" s="22"/>
      <c r="J180" s="22"/>
    </row>
    <row r="181" spans="1:10" hidden="1" x14ac:dyDescent="0.25">
      <c r="A181" s="177">
        <v>113</v>
      </c>
      <c r="B181" s="16" t="s">
        <v>15</v>
      </c>
      <c r="C181" s="24">
        <f t="shared" si="12"/>
        <v>94600</v>
      </c>
      <c r="D181" s="24">
        <f t="shared" si="12"/>
        <v>75326.820000000007</v>
      </c>
      <c r="E181" s="25"/>
      <c r="F181" s="26"/>
      <c r="I181" s="22"/>
      <c r="J181" s="22"/>
    </row>
    <row r="182" spans="1:10" hidden="1" x14ac:dyDescent="0.25">
      <c r="A182" s="177">
        <v>122</v>
      </c>
      <c r="B182" s="16" t="s">
        <v>16</v>
      </c>
      <c r="C182" s="24">
        <f t="shared" si="12"/>
        <v>64244.05</v>
      </c>
      <c r="D182" s="24">
        <f t="shared" si="12"/>
        <v>63225.25</v>
      </c>
      <c r="E182" s="25"/>
      <c r="F182" s="26"/>
      <c r="I182" s="22"/>
      <c r="J182" s="22"/>
    </row>
    <row r="183" spans="1:10" hidden="1" x14ac:dyDescent="0.25">
      <c r="A183" s="177">
        <v>163</v>
      </c>
      <c r="B183" s="16" t="s">
        <v>17</v>
      </c>
      <c r="C183" s="24">
        <f t="shared" si="12"/>
        <v>889367.13</v>
      </c>
      <c r="D183" s="24">
        <f t="shared" si="12"/>
        <v>693922</v>
      </c>
      <c r="E183" s="25"/>
      <c r="F183" s="26"/>
    </row>
    <row r="184" spans="1:10" hidden="1" x14ac:dyDescent="0.25">
      <c r="A184" s="177">
        <v>169</v>
      </c>
      <c r="B184" s="16" t="s">
        <v>133</v>
      </c>
      <c r="C184" s="24">
        <f t="shared" si="12"/>
        <v>42392.3</v>
      </c>
      <c r="D184" s="24">
        <f t="shared" si="12"/>
        <v>18350</v>
      </c>
      <c r="E184" s="25"/>
      <c r="F184" s="26"/>
    </row>
    <row r="185" spans="1:10" hidden="1" x14ac:dyDescent="0.25">
      <c r="A185" s="177">
        <v>171</v>
      </c>
      <c r="B185" s="16" t="s">
        <v>134</v>
      </c>
      <c r="C185" s="24">
        <f t="shared" si="12"/>
        <v>71840</v>
      </c>
      <c r="D185" s="24">
        <f t="shared" si="12"/>
        <v>36700</v>
      </c>
      <c r="E185" s="25"/>
      <c r="F185" s="26"/>
    </row>
    <row r="186" spans="1:10" hidden="1" x14ac:dyDescent="0.25">
      <c r="A186" s="177">
        <v>174</v>
      </c>
      <c r="B186" s="16" t="s">
        <v>18</v>
      </c>
      <c r="C186" s="24">
        <f t="shared" si="12"/>
        <v>113645.75</v>
      </c>
      <c r="D186" s="24">
        <f t="shared" si="12"/>
        <v>32830</v>
      </c>
      <c r="E186" s="25"/>
      <c r="F186" s="26"/>
    </row>
    <row r="187" spans="1:10" hidden="1" x14ac:dyDescent="0.25">
      <c r="A187" s="177">
        <v>197</v>
      </c>
      <c r="B187" s="16" t="s">
        <v>20</v>
      </c>
      <c r="C187" s="24">
        <f t="shared" si="12"/>
        <v>421200</v>
      </c>
      <c r="D187" s="24">
        <f t="shared" si="12"/>
        <v>364000</v>
      </c>
      <c r="E187" s="25"/>
      <c r="F187" s="26"/>
    </row>
    <row r="188" spans="1:10" hidden="1" x14ac:dyDescent="0.25">
      <c r="A188" s="177">
        <v>199</v>
      </c>
      <c r="B188" s="16" t="s">
        <v>21</v>
      </c>
      <c r="C188" s="24">
        <f t="shared" si="12"/>
        <v>552677.20000000007</v>
      </c>
      <c r="D188" s="24">
        <f t="shared" si="12"/>
        <v>473736.44</v>
      </c>
      <c r="E188" s="25"/>
      <c r="F188" s="26"/>
    </row>
    <row r="189" spans="1:10" hidden="1" x14ac:dyDescent="0.25">
      <c r="A189" s="177">
        <v>243</v>
      </c>
      <c r="B189" s="16" t="s">
        <v>48</v>
      </c>
      <c r="C189" s="24">
        <f t="shared" si="12"/>
        <v>154711.24</v>
      </c>
      <c r="D189" s="24">
        <f t="shared" si="12"/>
        <v>147363.24</v>
      </c>
      <c r="E189" s="25"/>
      <c r="F189" s="26"/>
    </row>
    <row r="190" spans="1:10" hidden="1" x14ac:dyDescent="0.25">
      <c r="A190" s="177">
        <v>261</v>
      </c>
      <c r="B190" s="16" t="s">
        <v>26</v>
      </c>
      <c r="C190" s="24">
        <f t="shared" si="12"/>
        <v>836414.94</v>
      </c>
      <c r="D190" s="24">
        <f t="shared" si="12"/>
        <v>565793.79</v>
      </c>
      <c r="E190" s="25"/>
      <c r="F190" s="26"/>
    </row>
    <row r="191" spans="1:10" hidden="1" x14ac:dyDescent="0.25">
      <c r="A191" s="177">
        <v>262</v>
      </c>
      <c r="B191" s="16" t="s">
        <v>27</v>
      </c>
      <c r="C191" s="24">
        <f t="shared" si="12"/>
        <v>17000</v>
      </c>
      <c r="D191" s="24">
        <f t="shared" si="12"/>
        <v>13195</v>
      </c>
      <c r="E191" s="25"/>
      <c r="F191" s="26"/>
    </row>
    <row r="192" spans="1:10" hidden="1" x14ac:dyDescent="0.25">
      <c r="A192" s="177">
        <v>266</v>
      </c>
      <c r="B192" s="16" t="s">
        <v>28</v>
      </c>
      <c r="C192" s="24">
        <f t="shared" si="12"/>
        <v>880347.34000000008</v>
      </c>
      <c r="D192" s="24">
        <f t="shared" si="12"/>
        <v>589366.90999999992</v>
      </c>
      <c r="E192" s="25"/>
      <c r="F192" s="26"/>
    </row>
    <row r="193" spans="1:7" hidden="1" x14ac:dyDescent="0.25">
      <c r="A193" s="177">
        <v>267</v>
      </c>
      <c r="B193" s="16" t="s">
        <v>29</v>
      </c>
      <c r="C193" s="24">
        <f t="shared" si="12"/>
        <v>180000</v>
      </c>
      <c r="D193" s="24">
        <f t="shared" si="12"/>
        <v>122259.82</v>
      </c>
      <c r="E193" s="25"/>
      <c r="F193" s="26"/>
    </row>
    <row r="194" spans="1:7" hidden="1" x14ac:dyDescent="0.25">
      <c r="A194" s="177">
        <v>268</v>
      </c>
      <c r="B194" s="16" t="s">
        <v>30</v>
      </c>
      <c r="C194" s="24">
        <f t="shared" si="12"/>
        <v>154389</v>
      </c>
      <c r="D194" s="24">
        <f t="shared" si="12"/>
        <v>147707</v>
      </c>
      <c r="E194" s="25"/>
      <c r="F194" s="26"/>
    </row>
    <row r="195" spans="1:7" hidden="1" x14ac:dyDescent="0.25">
      <c r="A195" s="177">
        <v>269</v>
      </c>
      <c r="B195" s="16" t="s">
        <v>31</v>
      </c>
      <c r="C195" s="24">
        <f t="shared" si="12"/>
        <v>10000</v>
      </c>
      <c r="D195" s="24">
        <f t="shared" si="12"/>
        <v>1350</v>
      </c>
      <c r="E195" s="25"/>
      <c r="F195" s="26"/>
    </row>
    <row r="196" spans="1:7" hidden="1" x14ac:dyDescent="0.25">
      <c r="A196" s="177">
        <v>292</v>
      </c>
      <c r="B196" s="16" t="s">
        <v>33</v>
      </c>
      <c r="C196" s="24">
        <f t="shared" ref="C196:D201" si="13">+K40+K85+K143</f>
        <v>262316.5</v>
      </c>
      <c r="D196" s="24">
        <f t="shared" si="13"/>
        <v>166528.5</v>
      </c>
      <c r="E196" s="25"/>
      <c r="F196" s="26"/>
    </row>
    <row r="197" spans="1:7" hidden="1" x14ac:dyDescent="0.25">
      <c r="A197" s="177">
        <v>295</v>
      </c>
      <c r="B197" s="16" t="s">
        <v>34</v>
      </c>
      <c r="C197" s="24">
        <f t="shared" si="13"/>
        <v>32456859.84</v>
      </c>
      <c r="D197" s="24">
        <f t="shared" si="13"/>
        <v>21302727.030000005</v>
      </c>
      <c r="E197" s="25"/>
      <c r="F197" s="26"/>
      <c r="G197" s="34"/>
    </row>
    <row r="198" spans="1:7" hidden="1" x14ac:dyDescent="0.25">
      <c r="A198" s="177">
        <v>297</v>
      </c>
      <c r="B198" s="16" t="s">
        <v>35</v>
      </c>
      <c r="C198" s="24">
        <f t="shared" si="13"/>
        <v>45600.32</v>
      </c>
      <c r="D198" s="24">
        <f t="shared" si="13"/>
        <v>28199.399999999998</v>
      </c>
      <c r="E198" s="25"/>
      <c r="F198" s="26"/>
    </row>
    <row r="199" spans="1:7" hidden="1" x14ac:dyDescent="0.25">
      <c r="A199" s="177">
        <v>298</v>
      </c>
      <c r="B199" s="16" t="s">
        <v>36</v>
      </c>
      <c r="C199" s="24">
        <f t="shared" si="13"/>
        <v>400000</v>
      </c>
      <c r="D199" s="24">
        <f t="shared" si="13"/>
        <v>232340.06</v>
      </c>
      <c r="E199" s="25"/>
      <c r="F199" s="26"/>
    </row>
    <row r="200" spans="1:7" hidden="1" x14ac:dyDescent="0.25">
      <c r="A200" s="177">
        <v>299</v>
      </c>
      <c r="B200" s="16" t="s">
        <v>37</v>
      </c>
      <c r="C200" s="24">
        <f t="shared" si="13"/>
        <v>300000</v>
      </c>
      <c r="D200" s="24">
        <f t="shared" si="13"/>
        <v>209738.9</v>
      </c>
      <c r="E200" s="25"/>
      <c r="F200" s="26"/>
    </row>
    <row r="201" spans="1:7" hidden="1" x14ac:dyDescent="0.25">
      <c r="A201" s="177">
        <v>323</v>
      </c>
      <c r="B201" s="16" t="s">
        <v>39</v>
      </c>
      <c r="C201" s="24">
        <f t="shared" si="13"/>
        <v>15417467.76</v>
      </c>
      <c r="D201" s="24">
        <f t="shared" si="13"/>
        <v>579800</v>
      </c>
      <c r="E201" s="25"/>
      <c r="F201" s="26"/>
    </row>
    <row r="202" spans="1:7" ht="15.75" hidden="1" x14ac:dyDescent="0.3">
      <c r="A202" s="21"/>
      <c r="B202" s="7" t="s">
        <v>50</v>
      </c>
      <c r="C202" s="11">
        <f>SUM(C180:C201)</f>
        <v>54213073.369999997</v>
      </c>
      <c r="D202" s="11">
        <f>SUM(D180:D201)</f>
        <v>26612222.790000003</v>
      </c>
    </row>
    <row r="203" spans="1:7" ht="15.75" hidden="1" x14ac:dyDescent="0.3">
      <c r="A203" s="21"/>
      <c r="B203" s="7" t="s">
        <v>51</v>
      </c>
      <c r="C203" s="11">
        <f>+C202+C177</f>
        <v>93428786.230000004</v>
      </c>
      <c r="D203" s="11">
        <f>D202+D177</f>
        <v>65286893.849999994</v>
      </c>
      <c r="E203" s="25"/>
      <c r="F203" s="25"/>
      <c r="G203" s="25"/>
    </row>
    <row r="204" spans="1:7" hidden="1" x14ac:dyDescent="0.25">
      <c r="A204" s="22"/>
    </row>
    <row r="205" spans="1:7" hidden="1" x14ac:dyDescent="0.25">
      <c r="A205" s="22"/>
    </row>
    <row r="206" spans="1:7" ht="15.75" x14ac:dyDescent="0.3">
      <c r="A206" s="22"/>
      <c r="B206" s="133"/>
      <c r="C206" s="37"/>
      <c r="D206" s="38"/>
    </row>
    <row r="207" spans="1:7" ht="15.75" x14ac:dyDescent="0.3">
      <c r="B207" s="133"/>
      <c r="C207" s="37"/>
      <c r="D207" s="38"/>
    </row>
    <row r="208" spans="1:7" ht="15.75" x14ac:dyDescent="0.3">
      <c r="B208" s="133"/>
      <c r="C208" s="37"/>
      <c r="D208" s="38"/>
    </row>
    <row r="209" spans="2:12" ht="15.75" x14ac:dyDescent="0.3">
      <c r="B209" s="133"/>
      <c r="C209" s="37"/>
      <c r="D209" s="38"/>
    </row>
    <row r="210" spans="2:12" ht="15.75" x14ac:dyDescent="0.3">
      <c r="B210" s="133"/>
      <c r="C210" s="37"/>
      <c r="D210" s="38"/>
    </row>
    <row r="211" spans="2:12" ht="15.75" x14ac:dyDescent="0.3">
      <c r="B211" s="133"/>
      <c r="C211" s="37"/>
      <c r="D211" s="38"/>
    </row>
    <row r="212" spans="2:12" x14ac:dyDescent="0.25">
      <c r="B212" s="2"/>
      <c r="C212" s="39"/>
      <c r="D212" s="36"/>
    </row>
    <row r="216" spans="2:12" x14ac:dyDescent="0.25">
      <c r="B216" s="40" t="s">
        <v>52</v>
      </c>
      <c r="D216" t="s">
        <v>53</v>
      </c>
      <c r="G216" s="2" t="s">
        <v>54</v>
      </c>
      <c r="I216" t="s">
        <v>58</v>
      </c>
    </row>
    <row r="217" spans="2:12" x14ac:dyDescent="0.25">
      <c r="D217" s="186" t="s">
        <v>55</v>
      </c>
      <c r="E217" s="186"/>
      <c r="F217" s="186"/>
      <c r="G217" s="2"/>
      <c r="H217" s="2"/>
      <c r="I217" s="2" t="s">
        <v>153</v>
      </c>
      <c r="J217" s="2"/>
      <c r="K217" s="2"/>
      <c r="L217" s="2"/>
    </row>
    <row r="218" spans="2:12" x14ac:dyDescent="0.25">
      <c r="D218" s="186" t="s">
        <v>56</v>
      </c>
      <c r="E218" s="186"/>
      <c r="F218" s="186"/>
      <c r="G218" s="2"/>
      <c r="H218" s="2"/>
      <c r="I218" s="2" t="s">
        <v>154</v>
      </c>
      <c r="J218" s="2"/>
      <c r="K218" s="2"/>
      <c r="L218" s="2"/>
    </row>
    <row r="219" spans="2:12" x14ac:dyDescent="0.25">
      <c r="D219" s="41"/>
      <c r="E219" s="41"/>
      <c r="H219" s="2"/>
      <c r="I219" s="2"/>
      <c r="J219" s="2"/>
    </row>
    <row r="220" spans="2:12" x14ac:dyDescent="0.25">
      <c r="B220" s="40" t="s">
        <v>57</v>
      </c>
      <c r="D220" s="2" t="s">
        <v>170</v>
      </c>
      <c r="H220" s="42"/>
      <c r="I220" s="42"/>
      <c r="J220" s="42"/>
      <c r="K220" s="187"/>
      <c r="L220" s="187"/>
    </row>
  </sheetData>
  <mergeCells count="27">
    <mergeCell ref="K8:L8"/>
    <mergeCell ref="A10:L10"/>
    <mergeCell ref="A11:L11"/>
    <mergeCell ref="A12:L12"/>
    <mergeCell ref="A14:L14"/>
    <mergeCell ref="N15:O15"/>
    <mergeCell ref="P15:Q15"/>
    <mergeCell ref="R15:S15"/>
    <mergeCell ref="A59:L59"/>
    <mergeCell ref="C60:D60"/>
    <mergeCell ref="E60:F60"/>
    <mergeCell ref="G60:H60"/>
    <mergeCell ref="I60:J60"/>
    <mergeCell ref="C15:D15"/>
    <mergeCell ref="E15:F15"/>
    <mergeCell ref="G15:H15"/>
    <mergeCell ref="I15:J15"/>
    <mergeCell ref="C175:D175"/>
    <mergeCell ref="D217:F217"/>
    <mergeCell ref="D218:F218"/>
    <mergeCell ref="K220:L220"/>
    <mergeCell ref="A117:L117"/>
    <mergeCell ref="C118:D118"/>
    <mergeCell ref="E118:F118"/>
    <mergeCell ref="G118:H118"/>
    <mergeCell ref="I118:J118"/>
    <mergeCell ref="K118:L118"/>
  </mergeCells>
  <hyperlinks>
    <hyperlink ref="A12" r:id="rId1" xr:uid="{74578EE8-2611-4398-9DB6-69743D5136A7}"/>
  </hyperlinks>
  <pageMargins left="0" right="0" top="0" bottom="0" header="0" footer="0"/>
  <pageSetup scale="70" orientation="landscape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E4B972-BA64-42BB-B8E9-9AF2A760995E}">
  <dimension ref="A7:S192"/>
  <sheetViews>
    <sheetView topLeftCell="A110" zoomScale="110" zoomScaleNormal="110" workbookViewId="0">
      <selection activeCell="B89" sqref="B89"/>
    </sheetView>
  </sheetViews>
  <sheetFormatPr baseColWidth="10" defaultRowHeight="15" x14ac:dyDescent="0.25"/>
  <cols>
    <col min="1" max="1" width="4" customWidth="1"/>
    <col min="2" max="2" width="48.140625" customWidth="1"/>
    <col min="3" max="3" width="13.7109375" hidden="1" customWidth="1"/>
    <col min="4" max="4" width="13.85546875" hidden="1" customWidth="1"/>
    <col min="5" max="5" width="14.85546875" hidden="1" customWidth="1"/>
    <col min="6" max="6" width="14.5703125" customWidth="1"/>
    <col min="7" max="7" width="15.140625" customWidth="1"/>
    <col min="8" max="8" width="13.5703125" customWidth="1"/>
    <col min="9" max="9" width="14.5703125" customWidth="1"/>
    <col min="10" max="10" width="13.5703125" customWidth="1"/>
    <col min="11" max="13" width="14.85546875" bestFit="1" customWidth="1"/>
    <col min="14" max="14" width="13.85546875" bestFit="1" customWidth="1"/>
    <col min="15" max="15" width="6.28515625" customWidth="1"/>
    <col min="16" max="16" width="5.85546875" customWidth="1"/>
    <col min="17" max="17" width="4.85546875" customWidth="1"/>
    <col min="18" max="18" width="6.140625" customWidth="1"/>
    <col min="19" max="19" width="5.5703125" customWidth="1"/>
    <col min="257" max="257" width="4" customWidth="1"/>
    <col min="258" max="258" width="48.140625" customWidth="1"/>
    <col min="259" max="261" width="0" hidden="1" customWidth="1"/>
    <col min="262" max="262" width="14.5703125" customWidth="1"/>
    <col min="263" max="263" width="15.140625" customWidth="1"/>
    <col min="264" max="264" width="13.5703125" customWidth="1"/>
    <col min="265" max="265" width="14.5703125" customWidth="1"/>
    <col min="266" max="266" width="13.5703125" customWidth="1"/>
    <col min="267" max="269" width="14.85546875" bestFit="1" customWidth="1"/>
    <col min="270" max="270" width="13.85546875" bestFit="1" customWidth="1"/>
    <col min="271" max="271" width="6.28515625" customWidth="1"/>
    <col min="272" max="272" width="5.85546875" customWidth="1"/>
    <col min="273" max="273" width="4.85546875" customWidth="1"/>
    <col min="274" max="274" width="6.140625" customWidth="1"/>
    <col min="275" max="275" width="5.5703125" customWidth="1"/>
    <col min="513" max="513" width="4" customWidth="1"/>
    <col min="514" max="514" width="48.140625" customWidth="1"/>
    <col min="515" max="517" width="0" hidden="1" customWidth="1"/>
    <col min="518" max="518" width="14.5703125" customWidth="1"/>
    <col min="519" max="519" width="15.140625" customWidth="1"/>
    <col min="520" max="520" width="13.5703125" customWidth="1"/>
    <col min="521" max="521" width="14.5703125" customWidth="1"/>
    <col min="522" max="522" width="13.5703125" customWidth="1"/>
    <col min="523" max="525" width="14.85546875" bestFit="1" customWidth="1"/>
    <col min="526" max="526" width="13.85546875" bestFit="1" customWidth="1"/>
    <col min="527" max="527" width="6.28515625" customWidth="1"/>
    <col min="528" max="528" width="5.85546875" customWidth="1"/>
    <col min="529" max="529" width="4.85546875" customWidth="1"/>
    <col min="530" max="530" width="6.140625" customWidth="1"/>
    <col min="531" max="531" width="5.5703125" customWidth="1"/>
    <col min="769" max="769" width="4" customWidth="1"/>
    <col min="770" max="770" width="48.140625" customWidth="1"/>
    <col min="771" max="773" width="0" hidden="1" customWidth="1"/>
    <col min="774" max="774" width="14.5703125" customWidth="1"/>
    <col min="775" max="775" width="15.140625" customWidth="1"/>
    <col min="776" max="776" width="13.5703125" customWidth="1"/>
    <col min="777" max="777" width="14.5703125" customWidth="1"/>
    <col min="778" max="778" width="13.5703125" customWidth="1"/>
    <col min="779" max="781" width="14.85546875" bestFit="1" customWidth="1"/>
    <col min="782" max="782" width="13.85546875" bestFit="1" customWidth="1"/>
    <col min="783" max="783" width="6.28515625" customWidth="1"/>
    <col min="784" max="784" width="5.85546875" customWidth="1"/>
    <col min="785" max="785" width="4.85546875" customWidth="1"/>
    <col min="786" max="786" width="6.140625" customWidth="1"/>
    <col min="787" max="787" width="5.5703125" customWidth="1"/>
    <col min="1025" max="1025" width="4" customWidth="1"/>
    <col min="1026" max="1026" width="48.140625" customWidth="1"/>
    <col min="1027" max="1029" width="0" hidden="1" customWidth="1"/>
    <col min="1030" max="1030" width="14.5703125" customWidth="1"/>
    <col min="1031" max="1031" width="15.140625" customWidth="1"/>
    <col min="1032" max="1032" width="13.5703125" customWidth="1"/>
    <col min="1033" max="1033" width="14.5703125" customWidth="1"/>
    <col min="1034" max="1034" width="13.5703125" customWidth="1"/>
    <col min="1035" max="1037" width="14.85546875" bestFit="1" customWidth="1"/>
    <col min="1038" max="1038" width="13.85546875" bestFit="1" customWidth="1"/>
    <col min="1039" max="1039" width="6.28515625" customWidth="1"/>
    <col min="1040" max="1040" width="5.85546875" customWidth="1"/>
    <col min="1041" max="1041" width="4.85546875" customWidth="1"/>
    <col min="1042" max="1042" width="6.140625" customWidth="1"/>
    <col min="1043" max="1043" width="5.5703125" customWidth="1"/>
    <col min="1281" max="1281" width="4" customWidth="1"/>
    <col min="1282" max="1282" width="48.140625" customWidth="1"/>
    <col min="1283" max="1285" width="0" hidden="1" customWidth="1"/>
    <col min="1286" max="1286" width="14.5703125" customWidth="1"/>
    <col min="1287" max="1287" width="15.140625" customWidth="1"/>
    <col min="1288" max="1288" width="13.5703125" customWidth="1"/>
    <col min="1289" max="1289" width="14.5703125" customWidth="1"/>
    <col min="1290" max="1290" width="13.5703125" customWidth="1"/>
    <col min="1291" max="1293" width="14.85546875" bestFit="1" customWidth="1"/>
    <col min="1294" max="1294" width="13.85546875" bestFit="1" customWidth="1"/>
    <col min="1295" max="1295" width="6.28515625" customWidth="1"/>
    <col min="1296" max="1296" width="5.85546875" customWidth="1"/>
    <col min="1297" max="1297" width="4.85546875" customWidth="1"/>
    <col min="1298" max="1298" width="6.140625" customWidth="1"/>
    <col min="1299" max="1299" width="5.5703125" customWidth="1"/>
    <col min="1537" max="1537" width="4" customWidth="1"/>
    <col min="1538" max="1538" width="48.140625" customWidth="1"/>
    <col min="1539" max="1541" width="0" hidden="1" customWidth="1"/>
    <col min="1542" max="1542" width="14.5703125" customWidth="1"/>
    <col min="1543" max="1543" width="15.140625" customWidth="1"/>
    <col min="1544" max="1544" width="13.5703125" customWidth="1"/>
    <col min="1545" max="1545" width="14.5703125" customWidth="1"/>
    <col min="1546" max="1546" width="13.5703125" customWidth="1"/>
    <col min="1547" max="1549" width="14.85546875" bestFit="1" customWidth="1"/>
    <col min="1550" max="1550" width="13.85546875" bestFit="1" customWidth="1"/>
    <col min="1551" max="1551" width="6.28515625" customWidth="1"/>
    <col min="1552" max="1552" width="5.85546875" customWidth="1"/>
    <col min="1553" max="1553" width="4.85546875" customWidth="1"/>
    <col min="1554" max="1554" width="6.140625" customWidth="1"/>
    <col min="1555" max="1555" width="5.5703125" customWidth="1"/>
    <col min="1793" max="1793" width="4" customWidth="1"/>
    <col min="1794" max="1794" width="48.140625" customWidth="1"/>
    <col min="1795" max="1797" width="0" hidden="1" customWidth="1"/>
    <col min="1798" max="1798" width="14.5703125" customWidth="1"/>
    <col min="1799" max="1799" width="15.140625" customWidth="1"/>
    <col min="1800" max="1800" width="13.5703125" customWidth="1"/>
    <col min="1801" max="1801" width="14.5703125" customWidth="1"/>
    <col min="1802" max="1802" width="13.5703125" customWidth="1"/>
    <col min="1803" max="1805" width="14.85546875" bestFit="1" customWidth="1"/>
    <col min="1806" max="1806" width="13.85546875" bestFit="1" customWidth="1"/>
    <col min="1807" max="1807" width="6.28515625" customWidth="1"/>
    <col min="1808" max="1808" width="5.85546875" customWidth="1"/>
    <col min="1809" max="1809" width="4.85546875" customWidth="1"/>
    <col min="1810" max="1810" width="6.140625" customWidth="1"/>
    <col min="1811" max="1811" width="5.5703125" customWidth="1"/>
    <col min="2049" max="2049" width="4" customWidth="1"/>
    <col min="2050" max="2050" width="48.140625" customWidth="1"/>
    <col min="2051" max="2053" width="0" hidden="1" customWidth="1"/>
    <col min="2054" max="2054" width="14.5703125" customWidth="1"/>
    <col min="2055" max="2055" width="15.140625" customWidth="1"/>
    <col min="2056" max="2056" width="13.5703125" customWidth="1"/>
    <col min="2057" max="2057" width="14.5703125" customWidth="1"/>
    <col min="2058" max="2058" width="13.5703125" customWidth="1"/>
    <col min="2059" max="2061" width="14.85546875" bestFit="1" customWidth="1"/>
    <col min="2062" max="2062" width="13.85546875" bestFit="1" customWidth="1"/>
    <col min="2063" max="2063" width="6.28515625" customWidth="1"/>
    <col min="2064" max="2064" width="5.85546875" customWidth="1"/>
    <col min="2065" max="2065" width="4.85546875" customWidth="1"/>
    <col min="2066" max="2066" width="6.140625" customWidth="1"/>
    <col min="2067" max="2067" width="5.5703125" customWidth="1"/>
    <col min="2305" max="2305" width="4" customWidth="1"/>
    <col min="2306" max="2306" width="48.140625" customWidth="1"/>
    <col min="2307" max="2309" width="0" hidden="1" customWidth="1"/>
    <col min="2310" max="2310" width="14.5703125" customWidth="1"/>
    <col min="2311" max="2311" width="15.140625" customWidth="1"/>
    <col min="2312" max="2312" width="13.5703125" customWidth="1"/>
    <col min="2313" max="2313" width="14.5703125" customWidth="1"/>
    <col min="2314" max="2314" width="13.5703125" customWidth="1"/>
    <col min="2315" max="2317" width="14.85546875" bestFit="1" customWidth="1"/>
    <col min="2318" max="2318" width="13.85546875" bestFit="1" customWidth="1"/>
    <col min="2319" max="2319" width="6.28515625" customWidth="1"/>
    <col min="2320" max="2320" width="5.85546875" customWidth="1"/>
    <col min="2321" max="2321" width="4.85546875" customWidth="1"/>
    <col min="2322" max="2322" width="6.140625" customWidth="1"/>
    <col min="2323" max="2323" width="5.5703125" customWidth="1"/>
    <col min="2561" max="2561" width="4" customWidth="1"/>
    <col min="2562" max="2562" width="48.140625" customWidth="1"/>
    <col min="2563" max="2565" width="0" hidden="1" customWidth="1"/>
    <col min="2566" max="2566" width="14.5703125" customWidth="1"/>
    <col min="2567" max="2567" width="15.140625" customWidth="1"/>
    <col min="2568" max="2568" width="13.5703125" customWidth="1"/>
    <col min="2569" max="2569" width="14.5703125" customWidth="1"/>
    <col min="2570" max="2570" width="13.5703125" customWidth="1"/>
    <col min="2571" max="2573" width="14.85546875" bestFit="1" customWidth="1"/>
    <col min="2574" max="2574" width="13.85546875" bestFit="1" customWidth="1"/>
    <col min="2575" max="2575" width="6.28515625" customWidth="1"/>
    <col min="2576" max="2576" width="5.85546875" customWidth="1"/>
    <col min="2577" max="2577" width="4.85546875" customWidth="1"/>
    <col min="2578" max="2578" width="6.140625" customWidth="1"/>
    <col min="2579" max="2579" width="5.5703125" customWidth="1"/>
    <col min="2817" max="2817" width="4" customWidth="1"/>
    <col min="2818" max="2818" width="48.140625" customWidth="1"/>
    <col min="2819" max="2821" width="0" hidden="1" customWidth="1"/>
    <col min="2822" max="2822" width="14.5703125" customWidth="1"/>
    <col min="2823" max="2823" width="15.140625" customWidth="1"/>
    <col min="2824" max="2824" width="13.5703125" customWidth="1"/>
    <col min="2825" max="2825" width="14.5703125" customWidth="1"/>
    <col min="2826" max="2826" width="13.5703125" customWidth="1"/>
    <col min="2827" max="2829" width="14.85546875" bestFit="1" customWidth="1"/>
    <col min="2830" max="2830" width="13.85546875" bestFit="1" customWidth="1"/>
    <col min="2831" max="2831" width="6.28515625" customWidth="1"/>
    <col min="2832" max="2832" width="5.85546875" customWidth="1"/>
    <col min="2833" max="2833" width="4.85546875" customWidth="1"/>
    <col min="2834" max="2834" width="6.140625" customWidth="1"/>
    <col min="2835" max="2835" width="5.5703125" customWidth="1"/>
    <col min="3073" max="3073" width="4" customWidth="1"/>
    <col min="3074" max="3074" width="48.140625" customWidth="1"/>
    <col min="3075" max="3077" width="0" hidden="1" customWidth="1"/>
    <col min="3078" max="3078" width="14.5703125" customWidth="1"/>
    <col min="3079" max="3079" width="15.140625" customWidth="1"/>
    <col min="3080" max="3080" width="13.5703125" customWidth="1"/>
    <col min="3081" max="3081" width="14.5703125" customWidth="1"/>
    <col min="3082" max="3082" width="13.5703125" customWidth="1"/>
    <col min="3083" max="3085" width="14.85546875" bestFit="1" customWidth="1"/>
    <col min="3086" max="3086" width="13.85546875" bestFit="1" customWidth="1"/>
    <col min="3087" max="3087" width="6.28515625" customWidth="1"/>
    <col min="3088" max="3088" width="5.85546875" customWidth="1"/>
    <col min="3089" max="3089" width="4.85546875" customWidth="1"/>
    <col min="3090" max="3090" width="6.140625" customWidth="1"/>
    <col min="3091" max="3091" width="5.5703125" customWidth="1"/>
    <col min="3329" max="3329" width="4" customWidth="1"/>
    <col min="3330" max="3330" width="48.140625" customWidth="1"/>
    <col min="3331" max="3333" width="0" hidden="1" customWidth="1"/>
    <col min="3334" max="3334" width="14.5703125" customWidth="1"/>
    <col min="3335" max="3335" width="15.140625" customWidth="1"/>
    <col min="3336" max="3336" width="13.5703125" customWidth="1"/>
    <col min="3337" max="3337" width="14.5703125" customWidth="1"/>
    <col min="3338" max="3338" width="13.5703125" customWidth="1"/>
    <col min="3339" max="3341" width="14.85546875" bestFit="1" customWidth="1"/>
    <col min="3342" max="3342" width="13.85546875" bestFit="1" customWidth="1"/>
    <col min="3343" max="3343" width="6.28515625" customWidth="1"/>
    <col min="3344" max="3344" width="5.85546875" customWidth="1"/>
    <col min="3345" max="3345" width="4.85546875" customWidth="1"/>
    <col min="3346" max="3346" width="6.140625" customWidth="1"/>
    <col min="3347" max="3347" width="5.5703125" customWidth="1"/>
    <col min="3585" max="3585" width="4" customWidth="1"/>
    <col min="3586" max="3586" width="48.140625" customWidth="1"/>
    <col min="3587" max="3589" width="0" hidden="1" customWidth="1"/>
    <col min="3590" max="3590" width="14.5703125" customWidth="1"/>
    <col min="3591" max="3591" width="15.140625" customWidth="1"/>
    <col min="3592" max="3592" width="13.5703125" customWidth="1"/>
    <col min="3593" max="3593" width="14.5703125" customWidth="1"/>
    <col min="3594" max="3594" width="13.5703125" customWidth="1"/>
    <col min="3595" max="3597" width="14.85546875" bestFit="1" customWidth="1"/>
    <col min="3598" max="3598" width="13.85546875" bestFit="1" customWidth="1"/>
    <col min="3599" max="3599" width="6.28515625" customWidth="1"/>
    <col min="3600" max="3600" width="5.85546875" customWidth="1"/>
    <col min="3601" max="3601" width="4.85546875" customWidth="1"/>
    <col min="3602" max="3602" width="6.140625" customWidth="1"/>
    <col min="3603" max="3603" width="5.5703125" customWidth="1"/>
    <col min="3841" max="3841" width="4" customWidth="1"/>
    <col min="3842" max="3842" width="48.140625" customWidth="1"/>
    <col min="3843" max="3845" width="0" hidden="1" customWidth="1"/>
    <col min="3846" max="3846" width="14.5703125" customWidth="1"/>
    <col min="3847" max="3847" width="15.140625" customWidth="1"/>
    <col min="3848" max="3848" width="13.5703125" customWidth="1"/>
    <col min="3849" max="3849" width="14.5703125" customWidth="1"/>
    <col min="3850" max="3850" width="13.5703125" customWidth="1"/>
    <col min="3851" max="3853" width="14.85546875" bestFit="1" customWidth="1"/>
    <col min="3854" max="3854" width="13.85546875" bestFit="1" customWidth="1"/>
    <col min="3855" max="3855" width="6.28515625" customWidth="1"/>
    <col min="3856" max="3856" width="5.85546875" customWidth="1"/>
    <col min="3857" max="3857" width="4.85546875" customWidth="1"/>
    <col min="3858" max="3858" width="6.140625" customWidth="1"/>
    <col min="3859" max="3859" width="5.5703125" customWidth="1"/>
    <col min="4097" max="4097" width="4" customWidth="1"/>
    <col min="4098" max="4098" width="48.140625" customWidth="1"/>
    <col min="4099" max="4101" width="0" hidden="1" customWidth="1"/>
    <col min="4102" max="4102" width="14.5703125" customWidth="1"/>
    <col min="4103" max="4103" width="15.140625" customWidth="1"/>
    <col min="4104" max="4104" width="13.5703125" customWidth="1"/>
    <col min="4105" max="4105" width="14.5703125" customWidth="1"/>
    <col min="4106" max="4106" width="13.5703125" customWidth="1"/>
    <col min="4107" max="4109" width="14.85546875" bestFit="1" customWidth="1"/>
    <col min="4110" max="4110" width="13.85546875" bestFit="1" customWidth="1"/>
    <col min="4111" max="4111" width="6.28515625" customWidth="1"/>
    <col min="4112" max="4112" width="5.85546875" customWidth="1"/>
    <col min="4113" max="4113" width="4.85546875" customWidth="1"/>
    <col min="4114" max="4114" width="6.140625" customWidth="1"/>
    <col min="4115" max="4115" width="5.5703125" customWidth="1"/>
    <col min="4353" max="4353" width="4" customWidth="1"/>
    <col min="4354" max="4354" width="48.140625" customWidth="1"/>
    <col min="4355" max="4357" width="0" hidden="1" customWidth="1"/>
    <col min="4358" max="4358" width="14.5703125" customWidth="1"/>
    <col min="4359" max="4359" width="15.140625" customWidth="1"/>
    <col min="4360" max="4360" width="13.5703125" customWidth="1"/>
    <col min="4361" max="4361" width="14.5703125" customWidth="1"/>
    <col min="4362" max="4362" width="13.5703125" customWidth="1"/>
    <col min="4363" max="4365" width="14.85546875" bestFit="1" customWidth="1"/>
    <col min="4366" max="4366" width="13.85546875" bestFit="1" customWidth="1"/>
    <col min="4367" max="4367" width="6.28515625" customWidth="1"/>
    <col min="4368" max="4368" width="5.85546875" customWidth="1"/>
    <col min="4369" max="4369" width="4.85546875" customWidth="1"/>
    <col min="4370" max="4370" width="6.140625" customWidth="1"/>
    <col min="4371" max="4371" width="5.5703125" customWidth="1"/>
    <col min="4609" max="4609" width="4" customWidth="1"/>
    <col min="4610" max="4610" width="48.140625" customWidth="1"/>
    <col min="4611" max="4613" width="0" hidden="1" customWidth="1"/>
    <col min="4614" max="4614" width="14.5703125" customWidth="1"/>
    <col min="4615" max="4615" width="15.140625" customWidth="1"/>
    <col min="4616" max="4616" width="13.5703125" customWidth="1"/>
    <col min="4617" max="4617" width="14.5703125" customWidth="1"/>
    <col min="4618" max="4618" width="13.5703125" customWidth="1"/>
    <col min="4619" max="4621" width="14.85546875" bestFit="1" customWidth="1"/>
    <col min="4622" max="4622" width="13.85546875" bestFit="1" customWidth="1"/>
    <col min="4623" max="4623" width="6.28515625" customWidth="1"/>
    <col min="4624" max="4624" width="5.85546875" customWidth="1"/>
    <col min="4625" max="4625" width="4.85546875" customWidth="1"/>
    <col min="4626" max="4626" width="6.140625" customWidth="1"/>
    <col min="4627" max="4627" width="5.5703125" customWidth="1"/>
    <col min="4865" max="4865" width="4" customWidth="1"/>
    <col min="4866" max="4866" width="48.140625" customWidth="1"/>
    <col min="4867" max="4869" width="0" hidden="1" customWidth="1"/>
    <col min="4870" max="4870" width="14.5703125" customWidth="1"/>
    <col min="4871" max="4871" width="15.140625" customWidth="1"/>
    <col min="4872" max="4872" width="13.5703125" customWidth="1"/>
    <col min="4873" max="4873" width="14.5703125" customWidth="1"/>
    <col min="4874" max="4874" width="13.5703125" customWidth="1"/>
    <col min="4875" max="4877" width="14.85546875" bestFit="1" customWidth="1"/>
    <col min="4878" max="4878" width="13.85546875" bestFit="1" customWidth="1"/>
    <col min="4879" max="4879" width="6.28515625" customWidth="1"/>
    <col min="4880" max="4880" width="5.85546875" customWidth="1"/>
    <col min="4881" max="4881" width="4.85546875" customWidth="1"/>
    <col min="4882" max="4882" width="6.140625" customWidth="1"/>
    <col min="4883" max="4883" width="5.5703125" customWidth="1"/>
    <col min="5121" max="5121" width="4" customWidth="1"/>
    <col min="5122" max="5122" width="48.140625" customWidth="1"/>
    <col min="5123" max="5125" width="0" hidden="1" customWidth="1"/>
    <col min="5126" max="5126" width="14.5703125" customWidth="1"/>
    <col min="5127" max="5127" width="15.140625" customWidth="1"/>
    <col min="5128" max="5128" width="13.5703125" customWidth="1"/>
    <col min="5129" max="5129" width="14.5703125" customWidth="1"/>
    <col min="5130" max="5130" width="13.5703125" customWidth="1"/>
    <col min="5131" max="5133" width="14.85546875" bestFit="1" customWidth="1"/>
    <col min="5134" max="5134" width="13.85546875" bestFit="1" customWidth="1"/>
    <col min="5135" max="5135" width="6.28515625" customWidth="1"/>
    <col min="5136" max="5136" width="5.85546875" customWidth="1"/>
    <col min="5137" max="5137" width="4.85546875" customWidth="1"/>
    <col min="5138" max="5138" width="6.140625" customWidth="1"/>
    <col min="5139" max="5139" width="5.5703125" customWidth="1"/>
    <col min="5377" max="5377" width="4" customWidth="1"/>
    <col min="5378" max="5378" width="48.140625" customWidth="1"/>
    <col min="5379" max="5381" width="0" hidden="1" customWidth="1"/>
    <col min="5382" max="5382" width="14.5703125" customWidth="1"/>
    <col min="5383" max="5383" width="15.140625" customWidth="1"/>
    <col min="5384" max="5384" width="13.5703125" customWidth="1"/>
    <col min="5385" max="5385" width="14.5703125" customWidth="1"/>
    <col min="5386" max="5386" width="13.5703125" customWidth="1"/>
    <col min="5387" max="5389" width="14.85546875" bestFit="1" customWidth="1"/>
    <col min="5390" max="5390" width="13.85546875" bestFit="1" customWidth="1"/>
    <col min="5391" max="5391" width="6.28515625" customWidth="1"/>
    <col min="5392" max="5392" width="5.85546875" customWidth="1"/>
    <col min="5393" max="5393" width="4.85546875" customWidth="1"/>
    <col min="5394" max="5394" width="6.140625" customWidth="1"/>
    <col min="5395" max="5395" width="5.5703125" customWidth="1"/>
    <col min="5633" max="5633" width="4" customWidth="1"/>
    <col min="5634" max="5634" width="48.140625" customWidth="1"/>
    <col min="5635" max="5637" width="0" hidden="1" customWidth="1"/>
    <col min="5638" max="5638" width="14.5703125" customWidth="1"/>
    <col min="5639" max="5639" width="15.140625" customWidth="1"/>
    <col min="5640" max="5640" width="13.5703125" customWidth="1"/>
    <col min="5641" max="5641" width="14.5703125" customWidth="1"/>
    <col min="5642" max="5642" width="13.5703125" customWidth="1"/>
    <col min="5643" max="5645" width="14.85546875" bestFit="1" customWidth="1"/>
    <col min="5646" max="5646" width="13.85546875" bestFit="1" customWidth="1"/>
    <col min="5647" max="5647" width="6.28515625" customWidth="1"/>
    <col min="5648" max="5648" width="5.85546875" customWidth="1"/>
    <col min="5649" max="5649" width="4.85546875" customWidth="1"/>
    <col min="5650" max="5650" width="6.140625" customWidth="1"/>
    <col min="5651" max="5651" width="5.5703125" customWidth="1"/>
    <col min="5889" max="5889" width="4" customWidth="1"/>
    <col min="5890" max="5890" width="48.140625" customWidth="1"/>
    <col min="5891" max="5893" width="0" hidden="1" customWidth="1"/>
    <col min="5894" max="5894" width="14.5703125" customWidth="1"/>
    <col min="5895" max="5895" width="15.140625" customWidth="1"/>
    <col min="5896" max="5896" width="13.5703125" customWidth="1"/>
    <col min="5897" max="5897" width="14.5703125" customWidth="1"/>
    <col min="5898" max="5898" width="13.5703125" customWidth="1"/>
    <col min="5899" max="5901" width="14.85546875" bestFit="1" customWidth="1"/>
    <col min="5902" max="5902" width="13.85546875" bestFit="1" customWidth="1"/>
    <col min="5903" max="5903" width="6.28515625" customWidth="1"/>
    <col min="5904" max="5904" width="5.85546875" customWidth="1"/>
    <col min="5905" max="5905" width="4.85546875" customWidth="1"/>
    <col min="5906" max="5906" width="6.140625" customWidth="1"/>
    <col min="5907" max="5907" width="5.5703125" customWidth="1"/>
    <col min="6145" max="6145" width="4" customWidth="1"/>
    <col min="6146" max="6146" width="48.140625" customWidth="1"/>
    <col min="6147" max="6149" width="0" hidden="1" customWidth="1"/>
    <col min="6150" max="6150" width="14.5703125" customWidth="1"/>
    <col min="6151" max="6151" width="15.140625" customWidth="1"/>
    <col min="6152" max="6152" width="13.5703125" customWidth="1"/>
    <col min="6153" max="6153" width="14.5703125" customWidth="1"/>
    <col min="6154" max="6154" width="13.5703125" customWidth="1"/>
    <col min="6155" max="6157" width="14.85546875" bestFit="1" customWidth="1"/>
    <col min="6158" max="6158" width="13.85546875" bestFit="1" customWidth="1"/>
    <col min="6159" max="6159" width="6.28515625" customWidth="1"/>
    <col min="6160" max="6160" width="5.85546875" customWidth="1"/>
    <col min="6161" max="6161" width="4.85546875" customWidth="1"/>
    <col min="6162" max="6162" width="6.140625" customWidth="1"/>
    <col min="6163" max="6163" width="5.5703125" customWidth="1"/>
    <col min="6401" max="6401" width="4" customWidth="1"/>
    <col min="6402" max="6402" width="48.140625" customWidth="1"/>
    <col min="6403" max="6405" width="0" hidden="1" customWidth="1"/>
    <col min="6406" max="6406" width="14.5703125" customWidth="1"/>
    <col min="6407" max="6407" width="15.140625" customWidth="1"/>
    <col min="6408" max="6408" width="13.5703125" customWidth="1"/>
    <col min="6409" max="6409" width="14.5703125" customWidth="1"/>
    <col min="6410" max="6410" width="13.5703125" customWidth="1"/>
    <col min="6411" max="6413" width="14.85546875" bestFit="1" customWidth="1"/>
    <col min="6414" max="6414" width="13.85546875" bestFit="1" customWidth="1"/>
    <col min="6415" max="6415" width="6.28515625" customWidth="1"/>
    <col min="6416" max="6416" width="5.85546875" customWidth="1"/>
    <col min="6417" max="6417" width="4.85546875" customWidth="1"/>
    <col min="6418" max="6418" width="6.140625" customWidth="1"/>
    <col min="6419" max="6419" width="5.5703125" customWidth="1"/>
    <col min="6657" max="6657" width="4" customWidth="1"/>
    <col min="6658" max="6658" width="48.140625" customWidth="1"/>
    <col min="6659" max="6661" width="0" hidden="1" customWidth="1"/>
    <col min="6662" max="6662" width="14.5703125" customWidth="1"/>
    <col min="6663" max="6663" width="15.140625" customWidth="1"/>
    <col min="6664" max="6664" width="13.5703125" customWidth="1"/>
    <col min="6665" max="6665" width="14.5703125" customWidth="1"/>
    <col min="6666" max="6666" width="13.5703125" customWidth="1"/>
    <col min="6667" max="6669" width="14.85546875" bestFit="1" customWidth="1"/>
    <col min="6670" max="6670" width="13.85546875" bestFit="1" customWidth="1"/>
    <col min="6671" max="6671" width="6.28515625" customWidth="1"/>
    <col min="6672" max="6672" width="5.85546875" customWidth="1"/>
    <col min="6673" max="6673" width="4.85546875" customWidth="1"/>
    <col min="6674" max="6674" width="6.140625" customWidth="1"/>
    <col min="6675" max="6675" width="5.5703125" customWidth="1"/>
    <col min="6913" max="6913" width="4" customWidth="1"/>
    <col min="6914" max="6914" width="48.140625" customWidth="1"/>
    <col min="6915" max="6917" width="0" hidden="1" customWidth="1"/>
    <col min="6918" max="6918" width="14.5703125" customWidth="1"/>
    <col min="6919" max="6919" width="15.140625" customWidth="1"/>
    <col min="6920" max="6920" width="13.5703125" customWidth="1"/>
    <col min="6921" max="6921" width="14.5703125" customWidth="1"/>
    <col min="6922" max="6922" width="13.5703125" customWidth="1"/>
    <col min="6923" max="6925" width="14.85546875" bestFit="1" customWidth="1"/>
    <col min="6926" max="6926" width="13.85546875" bestFit="1" customWidth="1"/>
    <col min="6927" max="6927" width="6.28515625" customWidth="1"/>
    <col min="6928" max="6928" width="5.85546875" customWidth="1"/>
    <col min="6929" max="6929" width="4.85546875" customWidth="1"/>
    <col min="6930" max="6930" width="6.140625" customWidth="1"/>
    <col min="6931" max="6931" width="5.5703125" customWidth="1"/>
    <col min="7169" max="7169" width="4" customWidth="1"/>
    <col min="7170" max="7170" width="48.140625" customWidth="1"/>
    <col min="7171" max="7173" width="0" hidden="1" customWidth="1"/>
    <col min="7174" max="7174" width="14.5703125" customWidth="1"/>
    <col min="7175" max="7175" width="15.140625" customWidth="1"/>
    <col min="7176" max="7176" width="13.5703125" customWidth="1"/>
    <col min="7177" max="7177" width="14.5703125" customWidth="1"/>
    <col min="7178" max="7178" width="13.5703125" customWidth="1"/>
    <col min="7179" max="7181" width="14.85546875" bestFit="1" customWidth="1"/>
    <col min="7182" max="7182" width="13.85546875" bestFit="1" customWidth="1"/>
    <col min="7183" max="7183" width="6.28515625" customWidth="1"/>
    <col min="7184" max="7184" width="5.85546875" customWidth="1"/>
    <col min="7185" max="7185" width="4.85546875" customWidth="1"/>
    <col min="7186" max="7186" width="6.140625" customWidth="1"/>
    <col min="7187" max="7187" width="5.5703125" customWidth="1"/>
    <col min="7425" max="7425" width="4" customWidth="1"/>
    <col min="7426" max="7426" width="48.140625" customWidth="1"/>
    <col min="7427" max="7429" width="0" hidden="1" customWidth="1"/>
    <col min="7430" max="7430" width="14.5703125" customWidth="1"/>
    <col min="7431" max="7431" width="15.140625" customWidth="1"/>
    <col min="7432" max="7432" width="13.5703125" customWidth="1"/>
    <col min="7433" max="7433" width="14.5703125" customWidth="1"/>
    <col min="7434" max="7434" width="13.5703125" customWidth="1"/>
    <col min="7435" max="7437" width="14.85546875" bestFit="1" customWidth="1"/>
    <col min="7438" max="7438" width="13.85546875" bestFit="1" customWidth="1"/>
    <col min="7439" max="7439" width="6.28515625" customWidth="1"/>
    <col min="7440" max="7440" width="5.85546875" customWidth="1"/>
    <col min="7441" max="7441" width="4.85546875" customWidth="1"/>
    <col min="7442" max="7442" width="6.140625" customWidth="1"/>
    <col min="7443" max="7443" width="5.5703125" customWidth="1"/>
    <col min="7681" max="7681" width="4" customWidth="1"/>
    <col min="7682" max="7682" width="48.140625" customWidth="1"/>
    <col min="7683" max="7685" width="0" hidden="1" customWidth="1"/>
    <col min="7686" max="7686" width="14.5703125" customWidth="1"/>
    <col min="7687" max="7687" width="15.140625" customWidth="1"/>
    <col min="7688" max="7688" width="13.5703125" customWidth="1"/>
    <col min="7689" max="7689" width="14.5703125" customWidth="1"/>
    <col min="7690" max="7690" width="13.5703125" customWidth="1"/>
    <col min="7691" max="7693" width="14.85546875" bestFit="1" customWidth="1"/>
    <col min="7694" max="7694" width="13.85546875" bestFit="1" customWidth="1"/>
    <col min="7695" max="7695" width="6.28515625" customWidth="1"/>
    <col min="7696" max="7696" width="5.85546875" customWidth="1"/>
    <col min="7697" max="7697" width="4.85546875" customWidth="1"/>
    <col min="7698" max="7698" width="6.140625" customWidth="1"/>
    <col min="7699" max="7699" width="5.5703125" customWidth="1"/>
    <col min="7937" max="7937" width="4" customWidth="1"/>
    <col min="7938" max="7938" width="48.140625" customWidth="1"/>
    <col min="7939" max="7941" width="0" hidden="1" customWidth="1"/>
    <col min="7942" max="7942" width="14.5703125" customWidth="1"/>
    <col min="7943" max="7943" width="15.140625" customWidth="1"/>
    <col min="7944" max="7944" width="13.5703125" customWidth="1"/>
    <col min="7945" max="7945" width="14.5703125" customWidth="1"/>
    <col min="7946" max="7946" width="13.5703125" customWidth="1"/>
    <col min="7947" max="7949" width="14.85546875" bestFit="1" customWidth="1"/>
    <col min="7950" max="7950" width="13.85546875" bestFit="1" customWidth="1"/>
    <col min="7951" max="7951" width="6.28515625" customWidth="1"/>
    <col min="7952" max="7952" width="5.85546875" customWidth="1"/>
    <col min="7953" max="7953" width="4.85546875" customWidth="1"/>
    <col min="7954" max="7954" width="6.140625" customWidth="1"/>
    <col min="7955" max="7955" width="5.5703125" customWidth="1"/>
    <col min="8193" max="8193" width="4" customWidth="1"/>
    <col min="8194" max="8194" width="48.140625" customWidth="1"/>
    <col min="8195" max="8197" width="0" hidden="1" customWidth="1"/>
    <col min="8198" max="8198" width="14.5703125" customWidth="1"/>
    <col min="8199" max="8199" width="15.140625" customWidth="1"/>
    <col min="8200" max="8200" width="13.5703125" customWidth="1"/>
    <col min="8201" max="8201" width="14.5703125" customWidth="1"/>
    <col min="8202" max="8202" width="13.5703125" customWidth="1"/>
    <col min="8203" max="8205" width="14.85546875" bestFit="1" customWidth="1"/>
    <col min="8206" max="8206" width="13.85546875" bestFit="1" customWidth="1"/>
    <col min="8207" max="8207" width="6.28515625" customWidth="1"/>
    <col min="8208" max="8208" width="5.85546875" customWidth="1"/>
    <col min="8209" max="8209" width="4.85546875" customWidth="1"/>
    <col min="8210" max="8210" width="6.140625" customWidth="1"/>
    <col min="8211" max="8211" width="5.5703125" customWidth="1"/>
    <col min="8449" max="8449" width="4" customWidth="1"/>
    <col min="8450" max="8450" width="48.140625" customWidth="1"/>
    <col min="8451" max="8453" width="0" hidden="1" customWidth="1"/>
    <col min="8454" max="8454" width="14.5703125" customWidth="1"/>
    <col min="8455" max="8455" width="15.140625" customWidth="1"/>
    <col min="8456" max="8456" width="13.5703125" customWidth="1"/>
    <col min="8457" max="8457" width="14.5703125" customWidth="1"/>
    <col min="8458" max="8458" width="13.5703125" customWidth="1"/>
    <col min="8459" max="8461" width="14.85546875" bestFit="1" customWidth="1"/>
    <col min="8462" max="8462" width="13.85546875" bestFit="1" customWidth="1"/>
    <col min="8463" max="8463" width="6.28515625" customWidth="1"/>
    <col min="8464" max="8464" width="5.85546875" customWidth="1"/>
    <col min="8465" max="8465" width="4.85546875" customWidth="1"/>
    <col min="8466" max="8466" width="6.140625" customWidth="1"/>
    <col min="8467" max="8467" width="5.5703125" customWidth="1"/>
    <col min="8705" max="8705" width="4" customWidth="1"/>
    <col min="8706" max="8706" width="48.140625" customWidth="1"/>
    <col min="8707" max="8709" width="0" hidden="1" customWidth="1"/>
    <col min="8710" max="8710" width="14.5703125" customWidth="1"/>
    <col min="8711" max="8711" width="15.140625" customWidth="1"/>
    <col min="8712" max="8712" width="13.5703125" customWidth="1"/>
    <col min="8713" max="8713" width="14.5703125" customWidth="1"/>
    <col min="8714" max="8714" width="13.5703125" customWidth="1"/>
    <col min="8715" max="8717" width="14.85546875" bestFit="1" customWidth="1"/>
    <col min="8718" max="8718" width="13.85546875" bestFit="1" customWidth="1"/>
    <col min="8719" max="8719" width="6.28515625" customWidth="1"/>
    <col min="8720" max="8720" width="5.85546875" customWidth="1"/>
    <col min="8721" max="8721" width="4.85546875" customWidth="1"/>
    <col min="8722" max="8722" width="6.140625" customWidth="1"/>
    <col min="8723" max="8723" width="5.5703125" customWidth="1"/>
    <col min="8961" max="8961" width="4" customWidth="1"/>
    <col min="8962" max="8962" width="48.140625" customWidth="1"/>
    <col min="8963" max="8965" width="0" hidden="1" customWidth="1"/>
    <col min="8966" max="8966" width="14.5703125" customWidth="1"/>
    <col min="8967" max="8967" width="15.140625" customWidth="1"/>
    <col min="8968" max="8968" width="13.5703125" customWidth="1"/>
    <col min="8969" max="8969" width="14.5703125" customWidth="1"/>
    <col min="8970" max="8970" width="13.5703125" customWidth="1"/>
    <col min="8971" max="8973" width="14.85546875" bestFit="1" customWidth="1"/>
    <col min="8974" max="8974" width="13.85546875" bestFit="1" customWidth="1"/>
    <col min="8975" max="8975" width="6.28515625" customWidth="1"/>
    <col min="8976" max="8976" width="5.85546875" customWidth="1"/>
    <col min="8977" max="8977" width="4.85546875" customWidth="1"/>
    <col min="8978" max="8978" width="6.140625" customWidth="1"/>
    <col min="8979" max="8979" width="5.5703125" customWidth="1"/>
    <col min="9217" max="9217" width="4" customWidth="1"/>
    <col min="9218" max="9218" width="48.140625" customWidth="1"/>
    <col min="9219" max="9221" width="0" hidden="1" customWidth="1"/>
    <col min="9222" max="9222" width="14.5703125" customWidth="1"/>
    <col min="9223" max="9223" width="15.140625" customWidth="1"/>
    <col min="9224" max="9224" width="13.5703125" customWidth="1"/>
    <col min="9225" max="9225" width="14.5703125" customWidth="1"/>
    <col min="9226" max="9226" width="13.5703125" customWidth="1"/>
    <col min="9227" max="9229" width="14.85546875" bestFit="1" customWidth="1"/>
    <col min="9230" max="9230" width="13.85546875" bestFit="1" customWidth="1"/>
    <col min="9231" max="9231" width="6.28515625" customWidth="1"/>
    <col min="9232" max="9232" width="5.85546875" customWidth="1"/>
    <col min="9233" max="9233" width="4.85546875" customWidth="1"/>
    <col min="9234" max="9234" width="6.140625" customWidth="1"/>
    <col min="9235" max="9235" width="5.5703125" customWidth="1"/>
    <col min="9473" max="9473" width="4" customWidth="1"/>
    <col min="9474" max="9474" width="48.140625" customWidth="1"/>
    <col min="9475" max="9477" width="0" hidden="1" customWidth="1"/>
    <col min="9478" max="9478" width="14.5703125" customWidth="1"/>
    <col min="9479" max="9479" width="15.140625" customWidth="1"/>
    <col min="9480" max="9480" width="13.5703125" customWidth="1"/>
    <col min="9481" max="9481" width="14.5703125" customWidth="1"/>
    <col min="9482" max="9482" width="13.5703125" customWidth="1"/>
    <col min="9483" max="9485" width="14.85546875" bestFit="1" customWidth="1"/>
    <col min="9486" max="9486" width="13.85546875" bestFit="1" customWidth="1"/>
    <col min="9487" max="9487" width="6.28515625" customWidth="1"/>
    <col min="9488" max="9488" width="5.85546875" customWidth="1"/>
    <col min="9489" max="9489" width="4.85546875" customWidth="1"/>
    <col min="9490" max="9490" width="6.140625" customWidth="1"/>
    <col min="9491" max="9491" width="5.5703125" customWidth="1"/>
    <col min="9729" max="9729" width="4" customWidth="1"/>
    <col min="9730" max="9730" width="48.140625" customWidth="1"/>
    <col min="9731" max="9733" width="0" hidden="1" customWidth="1"/>
    <col min="9734" max="9734" width="14.5703125" customWidth="1"/>
    <col min="9735" max="9735" width="15.140625" customWidth="1"/>
    <col min="9736" max="9736" width="13.5703125" customWidth="1"/>
    <col min="9737" max="9737" width="14.5703125" customWidth="1"/>
    <col min="9738" max="9738" width="13.5703125" customWidth="1"/>
    <col min="9739" max="9741" width="14.85546875" bestFit="1" customWidth="1"/>
    <col min="9742" max="9742" width="13.85546875" bestFit="1" customWidth="1"/>
    <col min="9743" max="9743" width="6.28515625" customWidth="1"/>
    <col min="9744" max="9744" width="5.85546875" customWidth="1"/>
    <col min="9745" max="9745" width="4.85546875" customWidth="1"/>
    <col min="9746" max="9746" width="6.140625" customWidth="1"/>
    <col min="9747" max="9747" width="5.5703125" customWidth="1"/>
    <col min="9985" max="9985" width="4" customWidth="1"/>
    <col min="9986" max="9986" width="48.140625" customWidth="1"/>
    <col min="9987" max="9989" width="0" hidden="1" customWidth="1"/>
    <col min="9990" max="9990" width="14.5703125" customWidth="1"/>
    <col min="9991" max="9991" width="15.140625" customWidth="1"/>
    <col min="9992" max="9992" width="13.5703125" customWidth="1"/>
    <col min="9993" max="9993" width="14.5703125" customWidth="1"/>
    <col min="9994" max="9994" width="13.5703125" customWidth="1"/>
    <col min="9995" max="9997" width="14.85546875" bestFit="1" customWidth="1"/>
    <col min="9998" max="9998" width="13.85546875" bestFit="1" customWidth="1"/>
    <col min="9999" max="9999" width="6.28515625" customWidth="1"/>
    <col min="10000" max="10000" width="5.85546875" customWidth="1"/>
    <col min="10001" max="10001" width="4.85546875" customWidth="1"/>
    <col min="10002" max="10002" width="6.140625" customWidth="1"/>
    <col min="10003" max="10003" width="5.5703125" customWidth="1"/>
    <col min="10241" max="10241" width="4" customWidth="1"/>
    <col min="10242" max="10242" width="48.140625" customWidth="1"/>
    <col min="10243" max="10245" width="0" hidden="1" customWidth="1"/>
    <col min="10246" max="10246" width="14.5703125" customWidth="1"/>
    <col min="10247" max="10247" width="15.140625" customWidth="1"/>
    <col min="10248" max="10248" width="13.5703125" customWidth="1"/>
    <col min="10249" max="10249" width="14.5703125" customWidth="1"/>
    <col min="10250" max="10250" width="13.5703125" customWidth="1"/>
    <col min="10251" max="10253" width="14.85546875" bestFit="1" customWidth="1"/>
    <col min="10254" max="10254" width="13.85546875" bestFit="1" customWidth="1"/>
    <col min="10255" max="10255" width="6.28515625" customWidth="1"/>
    <col min="10256" max="10256" width="5.85546875" customWidth="1"/>
    <col min="10257" max="10257" width="4.85546875" customWidth="1"/>
    <col min="10258" max="10258" width="6.140625" customWidth="1"/>
    <col min="10259" max="10259" width="5.5703125" customWidth="1"/>
    <col min="10497" max="10497" width="4" customWidth="1"/>
    <col min="10498" max="10498" width="48.140625" customWidth="1"/>
    <col min="10499" max="10501" width="0" hidden="1" customWidth="1"/>
    <col min="10502" max="10502" width="14.5703125" customWidth="1"/>
    <col min="10503" max="10503" width="15.140625" customWidth="1"/>
    <col min="10504" max="10504" width="13.5703125" customWidth="1"/>
    <col min="10505" max="10505" width="14.5703125" customWidth="1"/>
    <col min="10506" max="10506" width="13.5703125" customWidth="1"/>
    <col min="10507" max="10509" width="14.85546875" bestFit="1" customWidth="1"/>
    <col min="10510" max="10510" width="13.85546875" bestFit="1" customWidth="1"/>
    <col min="10511" max="10511" width="6.28515625" customWidth="1"/>
    <col min="10512" max="10512" width="5.85546875" customWidth="1"/>
    <col min="10513" max="10513" width="4.85546875" customWidth="1"/>
    <col min="10514" max="10514" width="6.140625" customWidth="1"/>
    <col min="10515" max="10515" width="5.5703125" customWidth="1"/>
    <col min="10753" max="10753" width="4" customWidth="1"/>
    <col min="10754" max="10754" width="48.140625" customWidth="1"/>
    <col min="10755" max="10757" width="0" hidden="1" customWidth="1"/>
    <col min="10758" max="10758" width="14.5703125" customWidth="1"/>
    <col min="10759" max="10759" width="15.140625" customWidth="1"/>
    <col min="10760" max="10760" width="13.5703125" customWidth="1"/>
    <col min="10761" max="10761" width="14.5703125" customWidth="1"/>
    <col min="10762" max="10762" width="13.5703125" customWidth="1"/>
    <col min="10763" max="10765" width="14.85546875" bestFit="1" customWidth="1"/>
    <col min="10766" max="10766" width="13.85546875" bestFit="1" customWidth="1"/>
    <col min="10767" max="10767" width="6.28515625" customWidth="1"/>
    <col min="10768" max="10768" width="5.85546875" customWidth="1"/>
    <col min="10769" max="10769" width="4.85546875" customWidth="1"/>
    <col min="10770" max="10770" width="6.140625" customWidth="1"/>
    <col min="10771" max="10771" width="5.5703125" customWidth="1"/>
    <col min="11009" max="11009" width="4" customWidth="1"/>
    <col min="11010" max="11010" width="48.140625" customWidth="1"/>
    <col min="11011" max="11013" width="0" hidden="1" customWidth="1"/>
    <col min="11014" max="11014" width="14.5703125" customWidth="1"/>
    <col min="11015" max="11015" width="15.140625" customWidth="1"/>
    <col min="11016" max="11016" width="13.5703125" customWidth="1"/>
    <col min="11017" max="11017" width="14.5703125" customWidth="1"/>
    <col min="11018" max="11018" width="13.5703125" customWidth="1"/>
    <col min="11019" max="11021" width="14.85546875" bestFit="1" customWidth="1"/>
    <col min="11022" max="11022" width="13.85546875" bestFit="1" customWidth="1"/>
    <col min="11023" max="11023" width="6.28515625" customWidth="1"/>
    <col min="11024" max="11024" width="5.85546875" customWidth="1"/>
    <col min="11025" max="11025" width="4.85546875" customWidth="1"/>
    <col min="11026" max="11026" width="6.140625" customWidth="1"/>
    <col min="11027" max="11027" width="5.5703125" customWidth="1"/>
    <col min="11265" max="11265" width="4" customWidth="1"/>
    <col min="11266" max="11266" width="48.140625" customWidth="1"/>
    <col min="11267" max="11269" width="0" hidden="1" customWidth="1"/>
    <col min="11270" max="11270" width="14.5703125" customWidth="1"/>
    <col min="11271" max="11271" width="15.140625" customWidth="1"/>
    <col min="11272" max="11272" width="13.5703125" customWidth="1"/>
    <col min="11273" max="11273" width="14.5703125" customWidth="1"/>
    <col min="11274" max="11274" width="13.5703125" customWidth="1"/>
    <col min="11275" max="11277" width="14.85546875" bestFit="1" customWidth="1"/>
    <col min="11278" max="11278" width="13.85546875" bestFit="1" customWidth="1"/>
    <col min="11279" max="11279" width="6.28515625" customWidth="1"/>
    <col min="11280" max="11280" width="5.85546875" customWidth="1"/>
    <col min="11281" max="11281" width="4.85546875" customWidth="1"/>
    <col min="11282" max="11282" width="6.140625" customWidth="1"/>
    <col min="11283" max="11283" width="5.5703125" customWidth="1"/>
    <col min="11521" max="11521" width="4" customWidth="1"/>
    <col min="11522" max="11522" width="48.140625" customWidth="1"/>
    <col min="11523" max="11525" width="0" hidden="1" customWidth="1"/>
    <col min="11526" max="11526" width="14.5703125" customWidth="1"/>
    <col min="11527" max="11527" width="15.140625" customWidth="1"/>
    <col min="11528" max="11528" width="13.5703125" customWidth="1"/>
    <col min="11529" max="11529" width="14.5703125" customWidth="1"/>
    <col min="11530" max="11530" width="13.5703125" customWidth="1"/>
    <col min="11531" max="11533" width="14.85546875" bestFit="1" customWidth="1"/>
    <col min="11534" max="11534" width="13.85546875" bestFit="1" customWidth="1"/>
    <col min="11535" max="11535" width="6.28515625" customWidth="1"/>
    <col min="11536" max="11536" width="5.85546875" customWidth="1"/>
    <col min="11537" max="11537" width="4.85546875" customWidth="1"/>
    <col min="11538" max="11538" width="6.140625" customWidth="1"/>
    <col min="11539" max="11539" width="5.5703125" customWidth="1"/>
    <col min="11777" max="11777" width="4" customWidth="1"/>
    <col min="11778" max="11778" width="48.140625" customWidth="1"/>
    <col min="11779" max="11781" width="0" hidden="1" customWidth="1"/>
    <col min="11782" max="11782" width="14.5703125" customWidth="1"/>
    <col min="11783" max="11783" width="15.140625" customWidth="1"/>
    <col min="11784" max="11784" width="13.5703125" customWidth="1"/>
    <col min="11785" max="11785" width="14.5703125" customWidth="1"/>
    <col min="11786" max="11786" width="13.5703125" customWidth="1"/>
    <col min="11787" max="11789" width="14.85546875" bestFit="1" customWidth="1"/>
    <col min="11790" max="11790" width="13.85546875" bestFit="1" customWidth="1"/>
    <col min="11791" max="11791" width="6.28515625" customWidth="1"/>
    <col min="11792" max="11792" width="5.85546875" customWidth="1"/>
    <col min="11793" max="11793" width="4.85546875" customWidth="1"/>
    <col min="11794" max="11794" width="6.140625" customWidth="1"/>
    <col min="11795" max="11795" width="5.5703125" customWidth="1"/>
    <col min="12033" max="12033" width="4" customWidth="1"/>
    <col min="12034" max="12034" width="48.140625" customWidth="1"/>
    <col min="12035" max="12037" width="0" hidden="1" customWidth="1"/>
    <col min="12038" max="12038" width="14.5703125" customWidth="1"/>
    <col min="12039" max="12039" width="15.140625" customWidth="1"/>
    <col min="12040" max="12040" width="13.5703125" customWidth="1"/>
    <col min="12041" max="12041" width="14.5703125" customWidth="1"/>
    <col min="12042" max="12042" width="13.5703125" customWidth="1"/>
    <col min="12043" max="12045" width="14.85546875" bestFit="1" customWidth="1"/>
    <col min="12046" max="12046" width="13.85546875" bestFit="1" customWidth="1"/>
    <col min="12047" max="12047" width="6.28515625" customWidth="1"/>
    <col min="12048" max="12048" width="5.85546875" customWidth="1"/>
    <col min="12049" max="12049" width="4.85546875" customWidth="1"/>
    <col min="12050" max="12050" width="6.140625" customWidth="1"/>
    <col min="12051" max="12051" width="5.5703125" customWidth="1"/>
    <col min="12289" max="12289" width="4" customWidth="1"/>
    <col min="12290" max="12290" width="48.140625" customWidth="1"/>
    <col min="12291" max="12293" width="0" hidden="1" customWidth="1"/>
    <col min="12294" max="12294" width="14.5703125" customWidth="1"/>
    <col min="12295" max="12295" width="15.140625" customWidth="1"/>
    <col min="12296" max="12296" width="13.5703125" customWidth="1"/>
    <col min="12297" max="12297" width="14.5703125" customWidth="1"/>
    <col min="12298" max="12298" width="13.5703125" customWidth="1"/>
    <col min="12299" max="12301" width="14.85546875" bestFit="1" customWidth="1"/>
    <col min="12302" max="12302" width="13.85546875" bestFit="1" customWidth="1"/>
    <col min="12303" max="12303" width="6.28515625" customWidth="1"/>
    <col min="12304" max="12304" width="5.85546875" customWidth="1"/>
    <col min="12305" max="12305" width="4.85546875" customWidth="1"/>
    <col min="12306" max="12306" width="6.140625" customWidth="1"/>
    <col min="12307" max="12307" width="5.5703125" customWidth="1"/>
    <col min="12545" max="12545" width="4" customWidth="1"/>
    <col min="12546" max="12546" width="48.140625" customWidth="1"/>
    <col min="12547" max="12549" width="0" hidden="1" customWidth="1"/>
    <col min="12550" max="12550" width="14.5703125" customWidth="1"/>
    <col min="12551" max="12551" width="15.140625" customWidth="1"/>
    <col min="12552" max="12552" width="13.5703125" customWidth="1"/>
    <col min="12553" max="12553" width="14.5703125" customWidth="1"/>
    <col min="12554" max="12554" width="13.5703125" customWidth="1"/>
    <col min="12555" max="12557" width="14.85546875" bestFit="1" customWidth="1"/>
    <col min="12558" max="12558" width="13.85546875" bestFit="1" customWidth="1"/>
    <col min="12559" max="12559" width="6.28515625" customWidth="1"/>
    <col min="12560" max="12560" width="5.85546875" customWidth="1"/>
    <col min="12561" max="12561" width="4.85546875" customWidth="1"/>
    <col min="12562" max="12562" width="6.140625" customWidth="1"/>
    <col min="12563" max="12563" width="5.5703125" customWidth="1"/>
    <col min="12801" max="12801" width="4" customWidth="1"/>
    <col min="12802" max="12802" width="48.140625" customWidth="1"/>
    <col min="12803" max="12805" width="0" hidden="1" customWidth="1"/>
    <col min="12806" max="12806" width="14.5703125" customWidth="1"/>
    <col min="12807" max="12807" width="15.140625" customWidth="1"/>
    <col min="12808" max="12808" width="13.5703125" customWidth="1"/>
    <col min="12809" max="12809" width="14.5703125" customWidth="1"/>
    <col min="12810" max="12810" width="13.5703125" customWidth="1"/>
    <col min="12811" max="12813" width="14.85546875" bestFit="1" customWidth="1"/>
    <col min="12814" max="12814" width="13.85546875" bestFit="1" customWidth="1"/>
    <col min="12815" max="12815" width="6.28515625" customWidth="1"/>
    <col min="12816" max="12816" width="5.85546875" customWidth="1"/>
    <col min="12817" max="12817" width="4.85546875" customWidth="1"/>
    <col min="12818" max="12818" width="6.140625" customWidth="1"/>
    <col min="12819" max="12819" width="5.5703125" customWidth="1"/>
    <col min="13057" max="13057" width="4" customWidth="1"/>
    <col min="13058" max="13058" width="48.140625" customWidth="1"/>
    <col min="13059" max="13061" width="0" hidden="1" customWidth="1"/>
    <col min="13062" max="13062" width="14.5703125" customWidth="1"/>
    <col min="13063" max="13063" width="15.140625" customWidth="1"/>
    <col min="13064" max="13064" width="13.5703125" customWidth="1"/>
    <col min="13065" max="13065" width="14.5703125" customWidth="1"/>
    <col min="13066" max="13066" width="13.5703125" customWidth="1"/>
    <col min="13067" max="13069" width="14.85546875" bestFit="1" customWidth="1"/>
    <col min="13070" max="13070" width="13.85546875" bestFit="1" customWidth="1"/>
    <col min="13071" max="13071" width="6.28515625" customWidth="1"/>
    <col min="13072" max="13072" width="5.85546875" customWidth="1"/>
    <col min="13073" max="13073" width="4.85546875" customWidth="1"/>
    <col min="13074" max="13074" width="6.140625" customWidth="1"/>
    <col min="13075" max="13075" width="5.5703125" customWidth="1"/>
    <col min="13313" max="13313" width="4" customWidth="1"/>
    <col min="13314" max="13314" width="48.140625" customWidth="1"/>
    <col min="13315" max="13317" width="0" hidden="1" customWidth="1"/>
    <col min="13318" max="13318" width="14.5703125" customWidth="1"/>
    <col min="13319" max="13319" width="15.140625" customWidth="1"/>
    <col min="13320" max="13320" width="13.5703125" customWidth="1"/>
    <col min="13321" max="13321" width="14.5703125" customWidth="1"/>
    <col min="13322" max="13322" width="13.5703125" customWidth="1"/>
    <col min="13323" max="13325" width="14.85546875" bestFit="1" customWidth="1"/>
    <col min="13326" max="13326" width="13.85546875" bestFit="1" customWidth="1"/>
    <col min="13327" max="13327" width="6.28515625" customWidth="1"/>
    <col min="13328" max="13328" width="5.85546875" customWidth="1"/>
    <col min="13329" max="13329" width="4.85546875" customWidth="1"/>
    <col min="13330" max="13330" width="6.140625" customWidth="1"/>
    <col min="13331" max="13331" width="5.5703125" customWidth="1"/>
    <col min="13569" max="13569" width="4" customWidth="1"/>
    <col min="13570" max="13570" width="48.140625" customWidth="1"/>
    <col min="13571" max="13573" width="0" hidden="1" customWidth="1"/>
    <col min="13574" max="13574" width="14.5703125" customWidth="1"/>
    <col min="13575" max="13575" width="15.140625" customWidth="1"/>
    <col min="13576" max="13576" width="13.5703125" customWidth="1"/>
    <col min="13577" max="13577" width="14.5703125" customWidth="1"/>
    <col min="13578" max="13578" width="13.5703125" customWidth="1"/>
    <col min="13579" max="13581" width="14.85546875" bestFit="1" customWidth="1"/>
    <col min="13582" max="13582" width="13.85546875" bestFit="1" customWidth="1"/>
    <col min="13583" max="13583" width="6.28515625" customWidth="1"/>
    <col min="13584" max="13584" width="5.85546875" customWidth="1"/>
    <col min="13585" max="13585" width="4.85546875" customWidth="1"/>
    <col min="13586" max="13586" width="6.140625" customWidth="1"/>
    <col min="13587" max="13587" width="5.5703125" customWidth="1"/>
    <col min="13825" max="13825" width="4" customWidth="1"/>
    <col min="13826" max="13826" width="48.140625" customWidth="1"/>
    <col min="13827" max="13829" width="0" hidden="1" customWidth="1"/>
    <col min="13830" max="13830" width="14.5703125" customWidth="1"/>
    <col min="13831" max="13831" width="15.140625" customWidth="1"/>
    <col min="13832" max="13832" width="13.5703125" customWidth="1"/>
    <col min="13833" max="13833" width="14.5703125" customWidth="1"/>
    <col min="13834" max="13834" width="13.5703125" customWidth="1"/>
    <col min="13835" max="13837" width="14.85546875" bestFit="1" customWidth="1"/>
    <col min="13838" max="13838" width="13.85546875" bestFit="1" customWidth="1"/>
    <col min="13839" max="13839" width="6.28515625" customWidth="1"/>
    <col min="13840" max="13840" width="5.85546875" customWidth="1"/>
    <col min="13841" max="13841" width="4.85546875" customWidth="1"/>
    <col min="13842" max="13842" width="6.140625" customWidth="1"/>
    <col min="13843" max="13843" width="5.5703125" customWidth="1"/>
    <col min="14081" max="14081" width="4" customWidth="1"/>
    <col min="14082" max="14082" width="48.140625" customWidth="1"/>
    <col min="14083" max="14085" width="0" hidden="1" customWidth="1"/>
    <col min="14086" max="14086" width="14.5703125" customWidth="1"/>
    <col min="14087" max="14087" width="15.140625" customWidth="1"/>
    <col min="14088" max="14088" width="13.5703125" customWidth="1"/>
    <col min="14089" max="14089" width="14.5703125" customWidth="1"/>
    <col min="14090" max="14090" width="13.5703125" customWidth="1"/>
    <col min="14091" max="14093" width="14.85546875" bestFit="1" customWidth="1"/>
    <col min="14094" max="14094" width="13.85546875" bestFit="1" customWidth="1"/>
    <col min="14095" max="14095" width="6.28515625" customWidth="1"/>
    <col min="14096" max="14096" width="5.85546875" customWidth="1"/>
    <col min="14097" max="14097" width="4.85546875" customWidth="1"/>
    <col min="14098" max="14098" width="6.140625" customWidth="1"/>
    <col min="14099" max="14099" width="5.5703125" customWidth="1"/>
    <col min="14337" max="14337" width="4" customWidth="1"/>
    <col min="14338" max="14338" width="48.140625" customWidth="1"/>
    <col min="14339" max="14341" width="0" hidden="1" customWidth="1"/>
    <col min="14342" max="14342" width="14.5703125" customWidth="1"/>
    <col min="14343" max="14343" width="15.140625" customWidth="1"/>
    <col min="14344" max="14344" width="13.5703125" customWidth="1"/>
    <col min="14345" max="14345" width="14.5703125" customWidth="1"/>
    <col min="14346" max="14346" width="13.5703125" customWidth="1"/>
    <col min="14347" max="14349" width="14.85546875" bestFit="1" customWidth="1"/>
    <col min="14350" max="14350" width="13.85546875" bestFit="1" customWidth="1"/>
    <col min="14351" max="14351" width="6.28515625" customWidth="1"/>
    <col min="14352" max="14352" width="5.85546875" customWidth="1"/>
    <col min="14353" max="14353" width="4.85546875" customWidth="1"/>
    <col min="14354" max="14354" width="6.140625" customWidth="1"/>
    <col min="14355" max="14355" width="5.5703125" customWidth="1"/>
    <col min="14593" max="14593" width="4" customWidth="1"/>
    <col min="14594" max="14594" width="48.140625" customWidth="1"/>
    <col min="14595" max="14597" width="0" hidden="1" customWidth="1"/>
    <col min="14598" max="14598" width="14.5703125" customWidth="1"/>
    <col min="14599" max="14599" width="15.140625" customWidth="1"/>
    <col min="14600" max="14600" width="13.5703125" customWidth="1"/>
    <col min="14601" max="14601" width="14.5703125" customWidth="1"/>
    <col min="14602" max="14602" width="13.5703125" customWidth="1"/>
    <col min="14603" max="14605" width="14.85546875" bestFit="1" customWidth="1"/>
    <col min="14606" max="14606" width="13.85546875" bestFit="1" customWidth="1"/>
    <col min="14607" max="14607" width="6.28515625" customWidth="1"/>
    <col min="14608" max="14608" width="5.85546875" customWidth="1"/>
    <col min="14609" max="14609" width="4.85546875" customWidth="1"/>
    <col min="14610" max="14610" width="6.140625" customWidth="1"/>
    <col min="14611" max="14611" width="5.5703125" customWidth="1"/>
    <col min="14849" max="14849" width="4" customWidth="1"/>
    <col min="14850" max="14850" width="48.140625" customWidth="1"/>
    <col min="14851" max="14853" width="0" hidden="1" customWidth="1"/>
    <col min="14854" max="14854" width="14.5703125" customWidth="1"/>
    <col min="14855" max="14855" width="15.140625" customWidth="1"/>
    <col min="14856" max="14856" width="13.5703125" customWidth="1"/>
    <col min="14857" max="14857" width="14.5703125" customWidth="1"/>
    <col min="14858" max="14858" width="13.5703125" customWidth="1"/>
    <col min="14859" max="14861" width="14.85546875" bestFit="1" customWidth="1"/>
    <col min="14862" max="14862" width="13.85546875" bestFit="1" customWidth="1"/>
    <col min="14863" max="14863" width="6.28515625" customWidth="1"/>
    <col min="14864" max="14864" width="5.85546875" customWidth="1"/>
    <col min="14865" max="14865" width="4.85546875" customWidth="1"/>
    <col min="14866" max="14866" width="6.140625" customWidth="1"/>
    <col min="14867" max="14867" width="5.5703125" customWidth="1"/>
    <col min="15105" max="15105" width="4" customWidth="1"/>
    <col min="15106" max="15106" width="48.140625" customWidth="1"/>
    <col min="15107" max="15109" width="0" hidden="1" customWidth="1"/>
    <col min="15110" max="15110" width="14.5703125" customWidth="1"/>
    <col min="15111" max="15111" width="15.140625" customWidth="1"/>
    <col min="15112" max="15112" width="13.5703125" customWidth="1"/>
    <col min="15113" max="15113" width="14.5703125" customWidth="1"/>
    <col min="15114" max="15114" width="13.5703125" customWidth="1"/>
    <col min="15115" max="15117" width="14.85546875" bestFit="1" customWidth="1"/>
    <col min="15118" max="15118" width="13.85546875" bestFit="1" customWidth="1"/>
    <col min="15119" max="15119" width="6.28515625" customWidth="1"/>
    <col min="15120" max="15120" width="5.85546875" customWidth="1"/>
    <col min="15121" max="15121" width="4.85546875" customWidth="1"/>
    <col min="15122" max="15122" width="6.140625" customWidth="1"/>
    <col min="15123" max="15123" width="5.5703125" customWidth="1"/>
    <col min="15361" max="15361" width="4" customWidth="1"/>
    <col min="15362" max="15362" width="48.140625" customWidth="1"/>
    <col min="15363" max="15365" width="0" hidden="1" customWidth="1"/>
    <col min="15366" max="15366" width="14.5703125" customWidth="1"/>
    <col min="15367" max="15367" width="15.140625" customWidth="1"/>
    <col min="15368" max="15368" width="13.5703125" customWidth="1"/>
    <col min="15369" max="15369" width="14.5703125" customWidth="1"/>
    <col min="15370" max="15370" width="13.5703125" customWidth="1"/>
    <col min="15371" max="15373" width="14.85546875" bestFit="1" customWidth="1"/>
    <col min="15374" max="15374" width="13.85546875" bestFit="1" customWidth="1"/>
    <col min="15375" max="15375" width="6.28515625" customWidth="1"/>
    <col min="15376" max="15376" width="5.85546875" customWidth="1"/>
    <col min="15377" max="15377" width="4.85546875" customWidth="1"/>
    <col min="15378" max="15378" width="6.140625" customWidth="1"/>
    <col min="15379" max="15379" width="5.5703125" customWidth="1"/>
    <col min="15617" max="15617" width="4" customWidth="1"/>
    <col min="15618" max="15618" width="48.140625" customWidth="1"/>
    <col min="15619" max="15621" width="0" hidden="1" customWidth="1"/>
    <col min="15622" max="15622" width="14.5703125" customWidth="1"/>
    <col min="15623" max="15623" width="15.140625" customWidth="1"/>
    <col min="15624" max="15624" width="13.5703125" customWidth="1"/>
    <col min="15625" max="15625" width="14.5703125" customWidth="1"/>
    <col min="15626" max="15626" width="13.5703125" customWidth="1"/>
    <col min="15627" max="15629" width="14.85546875" bestFit="1" customWidth="1"/>
    <col min="15630" max="15630" width="13.85546875" bestFit="1" customWidth="1"/>
    <col min="15631" max="15631" width="6.28515625" customWidth="1"/>
    <col min="15632" max="15632" width="5.85546875" customWidth="1"/>
    <col min="15633" max="15633" width="4.85546875" customWidth="1"/>
    <col min="15634" max="15634" width="6.140625" customWidth="1"/>
    <col min="15635" max="15635" width="5.5703125" customWidth="1"/>
    <col min="15873" max="15873" width="4" customWidth="1"/>
    <col min="15874" max="15874" width="48.140625" customWidth="1"/>
    <col min="15875" max="15877" width="0" hidden="1" customWidth="1"/>
    <col min="15878" max="15878" width="14.5703125" customWidth="1"/>
    <col min="15879" max="15879" width="15.140625" customWidth="1"/>
    <col min="15880" max="15880" width="13.5703125" customWidth="1"/>
    <col min="15881" max="15881" width="14.5703125" customWidth="1"/>
    <col min="15882" max="15882" width="13.5703125" customWidth="1"/>
    <col min="15883" max="15885" width="14.85546875" bestFit="1" customWidth="1"/>
    <col min="15886" max="15886" width="13.85546875" bestFit="1" customWidth="1"/>
    <col min="15887" max="15887" width="6.28515625" customWidth="1"/>
    <col min="15888" max="15888" width="5.85546875" customWidth="1"/>
    <col min="15889" max="15889" width="4.85546875" customWidth="1"/>
    <col min="15890" max="15890" width="6.140625" customWidth="1"/>
    <col min="15891" max="15891" width="5.5703125" customWidth="1"/>
    <col min="16129" max="16129" width="4" customWidth="1"/>
    <col min="16130" max="16130" width="48.140625" customWidth="1"/>
    <col min="16131" max="16133" width="0" hidden="1" customWidth="1"/>
    <col min="16134" max="16134" width="14.5703125" customWidth="1"/>
    <col min="16135" max="16135" width="15.140625" customWidth="1"/>
    <col min="16136" max="16136" width="13.5703125" customWidth="1"/>
    <col min="16137" max="16137" width="14.5703125" customWidth="1"/>
    <col min="16138" max="16138" width="13.5703125" customWidth="1"/>
    <col min="16139" max="16141" width="14.85546875" bestFit="1" customWidth="1"/>
    <col min="16142" max="16142" width="13.85546875" bestFit="1" customWidth="1"/>
    <col min="16143" max="16143" width="6.28515625" customWidth="1"/>
    <col min="16144" max="16144" width="5.85546875" customWidth="1"/>
    <col min="16145" max="16145" width="4.85546875" customWidth="1"/>
    <col min="16146" max="16146" width="6.140625" customWidth="1"/>
    <col min="16147" max="16147" width="5.5703125" customWidth="1"/>
  </cols>
  <sheetData>
    <row r="7" spans="1:19" ht="15.75" thickBot="1" x14ac:dyDescent="0.3"/>
    <row r="8" spans="1:19" ht="16.5" thickBot="1" x14ac:dyDescent="0.3">
      <c r="B8" s="1" t="s">
        <v>0</v>
      </c>
      <c r="K8" s="192" t="s">
        <v>149</v>
      </c>
      <c r="L8" s="193"/>
    </row>
    <row r="10" spans="1:19" x14ac:dyDescent="0.25">
      <c r="A10" s="194" t="s">
        <v>1</v>
      </c>
      <c r="B10" s="194"/>
      <c r="C10" s="194"/>
      <c r="D10" s="194"/>
      <c r="E10" s="194"/>
      <c r="F10" s="194"/>
      <c r="G10" s="194"/>
      <c r="H10" s="194"/>
      <c r="I10" s="194"/>
      <c r="J10" s="194"/>
      <c r="K10" s="194"/>
      <c r="L10" s="194"/>
      <c r="M10" s="2"/>
      <c r="N10" s="2"/>
      <c r="O10" s="2"/>
      <c r="P10" s="2"/>
      <c r="Q10" s="2"/>
      <c r="R10" s="2"/>
      <c r="S10" s="2"/>
    </row>
    <row r="11" spans="1:19" x14ac:dyDescent="0.25">
      <c r="A11" s="190" t="s">
        <v>2</v>
      </c>
      <c r="B11" s="190"/>
      <c r="C11" s="190"/>
      <c r="D11" s="190"/>
      <c r="E11" s="190"/>
      <c r="F11" s="190"/>
      <c r="G11" s="190"/>
      <c r="H11" s="190"/>
      <c r="I11" s="190"/>
      <c r="J11" s="190"/>
      <c r="K11" s="190"/>
      <c r="L11" s="190"/>
      <c r="M11" s="2"/>
      <c r="N11" s="2"/>
      <c r="O11" s="2"/>
      <c r="P11" s="2"/>
      <c r="Q11" s="2"/>
      <c r="R11" s="2"/>
      <c r="S11" s="2"/>
    </row>
    <row r="12" spans="1:19" x14ac:dyDescent="0.25">
      <c r="A12" s="195" t="s">
        <v>3</v>
      </c>
      <c r="B12" s="190"/>
      <c r="C12" s="190"/>
      <c r="D12" s="190"/>
      <c r="E12" s="190"/>
      <c r="F12" s="190"/>
      <c r="G12" s="190"/>
      <c r="H12" s="190"/>
      <c r="I12" s="190"/>
      <c r="J12" s="190"/>
      <c r="K12" s="190"/>
      <c r="L12" s="190"/>
      <c r="M12" s="2"/>
      <c r="N12" s="2"/>
      <c r="O12" s="2"/>
      <c r="P12" s="2"/>
      <c r="Q12" s="2"/>
      <c r="R12" s="2"/>
      <c r="S12" s="2"/>
    </row>
    <row r="13" spans="1:19" x14ac:dyDescent="0.25">
      <c r="A13" s="133"/>
      <c r="B13" s="133"/>
      <c r="C13" s="133"/>
      <c r="D13" s="133"/>
      <c r="E13" s="133"/>
      <c r="F13" s="133"/>
      <c r="G13" s="133"/>
      <c r="H13" s="133"/>
      <c r="I13" s="133"/>
      <c r="J13" s="133"/>
      <c r="K13" s="133"/>
      <c r="L13" s="133"/>
      <c r="M13" s="133"/>
      <c r="N13" s="133"/>
      <c r="O13" s="133"/>
      <c r="P13" s="133"/>
      <c r="Q13" s="133"/>
      <c r="R13" s="133"/>
      <c r="S13" s="133"/>
    </row>
    <row r="14" spans="1:19" ht="15.75" x14ac:dyDescent="0.25">
      <c r="A14" s="188" t="s">
        <v>186</v>
      </c>
      <c r="B14" s="188"/>
      <c r="C14" s="188"/>
      <c r="D14" s="188"/>
      <c r="E14" s="188"/>
      <c r="F14" s="188"/>
      <c r="G14" s="188"/>
      <c r="H14" s="188"/>
      <c r="I14" s="188"/>
      <c r="J14" s="188"/>
      <c r="K14" s="188"/>
      <c r="L14" s="188"/>
      <c r="M14" s="3"/>
      <c r="N14" s="3"/>
      <c r="O14" s="3"/>
      <c r="P14" s="3"/>
      <c r="Q14" s="3"/>
      <c r="R14" s="3"/>
      <c r="S14" s="3"/>
    </row>
    <row r="15" spans="1:19" ht="30.75" customHeight="1" x14ac:dyDescent="0.25">
      <c r="A15" s="168" t="s">
        <v>4</v>
      </c>
      <c r="B15" s="168" t="s">
        <v>150</v>
      </c>
      <c r="C15" s="191" t="s">
        <v>84</v>
      </c>
      <c r="D15" s="191"/>
      <c r="E15" s="191" t="s">
        <v>85</v>
      </c>
      <c r="F15" s="191"/>
      <c r="G15" s="191" t="s">
        <v>86</v>
      </c>
      <c r="H15" s="191"/>
      <c r="I15" s="191" t="s">
        <v>87</v>
      </c>
      <c r="J15" s="191"/>
      <c r="M15" s="133"/>
      <c r="N15" s="190"/>
      <c r="O15" s="190"/>
      <c r="P15" s="190"/>
      <c r="Q15" s="190"/>
      <c r="R15" s="190"/>
      <c r="S15" s="190"/>
    </row>
    <row r="16" spans="1:19" x14ac:dyDescent="0.25">
      <c r="A16" s="169"/>
      <c r="B16" s="141"/>
      <c r="C16" s="169" t="s">
        <v>151</v>
      </c>
      <c r="D16" s="169" t="s">
        <v>139</v>
      </c>
      <c r="E16" s="169" t="s">
        <v>151</v>
      </c>
      <c r="F16" s="169" t="s">
        <v>139</v>
      </c>
      <c r="G16" s="169" t="s">
        <v>151</v>
      </c>
      <c r="H16" s="169" t="s">
        <v>139</v>
      </c>
      <c r="I16" s="169" t="s">
        <v>151</v>
      </c>
      <c r="J16" s="169" t="s">
        <v>139</v>
      </c>
      <c r="M16" s="9"/>
      <c r="N16" s="133"/>
      <c r="O16" s="9"/>
      <c r="P16" s="133"/>
      <c r="Q16" s="9"/>
      <c r="R16" s="133"/>
      <c r="S16" s="9"/>
    </row>
    <row r="17" spans="1:19" x14ac:dyDescent="0.25">
      <c r="A17" s="169"/>
      <c r="B17" s="141" t="s">
        <v>12</v>
      </c>
      <c r="C17" s="169"/>
      <c r="D17" s="169"/>
      <c r="E17" s="169"/>
      <c r="F17" s="169"/>
      <c r="G17" s="169"/>
      <c r="H17" s="169"/>
      <c r="I17" s="169"/>
      <c r="J17" s="169"/>
      <c r="M17" s="9"/>
      <c r="N17" s="133"/>
      <c r="O17" s="9"/>
      <c r="P17" s="133"/>
      <c r="Q17" s="9"/>
      <c r="R17" s="133"/>
      <c r="S17" s="9"/>
    </row>
    <row r="18" spans="1:19" x14ac:dyDescent="0.25">
      <c r="A18" s="170" t="s">
        <v>123</v>
      </c>
      <c r="B18" s="141" t="s">
        <v>143</v>
      </c>
      <c r="C18" s="142">
        <v>3985581.27</v>
      </c>
      <c r="D18" s="142">
        <v>3442190.41</v>
      </c>
      <c r="E18" s="142">
        <v>3985581.27</v>
      </c>
      <c r="F18" s="142">
        <v>3499181.9</v>
      </c>
      <c r="G18" s="17">
        <v>3985581.27</v>
      </c>
      <c r="H18" s="142">
        <v>3551627.27</v>
      </c>
      <c r="I18" s="17">
        <v>3985581.27</v>
      </c>
      <c r="J18" s="142">
        <f>3946986.7-399869.63</f>
        <v>3547117.0700000003</v>
      </c>
    </row>
    <row r="19" spans="1:19" x14ac:dyDescent="0.25">
      <c r="A19" s="170"/>
      <c r="B19" s="141" t="s">
        <v>152</v>
      </c>
      <c r="C19" s="142">
        <v>0</v>
      </c>
      <c r="D19" s="142">
        <v>0</v>
      </c>
      <c r="E19" s="142">
        <v>0</v>
      </c>
      <c r="F19" s="142">
        <v>0</v>
      </c>
      <c r="G19" s="142"/>
      <c r="H19" s="142"/>
      <c r="I19" s="142">
        <v>0</v>
      </c>
      <c r="J19" s="142"/>
    </row>
    <row r="20" spans="1:19" x14ac:dyDescent="0.25">
      <c r="A20" s="170"/>
      <c r="B20" s="141" t="s">
        <v>144</v>
      </c>
      <c r="C20" s="142">
        <v>0</v>
      </c>
      <c r="D20" s="142">
        <v>387999.9</v>
      </c>
      <c r="E20" s="142">
        <v>0</v>
      </c>
      <c r="F20" s="142">
        <v>394552.58</v>
      </c>
      <c r="G20" s="142"/>
      <c r="H20" s="142">
        <v>400276.26</v>
      </c>
      <c r="I20" s="142">
        <v>0</v>
      </c>
      <c r="J20" s="142">
        <v>399869.63</v>
      </c>
    </row>
    <row r="21" spans="1:19" x14ac:dyDescent="0.25">
      <c r="A21" s="170"/>
      <c r="B21" s="141" t="s">
        <v>124</v>
      </c>
      <c r="C21" s="142">
        <f>SUM(C18:C20)</f>
        <v>3985581.27</v>
      </c>
      <c r="D21" s="142">
        <f t="shared" ref="D21:J21" si="0">SUM(D18:D20)</f>
        <v>3830190.31</v>
      </c>
      <c r="E21" s="142">
        <f t="shared" si="0"/>
        <v>3985581.27</v>
      </c>
      <c r="F21" s="142">
        <f t="shared" si="0"/>
        <v>3893734.48</v>
      </c>
      <c r="G21" s="142">
        <f t="shared" si="0"/>
        <v>3985581.27</v>
      </c>
      <c r="H21" s="142">
        <f t="shared" si="0"/>
        <v>3951903.5300000003</v>
      </c>
      <c r="I21" s="142">
        <f t="shared" si="0"/>
        <v>3985581.27</v>
      </c>
      <c r="J21" s="142">
        <f t="shared" si="0"/>
        <v>3946986.7</v>
      </c>
    </row>
    <row r="22" spans="1:19" x14ac:dyDescent="0.25">
      <c r="A22" s="144"/>
      <c r="B22" s="141"/>
      <c r="C22" s="143"/>
      <c r="D22" s="144"/>
      <c r="E22" s="145"/>
      <c r="F22" s="145"/>
      <c r="G22" s="144"/>
      <c r="H22" s="145"/>
      <c r="I22" s="144"/>
      <c r="J22" s="145"/>
    </row>
    <row r="23" spans="1:19" x14ac:dyDescent="0.25">
      <c r="A23" s="144"/>
      <c r="B23" s="141" t="s">
        <v>141</v>
      </c>
      <c r="C23" s="142"/>
      <c r="D23" s="142"/>
      <c r="E23" s="142"/>
      <c r="F23" s="142"/>
      <c r="G23" s="142"/>
      <c r="H23" s="142"/>
      <c r="I23" s="142"/>
      <c r="J23" s="142"/>
    </row>
    <row r="24" spans="1:19" x14ac:dyDescent="0.25">
      <c r="A24" s="171">
        <v>111</v>
      </c>
      <c r="B24" s="147" t="s">
        <v>14</v>
      </c>
      <c r="C24" s="172">
        <v>0</v>
      </c>
      <c r="D24" s="148">
        <v>0</v>
      </c>
      <c r="E24" s="172">
        <v>106000</v>
      </c>
      <c r="F24" s="148">
        <v>96455.75</v>
      </c>
      <c r="G24" s="172">
        <v>106000</v>
      </c>
      <c r="H24" s="148">
        <v>0</v>
      </c>
      <c r="I24" s="148">
        <v>106000</v>
      </c>
      <c r="J24" s="148">
        <v>107590.34</v>
      </c>
    </row>
    <row r="25" spans="1:19" x14ac:dyDescent="0.25">
      <c r="A25" s="171">
        <v>113</v>
      </c>
      <c r="B25" s="147" t="s">
        <v>136</v>
      </c>
      <c r="C25" s="172">
        <v>0</v>
      </c>
      <c r="D25" s="148">
        <v>0</v>
      </c>
      <c r="E25" s="172">
        <v>11825</v>
      </c>
      <c r="F25" s="148">
        <v>8643.16</v>
      </c>
      <c r="G25" s="172">
        <v>11825</v>
      </c>
      <c r="H25" s="148">
        <v>8638.1</v>
      </c>
      <c r="I25" s="148">
        <v>11825</v>
      </c>
      <c r="J25" s="148">
        <v>8966.74</v>
      </c>
    </row>
    <row r="26" spans="1:19" x14ac:dyDescent="0.25">
      <c r="A26" s="171">
        <v>122</v>
      </c>
      <c r="B26" s="147" t="s">
        <v>16</v>
      </c>
      <c r="C26" s="172">
        <v>0</v>
      </c>
      <c r="D26" s="148">
        <v>0</v>
      </c>
      <c r="E26" s="172">
        <v>64244.05</v>
      </c>
      <c r="F26" s="148">
        <v>0</v>
      </c>
      <c r="G26" s="172">
        <v>0</v>
      </c>
      <c r="H26" s="148">
        <v>0</v>
      </c>
      <c r="I26" s="148">
        <v>0</v>
      </c>
      <c r="J26" s="148">
        <v>4154.5</v>
      </c>
    </row>
    <row r="27" spans="1:19" x14ac:dyDescent="0.25">
      <c r="A27" s="171">
        <v>163</v>
      </c>
      <c r="B27" s="147" t="s">
        <v>17</v>
      </c>
      <c r="C27" s="172">
        <v>100000</v>
      </c>
      <c r="D27" s="148">
        <v>0</v>
      </c>
      <c r="E27" s="172">
        <v>0</v>
      </c>
      <c r="F27" s="148">
        <v>0</v>
      </c>
      <c r="G27" s="172">
        <v>304339.74</v>
      </c>
      <c r="H27" s="148">
        <v>0</v>
      </c>
      <c r="I27" s="148">
        <v>0</v>
      </c>
      <c r="J27" s="148">
        <v>19341.5</v>
      </c>
    </row>
    <row r="28" spans="1:19" x14ac:dyDescent="0.25">
      <c r="A28" s="171">
        <v>169</v>
      </c>
      <c r="B28" s="147" t="s">
        <v>167</v>
      </c>
      <c r="C28" s="172">
        <v>20000</v>
      </c>
      <c r="D28" s="148">
        <v>0</v>
      </c>
      <c r="E28" s="172">
        <v>0</v>
      </c>
      <c r="F28" s="148">
        <v>0</v>
      </c>
      <c r="G28" s="172">
        <v>1680</v>
      </c>
      <c r="H28" s="148">
        <v>0</v>
      </c>
      <c r="I28" s="148">
        <v>0</v>
      </c>
      <c r="J28" s="148">
        <v>1600</v>
      </c>
    </row>
    <row r="29" spans="1:19" x14ac:dyDescent="0.25">
      <c r="A29" s="171">
        <v>171</v>
      </c>
      <c r="B29" s="147" t="s">
        <v>134</v>
      </c>
      <c r="C29" s="172">
        <v>50000</v>
      </c>
      <c r="D29" s="148">
        <v>0</v>
      </c>
      <c r="E29" s="172">
        <v>0</v>
      </c>
      <c r="F29" s="148">
        <v>0</v>
      </c>
      <c r="G29" s="172">
        <v>7770</v>
      </c>
      <c r="H29" s="148">
        <v>0</v>
      </c>
      <c r="I29" s="148">
        <v>1260</v>
      </c>
      <c r="J29" s="148">
        <v>1300</v>
      </c>
    </row>
    <row r="30" spans="1:19" x14ac:dyDescent="0.25">
      <c r="A30" s="171">
        <v>174</v>
      </c>
      <c r="B30" s="147" t="s">
        <v>18</v>
      </c>
      <c r="C30" s="172">
        <v>53344.25</v>
      </c>
      <c r="D30" s="148">
        <v>0</v>
      </c>
      <c r="E30" s="172">
        <v>3344.25</v>
      </c>
      <c r="F30" s="148">
        <v>6520</v>
      </c>
      <c r="G30" s="172">
        <v>4761.75</v>
      </c>
      <c r="H30" s="148">
        <v>0</v>
      </c>
      <c r="I30" s="148">
        <v>4761.75</v>
      </c>
      <c r="J30" s="148">
        <v>3260</v>
      </c>
    </row>
    <row r="31" spans="1:19" x14ac:dyDescent="0.25">
      <c r="A31" s="171">
        <v>197</v>
      </c>
      <c r="B31" s="147" t="s">
        <v>20</v>
      </c>
      <c r="C31" s="172">
        <v>0</v>
      </c>
      <c r="D31" s="148">
        <v>0</v>
      </c>
      <c r="E31" s="172">
        <v>52000</v>
      </c>
      <c r="F31" s="148">
        <v>0</v>
      </c>
      <c r="G31" s="172">
        <v>52000</v>
      </c>
      <c r="H31" s="148">
        <v>52000</v>
      </c>
      <c r="I31" s="148">
        <v>52000</v>
      </c>
      <c r="J31" s="148">
        <v>52000</v>
      </c>
    </row>
    <row r="32" spans="1:19" x14ac:dyDescent="0.25">
      <c r="A32" s="171">
        <v>199</v>
      </c>
      <c r="B32" s="147" t="s">
        <v>21</v>
      </c>
      <c r="C32" s="172">
        <v>0</v>
      </c>
      <c r="D32" s="148">
        <v>0</v>
      </c>
      <c r="E32" s="172">
        <v>127225.9</v>
      </c>
      <c r="F32" s="148">
        <v>0</v>
      </c>
      <c r="G32" s="172">
        <v>51415.9</v>
      </c>
      <c r="H32" s="148">
        <v>43988.88</v>
      </c>
      <c r="I32" s="148">
        <v>51415.9</v>
      </c>
      <c r="J32" s="148">
        <v>86010.21</v>
      </c>
    </row>
    <row r="33" spans="1:12" x14ac:dyDescent="0.25">
      <c r="A33" s="171">
        <v>243</v>
      </c>
      <c r="B33" s="146" t="s">
        <v>48</v>
      </c>
      <c r="C33" s="172">
        <v>0</v>
      </c>
      <c r="D33" s="148">
        <v>0</v>
      </c>
      <c r="E33" s="172">
        <v>77602.259999999995</v>
      </c>
      <c r="F33" s="148">
        <v>0</v>
      </c>
      <c r="G33" s="172">
        <v>0</v>
      </c>
      <c r="H33" s="148">
        <v>112506.6</v>
      </c>
      <c r="I33" s="148">
        <v>0</v>
      </c>
      <c r="J33" s="148">
        <v>0</v>
      </c>
    </row>
    <row r="34" spans="1:12" x14ac:dyDescent="0.25">
      <c r="A34" s="171">
        <v>261</v>
      </c>
      <c r="B34" s="147" t="s">
        <v>26</v>
      </c>
      <c r="C34" s="172">
        <v>0</v>
      </c>
      <c r="D34" s="148">
        <v>0</v>
      </c>
      <c r="E34" s="172">
        <v>812953.74</v>
      </c>
      <c r="F34" s="148">
        <v>0</v>
      </c>
      <c r="G34" s="172">
        <v>0</v>
      </c>
      <c r="H34" s="148">
        <v>105279.67999999999</v>
      </c>
      <c r="I34" s="148">
        <v>0</v>
      </c>
      <c r="J34" s="148">
        <v>71517.990000000005</v>
      </c>
    </row>
    <row r="35" spans="1:12" x14ac:dyDescent="0.25">
      <c r="A35" s="171">
        <v>262</v>
      </c>
      <c r="B35" s="147" t="s">
        <v>27</v>
      </c>
      <c r="C35" s="172">
        <v>17000</v>
      </c>
      <c r="D35" s="148">
        <v>0</v>
      </c>
      <c r="E35" s="172">
        <v>0</v>
      </c>
      <c r="F35" s="148">
        <v>13195</v>
      </c>
      <c r="G35" s="172">
        <v>0</v>
      </c>
      <c r="H35" s="148">
        <v>0</v>
      </c>
      <c r="I35" s="148">
        <v>0</v>
      </c>
      <c r="J35" s="148">
        <v>0</v>
      </c>
    </row>
    <row r="36" spans="1:12" x14ac:dyDescent="0.25">
      <c r="A36" s="171">
        <v>266</v>
      </c>
      <c r="B36" s="147" t="s">
        <v>28</v>
      </c>
      <c r="C36" s="172">
        <v>0</v>
      </c>
      <c r="D36" s="148">
        <v>0</v>
      </c>
      <c r="E36" s="172">
        <v>278984.82</v>
      </c>
      <c r="F36" s="148">
        <v>0</v>
      </c>
      <c r="G36" s="172">
        <v>0</v>
      </c>
      <c r="H36" s="148">
        <v>0</v>
      </c>
      <c r="I36" s="148">
        <v>0</v>
      </c>
      <c r="J36" s="148">
        <v>117725.5</v>
      </c>
    </row>
    <row r="37" spans="1:12" x14ac:dyDescent="0.25">
      <c r="A37" s="171">
        <v>267</v>
      </c>
      <c r="B37" s="147" t="s">
        <v>29</v>
      </c>
      <c r="C37" s="172">
        <v>180000</v>
      </c>
      <c r="D37" s="148">
        <v>0</v>
      </c>
      <c r="E37" s="172">
        <v>0</v>
      </c>
      <c r="F37" s="148">
        <v>0</v>
      </c>
      <c r="G37" s="172">
        <v>0</v>
      </c>
      <c r="H37" s="148">
        <v>0</v>
      </c>
      <c r="I37" s="148">
        <v>0</v>
      </c>
      <c r="J37" s="148">
        <v>0</v>
      </c>
    </row>
    <row r="38" spans="1:12" x14ac:dyDescent="0.25">
      <c r="A38" s="171">
        <v>268</v>
      </c>
      <c r="B38" s="147" t="s">
        <v>30</v>
      </c>
      <c r="C38" s="172">
        <v>0</v>
      </c>
      <c r="D38" s="148">
        <v>0</v>
      </c>
      <c r="E38" s="172">
        <v>80808</v>
      </c>
      <c r="F38" s="148">
        <v>0</v>
      </c>
      <c r="G38" s="172">
        <v>0</v>
      </c>
      <c r="H38" s="148">
        <v>0</v>
      </c>
      <c r="I38" s="148">
        <v>0</v>
      </c>
      <c r="J38" s="148">
        <v>22102</v>
      </c>
    </row>
    <row r="39" spans="1:12" x14ac:dyDescent="0.25">
      <c r="A39" s="171">
        <v>269</v>
      </c>
      <c r="B39" s="147" t="s">
        <v>31</v>
      </c>
      <c r="C39" s="172">
        <v>10000</v>
      </c>
      <c r="D39" s="148">
        <v>0</v>
      </c>
      <c r="E39" s="172">
        <v>0</v>
      </c>
      <c r="F39" s="148">
        <v>0</v>
      </c>
      <c r="G39" s="172">
        <v>0</v>
      </c>
      <c r="H39" s="148">
        <v>0</v>
      </c>
      <c r="I39" s="148">
        <v>0</v>
      </c>
      <c r="J39" s="148">
        <v>0</v>
      </c>
    </row>
    <row r="40" spans="1:12" x14ac:dyDescent="0.25">
      <c r="A40" s="171">
        <v>292</v>
      </c>
      <c r="B40" s="147" t="s">
        <v>33</v>
      </c>
      <c r="C40" s="172">
        <v>0</v>
      </c>
      <c r="D40" s="148">
        <v>0</v>
      </c>
      <c r="E40" s="172">
        <v>84929.9</v>
      </c>
      <c r="F40" s="148">
        <v>0</v>
      </c>
      <c r="G40" s="172">
        <v>0</v>
      </c>
      <c r="H40" s="148">
        <v>8370</v>
      </c>
      <c r="I40" s="148">
        <v>0</v>
      </c>
      <c r="J40" s="148">
        <v>0</v>
      </c>
    </row>
    <row r="41" spans="1:12" x14ac:dyDescent="0.25">
      <c r="A41" s="171">
        <v>295</v>
      </c>
      <c r="B41" s="147" t="s">
        <v>34</v>
      </c>
      <c r="C41" s="172">
        <v>0</v>
      </c>
      <c r="D41" s="148">
        <v>0</v>
      </c>
      <c r="E41" s="172">
        <v>1891457.27</v>
      </c>
      <c r="F41" s="148">
        <v>0</v>
      </c>
      <c r="G41" s="172">
        <v>0</v>
      </c>
      <c r="H41" s="148">
        <v>1548399.28</v>
      </c>
      <c r="I41" s="148">
        <v>0</v>
      </c>
      <c r="J41" s="148">
        <v>735896.16</v>
      </c>
    </row>
    <row r="42" spans="1:12" x14ac:dyDescent="0.25">
      <c r="A42" s="171">
        <v>297</v>
      </c>
      <c r="B42" s="147" t="s">
        <v>35</v>
      </c>
      <c r="C42" s="172">
        <v>35000</v>
      </c>
      <c r="D42" s="148">
        <v>0</v>
      </c>
      <c r="E42" s="172">
        <v>6790.38</v>
      </c>
      <c r="F42" s="148">
        <v>0</v>
      </c>
      <c r="G42" s="172">
        <v>0</v>
      </c>
      <c r="H42" s="148">
        <v>0</v>
      </c>
      <c r="I42" s="148">
        <v>0</v>
      </c>
      <c r="J42" s="148">
        <v>4088.8</v>
      </c>
    </row>
    <row r="43" spans="1:12" x14ac:dyDescent="0.25">
      <c r="A43" s="171">
        <v>298</v>
      </c>
      <c r="B43" s="147" t="s">
        <v>36</v>
      </c>
      <c r="C43" s="172">
        <v>400000</v>
      </c>
      <c r="D43" s="148">
        <v>0</v>
      </c>
      <c r="E43" s="172">
        <v>0</v>
      </c>
      <c r="F43" s="148">
        <v>7275.01</v>
      </c>
      <c r="G43" s="172">
        <v>0</v>
      </c>
      <c r="H43" s="148">
        <v>0</v>
      </c>
      <c r="I43" s="148">
        <v>0</v>
      </c>
      <c r="J43" s="148">
        <v>32300.799999999999</v>
      </c>
    </row>
    <row r="44" spans="1:12" x14ac:dyDescent="0.25">
      <c r="A44" s="171">
        <v>299</v>
      </c>
      <c r="B44" s="147" t="s">
        <v>37</v>
      </c>
      <c r="C44" s="172">
        <v>300000</v>
      </c>
      <c r="D44" s="148">
        <v>0</v>
      </c>
      <c r="E44" s="172">
        <v>0</v>
      </c>
      <c r="F44" s="148">
        <v>4798</v>
      </c>
      <c r="G44" s="172">
        <v>0</v>
      </c>
      <c r="H44" s="148">
        <v>0</v>
      </c>
      <c r="I44" s="148">
        <v>0</v>
      </c>
      <c r="J44" s="148">
        <v>0</v>
      </c>
    </row>
    <row r="45" spans="1:12" x14ac:dyDescent="0.25">
      <c r="A45" s="171">
        <v>323</v>
      </c>
      <c r="B45" s="147" t="s">
        <v>137</v>
      </c>
      <c r="C45" s="172">
        <v>0</v>
      </c>
      <c r="D45" s="148">
        <v>0</v>
      </c>
      <c r="E45" s="172">
        <v>0</v>
      </c>
      <c r="F45" s="148">
        <v>0</v>
      </c>
      <c r="G45" s="172">
        <v>0</v>
      </c>
      <c r="H45" s="148">
        <v>0</v>
      </c>
      <c r="I45" s="148">
        <v>0</v>
      </c>
      <c r="J45" s="148">
        <v>0</v>
      </c>
    </row>
    <row r="46" spans="1:12" x14ac:dyDescent="0.25">
      <c r="A46" s="171"/>
      <c r="B46" s="173" t="s">
        <v>148</v>
      </c>
      <c r="C46" s="142">
        <f t="shared" ref="C46:J46" si="1">SUM(C24:C45)</f>
        <v>1165344.25</v>
      </c>
      <c r="D46" s="142">
        <f t="shared" si="1"/>
        <v>0</v>
      </c>
      <c r="E46" s="142">
        <f t="shared" si="1"/>
        <v>3598165.57</v>
      </c>
      <c r="F46" s="142">
        <f t="shared" si="1"/>
        <v>136886.92000000001</v>
      </c>
      <c r="G46" s="142">
        <f t="shared" si="1"/>
        <v>539792.39</v>
      </c>
      <c r="H46" s="142">
        <f t="shared" si="1"/>
        <v>1879182.54</v>
      </c>
      <c r="I46" s="142">
        <f t="shared" si="1"/>
        <v>227262.65</v>
      </c>
      <c r="J46" s="142">
        <f t="shared" si="1"/>
        <v>1267854.54</v>
      </c>
    </row>
    <row r="47" spans="1:12" x14ac:dyDescent="0.25">
      <c r="A47" s="144"/>
      <c r="B47" s="173" t="s">
        <v>51</v>
      </c>
      <c r="C47" s="142">
        <f t="shared" ref="C47:J47" si="2">+C46+C21</f>
        <v>5150925.5199999996</v>
      </c>
      <c r="D47" s="142">
        <f t="shared" si="2"/>
        <v>3830190.31</v>
      </c>
      <c r="E47" s="142">
        <f t="shared" si="2"/>
        <v>7583746.8399999999</v>
      </c>
      <c r="F47" s="142">
        <f t="shared" si="2"/>
        <v>4030621.4</v>
      </c>
      <c r="G47" s="142">
        <f t="shared" si="2"/>
        <v>4525373.66</v>
      </c>
      <c r="H47" s="142">
        <f t="shared" si="2"/>
        <v>5831086.0700000003</v>
      </c>
      <c r="I47" s="142">
        <f t="shared" si="2"/>
        <v>4212843.92</v>
      </c>
      <c r="J47" s="142">
        <f t="shared" si="2"/>
        <v>5214841.24</v>
      </c>
    </row>
    <row r="48" spans="1:12" x14ac:dyDescent="0.25">
      <c r="A48" s="22"/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</row>
    <row r="49" spans="1:12" x14ac:dyDescent="0.25">
      <c r="A49" s="22"/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</row>
    <row r="50" spans="1:12" ht="16.5" customHeight="1" x14ac:dyDescent="0.25">
      <c r="A50" s="188" t="str">
        <f>+A14</f>
        <v>Programación y ejecucion del mes de octubre por tipo de gasto, año  2025, (Expresado en Quetzales)</v>
      </c>
      <c r="B50" s="188"/>
      <c r="C50" s="188"/>
      <c r="D50" s="188"/>
      <c r="E50" s="188"/>
      <c r="F50" s="188"/>
      <c r="G50" s="188"/>
      <c r="H50" s="188"/>
      <c r="I50" s="188"/>
      <c r="J50" s="188"/>
      <c r="K50" s="188"/>
      <c r="L50" s="188"/>
    </row>
    <row r="51" spans="1:12" ht="16.5" customHeight="1" x14ac:dyDescent="0.25">
      <c r="A51" s="169" t="s">
        <v>4</v>
      </c>
      <c r="B51" s="169" t="str">
        <f>+B15</f>
        <v>CATEGORIA DEL GASTO DE FUNCIONAMIENTO</v>
      </c>
      <c r="C51" s="189" t="s">
        <v>93</v>
      </c>
      <c r="D51" s="189"/>
      <c r="E51" s="189" t="s">
        <v>94</v>
      </c>
      <c r="F51" s="189"/>
      <c r="G51" s="189" t="s">
        <v>62</v>
      </c>
      <c r="H51" s="189"/>
      <c r="I51" s="189" t="s">
        <v>63</v>
      </c>
      <c r="J51" s="189"/>
    </row>
    <row r="52" spans="1:12" ht="15.75" customHeight="1" x14ac:dyDescent="0.25">
      <c r="A52" s="169"/>
      <c r="B52" s="141"/>
      <c r="C52" s="169" t="s">
        <v>151</v>
      </c>
      <c r="D52" s="169" t="s">
        <v>139</v>
      </c>
      <c r="E52" s="169" t="s">
        <v>151</v>
      </c>
      <c r="F52" s="169" t="s">
        <v>139</v>
      </c>
      <c r="G52" s="169" t="s">
        <v>151</v>
      </c>
      <c r="H52" s="169" t="s">
        <v>139</v>
      </c>
      <c r="I52" s="169" t="s">
        <v>151</v>
      </c>
      <c r="J52" s="169" t="s">
        <v>139</v>
      </c>
    </row>
    <row r="53" spans="1:12" ht="15.75" customHeight="1" x14ac:dyDescent="0.25">
      <c r="A53" s="170" t="s">
        <v>123</v>
      </c>
      <c r="B53" s="141" t="s">
        <v>12</v>
      </c>
      <c r="C53" s="142"/>
      <c r="D53" s="142"/>
      <c r="E53" s="142"/>
      <c r="F53" s="142"/>
      <c r="G53" s="142"/>
      <c r="H53" s="142"/>
      <c r="I53" s="142"/>
      <c r="J53" s="142"/>
    </row>
    <row r="54" spans="1:12" ht="15.75" customHeight="1" x14ac:dyDescent="0.25">
      <c r="A54" s="170"/>
      <c r="B54" s="141" t="s">
        <v>143</v>
      </c>
      <c r="C54" s="142">
        <v>3985581.27</v>
      </c>
      <c r="D54" s="142">
        <v>3571840.68</v>
      </c>
      <c r="E54" s="142">
        <v>3985581.27</v>
      </c>
      <c r="F54" s="142">
        <v>3574068.45</v>
      </c>
      <c r="G54" s="17">
        <v>7331062.7000000002</v>
      </c>
      <c r="H54" s="142">
        <v>3541104.6</v>
      </c>
      <c r="I54" s="142">
        <v>3985581.27</v>
      </c>
      <c r="J54" s="142">
        <v>3577680.19</v>
      </c>
    </row>
    <row r="55" spans="1:12" ht="15.75" customHeight="1" x14ac:dyDescent="0.25">
      <c r="A55" s="170"/>
      <c r="B55" s="141" t="s">
        <v>152</v>
      </c>
      <c r="C55" s="142"/>
      <c r="D55" s="142">
        <v>0</v>
      </c>
      <c r="E55" s="142"/>
      <c r="F55" s="142"/>
      <c r="G55" s="142"/>
      <c r="H55" s="142">
        <v>3208721.71</v>
      </c>
      <c r="I55" s="142"/>
      <c r="J55" s="142"/>
    </row>
    <row r="56" spans="1:12" ht="15.75" customHeight="1" x14ac:dyDescent="0.25">
      <c r="A56" s="170"/>
      <c r="B56" s="141" t="s">
        <v>144</v>
      </c>
      <c r="C56" s="142"/>
      <c r="D56" s="142">
        <v>402550.66</v>
      </c>
      <c r="E56" s="142"/>
      <c r="F56" s="142">
        <v>402616.11</v>
      </c>
      <c r="G56" s="142"/>
      <c r="H56" s="142">
        <v>398875.22</v>
      </c>
      <c r="I56" s="142"/>
      <c r="J56" s="142">
        <v>403148.83</v>
      </c>
    </row>
    <row r="57" spans="1:12" ht="15.75" customHeight="1" x14ac:dyDescent="0.25">
      <c r="A57" s="170"/>
      <c r="B57" s="141" t="s">
        <v>124</v>
      </c>
      <c r="C57" s="142">
        <f>SUM(C54:C56)</f>
        <v>3985581.27</v>
      </c>
      <c r="D57" s="142">
        <f t="shared" ref="D57:J57" si="3">SUM(D54:D56)</f>
        <v>3974391.3400000003</v>
      </c>
      <c r="E57" s="142">
        <f t="shared" si="3"/>
        <v>3985581.27</v>
      </c>
      <c r="F57" s="142">
        <f t="shared" si="3"/>
        <v>3976684.56</v>
      </c>
      <c r="G57" s="142">
        <f t="shared" si="3"/>
        <v>7331062.7000000002</v>
      </c>
      <c r="H57" s="142">
        <f t="shared" si="3"/>
        <v>7148701.5300000003</v>
      </c>
      <c r="I57" s="142">
        <f>SUM(I54:I56)</f>
        <v>3985581.27</v>
      </c>
      <c r="J57" s="142">
        <f t="shared" si="3"/>
        <v>3980829.02</v>
      </c>
    </row>
    <row r="58" spans="1:12" ht="15.75" customHeight="1" x14ac:dyDescent="0.25">
      <c r="A58" s="144"/>
      <c r="B58" s="141"/>
      <c r="C58" s="144"/>
      <c r="D58" s="144"/>
      <c r="E58" s="144"/>
      <c r="F58" s="145"/>
      <c r="G58" s="145"/>
      <c r="H58" s="145"/>
      <c r="I58" s="145"/>
      <c r="J58" s="145"/>
    </row>
    <row r="59" spans="1:12" ht="15.75" customHeight="1" x14ac:dyDescent="0.25">
      <c r="A59" s="144"/>
      <c r="B59" s="141" t="s">
        <v>141</v>
      </c>
      <c r="C59" s="142"/>
      <c r="D59" s="142"/>
      <c r="E59" s="142"/>
      <c r="F59" s="142"/>
      <c r="G59" s="142"/>
      <c r="H59" s="142"/>
      <c r="I59" s="142"/>
      <c r="J59" s="142"/>
    </row>
    <row r="60" spans="1:12" ht="15" customHeight="1" x14ac:dyDescent="0.25">
      <c r="A60" s="171">
        <v>111</v>
      </c>
      <c r="B60" s="147" t="s">
        <v>14</v>
      </c>
      <c r="C60" s="172">
        <v>106000</v>
      </c>
      <c r="D60" s="148">
        <v>108453.52</v>
      </c>
      <c r="E60" s="17">
        <v>106000</v>
      </c>
      <c r="F60" s="148">
        <v>106384.31</v>
      </c>
      <c r="G60" s="17">
        <v>106000</v>
      </c>
      <c r="H60" s="148">
        <v>106955.3</v>
      </c>
      <c r="I60" s="148">
        <v>106000</v>
      </c>
      <c r="J60" s="148">
        <v>110648.44</v>
      </c>
    </row>
    <row r="61" spans="1:12" ht="15" customHeight="1" x14ac:dyDescent="0.25">
      <c r="A61" s="171">
        <v>113</v>
      </c>
      <c r="B61" s="147" t="s">
        <v>136</v>
      </c>
      <c r="C61" s="172">
        <v>11825</v>
      </c>
      <c r="D61" s="148">
        <v>8811.18</v>
      </c>
      <c r="E61" s="17">
        <v>11825</v>
      </c>
      <c r="F61" s="148">
        <v>14256.06</v>
      </c>
      <c r="G61" s="17">
        <v>11825</v>
      </c>
      <c r="H61" s="148">
        <v>0</v>
      </c>
      <c r="I61" s="148">
        <v>11825</v>
      </c>
      <c r="J61" s="148">
        <v>14711.08</v>
      </c>
    </row>
    <row r="62" spans="1:12" ht="15" customHeight="1" x14ac:dyDescent="0.25">
      <c r="A62" s="171">
        <v>122</v>
      </c>
      <c r="B62" s="147" t="s">
        <v>16</v>
      </c>
      <c r="C62" s="172">
        <v>0</v>
      </c>
      <c r="D62" s="148">
        <v>9914.5</v>
      </c>
      <c r="E62" s="17">
        <v>0</v>
      </c>
      <c r="F62" s="148">
        <v>43465</v>
      </c>
      <c r="G62" s="17">
        <v>0</v>
      </c>
      <c r="H62" s="148">
        <v>5691.25</v>
      </c>
      <c r="I62" s="148">
        <v>0</v>
      </c>
      <c r="J62" s="148">
        <v>0</v>
      </c>
    </row>
    <row r="63" spans="1:12" ht="15" customHeight="1" x14ac:dyDescent="0.25">
      <c r="A63" s="171">
        <v>163</v>
      </c>
      <c r="B63" s="147" t="s">
        <v>17</v>
      </c>
      <c r="C63" s="172">
        <v>152397.82999999999</v>
      </c>
      <c r="D63" s="148">
        <v>110746</v>
      </c>
      <c r="E63" s="17">
        <v>25132.32</v>
      </c>
      <c r="F63" s="148">
        <v>67830</v>
      </c>
      <c r="G63" s="17">
        <v>226362.97</v>
      </c>
      <c r="H63" s="148">
        <v>122800</v>
      </c>
      <c r="I63" s="148">
        <v>14175</v>
      </c>
      <c r="J63" s="148">
        <v>171867.56</v>
      </c>
    </row>
    <row r="64" spans="1:12" ht="15" customHeight="1" x14ac:dyDescent="0.25">
      <c r="A64" s="171">
        <v>169</v>
      </c>
      <c r="B64" s="147" t="s">
        <v>168</v>
      </c>
      <c r="C64" s="172">
        <v>19032.3</v>
      </c>
      <c r="D64" s="148">
        <v>0</v>
      </c>
      <c r="E64" s="17">
        <v>0</v>
      </c>
      <c r="F64" s="148">
        <v>0</v>
      </c>
      <c r="G64" s="17">
        <v>1680</v>
      </c>
      <c r="H64" s="148">
        <v>3300</v>
      </c>
      <c r="I64" s="148">
        <v>0</v>
      </c>
      <c r="J64" s="148">
        <v>11850</v>
      </c>
    </row>
    <row r="65" spans="1:10" ht="15" customHeight="1" x14ac:dyDescent="0.25">
      <c r="A65" s="171">
        <v>171</v>
      </c>
      <c r="B65" s="147" t="s">
        <v>134</v>
      </c>
      <c r="C65" s="172">
        <v>1260</v>
      </c>
      <c r="D65" s="148">
        <v>24000</v>
      </c>
      <c r="E65" s="17">
        <v>1260</v>
      </c>
      <c r="F65" s="148">
        <v>1300</v>
      </c>
      <c r="G65" s="17">
        <v>7770</v>
      </c>
      <c r="H65" s="148">
        <v>1300</v>
      </c>
      <c r="I65" s="148">
        <v>1260</v>
      </c>
      <c r="J65" s="148">
        <v>1300</v>
      </c>
    </row>
    <row r="66" spans="1:10" ht="15" customHeight="1" x14ac:dyDescent="0.25">
      <c r="A66" s="171">
        <v>174</v>
      </c>
      <c r="B66" s="147" t="s">
        <v>18</v>
      </c>
      <c r="C66" s="172">
        <v>28386.75</v>
      </c>
      <c r="D66" s="148">
        <v>5510</v>
      </c>
      <c r="E66" s="17">
        <v>4761.75</v>
      </c>
      <c r="F66" s="148">
        <v>4160</v>
      </c>
      <c r="G66" s="17">
        <v>4761.75</v>
      </c>
      <c r="H66" s="148">
        <v>4160</v>
      </c>
      <c r="I66" s="148">
        <v>4761.75</v>
      </c>
      <c r="J66" s="148">
        <v>4610</v>
      </c>
    </row>
    <row r="67" spans="1:10" ht="15" customHeight="1" x14ac:dyDescent="0.25">
      <c r="A67" s="171">
        <v>197</v>
      </c>
      <c r="B67" s="147" t="s">
        <v>20</v>
      </c>
      <c r="C67" s="172">
        <v>52000</v>
      </c>
      <c r="D67" s="148">
        <v>52000</v>
      </c>
      <c r="E67" s="17">
        <v>52000</v>
      </c>
      <c r="F67" s="148">
        <v>52000</v>
      </c>
      <c r="G67" s="17">
        <v>52000</v>
      </c>
      <c r="H67" s="148">
        <v>52000</v>
      </c>
      <c r="I67" s="148">
        <v>52000</v>
      </c>
      <c r="J67" s="148">
        <v>52000</v>
      </c>
    </row>
    <row r="68" spans="1:10" ht="15" customHeight="1" x14ac:dyDescent="0.25">
      <c r="A68" s="171">
        <v>199</v>
      </c>
      <c r="B68" s="147" t="s">
        <v>21</v>
      </c>
      <c r="C68" s="172">
        <v>61415.9</v>
      </c>
      <c r="D68" s="148">
        <v>40629.72</v>
      </c>
      <c r="E68" s="17">
        <v>51415.9</v>
      </c>
      <c r="F68" s="148">
        <v>62544.72</v>
      </c>
      <c r="G68" s="17">
        <v>96955.9</v>
      </c>
      <c r="H68" s="148">
        <v>71397.740000000005</v>
      </c>
      <c r="I68" s="148">
        <v>51415.9</v>
      </c>
      <c r="J68" s="148">
        <v>99192.18</v>
      </c>
    </row>
    <row r="69" spans="1:10" ht="15" customHeight="1" x14ac:dyDescent="0.25">
      <c r="A69" s="171">
        <v>243</v>
      </c>
      <c r="B69" s="146" t="s">
        <v>48</v>
      </c>
      <c r="C69" s="172">
        <v>77108.98</v>
      </c>
      <c r="D69" s="148">
        <v>0</v>
      </c>
      <c r="E69" s="17">
        <v>0</v>
      </c>
      <c r="F69" s="148">
        <v>0</v>
      </c>
      <c r="G69" s="17">
        <v>0</v>
      </c>
      <c r="H69" s="148">
        <v>0</v>
      </c>
      <c r="I69" s="148">
        <v>0</v>
      </c>
      <c r="J69" s="148">
        <v>17428.32</v>
      </c>
    </row>
    <row r="70" spans="1:10" ht="15" customHeight="1" x14ac:dyDescent="0.25">
      <c r="A70" s="171">
        <v>261</v>
      </c>
      <c r="B70" s="147" t="s">
        <v>26</v>
      </c>
      <c r="C70" s="172">
        <v>23461.200000000001</v>
      </c>
      <c r="D70" s="148">
        <v>88377.94</v>
      </c>
      <c r="E70" s="17">
        <v>0</v>
      </c>
      <c r="F70" s="148">
        <v>72500.399999999994</v>
      </c>
      <c r="G70" s="17">
        <v>0</v>
      </c>
      <c r="H70" s="148">
        <v>65966.679999999993</v>
      </c>
      <c r="I70" s="148">
        <v>0</v>
      </c>
      <c r="J70" s="148">
        <v>98478.34</v>
      </c>
    </row>
    <row r="71" spans="1:10" ht="15" customHeight="1" x14ac:dyDescent="0.25">
      <c r="A71" s="171">
        <v>262</v>
      </c>
      <c r="B71" s="147" t="s">
        <v>27</v>
      </c>
      <c r="C71" s="172">
        <v>0</v>
      </c>
      <c r="D71" s="148">
        <v>0</v>
      </c>
      <c r="E71" s="17">
        <v>0</v>
      </c>
      <c r="F71" s="148">
        <v>0</v>
      </c>
      <c r="G71" s="17">
        <v>0</v>
      </c>
      <c r="H71" s="148">
        <v>0</v>
      </c>
      <c r="I71" s="148">
        <v>0</v>
      </c>
      <c r="J71" s="148">
        <v>0</v>
      </c>
    </row>
    <row r="72" spans="1:10" ht="15" customHeight="1" x14ac:dyDescent="0.25">
      <c r="A72" s="171">
        <v>266</v>
      </c>
      <c r="B72" s="147" t="s">
        <v>28</v>
      </c>
      <c r="C72" s="172">
        <v>437663.32</v>
      </c>
      <c r="D72" s="148">
        <v>14800</v>
      </c>
      <c r="E72" s="17">
        <v>74088</v>
      </c>
      <c r="F72" s="148">
        <v>202835.43</v>
      </c>
      <c r="G72" s="17">
        <v>0</v>
      </c>
      <c r="H72" s="148">
        <v>62934.3</v>
      </c>
      <c r="I72" s="148">
        <v>0</v>
      </c>
      <c r="J72" s="148">
        <v>99077.07</v>
      </c>
    </row>
    <row r="73" spans="1:10" ht="15" customHeight="1" x14ac:dyDescent="0.25">
      <c r="A73" s="171">
        <v>267</v>
      </c>
      <c r="B73" s="147" t="s">
        <v>29</v>
      </c>
      <c r="C73" s="172">
        <v>0</v>
      </c>
      <c r="D73" s="148">
        <v>0</v>
      </c>
      <c r="E73" s="17">
        <v>0</v>
      </c>
      <c r="F73" s="148">
        <v>76513.820000000007</v>
      </c>
      <c r="G73" s="17">
        <v>0</v>
      </c>
      <c r="H73" s="148">
        <v>45746</v>
      </c>
      <c r="I73" s="148">
        <v>0</v>
      </c>
      <c r="J73" s="148">
        <v>0</v>
      </c>
    </row>
    <row r="74" spans="1:10" ht="15" customHeight="1" x14ac:dyDescent="0.25">
      <c r="A74" s="171">
        <v>268</v>
      </c>
      <c r="B74" s="147" t="s">
        <v>30</v>
      </c>
      <c r="C74" s="172">
        <v>63856</v>
      </c>
      <c r="D74" s="148">
        <v>0</v>
      </c>
      <c r="E74" s="17">
        <v>0</v>
      </c>
      <c r="F74" s="148">
        <v>77035</v>
      </c>
      <c r="G74" s="17">
        <v>0</v>
      </c>
      <c r="H74" s="148">
        <v>48570</v>
      </c>
      <c r="I74" s="148">
        <v>0</v>
      </c>
      <c r="J74" s="148">
        <v>0</v>
      </c>
    </row>
    <row r="75" spans="1:10" ht="15" customHeight="1" x14ac:dyDescent="0.25">
      <c r="A75" s="171">
        <v>269</v>
      </c>
      <c r="B75" s="147" t="s">
        <v>31</v>
      </c>
      <c r="C75" s="172">
        <v>0</v>
      </c>
      <c r="D75" s="148">
        <v>0</v>
      </c>
      <c r="E75" s="17">
        <v>0</v>
      </c>
      <c r="F75" s="148">
        <v>1350</v>
      </c>
      <c r="G75" s="17">
        <v>0</v>
      </c>
      <c r="H75" s="148">
        <v>0</v>
      </c>
      <c r="I75" s="148">
        <v>0</v>
      </c>
      <c r="J75" s="148">
        <v>0</v>
      </c>
    </row>
    <row r="76" spans="1:10" ht="15" customHeight="1" x14ac:dyDescent="0.25">
      <c r="A76" s="171">
        <v>292</v>
      </c>
      <c r="B76" s="147" t="s">
        <v>33</v>
      </c>
      <c r="C76" s="172">
        <v>131264.51</v>
      </c>
      <c r="D76" s="148">
        <v>24432.5</v>
      </c>
      <c r="E76" s="17">
        <v>0</v>
      </c>
      <c r="F76" s="148">
        <v>27136</v>
      </c>
      <c r="G76" s="17">
        <v>0</v>
      </c>
      <c r="H76" s="148">
        <v>31500</v>
      </c>
      <c r="I76" s="148">
        <v>0</v>
      </c>
      <c r="J76" s="148">
        <v>50337.25</v>
      </c>
    </row>
    <row r="77" spans="1:10" ht="15" customHeight="1" x14ac:dyDescent="0.25">
      <c r="A77" s="171">
        <v>295</v>
      </c>
      <c r="B77" s="147" t="s">
        <v>34</v>
      </c>
      <c r="C77" s="172">
        <v>1663050.81</v>
      </c>
      <c r="D77" s="148">
        <v>874041</v>
      </c>
      <c r="E77" s="17">
        <v>28395373.41</v>
      </c>
      <c r="F77" s="148">
        <v>1015310.5</v>
      </c>
      <c r="G77" s="17">
        <v>0</v>
      </c>
      <c r="H77" s="148">
        <v>2061173.58</v>
      </c>
      <c r="I77" s="148">
        <v>0</v>
      </c>
      <c r="J77" s="148">
        <v>4541279.21</v>
      </c>
    </row>
    <row r="78" spans="1:10" ht="15" customHeight="1" x14ac:dyDescent="0.25">
      <c r="A78" s="171">
        <v>297</v>
      </c>
      <c r="B78" s="147" t="s">
        <v>35</v>
      </c>
      <c r="C78" s="172">
        <v>0</v>
      </c>
      <c r="D78" s="148">
        <v>9975</v>
      </c>
      <c r="E78" s="17">
        <v>0</v>
      </c>
      <c r="F78" s="148">
        <v>0</v>
      </c>
      <c r="G78" s="17">
        <v>0</v>
      </c>
      <c r="H78" s="148">
        <v>7763.5</v>
      </c>
      <c r="I78" s="148">
        <v>0</v>
      </c>
      <c r="J78" s="148">
        <v>6372.1</v>
      </c>
    </row>
    <row r="79" spans="1:10" ht="15" customHeight="1" x14ac:dyDescent="0.25">
      <c r="A79" s="171">
        <v>298</v>
      </c>
      <c r="B79" s="147" t="s">
        <v>36</v>
      </c>
      <c r="C79" s="172">
        <v>0</v>
      </c>
      <c r="D79" s="148">
        <v>7095</v>
      </c>
      <c r="E79" s="17">
        <v>0</v>
      </c>
      <c r="F79" s="148">
        <v>7240.25</v>
      </c>
      <c r="G79" s="17">
        <v>0</v>
      </c>
      <c r="H79" s="148">
        <v>73119</v>
      </c>
      <c r="I79" s="148">
        <v>0</v>
      </c>
      <c r="J79" s="148">
        <v>41210</v>
      </c>
    </row>
    <row r="80" spans="1:10" ht="15" customHeight="1" x14ac:dyDescent="0.25">
      <c r="A80" s="171">
        <v>299</v>
      </c>
      <c r="B80" s="147" t="s">
        <v>37</v>
      </c>
      <c r="C80" s="172">
        <v>0</v>
      </c>
      <c r="D80" s="148">
        <v>36964.400000000001</v>
      </c>
      <c r="E80" s="17">
        <v>0</v>
      </c>
      <c r="F80" s="148">
        <v>30406.5</v>
      </c>
      <c r="G80" s="17">
        <v>0</v>
      </c>
      <c r="H80" s="148">
        <v>12700</v>
      </c>
      <c r="I80" s="148">
        <v>0</v>
      </c>
      <c r="J80" s="148">
        <v>3525</v>
      </c>
    </row>
    <row r="81" spans="1:12" ht="15.75" customHeight="1" x14ac:dyDescent="0.25">
      <c r="A81" s="171">
        <v>323</v>
      </c>
      <c r="B81" s="147" t="s">
        <v>137</v>
      </c>
      <c r="C81" s="172">
        <v>0</v>
      </c>
      <c r="D81" s="148">
        <v>0</v>
      </c>
      <c r="E81" s="17">
        <v>4417467.76</v>
      </c>
      <c r="F81" s="148">
        <v>0</v>
      </c>
      <c r="G81" s="17">
        <v>4000000</v>
      </c>
      <c r="H81" s="148">
        <v>0</v>
      </c>
      <c r="I81" s="148">
        <v>7000000</v>
      </c>
      <c r="J81" s="148">
        <v>0</v>
      </c>
    </row>
    <row r="82" spans="1:12" ht="16.5" customHeight="1" x14ac:dyDescent="0.25">
      <c r="A82" s="171"/>
      <c r="B82" s="173" t="s">
        <v>148</v>
      </c>
      <c r="C82" s="142">
        <f t="shared" ref="C82:J82" si="4">SUM(C60:C81)</f>
        <v>2828722.6</v>
      </c>
      <c r="D82" s="142">
        <f t="shared" si="4"/>
        <v>1415750.76</v>
      </c>
      <c r="E82" s="142">
        <f t="shared" si="4"/>
        <v>33139324.140000001</v>
      </c>
      <c r="F82" s="142">
        <f t="shared" si="4"/>
        <v>1862267.99</v>
      </c>
      <c r="G82" s="142">
        <f t="shared" si="4"/>
        <v>4507355.62</v>
      </c>
      <c r="H82" s="142">
        <f t="shared" si="4"/>
        <v>2777077.35</v>
      </c>
      <c r="I82" s="142">
        <f t="shared" si="4"/>
        <v>7241437.6500000004</v>
      </c>
      <c r="J82" s="142">
        <f t="shared" si="4"/>
        <v>5323886.55</v>
      </c>
    </row>
    <row r="83" spans="1:12" ht="16.5" customHeight="1" x14ac:dyDescent="0.25">
      <c r="A83" s="144"/>
      <c r="B83" s="173" t="s">
        <v>51</v>
      </c>
      <c r="C83" s="142">
        <f t="shared" ref="C83:H83" si="5">+C82+C57</f>
        <v>6814303.8700000001</v>
      </c>
      <c r="D83" s="142">
        <f t="shared" si="5"/>
        <v>5390142.1000000006</v>
      </c>
      <c r="E83" s="142">
        <f t="shared" si="5"/>
        <v>37124905.410000004</v>
      </c>
      <c r="F83" s="142">
        <f t="shared" si="5"/>
        <v>5838952.5499999998</v>
      </c>
      <c r="G83" s="142">
        <f t="shared" si="5"/>
        <v>11838418.32</v>
      </c>
      <c r="H83" s="142">
        <f t="shared" si="5"/>
        <v>9925778.8800000008</v>
      </c>
      <c r="I83" s="142">
        <f>+I82+I57</f>
        <v>11227018.92</v>
      </c>
      <c r="J83" s="142">
        <f>+J82+J57</f>
        <v>9304715.5700000003</v>
      </c>
    </row>
    <row r="84" spans="1:12" ht="15" customHeight="1" x14ac:dyDescent="0.25">
      <c r="A84" s="22"/>
      <c r="B84" s="22"/>
      <c r="C84" s="22"/>
      <c r="D84" s="22"/>
      <c r="E84" s="22"/>
      <c r="F84" s="22"/>
      <c r="G84" s="22"/>
      <c r="H84" s="22"/>
      <c r="I84" s="22"/>
      <c r="J84" s="22"/>
      <c r="K84" s="22"/>
      <c r="L84" s="22"/>
    </row>
    <row r="85" spans="1:12" ht="15" customHeight="1" x14ac:dyDescent="0.25">
      <c r="A85" s="22"/>
      <c r="B85" s="22"/>
      <c r="C85" s="22"/>
      <c r="D85" s="22"/>
      <c r="E85" s="22"/>
      <c r="F85" s="22"/>
      <c r="G85" s="22"/>
      <c r="H85" s="22"/>
      <c r="I85" s="22"/>
      <c r="J85" s="22"/>
      <c r="K85" s="22"/>
      <c r="L85" s="22"/>
    </row>
    <row r="86" spans="1:12" ht="16.5" customHeight="1" x14ac:dyDescent="0.25">
      <c r="A86" s="188" t="str">
        <f>+A50</f>
        <v>Programación y ejecucion del mes de octubre por tipo de gasto, año  2025, (Expresado en Quetzales)</v>
      </c>
      <c r="B86" s="188"/>
      <c r="C86" s="188"/>
      <c r="D86" s="188"/>
      <c r="E86" s="188"/>
      <c r="F86" s="188"/>
      <c r="G86" s="188"/>
      <c r="H86" s="188"/>
      <c r="I86" s="188"/>
      <c r="J86" s="188"/>
      <c r="K86" s="188"/>
      <c r="L86" s="188"/>
    </row>
    <row r="87" spans="1:12" ht="16.5" customHeight="1" x14ac:dyDescent="0.25">
      <c r="A87" s="169" t="s">
        <v>4</v>
      </c>
      <c r="B87" s="169" t="s">
        <v>5</v>
      </c>
      <c r="C87" s="189" t="s">
        <v>44</v>
      </c>
      <c r="D87" s="189"/>
      <c r="E87" s="189" t="s">
        <v>45</v>
      </c>
      <c r="F87" s="189"/>
      <c r="G87" s="189" t="s">
        <v>46</v>
      </c>
      <c r="H87" s="189"/>
      <c r="I87" s="189" t="s">
        <v>47</v>
      </c>
      <c r="J87" s="189"/>
      <c r="K87" s="189" t="s">
        <v>163</v>
      </c>
      <c r="L87" s="189"/>
    </row>
    <row r="88" spans="1:12" ht="15.75" customHeight="1" x14ac:dyDescent="0.25">
      <c r="A88" s="169"/>
      <c r="B88" s="141"/>
      <c r="C88" s="169" t="s">
        <v>151</v>
      </c>
      <c r="D88" s="169" t="s">
        <v>139</v>
      </c>
      <c r="E88" s="169" t="s">
        <v>151</v>
      </c>
      <c r="F88" s="169" t="s">
        <v>139</v>
      </c>
      <c r="G88" s="169" t="s">
        <v>151</v>
      </c>
      <c r="H88" s="169" t="s">
        <v>139</v>
      </c>
      <c r="I88" s="169" t="s">
        <v>151</v>
      </c>
      <c r="J88" s="169" t="s">
        <v>139</v>
      </c>
      <c r="K88" s="169" t="s">
        <v>151</v>
      </c>
      <c r="L88" s="169" t="s">
        <v>139</v>
      </c>
    </row>
    <row r="89" spans="1:12" ht="15.75" customHeight="1" x14ac:dyDescent="0.25">
      <c r="A89" s="170" t="s">
        <v>123</v>
      </c>
      <c r="B89" s="141" t="s">
        <v>12</v>
      </c>
      <c r="C89" s="142"/>
      <c r="D89" s="142"/>
      <c r="E89" s="142"/>
      <c r="F89" s="142"/>
      <c r="G89" s="142"/>
      <c r="H89" s="142"/>
      <c r="I89" s="142"/>
      <c r="J89" s="142"/>
      <c r="K89" s="142"/>
      <c r="L89" s="142"/>
    </row>
    <row r="90" spans="1:12" ht="15.75" customHeight="1" x14ac:dyDescent="0.25">
      <c r="A90" s="170"/>
      <c r="B90" s="141" t="s">
        <v>143</v>
      </c>
      <c r="C90" s="142">
        <v>3985581.27</v>
      </c>
      <c r="D90" s="142">
        <v>3569080.07</v>
      </c>
      <c r="E90" s="142">
        <v>3985581.27</v>
      </c>
      <c r="F90" s="142">
        <v>3601043.25</v>
      </c>
      <c r="G90" s="142"/>
      <c r="H90" s="142"/>
      <c r="I90" s="142"/>
      <c r="J90" s="142"/>
      <c r="K90" s="142">
        <f t="shared" ref="K90:L92" si="6">+I90+G90+E90+C90+I54+G54+E54+C54+I18+G18+E18+C18</f>
        <v>43201294.13000001</v>
      </c>
      <c r="L90" s="142">
        <f t="shared" si="6"/>
        <v>35474933.890000001</v>
      </c>
    </row>
    <row r="91" spans="1:12" ht="15.75" customHeight="1" x14ac:dyDescent="0.25">
      <c r="A91" s="170"/>
      <c r="B91" s="141" t="s">
        <v>152</v>
      </c>
      <c r="C91" s="142">
        <v>0</v>
      </c>
      <c r="D91" s="142">
        <v>0</v>
      </c>
      <c r="E91" s="142">
        <v>0</v>
      </c>
      <c r="F91" s="142">
        <v>0</v>
      </c>
      <c r="G91" s="142"/>
      <c r="H91" s="142"/>
      <c r="I91" s="142"/>
      <c r="J91" s="142"/>
      <c r="K91" s="142">
        <f t="shared" si="6"/>
        <v>0</v>
      </c>
      <c r="L91" s="142">
        <f t="shared" si="6"/>
        <v>3208721.71</v>
      </c>
    </row>
    <row r="92" spans="1:12" ht="15.75" customHeight="1" x14ac:dyDescent="0.25">
      <c r="A92" s="170"/>
      <c r="B92" s="141" t="s">
        <v>144</v>
      </c>
      <c r="C92" s="142">
        <v>0</v>
      </c>
      <c r="D92" s="142">
        <v>402169.52</v>
      </c>
      <c r="E92" s="142">
        <v>0</v>
      </c>
      <c r="F92" s="142">
        <v>405601.66</v>
      </c>
      <c r="G92" s="142"/>
      <c r="H92" s="142"/>
      <c r="I92" s="142"/>
      <c r="J92" s="142"/>
      <c r="K92" s="142">
        <f t="shared" si="6"/>
        <v>0</v>
      </c>
      <c r="L92" s="142">
        <f t="shared" si="6"/>
        <v>3997660.3699999996</v>
      </c>
    </row>
    <row r="93" spans="1:12" ht="15.75" customHeight="1" x14ac:dyDescent="0.25">
      <c r="A93" s="170"/>
      <c r="B93" s="141" t="s">
        <v>124</v>
      </c>
      <c r="C93" s="142">
        <f>SUM(C90:C92)</f>
        <v>3985581.27</v>
      </c>
      <c r="D93" s="142">
        <f t="shared" ref="D93:L93" si="7">SUM(D90:D92)</f>
        <v>3971249.59</v>
      </c>
      <c r="E93" s="142">
        <f t="shared" si="7"/>
        <v>3985581.27</v>
      </c>
      <c r="F93" s="142">
        <f t="shared" si="7"/>
        <v>4006644.91</v>
      </c>
      <c r="G93" s="142">
        <f t="shared" si="7"/>
        <v>0</v>
      </c>
      <c r="H93" s="142">
        <f t="shared" si="7"/>
        <v>0</v>
      </c>
      <c r="I93" s="142">
        <f t="shared" si="7"/>
        <v>0</v>
      </c>
      <c r="J93" s="142">
        <f t="shared" si="7"/>
        <v>0</v>
      </c>
      <c r="K93" s="142">
        <f t="shared" si="7"/>
        <v>43201294.13000001</v>
      </c>
      <c r="L93" s="142">
        <f t="shared" si="7"/>
        <v>42681315.969999999</v>
      </c>
    </row>
    <row r="94" spans="1:12" ht="15.75" customHeight="1" x14ac:dyDescent="0.25">
      <c r="A94" s="144"/>
      <c r="B94" s="141"/>
      <c r="C94" s="145"/>
      <c r="D94" s="143"/>
      <c r="E94" s="145"/>
      <c r="F94" s="145"/>
      <c r="G94" s="145"/>
      <c r="H94" s="145"/>
      <c r="I94" s="145"/>
      <c r="J94" s="145"/>
      <c r="K94" s="143"/>
      <c r="L94" s="143"/>
    </row>
    <row r="95" spans="1:12" ht="15.75" customHeight="1" x14ac:dyDescent="0.25">
      <c r="A95" s="144"/>
      <c r="B95" s="141" t="s">
        <v>13</v>
      </c>
      <c r="C95" s="142"/>
      <c r="D95" s="142"/>
      <c r="E95" s="142"/>
      <c r="F95" s="142"/>
      <c r="G95" s="142"/>
      <c r="H95" s="142"/>
      <c r="I95" s="142"/>
      <c r="J95" s="142"/>
      <c r="K95" s="142"/>
      <c r="L95" s="142"/>
    </row>
    <row r="96" spans="1:12" ht="15" customHeight="1" x14ac:dyDescent="0.25">
      <c r="A96" s="171">
        <v>111</v>
      </c>
      <c r="B96" s="147" t="s">
        <v>14</v>
      </c>
      <c r="C96" s="172">
        <v>106000</v>
      </c>
      <c r="D96" s="148">
        <v>111274.97</v>
      </c>
      <c r="E96" s="148">
        <v>106000</v>
      </c>
      <c r="F96" s="148">
        <v>115992.84</v>
      </c>
      <c r="G96" s="148"/>
      <c r="H96" s="148"/>
      <c r="I96" s="148"/>
      <c r="J96" s="148"/>
      <c r="K96" s="142">
        <f t="shared" ref="K96:L117" si="8">+I96+G96+E96+C96+I60+G60+E60+C60+I24+G24+E24+C24</f>
        <v>954000</v>
      </c>
      <c r="L96" s="142">
        <f t="shared" si="8"/>
        <v>863755.47</v>
      </c>
    </row>
    <row r="97" spans="1:12" ht="15" customHeight="1" x14ac:dyDescent="0.25">
      <c r="A97" s="171">
        <v>113</v>
      </c>
      <c r="B97" s="147" t="s">
        <v>136</v>
      </c>
      <c r="C97" s="172">
        <v>11825</v>
      </c>
      <c r="D97" s="148">
        <v>11300.5</v>
      </c>
      <c r="E97" s="148">
        <v>11825</v>
      </c>
      <c r="F97" s="148">
        <v>11392.74</v>
      </c>
      <c r="G97" s="148"/>
      <c r="H97" s="148"/>
      <c r="I97" s="148"/>
      <c r="J97" s="148"/>
      <c r="K97" s="142">
        <f t="shared" si="8"/>
        <v>106425</v>
      </c>
      <c r="L97" s="142">
        <f t="shared" si="8"/>
        <v>86719.560000000012</v>
      </c>
    </row>
    <row r="98" spans="1:12" ht="15" customHeight="1" x14ac:dyDescent="0.25">
      <c r="A98" s="171">
        <v>122</v>
      </c>
      <c r="B98" s="147" t="s">
        <v>16</v>
      </c>
      <c r="C98" s="172">
        <v>0</v>
      </c>
      <c r="D98" s="148">
        <v>0</v>
      </c>
      <c r="E98" s="148">
        <v>0</v>
      </c>
      <c r="F98" s="148">
        <v>0</v>
      </c>
      <c r="G98" s="148"/>
      <c r="H98" s="148"/>
      <c r="I98" s="148"/>
      <c r="J98" s="148"/>
      <c r="K98" s="142">
        <f t="shared" si="8"/>
        <v>64244.05</v>
      </c>
      <c r="L98" s="142">
        <f t="shared" si="8"/>
        <v>63225.25</v>
      </c>
    </row>
    <row r="99" spans="1:12" ht="15" customHeight="1" x14ac:dyDescent="0.25">
      <c r="A99" s="171">
        <v>163</v>
      </c>
      <c r="B99" s="147" t="s">
        <v>17</v>
      </c>
      <c r="C99" s="172">
        <v>66959.27</v>
      </c>
      <c r="D99" s="148">
        <v>201336.94</v>
      </c>
      <c r="E99" s="148">
        <v>0</v>
      </c>
      <c r="F99" s="148">
        <v>65281.82</v>
      </c>
      <c r="G99" s="148"/>
      <c r="H99" s="148"/>
      <c r="I99" s="148"/>
      <c r="J99" s="148"/>
      <c r="K99" s="142">
        <f t="shared" si="8"/>
        <v>889367.13</v>
      </c>
      <c r="L99" s="142">
        <f t="shared" si="8"/>
        <v>759203.82000000007</v>
      </c>
    </row>
    <row r="100" spans="1:12" ht="15" customHeight="1" x14ac:dyDescent="0.25">
      <c r="A100" s="171">
        <v>169</v>
      </c>
      <c r="B100" s="146" t="s">
        <v>167</v>
      </c>
      <c r="C100" s="172">
        <v>0</v>
      </c>
      <c r="D100" s="148">
        <v>1600</v>
      </c>
      <c r="E100" s="148">
        <v>0</v>
      </c>
      <c r="F100" s="148">
        <v>0</v>
      </c>
      <c r="G100" s="148"/>
      <c r="H100" s="148"/>
      <c r="I100" s="148"/>
      <c r="J100" s="148"/>
      <c r="K100" s="142">
        <f t="shared" si="8"/>
        <v>42392.3</v>
      </c>
      <c r="L100" s="142">
        <f t="shared" si="8"/>
        <v>18350</v>
      </c>
    </row>
    <row r="101" spans="1:12" ht="15" customHeight="1" x14ac:dyDescent="0.25">
      <c r="A101" s="171">
        <v>171</v>
      </c>
      <c r="B101" s="147" t="s">
        <v>134</v>
      </c>
      <c r="C101" s="172">
        <v>1260</v>
      </c>
      <c r="D101" s="148">
        <v>7500</v>
      </c>
      <c r="E101" s="148">
        <v>1260</v>
      </c>
      <c r="F101" s="148">
        <v>1300</v>
      </c>
      <c r="G101" s="148"/>
      <c r="H101" s="148"/>
      <c r="I101" s="148"/>
      <c r="J101" s="148"/>
      <c r="K101" s="142">
        <f t="shared" si="8"/>
        <v>73100</v>
      </c>
      <c r="L101" s="142">
        <f t="shared" si="8"/>
        <v>38000</v>
      </c>
    </row>
    <row r="102" spans="1:12" ht="15" customHeight="1" x14ac:dyDescent="0.25">
      <c r="A102" s="171">
        <v>174</v>
      </c>
      <c r="B102" s="147" t="s">
        <v>18</v>
      </c>
      <c r="C102" s="172">
        <v>4761.75</v>
      </c>
      <c r="D102" s="148">
        <v>4610</v>
      </c>
      <c r="E102" s="148">
        <v>4761.75</v>
      </c>
      <c r="F102" s="148">
        <v>4610</v>
      </c>
      <c r="G102" s="148"/>
      <c r="H102" s="148"/>
      <c r="I102" s="148"/>
      <c r="J102" s="148"/>
      <c r="K102" s="142">
        <f t="shared" si="8"/>
        <v>118407.5</v>
      </c>
      <c r="L102" s="142">
        <f t="shared" si="8"/>
        <v>37440</v>
      </c>
    </row>
    <row r="103" spans="1:12" ht="15" customHeight="1" x14ac:dyDescent="0.25">
      <c r="A103" s="171">
        <v>197</v>
      </c>
      <c r="B103" s="147" t="s">
        <v>20</v>
      </c>
      <c r="C103" s="172">
        <v>57200</v>
      </c>
      <c r="D103" s="148">
        <v>52000</v>
      </c>
      <c r="E103" s="148">
        <v>57200</v>
      </c>
      <c r="F103" s="148">
        <v>52000</v>
      </c>
      <c r="G103" s="148"/>
      <c r="H103" s="148"/>
      <c r="I103" s="148"/>
      <c r="J103" s="148"/>
      <c r="K103" s="142">
        <f t="shared" si="8"/>
        <v>478400</v>
      </c>
      <c r="L103" s="142">
        <f t="shared" si="8"/>
        <v>416000</v>
      </c>
    </row>
    <row r="104" spans="1:12" ht="15" customHeight="1" x14ac:dyDescent="0.25">
      <c r="A104" s="171">
        <v>199</v>
      </c>
      <c r="B104" s="147" t="s">
        <v>21</v>
      </c>
      <c r="C104" s="172">
        <v>61415.9</v>
      </c>
      <c r="D104" s="148">
        <v>69972.990000000005</v>
      </c>
      <c r="E104" s="148">
        <v>51415.9</v>
      </c>
      <c r="F104" s="148">
        <v>97138.73</v>
      </c>
      <c r="G104" s="148"/>
      <c r="H104" s="148"/>
      <c r="I104" s="148"/>
      <c r="J104" s="148"/>
      <c r="K104" s="142">
        <f t="shared" si="8"/>
        <v>604093.10000000009</v>
      </c>
      <c r="L104" s="142">
        <f t="shared" si="8"/>
        <v>570875.16999999993</v>
      </c>
    </row>
    <row r="105" spans="1:12" ht="15" customHeight="1" x14ac:dyDescent="0.25">
      <c r="A105" s="171">
        <v>243</v>
      </c>
      <c r="B105" s="146" t="s">
        <v>48</v>
      </c>
      <c r="C105" s="172">
        <v>0</v>
      </c>
      <c r="D105" s="148">
        <v>17428.32</v>
      </c>
      <c r="E105" s="148">
        <v>0</v>
      </c>
      <c r="F105" s="148">
        <v>0</v>
      </c>
      <c r="G105" s="148"/>
      <c r="H105" s="148"/>
      <c r="I105" s="148"/>
      <c r="J105" s="148"/>
      <c r="K105" s="142">
        <f t="shared" si="8"/>
        <v>154711.24</v>
      </c>
      <c r="L105" s="142">
        <f t="shared" si="8"/>
        <v>147363.24</v>
      </c>
    </row>
    <row r="106" spans="1:12" ht="15" customHeight="1" x14ac:dyDescent="0.25">
      <c r="A106" s="171">
        <v>261</v>
      </c>
      <c r="B106" s="147" t="s">
        <v>26</v>
      </c>
      <c r="C106" s="172">
        <v>0</v>
      </c>
      <c r="D106" s="148">
        <v>63672.76</v>
      </c>
      <c r="E106" s="148">
        <v>0</v>
      </c>
      <c r="F106" s="148">
        <v>74026.75</v>
      </c>
      <c r="G106" s="148"/>
      <c r="H106" s="148"/>
      <c r="I106" s="148"/>
      <c r="J106" s="148"/>
      <c r="K106" s="142">
        <f t="shared" si="8"/>
        <v>836414.94</v>
      </c>
      <c r="L106" s="142">
        <f t="shared" si="8"/>
        <v>639820.54</v>
      </c>
    </row>
    <row r="107" spans="1:12" ht="15" customHeight="1" x14ac:dyDescent="0.25">
      <c r="A107" s="171">
        <v>262</v>
      </c>
      <c r="B107" s="147" t="s">
        <v>27</v>
      </c>
      <c r="C107" s="172">
        <v>0</v>
      </c>
      <c r="D107" s="148">
        <v>0</v>
      </c>
      <c r="E107" s="148">
        <v>0</v>
      </c>
      <c r="F107" s="148">
        <v>3804.48</v>
      </c>
      <c r="G107" s="148"/>
      <c r="H107" s="148"/>
      <c r="I107" s="148"/>
      <c r="J107" s="148"/>
      <c r="K107" s="142">
        <f t="shared" si="8"/>
        <v>17000</v>
      </c>
      <c r="L107" s="142">
        <f t="shared" si="8"/>
        <v>16999.48</v>
      </c>
    </row>
    <row r="108" spans="1:12" ht="15" customHeight="1" x14ac:dyDescent="0.25">
      <c r="A108" s="171">
        <v>266</v>
      </c>
      <c r="B108" s="147" t="s">
        <v>28</v>
      </c>
      <c r="C108" s="172">
        <v>89611.199999999997</v>
      </c>
      <c r="D108" s="148">
        <v>91994.61</v>
      </c>
      <c r="E108" s="148">
        <v>0</v>
      </c>
      <c r="F108" s="148">
        <v>68135.399999999994</v>
      </c>
      <c r="G108" s="148"/>
      <c r="H108" s="148"/>
      <c r="I108" s="148"/>
      <c r="J108" s="148"/>
      <c r="K108" s="142">
        <f t="shared" si="8"/>
        <v>880347.34000000008</v>
      </c>
      <c r="L108" s="142">
        <f t="shared" si="8"/>
        <v>657502.31000000006</v>
      </c>
    </row>
    <row r="109" spans="1:12" ht="15" customHeight="1" x14ac:dyDescent="0.25">
      <c r="A109" s="171">
        <v>267</v>
      </c>
      <c r="B109" s="147" t="s">
        <v>29</v>
      </c>
      <c r="C109" s="172">
        <v>0</v>
      </c>
      <c r="D109" s="148">
        <v>0</v>
      </c>
      <c r="E109" s="148">
        <v>0</v>
      </c>
      <c r="F109" s="148">
        <v>0</v>
      </c>
      <c r="G109" s="148"/>
      <c r="H109" s="148"/>
      <c r="I109" s="148"/>
      <c r="J109" s="148"/>
      <c r="K109" s="142">
        <f t="shared" si="8"/>
        <v>180000</v>
      </c>
      <c r="L109" s="142">
        <f t="shared" si="8"/>
        <v>122259.82</v>
      </c>
    </row>
    <row r="110" spans="1:12" ht="15" customHeight="1" x14ac:dyDescent="0.25">
      <c r="A110" s="171">
        <v>268</v>
      </c>
      <c r="B110" s="147" t="s">
        <v>30</v>
      </c>
      <c r="C110" s="172">
        <v>9725</v>
      </c>
      <c r="D110" s="148">
        <v>0</v>
      </c>
      <c r="E110" s="148">
        <v>0</v>
      </c>
      <c r="F110" s="148">
        <v>6679</v>
      </c>
      <c r="G110" s="148"/>
      <c r="H110" s="148"/>
      <c r="I110" s="148"/>
      <c r="J110" s="148"/>
      <c r="K110" s="142">
        <f t="shared" si="8"/>
        <v>154389</v>
      </c>
      <c r="L110" s="142">
        <f t="shared" si="8"/>
        <v>154386</v>
      </c>
    </row>
    <row r="111" spans="1:12" ht="15" customHeight="1" x14ac:dyDescent="0.25">
      <c r="A111" s="171">
        <v>269</v>
      </c>
      <c r="B111" s="147" t="s">
        <v>31</v>
      </c>
      <c r="C111" s="172">
        <v>0</v>
      </c>
      <c r="D111" s="148">
        <v>0</v>
      </c>
      <c r="E111" s="148">
        <v>0</v>
      </c>
      <c r="F111" s="148">
        <v>8500</v>
      </c>
      <c r="G111" s="148"/>
      <c r="H111" s="148"/>
      <c r="I111" s="148"/>
      <c r="J111" s="148"/>
      <c r="K111" s="142">
        <f t="shared" si="8"/>
        <v>10000</v>
      </c>
      <c r="L111" s="142">
        <f t="shared" si="8"/>
        <v>9850</v>
      </c>
    </row>
    <row r="112" spans="1:12" ht="15" customHeight="1" x14ac:dyDescent="0.25">
      <c r="A112" s="171">
        <v>292</v>
      </c>
      <c r="B112" s="147" t="s">
        <v>33</v>
      </c>
      <c r="C112" s="172">
        <v>46122.09</v>
      </c>
      <c r="D112" s="148">
        <v>24752.75</v>
      </c>
      <c r="E112" s="148">
        <v>0</v>
      </c>
      <c r="F112" s="148">
        <v>47424.7</v>
      </c>
      <c r="G112" s="148"/>
      <c r="H112" s="148"/>
      <c r="I112" s="148"/>
      <c r="J112" s="148"/>
      <c r="K112" s="142">
        <f t="shared" si="8"/>
        <v>262316.5</v>
      </c>
      <c r="L112" s="142">
        <f t="shared" si="8"/>
        <v>213953.2</v>
      </c>
    </row>
    <row r="113" spans="1:12" ht="15" customHeight="1" x14ac:dyDescent="0.25">
      <c r="A113" s="171">
        <v>295</v>
      </c>
      <c r="B113" s="147" t="s">
        <v>34</v>
      </c>
      <c r="C113" s="172">
        <v>506978.35</v>
      </c>
      <c r="D113" s="148">
        <v>10526627.300000001</v>
      </c>
      <c r="E113" s="148">
        <v>0</v>
      </c>
      <c r="F113" s="148">
        <v>3370725.05</v>
      </c>
      <c r="G113" s="148"/>
      <c r="H113" s="148"/>
      <c r="I113" s="148"/>
      <c r="J113" s="148"/>
      <c r="K113" s="142">
        <f t="shared" si="8"/>
        <v>32456859.84</v>
      </c>
      <c r="L113" s="142">
        <f t="shared" si="8"/>
        <v>24673452.080000002</v>
      </c>
    </row>
    <row r="114" spans="1:12" ht="15" customHeight="1" x14ac:dyDescent="0.25">
      <c r="A114" s="171">
        <v>297</v>
      </c>
      <c r="B114" s="147" t="s">
        <v>35</v>
      </c>
      <c r="C114" s="172">
        <v>3809.94</v>
      </c>
      <c r="D114" s="148">
        <v>0</v>
      </c>
      <c r="E114" s="148">
        <v>0</v>
      </c>
      <c r="F114" s="148">
        <v>0</v>
      </c>
      <c r="G114" s="148"/>
      <c r="H114" s="148"/>
      <c r="I114" s="148"/>
      <c r="J114" s="148"/>
      <c r="K114" s="142">
        <f t="shared" si="8"/>
        <v>45600.32</v>
      </c>
      <c r="L114" s="142">
        <f t="shared" si="8"/>
        <v>28199.399999999998</v>
      </c>
    </row>
    <row r="115" spans="1:12" ht="15" customHeight="1" x14ac:dyDescent="0.25">
      <c r="A115" s="171">
        <v>298</v>
      </c>
      <c r="B115" s="147" t="s">
        <v>36</v>
      </c>
      <c r="C115" s="172">
        <v>0</v>
      </c>
      <c r="D115" s="148">
        <v>64100</v>
      </c>
      <c r="E115" s="148">
        <v>0</v>
      </c>
      <c r="F115" s="148">
        <v>82320</v>
      </c>
      <c r="G115" s="148"/>
      <c r="H115" s="148"/>
      <c r="I115" s="148"/>
      <c r="J115" s="148"/>
      <c r="K115" s="142">
        <f t="shared" si="8"/>
        <v>400000</v>
      </c>
      <c r="L115" s="142">
        <f t="shared" si="8"/>
        <v>314660.06</v>
      </c>
    </row>
    <row r="116" spans="1:12" ht="15" customHeight="1" x14ac:dyDescent="0.25">
      <c r="A116" s="171">
        <v>299</v>
      </c>
      <c r="B116" s="147" t="s">
        <v>37</v>
      </c>
      <c r="C116" s="172">
        <v>0</v>
      </c>
      <c r="D116" s="148">
        <v>121345</v>
      </c>
      <c r="E116" s="148">
        <v>0</v>
      </c>
      <c r="F116" s="148">
        <v>19000</v>
      </c>
      <c r="G116" s="148"/>
      <c r="H116" s="148"/>
      <c r="I116" s="148"/>
      <c r="J116" s="148"/>
      <c r="K116" s="142">
        <f t="shared" si="8"/>
        <v>300000</v>
      </c>
      <c r="L116" s="142">
        <f t="shared" si="8"/>
        <v>228738.9</v>
      </c>
    </row>
    <row r="117" spans="1:12" ht="15.75" customHeight="1" x14ac:dyDescent="0.25">
      <c r="A117" s="171">
        <v>323</v>
      </c>
      <c r="B117" s="147" t="s">
        <v>137</v>
      </c>
      <c r="C117" s="172">
        <v>0</v>
      </c>
      <c r="D117" s="148">
        <v>579800</v>
      </c>
      <c r="E117" s="148">
        <v>0</v>
      </c>
      <c r="F117" s="148">
        <v>0</v>
      </c>
      <c r="G117" s="148"/>
      <c r="H117" s="148"/>
      <c r="I117" s="148"/>
      <c r="J117" s="148"/>
      <c r="K117" s="142">
        <f t="shared" si="8"/>
        <v>15417467.76</v>
      </c>
      <c r="L117" s="142">
        <f t="shared" si="8"/>
        <v>579800</v>
      </c>
    </row>
    <row r="118" spans="1:12" ht="16.5" customHeight="1" x14ac:dyDescent="0.25">
      <c r="A118" s="171"/>
      <c r="B118" s="173" t="s">
        <v>50</v>
      </c>
      <c r="C118" s="142">
        <f t="shared" ref="C118:L118" si="9">SUM(C96:C117)</f>
        <v>965668.5</v>
      </c>
      <c r="D118" s="142">
        <f t="shared" si="9"/>
        <v>11949316.140000001</v>
      </c>
      <c r="E118" s="142">
        <f t="shared" si="9"/>
        <v>232462.65</v>
      </c>
      <c r="F118" s="142">
        <f t="shared" si="9"/>
        <v>4028331.51</v>
      </c>
      <c r="G118" s="142">
        <f t="shared" si="9"/>
        <v>0</v>
      </c>
      <c r="H118" s="142">
        <f t="shared" si="9"/>
        <v>0</v>
      </c>
      <c r="I118" s="142">
        <f t="shared" si="9"/>
        <v>0</v>
      </c>
      <c r="J118" s="142">
        <f t="shared" si="9"/>
        <v>0</v>
      </c>
      <c r="K118" s="142">
        <f t="shared" si="9"/>
        <v>54445536.019999996</v>
      </c>
      <c r="L118" s="142">
        <f t="shared" si="9"/>
        <v>30640554.299999997</v>
      </c>
    </row>
    <row r="119" spans="1:12" ht="16.5" customHeight="1" x14ac:dyDescent="0.25">
      <c r="A119" s="144"/>
      <c r="B119" s="173" t="s">
        <v>51</v>
      </c>
      <c r="C119" s="174">
        <f t="shared" ref="C119:L119" si="10">+C118+C93</f>
        <v>4951249.7699999996</v>
      </c>
      <c r="D119" s="174">
        <f t="shared" si="10"/>
        <v>15920565.73</v>
      </c>
      <c r="E119" s="174">
        <f t="shared" si="10"/>
        <v>4218043.92</v>
      </c>
      <c r="F119" s="174">
        <f t="shared" si="10"/>
        <v>8034976.4199999999</v>
      </c>
      <c r="G119" s="174">
        <f t="shared" si="10"/>
        <v>0</v>
      </c>
      <c r="H119" s="174">
        <f t="shared" si="10"/>
        <v>0</v>
      </c>
      <c r="I119" s="174">
        <f t="shared" si="10"/>
        <v>0</v>
      </c>
      <c r="J119" s="174">
        <f t="shared" si="10"/>
        <v>0</v>
      </c>
      <c r="K119" s="174">
        <f t="shared" si="10"/>
        <v>97646830.150000006</v>
      </c>
      <c r="L119" s="174">
        <f t="shared" si="10"/>
        <v>73321870.269999996</v>
      </c>
    </row>
    <row r="120" spans="1:12" ht="15.75" x14ac:dyDescent="0.3">
      <c r="A120" s="22"/>
      <c r="B120" s="109"/>
      <c r="C120" s="110"/>
      <c r="D120" s="110"/>
      <c r="E120" s="110"/>
      <c r="F120" s="110"/>
      <c r="G120" s="110"/>
      <c r="H120" s="110"/>
      <c r="I120" s="110"/>
      <c r="J120" s="110"/>
      <c r="K120" s="110"/>
      <c r="L120" s="110"/>
    </row>
    <row r="121" spans="1:12" ht="15.75" x14ac:dyDescent="0.3">
      <c r="A121" s="22"/>
      <c r="B121" s="109"/>
      <c r="C121" s="110"/>
      <c r="D121" s="110"/>
      <c r="E121" s="110"/>
      <c r="F121" s="110"/>
      <c r="G121" s="110"/>
      <c r="H121" s="110"/>
      <c r="I121" s="110"/>
      <c r="J121" s="110"/>
      <c r="K121" s="110"/>
      <c r="L121" s="110"/>
    </row>
    <row r="122" spans="1:12" ht="15.75" x14ac:dyDescent="0.3">
      <c r="A122" s="22"/>
      <c r="B122" s="109"/>
      <c r="C122" s="110"/>
      <c r="D122" s="110"/>
      <c r="E122" s="110"/>
      <c r="F122" s="110"/>
      <c r="G122" s="110"/>
      <c r="H122" s="110"/>
      <c r="I122" s="110"/>
      <c r="J122" s="110"/>
      <c r="K122" s="110"/>
      <c r="L122" s="110"/>
    </row>
    <row r="123" spans="1:12" ht="15.75" x14ac:dyDescent="0.3">
      <c r="A123" s="22"/>
      <c r="B123" s="109"/>
      <c r="C123" s="110"/>
      <c r="D123" s="110"/>
      <c r="E123" s="110"/>
      <c r="F123" s="110"/>
      <c r="G123" s="110"/>
      <c r="H123" s="110"/>
      <c r="I123" s="110"/>
      <c r="J123" s="110"/>
      <c r="K123" s="110"/>
      <c r="L123" s="110"/>
    </row>
    <row r="124" spans="1:12" ht="15.75" x14ac:dyDescent="0.3">
      <c r="A124" s="22"/>
      <c r="B124" s="109"/>
      <c r="C124" s="110"/>
      <c r="D124" s="110"/>
      <c r="E124" s="110"/>
      <c r="F124" s="110"/>
      <c r="G124" s="110"/>
      <c r="H124" s="110"/>
      <c r="I124" s="110"/>
      <c r="J124" s="110"/>
      <c r="K124" s="110"/>
      <c r="L124" s="110"/>
    </row>
    <row r="125" spans="1:12" ht="15.75" x14ac:dyDescent="0.3">
      <c r="A125" s="22"/>
      <c r="B125" s="109"/>
      <c r="C125" s="110"/>
      <c r="D125" s="110"/>
      <c r="E125" s="110"/>
      <c r="F125" s="110"/>
      <c r="G125" s="110"/>
      <c r="H125" s="110"/>
      <c r="I125" s="110"/>
      <c r="J125" s="110"/>
      <c r="K125" s="110"/>
      <c r="L125" s="110"/>
    </row>
    <row r="126" spans="1:12" ht="15.75" x14ac:dyDescent="0.3">
      <c r="A126" s="22"/>
      <c r="B126" s="109"/>
      <c r="C126" s="110"/>
      <c r="D126" s="110"/>
      <c r="E126" s="110"/>
      <c r="F126" s="110"/>
      <c r="G126" s="110"/>
      <c r="H126" s="110"/>
      <c r="I126" s="110"/>
      <c r="J126" s="110"/>
      <c r="K126" s="110"/>
      <c r="L126" s="110"/>
    </row>
    <row r="127" spans="1:12" ht="15.75" x14ac:dyDescent="0.3">
      <c r="A127" s="22"/>
      <c r="B127" s="109"/>
      <c r="C127" s="110"/>
      <c r="D127" s="110"/>
      <c r="E127" s="110"/>
      <c r="F127" s="110"/>
      <c r="G127" s="110"/>
      <c r="H127" s="110"/>
      <c r="I127" s="110"/>
      <c r="J127" s="110"/>
      <c r="K127" s="110"/>
      <c r="L127" s="110"/>
    </row>
    <row r="128" spans="1:12" ht="15.75" x14ac:dyDescent="0.3">
      <c r="A128" s="22"/>
      <c r="B128" s="109"/>
      <c r="C128" s="110"/>
      <c r="D128" s="110"/>
      <c r="E128" s="110"/>
      <c r="F128" s="110"/>
      <c r="G128" s="110"/>
      <c r="H128" s="110"/>
      <c r="I128" s="110"/>
      <c r="J128" s="110"/>
      <c r="K128" s="110"/>
      <c r="L128" s="110"/>
    </row>
    <row r="129" spans="1:12" ht="15.75" x14ac:dyDescent="0.3">
      <c r="A129" s="22"/>
      <c r="B129" s="109"/>
      <c r="C129" s="110"/>
      <c r="D129" s="110"/>
      <c r="E129" s="110"/>
      <c r="F129" s="110"/>
      <c r="G129" s="110"/>
      <c r="H129" s="110"/>
      <c r="I129" s="110"/>
      <c r="J129" s="110"/>
      <c r="K129" s="110"/>
      <c r="L129" s="110"/>
    </row>
    <row r="130" spans="1:12" ht="15.75" x14ac:dyDescent="0.3">
      <c r="A130" s="22"/>
      <c r="B130" s="109"/>
      <c r="C130" s="110"/>
      <c r="D130" s="110"/>
      <c r="E130" s="110"/>
      <c r="F130" s="110"/>
      <c r="G130" s="110"/>
      <c r="H130" s="110"/>
      <c r="I130" s="110"/>
      <c r="J130" s="110"/>
      <c r="K130" s="110"/>
      <c r="L130" s="110"/>
    </row>
    <row r="131" spans="1:12" ht="15.75" x14ac:dyDescent="0.3">
      <c r="A131" s="22"/>
      <c r="B131" s="109"/>
      <c r="C131" s="110"/>
      <c r="D131" s="110"/>
      <c r="E131" s="110"/>
      <c r="F131" s="110"/>
      <c r="G131" s="110"/>
      <c r="H131" s="110"/>
      <c r="I131" s="110"/>
      <c r="J131" s="110"/>
      <c r="K131" s="110"/>
      <c r="L131" s="110"/>
    </row>
    <row r="132" spans="1:12" ht="15.75" x14ac:dyDescent="0.3">
      <c r="A132" s="22"/>
      <c r="B132" s="109"/>
      <c r="C132" s="110"/>
      <c r="D132" s="110"/>
      <c r="E132" s="110"/>
      <c r="F132" s="110"/>
      <c r="G132" s="110"/>
      <c r="H132" s="110"/>
      <c r="I132" s="110"/>
      <c r="J132" s="110"/>
      <c r="K132" s="110"/>
      <c r="L132" s="110"/>
    </row>
    <row r="133" spans="1:12" ht="15.75" x14ac:dyDescent="0.3">
      <c r="A133" s="22"/>
      <c r="B133" s="109"/>
      <c r="C133" s="110"/>
      <c r="D133" s="110"/>
      <c r="E133" s="110"/>
      <c r="F133" s="110"/>
      <c r="G133" s="110"/>
      <c r="H133" s="110"/>
      <c r="I133" s="110"/>
      <c r="J133" s="110"/>
      <c r="K133" s="110"/>
      <c r="L133" s="110"/>
    </row>
    <row r="134" spans="1:12" ht="15.75" x14ac:dyDescent="0.3">
      <c r="A134" s="22"/>
      <c r="B134" s="109"/>
      <c r="C134" s="110"/>
      <c r="D134" s="110"/>
      <c r="E134" s="110"/>
      <c r="F134" s="110"/>
      <c r="G134" s="110"/>
      <c r="H134" s="110"/>
      <c r="I134" s="110"/>
      <c r="J134" s="110"/>
      <c r="K134" s="110"/>
      <c r="L134" s="110"/>
    </row>
    <row r="135" spans="1:12" ht="15.75" x14ac:dyDescent="0.3">
      <c r="A135" s="22"/>
      <c r="B135" s="109"/>
      <c r="C135" s="110"/>
      <c r="D135" s="110"/>
      <c r="E135" s="110"/>
      <c r="F135" s="110"/>
      <c r="G135" s="110"/>
      <c r="H135" s="110"/>
      <c r="I135" s="110"/>
      <c r="J135" s="110"/>
      <c r="K135" s="110"/>
      <c r="L135" s="110"/>
    </row>
    <row r="136" spans="1:12" ht="15.75" x14ac:dyDescent="0.3">
      <c r="A136" s="22"/>
      <c r="B136" s="109"/>
      <c r="C136" s="110"/>
      <c r="D136" s="110"/>
      <c r="E136" s="110"/>
      <c r="F136" s="110"/>
      <c r="G136" s="110"/>
      <c r="H136" s="110"/>
      <c r="I136" s="110"/>
      <c r="J136" s="110"/>
      <c r="K136" s="110"/>
      <c r="L136" s="110"/>
    </row>
    <row r="137" spans="1:12" ht="15.75" x14ac:dyDescent="0.3">
      <c r="A137" s="22"/>
      <c r="B137" s="109"/>
      <c r="C137" s="110"/>
      <c r="D137" s="110"/>
      <c r="E137" s="110"/>
      <c r="F137" s="110"/>
      <c r="G137" s="110"/>
      <c r="H137" s="110"/>
      <c r="I137" s="110"/>
      <c r="J137" s="110"/>
      <c r="K137" s="110"/>
      <c r="L137" s="110"/>
    </row>
    <row r="138" spans="1:12" ht="15.75" x14ac:dyDescent="0.3">
      <c r="A138" s="22"/>
      <c r="B138" s="109"/>
      <c r="C138" s="110"/>
      <c r="D138" s="110"/>
      <c r="E138" s="110"/>
      <c r="F138" s="110"/>
      <c r="G138" s="110"/>
      <c r="H138" s="110"/>
      <c r="I138" s="110"/>
      <c r="J138" s="110"/>
      <c r="K138" s="110"/>
      <c r="L138" s="110"/>
    </row>
    <row r="139" spans="1:12" ht="15.75" x14ac:dyDescent="0.3">
      <c r="A139" s="22"/>
      <c r="B139" s="109"/>
      <c r="C139" s="110"/>
      <c r="D139" s="110"/>
      <c r="E139" s="110"/>
      <c r="F139" s="110"/>
      <c r="G139" s="110"/>
      <c r="H139" s="110"/>
      <c r="I139" s="110"/>
      <c r="J139" s="110"/>
      <c r="K139" s="110"/>
      <c r="L139" s="110"/>
    </row>
    <row r="140" spans="1:12" ht="15.75" x14ac:dyDescent="0.3">
      <c r="A140" s="22"/>
      <c r="B140" s="109"/>
      <c r="C140" s="110"/>
      <c r="D140" s="110"/>
      <c r="E140" s="110"/>
      <c r="F140" s="110"/>
      <c r="G140" s="110"/>
      <c r="H140" s="110"/>
      <c r="I140" s="110"/>
      <c r="J140" s="110"/>
      <c r="K140" s="110"/>
      <c r="L140" s="110"/>
    </row>
    <row r="141" spans="1:12" ht="15.75" x14ac:dyDescent="0.3">
      <c r="A141" s="22"/>
      <c r="B141" s="109"/>
      <c r="C141" s="110"/>
      <c r="D141" s="110"/>
      <c r="E141" s="110"/>
      <c r="F141" s="110"/>
      <c r="G141" s="110"/>
      <c r="H141" s="110"/>
      <c r="I141" s="110"/>
      <c r="J141" s="110"/>
      <c r="K141" s="110"/>
      <c r="L141" s="110"/>
    </row>
    <row r="142" spans="1:12" ht="15.75" x14ac:dyDescent="0.3">
      <c r="A142" s="22"/>
      <c r="B142" s="109"/>
      <c r="C142" s="110"/>
      <c r="D142" s="110"/>
      <c r="E142" s="110"/>
      <c r="F142" s="110"/>
      <c r="G142" s="110"/>
      <c r="H142" s="110"/>
      <c r="I142" s="110"/>
      <c r="J142" s="110"/>
      <c r="K142" s="110"/>
      <c r="L142" s="110"/>
    </row>
    <row r="143" spans="1:12" x14ac:dyDescent="0.25">
      <c r="B143" s="2" t="s">
        <v>169</v>
      </c>
      <c r="I143" s="22"/>
      <c r="J143" s="22"/>
    </row>
    <row r="144" spans="1:12" ht="15.75" x14ac:dyDescent="0.3">
      <c r="A144" s="175" t="s">
        <v>4</v>
      </c>
      <c r="B144" s="175" t="s">
        <v>5</v>
      </c>
      <c r="C144" s="185" t="s">
        <v>49</v>
      </c>
      <c r="D144" s="185"/>
      <c r="I144" s="22"/>
      <c r="J144" s="22"/>
    </row>
    <row r="145" spans="1:10" ht="15.75" x14ac:dyDescent="0.3">
      <c r="A145" s="175"/>
      <c r="B145" s="7"/>
      <c r="C145" s="175" t="s">
        <v>10</v>
      </c>
      <c r="D145" s="175" t="s">
        <v>11</v>
      </c>
      <c r="I145" s="22"/>
      <c r="J145" s="22"/>
    </row>
    <row r="146" spans="1:10" ht="15.75" x14ac:dyDescent="0.3">
      <c r="A146" s="176" t="s">
        <v>123</v>
      </c>
      <c r="B146" s="7" t="s">
        <v>12</v>
      </c>
      <c r="C146" s="11">
        <f>+K21+K57+K93</f>
        <v>43201294.13000001</v>
      </c>
      <c r="D146" s="11">
        <f>+L21+L57+L93</f>
        <v>42681315.969999999</v>
      </c>
      <c r="E146" s="25"/>
      <c r="F146" s="26"/>
      <c r="I146" s="22"/>
      <c r="J146" s="22"/>
    </row>
    <row r="147" spans="1:10" ht="15.75" x14ac:dyDescent="0.3">
      <c r="A147" s="12"/>
      <c r="B147" s="7"/>
      <c r="C147" s="27"/>
      <c r="D147" s="28"/>
      <c r="E147" s="29"/>
      <c r="F147" s="29"/>
      <c r="G147" s="25"/>
      <c r="I147" s="22"/>
      <c r="J147" s="22"/>
    </row>
    <row r="148" spans="1:10" ht="15.75" x14ac:dyDescent="0.3">
      <c r="A148" s="12"/>
      <c r="B148" s="7" t="s">
        <v>141</v>
      </c>
      <c r="C148" s="11"/>
      <c r="D148" s="11"/>
      <c r="E148" s="30"/>
      <c r="F148" s="30"/>
      <c r="I148" s="22"/>
      <c r="J148" s="22"/>
    </row>
    <row r="149" spans="1:10" x14ac:dyDescent="0.25">
      <c r="A149" s="177">
        <v>111</v>
      </c>
      <c r="B149" s="16" t="s">
        <v>14</v>
      </c>
      <c r="C149" s="24">
        <f t="shared" ref="C149:D170" si="11">+K24+K60+K96</f>
        <v>954000</v>
      </c>
      <c r="D149" s="24">
        <f t="shared" si="11"/>
        <v>863755.47</v>
      </c>
      <c r="E149" s="25"/>
      <c r="F149" s="26"/>
      <c r="I149" s="22"/>
      <c r="J149" s="22"/>
    </row>
    <row r="150" spans="1:10" x14ac:dyDescent="0.25">
      <c r="A150" s="177">
        <v>113</v>
      </c>
      <c r="B150" s="16" t="s">
        <v>15</v>
      </c>
      <c r="C150" s="24">
        <f t="shared" si="11"/>
        <v>106425</v>
      </c>
      <c r="D150" s="24">
        <f t="shared" si="11"/>
        <v>86719.560000000012</v>
      </c>
      <c r="E150" s="25"/>
      <c r="F150" s="26"/>
      <c r="I150" s="22"/>
      <c r="J150" s="22"/>
    </row>
    <row r="151" spans="1:10" x14ac:dyDescent="0.25">
      <c r="A151" s="177">
        <v>122</v>
      </c>
      <c r="B151" s="16" t="s">
        <v>16</v>
      </c>
      <c r="C151" s="24">
        <f t="shared" si="11"/>
        <v>64244.05</v>
      </c>
      <c r="D151" s="24">
        <f t="shared" si="11"/>
        <v>63225.25</v>
      </c>
      <c r="E151" s="25"/>
      <c r="F151" s="26"/>
      <c r="I151" s="22"/>
      <c r="J151" s="22"/>
    </row>
    <row r="152" spans="1:10" x14ac:dyDescent="0.25">
      <c r="A152" s="177">
        <v>163</v>
      </c>
      <c r="B152" s="16" t="s">
        <v>17</v>
      </c>
      <c r="C152" s="24">
        <f t="shared" si="11"/>
        <v>889367.13</v>
      </c>
      <c r="D152" s="24">
        <f t="shared" si="11"/>
        <v>759203.82000000007</v>
      </c>
      <c r="E152" s="25"/>
      <c r="F152" s="26"/>
    </row>
    <row r="153" spans="1:10" x14ac:dyDescent="0.25">
      <c r="A153" s="177">
        <v>169</v>
      </c>
      <c r="B153" s="16" t="s">
        <v>133</v>
      </c>
      <c r="C153" s="24">
        <f t="shared" si="11"/>
        <v>42392.3</v>
      </c>
      <c r="D153" s="24">
        <f t="shared" si="11"/>
        <v>18350</v>
      </c>
      <c r="E153" s="25"/>
      <c r="F153" s="26"/>
    </row>
    <row r="154" spans="1:10" x14ac:dyDescent="0.25">
      <c r="A154" s="177">
        <v>171</v>
      </c>
      <c r="B154" s="16" t="s">
        <v>134</v>
      </c>
      <c r="C154" s="24">
        <f t="shared" si="11"/>
        <v>73100</v>
      </c>
      <c r="D154" s="24">
        <f t="shared" si="11"/>
        <v>38000</v>
      </c>
      <c r="E154" s="25"/>
      <c r="F154" s="26"/>
    </row>
    <row r="155" spans="1:10" x14ac:dyDescent="0.25">
      <c r="A155" s="177">
        <v>174</v>
      </c>
      <c r="B155" s="16" t="s">
        <v>18</v>
      </c>
      <c r="C155" s="24">
        <f t="shared" si="11"/>
        <v>118407.5</v>
      </c>
      <c r="D155" s="24">
        <f t="shared" si="11"/>
        <v>37440</v>
      </c>
      <c r="E155" s="25"/>
      <c r="F155" s="26"/>
    </row>
    <row r="156" spans="1:10" x14ac:dyDescent="0.25">
      <c r="A156" s="177">
        <v>197</v>
      </c>
      <c r="B156" s="16" t="s">
        <v>20</v>
      </c>
      <c r="C156" s="24">
        <f t="shared" si="11"/>
        <v>478400</v>
      </c>
      <c r="D156" s="24">
        <f t="shared" si="11"/>
        <v>416000</v>
      </c>
      <c r="E156" s="25"/>
      <c r="F156" s="26"/>
    </row>
    <row r="157" spans="1:10" x14ac:dyDescent="0.25">
      <c r="A157" s="177">
        <v>199</v>
      </c>
      <c r="B157" s="16" t="s">
        <v>21</v>
      </c>
      <c r="C157" s="24">
        <f t="shared" si="11"/>
        <v>604093.10000000009</v>
      </c>
      <c r="D157" s="24">
        <f t="shared" si="11"/>
        <v>570875.16999999993</v>
      </c>
      <c r="E157" s="25"/>
      <c r="F157" s="26"/>
    </row>
    <row r="158" spans="1:10" x14ac:dyDescent="0.25">
      <c r="A158" s="177">
        <v>243</v>
      </c>
      <c r="B158" s="16" t="s">
        <v>48</v>
      </c>
      <c r="C158" s="24">
        <f t="shared" si="11"/>
        <v>154711.24</v>
      </c>
      <c r="D158" s="24">
        <f t="shared" si="11"/>
        <v>147363.24</v>
      </c>
      <c r="E158" s="25"/>
      <c r="F158" s="26"/>
    </row>
    <row r="159" spans="1:10" x14ac:dyDescent="0.25">
      <c r="A159" s="177">
        <v>261</v>
      </c>
      <c r="B159" s="16" t="s">
        <v>26</v>
      </c>
      <c r="C159" s="24">
        <f t="shared" si="11"/>
        <v>836414.94</v>
      </c>
      <c r="D159" s="24">
        <f t="shared" si="11"/>
        <v>639820.54</v>
      </c>
      <c r="E159" s="25"/>
      <c r="F159" s="26"/>
    </row>
    <row r="160" spans="1:10" x14ac:dyDescent="0.25">
      <c r="A160" s="177">
        <v>262</v>
      </c>
      <c r="B160" s="16" t="s">
        <v>27</v>
      </c>
      <c r="C160" s="24">
        <f t="shared" si="11"/>
        <v>17000</v>
      </c>
      <c r="D160" s="24">
        <f t="shared" si="11"/>
        <v>16999.48</v>
      </c>
      <c r="E160" s="25"/>
      <c r="F160" s="26"/>
    </row>
    <row r="161" spans="1:7" x14ac:dyDescent="0.25">
      <c r="A161" s="177">
        <v>266</v>
      </c>
      <c r="B161" s="16" t="s">
        <v>28</v>
      </c>
      <c r="C161" s="24">
        <f t="shared" si="11"/>
        <v>880347.34000000008</v>
      </c>
      <c r="D161" s="24">
        <f t="shared" si="11"/>
        <v>657502.31000000006</v>
      </c>
      <c r="E161" s="25"/>
      <c r="F161" s="26"/>
    </row>
    <row r="162" spans="1:7" x14ac:dyDescent="0.25">
      <c r="A162" s="177">
        <v>267</v>
      </c>
      <c r="B162" s="16" t="s">
        <v>29</v>
      </c>
      <c r="C162" s="24">
        <f t="shared" si="11"/>
        <v>180000</v>
      </c>
      <c r="D162" s="24">
        <f t="shared" si="11"/>
        <v>122259.82</v>
      </c>
      <c r="E162" s="25"/>
      <c r="F162" s="26"/>
    </row>
    <row r="163" spans="1:7" x14ac:dyDescent="0.25">
      <c r="A163" s="177">
        <v>268</v>
      </c>
      <c r="B163" s="16" t="s">
        <v>30</v>
      </c>
      <c r="C163" s="24">
        <f t="shared" si="11"/>
        <v>154389</v>
      </c>
      <c r="D163" s="24">
        <f t="shared" si="11"/>
        <v>154386</v>
      </c>
      <c r="E163" s="25"/>
      <c r="F163" s="26"/>
    </row>
    <row r="164" spans="1:7" x14ac:dyDescent="0.25">
      <c r="A164" s="177">
        <v>269</v>
      </c>
      <c r="B164" s="16" t="s">
        <v>31</v>
      </c>
      <c r="C164" s="24">
        <f t="shared" si="11"/>
        <v>10000</v>
      </c>
      <c r="D164" s="24">
        <f t="shared" si="11"/>
        <v>9850</v>
      </c>
      <c r="E164" s="25"/>
      <c r="F164" s="26"/>
    </row>
    <row r="165" spans="1:7" x14ac:dyDescent="0.25">
      <c r="A165" s="177">
        <v>292</v>
      </c>
      <c r="B165" s="16" t="s">
        <v>33</v>
      </c>
      <c r="C165" s="24">
        <f t="shared" si="11"/>
        <v>262316.5</v>
      </c>
      <c r="D165" s="24">
        <f t="shared" si="11"/>
        <v>213953.2</v>
      </c>
      <c r="E165" s="25"/>
      <c r="F165" s="26"/>
    </row>
    <row r="166" spans="1:7" x14ac:dyDescent="0.25">
      <c r="A166" s="177">
        <v>295</v>
      </c>
      <c r="B166" s="16" t="s">
        <v>34</v>
      </c>
      <c r="C166" s="24">
        <f t="shared" si="11"/>
        <v>32456859.84</v>
      </c>
      <c r="D166" s="24">
        <f t="shared" si="11"/>
        <v>24673452.080000002</v>
      </c>
      <c r="E166" s="25"/>
      <c r="F166" s="26"/>
      <c r="G166" s="34"/>
    </row>
    <row r="167" spans="1:7" x14ac:dyDescent="0.25">
      <c r="A167" s="177">
        <v>297</v>
      </c>
      <c r="B167" s="16" t="s">
        <v>35</v>
      </c>
      <c r="C167" s="24">
        <f t="shared" si="11"/>
        <v>45600.32</v>
      </c>
      <c r="D167" s="24">
        <f t="shared" si="11"/>
        <v>28199.399999999998</v>
      </c>
      <c r="E167" s="25"/>
      <c r="F167" s="26"/>
    </row>
    <row r="168" spans="1:7" x14ac:dyDescent="0.25">
      <c r="A168" s="177">
        <v>298</v>
      </c>
      <c r="B168" s="16" t="s">
        <v>36</v>
      </c>
      <c r="C168" s="24">
        <f t="shared" si="11"/>
        <v>400000</v>
      </c>
      <c r="D168" s="24">
        <f t="shared" si="11"/>
        <v>314660.06</v>
      </c>
      <c r="E168" s="25"/>
      <c r="F168" s="26"/>
    </row>
    <row r="169" spans="1:7" x14ac:dyDescent="0.25">
      <c r="A169" s="177">
        <v>299</v>
      </c>
      <c r="B169" s="16" t="s">
        <v>37</v>
      </c>
      <c r="C169" s="24">
        <f t="shared" si="11"/>
        <v>300000</v>
      </c>
      <c r="D169" s="24">
        <f t="shared" si="11"/>
        <v>228738.9</v>
      </c>
      <c r="E169" s="25"/>
      <c r="F169" s="26"/>
    </row>
    <row r="170" spans="1:7" x14ac:dyDescent="0.25">
      <c r="A170" s="177">
        <v>323</v>
      </c>
      <c r="B170" s="16" t="s">
        <v>39</v>
      </c>
      <c r="C170" s="24">
        <f t="shared" si="11"/>
        <v>15417467.76</v>
      </c>
      <c r="D170" s="24">
        <f t="shared" si="11"/>
        <v>579800</v>
      </c>
      <c r="E170" s="25"/>
      <c r="F170" s="26"/>
    </row>
    <row r="171" spans="1:7" ht="15.75" x14ac:dyDescent="0.3">
      <c r="A171" s="21"/>
      <c r="B171" s="7" t="s">
        <v>50</v>
      </c>
      <c r="C171" s="11">
        <f>SUM(C149:C170)</f>
        <v>54445536.019999996</v>
      </c>
      <c r="D171" s="11">
        <f>SUM(D149:D170)</f>
        <v>30640554.299999997</v>
      </c>
    </row>
    <row r="172" spans="1:7" ht="15.75" x14ac:dyDescent="0.3">
      <c r="A172" s="21"/>
      <c r="B172" s="7" t="s">
        <v>51</v>
      </c>
      <c r="C172" s="11">
        <f>+C171+C146</f>
        <v>97646830.150000006</v>
      </c>
      <c r="D172" s="11">
        <f>D171+D146</f>
        <v>73321870.269999996</v>
      </c>
      <c r="E172" s="25"/>
      <c r="F172" s="25"/>
      <c r="G172" s="25"/>
    </row>
    <row r="173" spans="1:7" x14ac:dyDescent="0.25">
      <c r="A173" s="22"/>
    </row>
    <row r="174" spans="1:7" x14ac:dyDescent="0.25">
      <c r="A174" s="22"/>
    </row>
    <row r="175" spans="1:7" ht="15.75" x14ac:dyDescent="0.3">
      <c r="A175" s="22"/>
      <c r="B175" s="133"/>
      <c r="C175" s="37"/>
      <c r="D175" s="38"/>
    </row>
    <row r="176" spans="1:7" ht="15.75" x14ac:dyDescent="0.3">
      <c r="B176" s="133"/>
      <c r="C176" s="37"/>
      <c r="D176" s="38"/>
    </row>
    <row r="177" spans="2:12" ht="15.75" x14ac:dyDescent="0.3">
      <c r="B177" s="133"/>
      <c r="C177" s="37"/>
      <c r="D177" s="38"/>
    </row>
    <row r="178" spans="2:12" ht="15.75" x14ac:dyDescent="0.3">
      <c r="B178" s="133"/>
      <c r="C178" s="37"/>
      <c r="D178" s="38"/>
    </row>
    <row r="179" spans="2:12" ht="15.75" x14ac:dyDescent="0.3">
      <c r="B179" s="133"/>
      <c r="C179" s="37"/>
      <c r="D179" s="38"/>
    </row>
    <row r="180" spans="2:12" ht="15.75" x14ac:dyDescent="0.3">
      <c r="B180" s="133"/>
      <c r="C180" s="37"/>
      <c r="D180" s="38"/>
    </row>
    <row r="181" spans="2:12" ht="15.75" x14ac:dyDescent="0.3">
      <c r="B181" s="133"/>
      <c r="C181" s="37"/>
      <c r="D181" s="38"/>
    </row>
    <row r="182" spans="2:12" ht="15.75" x14ac:dyDescent="0.3">
      <c r="B182" s="133"/>
      <c r="C182" s="37"/>
      <c r="D182" s="38"/>
    </row>
    <row r="183" spans="2:12" ht="15.75" x14ac:dyDescent="0.3">
      <c r="B183" s="133"/>
      <c r="C183" s="37"/>
      <c r="D183" s="38"/>
    </row>
    <row r="184" spans="2:12" x14ac:dyDescent="0.25">
      <c r="B184" s="2"/>
      <c r="C184" s="39"/>
      <c r="D184" s="36"/>
    </row>
    <row r="188" spans="2:12" x14ac:dyDescent="0.25">
      <c r="B188" s="40" t="s">
        <v>52</v>
      </c>
      <c r="D188" t="s">
        <v>53</v>
      </c>
      <c r="G188" s="2" t="s">
        <v>54</v>
      </c>
      <c r="I188" t="s">
        <v>58</v>
      </c>
    </row>
    <row r="189" spans="2:12" x14ac:dyDescent="0.25">
      <c r="D189" s="186" t="s">
        <v>55</v>
      </c>
      <c r="E189" s="186"/>
      <c r="F189" s="186"/>
      <c r="G189" s="2"/>
      <c r="H189" s="2"/>
      <c r="I189" s="2" t="s">
        <v>153</v>
      </c>
      <c r="J189" s="2"/>
      <c r="K189" s="2"/>
      <c r="L189" s="2"/>
    </row>
    <row r="190" spans="2:12" x14ac:dyDescent="0.25">
      <c r="D190" s="186" t="s">
        <v>56</v>
      </c>
      <c r="E190" s="186"/>
      <c r="F190" s="186"/>
      <c r="G190" s="2"/>
      <c r="H190" s="2"/>
      <c r="I190" s="2" t="s">
        <v>154</v>
      </c>
      <c r="J190" s="2"/>
      <c r="K190" s="2"/>
      <c r="L190" s="2"/>
    </row>
    <row r="191" spans="2:12" x14ac:dyDescent="0.25">
      <c r="D191" s="41"/>
      <c r="E191" s="41"/>
      <c r="H191" s="2"/>
      <c r="I191" s="2"/>
      <c r="J191" s="2"/>
    </row>
    <row r="192" spans="2:12" x14ac:dyDescent="0.25">
      <c r="B192" s="40" t="s">
        <v>57</v>
      </c>
      <c r="D192" s="2" t="s">
        <v>187</v>
      </c>
      <c r="H192" s="42"/>
      <c r="I192" s="42"/>
      <c r="J192" s="42"/>
      <c r="K192" s="187"/>
      <c r="L192" s="187"/>
    </row>
  </sheetData>
  <mergeCells count="27">
    <mergeCell ref="C144:D144"/>
    <mergeCell ref="D189:F189"/>
    <mergeCell ref="D190:F190"/>
    <mergeCell ref="K192:L192"/>
    <mergeCell ref="A86:L86"/>
    <mergeCell ref="C87:D87"/>
    <mergeCell ref="E87:F87"/>
    <mergeCell ref="G87:H87"/>
    <mergeCell ref="I87:J87"/>
    <mergeCell ref="K87:L87"/>
    <mergeCell ref="N15:O15"/>
    <mergeCell ref="P15:Q15"/>
    <mergeCell ref="R15:S15"/>
    <mergeCell ref="A50:L50"/>
    <mergeCell ref="C51:D51"/>
    <mergeCell ref="E51:F51"/>
    <mergeCell ref="G51:H51"/>
    <mergeCell ref="I51:J51"/>
    <mergeCell ref="C15:D15"/>
    <mergeCell ref="E15:F15"/>
    <mergeCell ref="G15:H15"/>
    <mergeCell ref="I15:J15"/>
    <mergeCell ref="K8:L8"/>
    <mergeCell ref="A10:L10"/>
    <mergeCell ref="A11:L11"/>
    <mergeCell ref="A12:L12"/>
    <mergeCell ref="A14:L14"/>
  </mergeCells>
  <hyperlinks>
    <hyperlink ref="A12" r:id="rId1" xr:uid="{B107C33E-055F-4474-A72A-23CD67D61714}"/>
  </hyperlinks>
  <pageMargins left="0" right="0" top="0" bottom="0" header="0" footer="0"/>
  <pageSetup scale="70" orientation="landscape" r:id="rId2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4994F9-0284-4010-AFE0-E9F3E4A5B5B9}">
  <dimension ref="A7:S192"/>
  <sheetViews>
    <sheetView topLeftCell="A124" zoomScale="110" zoomScaleNormal="110" workbookViewId="0">
      <selection activeCell="A3" sqref="A3"/>
    </sheetView>
  </sheetViews>
  <sheetFormatPr baseColWidth="10" defaultRowHeight="15" x14ac:dyDescent="0.25"/>
  <cols>
    <col min="1" max="1" width="4" customWidth="1"/>
    <col min="2" max="2" width="48.140625" customWidth="1"/>
    <col min="3" max="3" width="13.7109375" customWidth="1"/>
    <col min="4" max="4" width="13.85546875" customWidth="1"/>
    <col min="5" max="5" width="14.85546875" customWidth="1"/>
    <col min="6" max="6" width="14.5703125" customWidth="1"/>
    <col min="7" max="7" width="15.140625" customWidth="1"/>
    <col min="8" max="8" width="13.5703125" customWidth="1"/>
    <col min="9" max="9" width="14.5703125" customWidth="1"/>
    <col min="10" max="10" width="13.5703125" customWidth="1"/>
    <col min="11" max="13" width="14.85546875" bestFit="1" customWidth="1"/>
    <col min="14" max="14" width="13.85546875" bestFit="1" customWidth="1"/>
    <col min="15" max="15" width="6.28515625" customWidth="1"/>
    <col min="16" max="16" width="5.85546875" customWidth="1"/>
    <col min="17" max="17" width="4.85546875" customWidth="1"/>
    <col min="18" max="18" width="6.140625" customWidth="1"/>
    <col min="19" max="19" width="5.5703125" customWidth="1"/>
    <col min="257" max="257" width="4" customWidth="1"/>
    <col min="258" max="258" width="48.140625" customWidth="1"/>
    <col min="259" max="259" width="13.7109375" customWidth="1"/>
    <col min="260" max="260" width="13.85546875" customWidth="1"/>
    <col min="261" max="261" width="14.85546875" customWidth="1"/>
    <col min="262" max="262" width="14.5703125" customWidth="1"/>
    <col min="263" max="263" width="15.140625" customWidth="1"/>
    <col min="264" max="264" width="13.5703125" customWidth="1"/>
    <col min="265" max="265" width="14.5703125" customWidth="1"/>
    <col min="266" max="266" width="13.5703125" customWidth="1"/>
    <col min="267" max="269" width="14.85546875" bestFit="1" customWidth="1"/>
    <col min="270" max="270" width="13.85546875" bestFit="1" customWidth="1"/>
    <col min="271" max="271" width="6.28515625" customWidth="1"/>
    <col min="272" max="272" width="5.85546875" customWidth="1"/>
    <col min="273" max="273" width="4.85546875" customWidth="1"/>
    <col min="274" max="274" width="6.140625" customWidth="1"/>
    <col min="275" max="275" width="5.5703125" customWidth="1"/>
    <col min="513" max="513" width="4" customWidth="1"/>
    <col min="514" max="514" width="48.140625" customWidth="1"/>
    <col min="515" max="515" width="13.7109375" customWidth="1"/>
    <col min="516" max="516" width="13.85546875" customWidth="1"/>
    <col min="517" max="517" width="14.85546875" customWidth="1"/>
    <col min="518" max="518" width="14.5703125" customWidth="1"/>
    <col min="519" max="519" width="15.140625" customWidth="1"/>
    <col min="520" max="520" width="13.5703125" customWidth="1"/>
    <col min="521" max="521" width="14.5703125" customWidth="1"/>
    <col min="522" max="522" width="13.5703125" customWidth="1"/>
    <col min="523" max="525" width="14.85546875" bestFit="1" customWidth="1"/>
    <col min="526" max="526" width="13.85546875" bestFit="1" customWidth="1"/>
    <col min="527" max="527" width="6.28515625" customWidth="1"/>
    <col min="528" max="528" width="5.85546875" customWidth="1"/>
    <col min="529" max="529" width="4.85546875" customWidth="1"/>
    <col min="530" max="530" width="6.140625" customWidth="1"/>
    <col min="531" max="531" width="5.5703125" customWidth="1"/>
    <col min="769" max="769" width="4" customWidth="1"/>
    <col min="770" max="770" width="48.140625" customWidth="1"/>
    <col min="771" max="771" width="13.7109375" customWidth="1"/>
    <col min="772" max="772" width="13.85546875" customWidth="1"/>
    <col min="773" max="773" width="14.85546875" customWidth="1"/>
    <col min="774" max="774" width="14.5703125" customWidth="1"/>
    <col min="775" max="775" width="15.140625" customWidth="1"/>
    <col min="776" max="776" width="13.5703125" customWidth="1"/>
    <col min="777" max="777" width="14.5703125" customWidth="1"/>
    <col min="778" max="778" width="13.5703125" customWidth="1"/>
    <col min="779" max="781" width="14.85546875" bestFit="1" customWidth="1"/>
    <col min="782" max="782" width="13.85546875" bestFit="1" customWidth="1"/>
    <col min="783" max="783" width="6.28515625" customWidth="1"/>
    <col min="784" max="784" width="5.85546875" customWidth="1"/>
    <col min="785" max="785" width="4.85546875" customWidth="1"/>
    <col min="786" max="786" width="6.140625" customWidth="1"/>
    <col min="787" max="787" width="5.5703125" customWidth="1"/>
    <col min="1025" max="1025" width="4" customWidth="1"/>
    <col min="1026" max="1026" width="48.140625" customWidth="1"/>
    <col min="1027" max="1027" width="13.7109375" customWidth="1"/>
    <col min="1028" max="1028" width="13.85546875" customWidth="1"/>
    <col min="1029" max="1029" width="14.85546875" customWidth="1"/>
    <col min="1030" max="1030" width="14.5703125" customWidth="1"/>
    <col min="1031" max="1031" width="15.140625" customWidth="1"/>
    <col min="1032" max="1032" width="13.5703125" customWidth="1"/>
    <col min="1033" max="1033" width="14.5703125" customWidth="1"/>
    <col min="1034" max="1034" width="13.5703125" customWidth="1"/>
    <col min="1035" max="1037" width="14.85546875" bestFit="1" customWidth="1"/>
    <col min="1038" max="1038" width="13.85546875" bestFit="1" customWidth="1"/>
    <col min="1039" max="1039" width="6.28515625" customWidth="1"/>
    <col min="1040" max="1040" width="5.85546875" customWidth="1"/>
    <col min="1041" max="1041" width="4.85546875" customWidth="1"/>
    <col min="1042" max="1042" width="6.140625" customWidth="1"/>
    <col min="1043" max="1043" width="5.5703125" customWidth="1"/>
    <col min="1281" max="1281" width="4" customWidth="1"/>
    <col min="1282" max="1282" width="48.140625" customWidth="1"/>
    <col min="1283" max="1283" width="13.7109375" customWidth="1"/>
    <col min="1284" max="1284" width="13.85546875" customWidth="1"/>
    <col min="1285" max="1285" width="14.85546875" customWidth="1"/>
    <col min="1286" max="1286" width="14.5703125" customWidth="1"/>
    <col min="1287" max="1287" width="15.140625" customWidth="1"/>
    <col min="1288" max="1288" width="13.5703125" customWidth="1"/>
    <col min="1289" max="1289" width="14.5703125" customWidth="1"/>
    <col min="1290" max="1290" width="13.5703125" customWidth="1"/>
    <col min="1291" max="1293" width="14.85546875" bestFit="1" customWidth="1"/>
    <col min="1294" max="1294" width="13.85546875" bestFit="1" customWidth="1"/>
    <col min="1295" max="1295" width="6.28515625" customWidth="1"/>
    <col min="1296" max="1296" width="5.85546875" customWidth="1"/>
    <col min="1297" max="1297" width="4.85546875" customWidth="1"/>
    <col min="1298" max="1298" width="6.140625" customWidth="1"/>
    <col min="1299" max="1299" width="5.5703125" customWidth="1"/>
    <col min="1537" max="1537" width="4" customWidth="1"/>
    <col min="1538" max="1538" width="48.140625" customWidth="1"/>
    <col min="1539" max="1539" width="13.7109375" customWidth="1"/>
    <col min="1540" max="1540" width="13.85546875" customWidth="1"/>
    <col min="1541" max="1541" width="14.85546875" customWidth="1"/>
    <col min="1542" max="1542" width="14.5703125" customWidth="1"/>
    <col min="1543" max="1543" width="15.140625" customWidth="1"/>
    <col min="1544" max="1544" width="13.5703125" customWidth="1"/>
    <col min="1545" max="1545" width="14.5703125" customWidth="1"/>
    <col min="1546" max="1546" width="13.5703125" customWidth="1"/>
    <col min="1547" max="1549" width="14.85546875" bestFit="1" customWidth="1"/>
    <col min="1550" max="1550" width="13.85546875" bestFit="1" customWidth="1"/>
    <col min="1551" max="1551" width="6.28515625" customWidth="1"/>
    <col min="1552" max="1552" width="5.85546875" customWidth="1"/>
    <col min="1553" max="1553" width="4.85546875" customWidth="1"/>
    <col min="1554" max="1554" width="6.140625" customWidth="1"/>
    <col min="1555" max="1555" width="5.5703125" customWidth="1"/>
    <col min="1793" max="1793" width="4" customWidth="1"/>
    <col min="1794" max="1794" width="48.140625" customWidth="1"/>
    <col min="1795" max="1795" width="13.7109375" customWidth="1"/>
    <col min="1796" max="1796" width="13.85546875" customWidth="1"/>
    <col min="1797" max="1797" width="14.85546875" customWidth="1"/>
    <col min="1798" max="1798" width="14.5703125" customWidth="1"/>
    <col min="1799" max="1799" width="15.140625" customWidth="1"/>
    <col min="1800" max="1800" width="13.5703125" customWidth="1"/>
    <col min="1801" max="1801" width="14.5703125" customWidth="1"/>
    <col min="1802" max="1802" width="13.5703125" customWidth="1"/>
    <col min="1803" max="1805" width="14.85546875" bestFit="1" customWidth="1"/>
    <col min="1806" max="1806" width="13.85546875" bestFit="1" customWidth="1"/>
    <col min="1807" max="1807" width="6.28515625" customWidth="1"/>
    <col min="1808" max="1808" width="5.85546875" customWidth="1"/>
    <col min="1809" max="1809" width="4.85546875" customWidth="1"/>
    <col min="1810" max="1810" width="6.140625" customWidth="1"/>
    <col min="1811" max="1811" width="5.5703125" customWidth="1"/>
    <col min="2049" max="2049" width="4" customWidth="1"/>
    <col min="2050" max="2050" width="48.140625" customWidth="1"/>
    <col min="2051" max="2051" width="13.7109375" customWidth="1"/>
    <col min="2052" max="2052" width="13.85546875" customWidth="1"/>
    <col min="2053" max="2053" width="14.85546875" customWidth="1"/>
    <col min="2054" max="2054" width="14.5703125" customWidth="1"/>
    <col min="2055" max="2055" width="15.140625" customWidth="1"/>
    <col min="2056" max="2056" width="13.5703125" customWidth="1"/>
    <col min="2057" max="2057" width="14.5703125" customWidth="1"/>
    <col min="2058" max="2058" width="13.5703125" customWidth="1"/>
    <col min="2059" max="2061" width="14.85546875" bestFit="1" customWidth="1"/>
    <col min="2062" max="2062" width="13.85546875" bestFit="1" customWidth="1"/>
    <col min="2063" max="2063" width="6.28515625" customWidth="1"/>
    <col min="2064" max="2064" width="5.85546875" customWidth="1"/>
    <col min="2065" max="2065" width="4.85546875" customWidth="1"/>
    <col min="2066" max="2066" width="6.140625" customWidth="1"/>
    <col min="2067" max="2067" width="5.5703125" customWidth="1"/>
    <col min="2305" max="2305" width="4" customWidth="1"/>
    <col min="2306" max="2306" width="48.140625" customWidth="1"/>
    <col min="2307" max="2307" width="13.7109375" customWidth="1"/>
    <col min="2308" max="2308" width="13.85546875" customWidth="1"/>
    <col min="2309" max="2309" width="14.85546875" customWidth="1"/>
    <col min="2310" max="2310" width="14.5703125" customWidth="1"/>
    <col min="2311" max="2311" width="15.140625" customWidth="1"/>
    <col min="2312" max="2312" width="13.5703125" customWidth="1"/>
    <col min="2313" max="2313" width="14.5703125" customWidth="1"/>
    <col min="2314" max="2314" width="13.5703125" customWidth="1"/>
    <col min="2315" max="2317" width="14.85546875" bestFit="1" customWidth="1"/>
    <col min="2318" max="2318" width="13.85546875" bestFit="1" customWidth="1"/>
    <col min="2319" max="2319" width="6.28515625" customWidth="1"/>
    <col min="2320" max="2320" width="5.85546875" customWidth="1"/>
    <col min="2321" max="2321" width="4.85546875" customWidth="1"/>
    <col min="2322" max="2322" width="6.140625" customWidth="1"/>
    <col min="2323" max="2323" width="5.5703125" customWidth="1"/>
    <col min="2561" max="2561" width="4" customWidth="1"/>
    <col min="2562" max="2562" width="48.140625" customWidth="1"/>
    <col min="2563" max="2563" width="13.7109375" customWidth="1"/>
    <col min="2564" max="2564" width="13.85546875" customWidth="1"/>
    <col min="2565" max="2565" width="14.85546875" customWidth="1"/>
    <col min="2566" max="2566" width="14.5703125" customWidth="1"/>
    <col min="2567" max="2567" width="15.140625" customWidth="1"/>
    <col min="2568" max="2568" width="13.5703125" customWidth="1"/>
    <col min="2569" max="2569" width="14.5703125" customWidth="1"/>
    <col min="2570" max="2570" width="13.5703125" customWidth="1"/>
    <col min="2571" max="2573" width="14.85546875" bestFit="1" customWidth="1"/>
    <col min="2574" max="2574" width="13.85546875" bestFit="1" customWidth="1"/>
    <col min="2575" max="2575" width="6.28515625" customWidth="1"/>
    <col min="2576" max="2576" width="5.85546875" customWidth="1"/>
    <col min="2577" max="2577" width="4.85546875" customWidth="1"/>
    <col min="2578" max="2578" width="6.140625" customWidth="1"/>
    <col min="2579" max="2579" width="5.5703125" customWidth="1"/>
    <col min="2817" max="2817" width="4" customWidth="1"/>
    <col min="2818" max="2818" width="48.140625" customWidth="1"/>
    <col min="2819" max="2819" width="13.7109375" customWidth="1"/>
    <col min="2820" max="2820" width="13.85546875" customWidth="1"/>
    <col min="2821" max="2821" width="14.85546875" customWidth="1"/>
    <col min="2822" max="2822" width="14.5703125" customWidth="1"/>
    <col min="2823" max="2823" width="15.140625" customWidth="1"/>
    <col min="2824" max="2824" width="13.5703125" customWidth="1"/>
    <col min="2825" max="2825" width="14.5703125" customWidth="1"/>
    <col min="2826" max="2826" width="13.5703125" customWidth="1"/>
    <col min="2827" max="2829" width="14.85546875" bestFit="1" customWidth="1"/>
    <col min="2830" max="2830" width="13.85546875" bestFit="1" customWidth="1"/>
    <col min="2831" max="2831" width="6.28515625" customWidth="1"/>
    <col min="2832" max="2832" width="5.85546875" customWidth="1"/>
    <col min="2833" max="2833" width="4.85546875" customWidth="1"/>
    <col min="2834" max="2834" width="6.140625" customWidth="1"/>
    <col min="2835" max="2835" width="5.5703125" customWidth="1"/>
    <col min="3073" max="3073" width="4" customWidth="1"/>
    <col min="3074" max="3074" width="48.140625" customWidth="1"/>
    <col min="3075" max="3075" width="13.7109375" customWidth="1"/>
    <col min="3076" max="3076" width="13.85546875" customWidth="1"/>
    <col min="3077" max="3077" width="14.85546875" customWidth="1"/>
    <col min="3078" max="3078" width="14.5703125" customWidth="1"/>
    <col min="3079" max="3079" width="15.140625" customWidth="1"/>
    <col min="3080" max="3080" width="13.5703125" customWidth="1"/>
    <col min="3081" max="3081" width="14.5703125" customWidth="1"/>
    <col min="3082" max="3082" width="13.5703125" customWidth="1"/>
    <col min="3083" max="3085" width="14.85546875" bestFit="1" customWidth="1"/>
    <col min="3086" max="3086" width="13.85546875" bestFit="1" customWidth="1"/>
    <col min="3087" max="3087" width="6.28515625" customWidth="1"/>
    <col min="3088" max="3088" width="5.85546875" customWidth="1"/>
    <col min="3089" max="3089" width="4.85546875" customWidth="1"/>
    <col min="3090" max="3090" width="6.140625" customWidth="1"/>
    <col min="3091" max="3091" width="5.5703125" customWidth="1"/>
    <col min="3329" max="3329" width="4" customWidth="1"/>
    <col min="3330" max="3330" width="48.140625" customWidth="1"/>
    <col min="3331" max="3331" width="13.7109375" customWidth="1"/>
    <col min="3332" max="3332" width="13.85546875" customWidth="1"/>
    <col min="3333" max="3333" width="14.85546875" customWidth="1"/>
    <col min="3334" max="3334" width="14.5703125" customWidth="1"/>
    <col min="3335" max="3335" width="15.140625" customWidth="1"/>
    <col min="3336" max="3336" width="13.5703125" customWidth="1"/>
    <col min="3337" max="3337" width="14.5703125" customWidth="1"/>
    <col min="3338" max="3338" width="13.5703125" customWidth="1"/>
    <col min="3339" max="3341" width="14.85546875" bestFit="1" customWidth="1"/>
    <col min="3342" max="3342" width="13.85546875" bestFit="1" customWidth="1"/>
    <col min="3343" max="3343" width="6.28515625" customWidth="1"/>
    <col min="3344" max="3344" width="5.85546875" customWidth="1"/>
    <col min="3345" max="3345" width="4.85546875" customWidth="1"/>
    <col min="3346" max="3346" width="6.140625" customWidth="1"/>
    <col min="3347" max="3347" width="5.5703125" customWidth="1"/>
    <col min="3585" max="3585" width="4" customWidth="1"/>
    <col min="3586" max="3586" width="48.140625" customWidth="1"/>
    <col min="3587" max="3587" width="13.7109375" customWidth="1"/>
    <col min="3588" max="3588" width="13.85546875" customWidth="1"/>
    <col min="3589" max="3589" width="14.85546875" customWidth="1"/>
    <col min="3590" max="3590" width="14.5703125" customWidth="1"/>
    <col min="3591" max="3591" width="15.140625" customWidth="1"/>
    <col min="3592" max="3592" width="13.5703125" customWidth="1"/>
    <col min="3593" max="3593" width="14.5703125" customWidth="1"/>
    <col min="3594" max="3594" width="13.5703125" customWidth="1"/>
    <col min="3595" max="3597" width="14.85546875" bestFit="1" customWidth="1"/>
    <col min="3598" max="3598" width="13.85546875" bestFit="1" customWidth="1"/>
    <col min="3599" max="3599" width="6.28515625" customWidth="1"/>
    <col min="3600" max="3600" width="5.85546875" customWidth="1"/>
    <col min="3601" max="3601" width="4.85546875" customWidth="1"/>
    <col min="3602" max="3602" width="6.140625" customWidth="1"/>
    <col min="3603" max="3603" width="5.5703125" customWidth="1"/>
    <col min="3841" max="3841" width="4" customWidth="1"/>
    <col min="3842" max="3842" width="48.140625" customWidth="1"/>
    <col min="3843" max="3843" width="13.7109375" customWidth="1"/>
    <col min="3844" max="3844" width="13.85546875" customWidth="1"/>
    <col min="3845" max="3845" width="14.85546875" customWidth="1"/>
    <col min="3846" max="3846" width="14.5703125" customWidth="1"/>
    <col min="3847" max="3847" width="15.140625" customWidth="1"/>
    <col min="3848" max="3848" width="13.5703125" customWidth="1"/>
    <col min="3849" max="3849" width="14.5703125" customWidth="1"/>
    <col min="3850" max="3850" width="13.5703125" customWidth="1"/>
    <col min="3851" max="3853" width="14.85546875" bestFit="1" customWidth="1"/>
    <col min="3854" max="3854" width="13.85546875" bestFit="1" customWidth="1"/>
    <col min="3855" max="3855" width="6.28515625" customWidth="1"/>
    <col min="3856" max="3856" width="5.85546875" customWidth="1"/>
    <col min="3857" max="3857" width="4.85546875" customWidth="1"/>
    <col min="3858" max="3858" width="6.140625" customWidth="1"/>
    <col min="3859" max="3859" width="5.5703125" customWidth="1"/>
    <col min="4097" max="4097" width="4" customWidth="1"/>
    <col min="4098" max="4098" width="48.140625" customWidth="1"/>
    <col min="4099" max="4099" width="13.7109375" customWidth="1"/>
    <col min="4100" max="4100" width="13.85546875" customWidth="1"/>
    <col min="4101" max="4101" width="14.85546875" customWidth="1"/>
    <col min="4102" max="4102" width="14.5703125" customWidth="1"/>
    <col min="4103" max="4103" width="15.140625" customWidth="1"/>
    <col min="4104" max="4104" width="13.5703125" customWidth="1"/>
    <col min="4105" max="4105" width="14.5703125" customWidth="1"/>
    <col min="4106" max="4106" width="13.5703125" customWidth="1"/>
    <col min="4107" max="4109" width="14.85546875" bestFit="1" customWidth="1"/>
    <col min="4110" max="4110" width="13.85546875" bestFit="1" customWidth="1"/>
    <col min="4111" max="4111" width="6.28515625" customWidth="1"/>
    <col min="4112" max="4112" width="5.85546875" customWidth="1"/>
    <col min="4113" max="4113" width="4.85546875" customWidth="1"/>
    <col min="4114" max="4114" width="6.140625" customWidth="1"/>
    <col min="4115" max="4115" width="5.5703125" customWidth="1"/>
    <col min="4353" max="4353" width="4" customWidth="1"/>
    <col min="4354" max="4354" width="48.140625" customWidth="1"/>
    <col min="4355" max="4355" width="13.7109375" customWidth="1"/>
    <col min="4356" max="4356" width="13.85546875" customWidth="1"/>
    <col min="4357" max="4357" width="14.85546875" customWidth="1"/>
    <col min="4358" max="4358" width="14.5703125" customWidth="1"/>
    <col min="4359" max="4359" width="15.140625" customWidth="1"/>
    <col min="4360" max="4360" width="13.5703125" customWidth="1"/>
    <col min="4361" max="4361" width="14.5703125" customWidth="1"/>
    <col min="4362" max="4362" width="13.5703125" customWidth="1"/>
    <col min="4363" max="4365" width="14.85546875" bestFit="1" customWidth="1"/>
    <col min="4366" max="4366" width="13.85546875" bestFit="1" customWidth="1"/>
    <col min="4367" max="4367" width="6.28515625" customWidth="1"/>
    <col min="4368" max="4368" width="5.85546875" customWidth="1"/>
    <col min="4369" max="4369" width="4.85546875" customWidth="1"/>
    <col min="4370" max="4370" width="6.140625" customWidth="1"/>
    <col min="4371" max="4371" width="5.5703125" customWidth="1"/>
    <col min="4609" max="4609" width="4" customWidth="1"/>
    <col min="4610" max="4610" width="48.140625" customWidth="1"/>
    <col min="4611" max="4611" width="13.7109375" customWidth="1"/>
    <col min="4612" max="4612" width="13.85546875" customWidth="1"/>
    <col min="4613" max="4613" width="14.85546875" customWidth="1"/>
    <col min="4614" max="4614" width="14.5703125" customWidth="1"/>
    <col min="4615" max="4615" width="15.140625" customWidth="1"/>
    <col min="4616" max="4616" width="13.5703125" customWidth="1"/>
    <col min="4617" max="4617" width="14.5703125" customWidth="1"/>
    <col min="4618" max="4618" width="13.5703125" customWidth="1"/>
    <col min="4619" max="4621" width="14.85546875" bestFit="1" customWidth="1"/>
    <col min="4622" max="4622" width="13.85546875" bestFit="1" customWidth="1"/>
    <col min="4623" max="4623" width="6.28515625" customWidth="1"/>
    <col min="4624" max="4624" width="5.85546875" customWidth="1"/>
    <col min="4625" max="4625" width="4.85546875" customWidth="1"/>
    <col min="4626" max="4626" width="6.140625" customWidth="1"/>
    <col min="4627" max="4627" width="5.5703125" customWidth="1"/>
    <col min="4865" max="4865" width="4" customWidth="1"/>
    <col min="4866" max="4866" width="48.140625" customWidth="1"/>
    <col min="4867" max="4867" width="13.7109375" customWidth="1"/>
    <col min="4868" max="4868" width="13.85546875" customWidth="1"/>
    <col min="4869" max="4869" width="14.85546875" customWidth="1"/>
    <col min="4870" max="4870" width="14.5703125" customWidth="1"/>
    <col min="4871" max="4871" width="15.140625" customWidth="1"/>
    <col min="4872" max="4872" width="13.5703125" customWidth="1"/>
    <col min="4873" max="4873" width="14.5703125" customWidth="1"/>
    <col min="4874" max="4874" width="13.5703125" customWidth="1"/>
    <col min="4875" max="4877" width="14.85546875" bestFit="1" customWidth="1"/>
    <col min="4878" max="4878" width="13.85546875" bestFit="1" customWidth="1"/>
    <col min="4879" max="4879" width="6.28515625" customWidth="1"/>
    <col min="4880" max="4880" width="5.85546875" customWidth="1"/>
    <col min="4881" max="4881" width="4.85546875" customWidth="1"/>
    <col min="4882" max="4882" width="6.140625" customWidth="1"/>
    <col min="4883" max="4883" width="5.5703125" customWidth="1"/>
    <col min="5121" max="5121" width="4" customWidth="1"/>
    <col min="5122" max="5122" width="48.140625" customWidth="1"/>
    <col min="5123" max="5123" width="13.7109375" customWidth="1"/>
    <col min="5124" max="5124" width="13.85546875" customWidth="1"/>
    <col min="5125" max="5125" width="14.85546875" customWidth="1"/>
    <col min="5126" max="5126" width="14.5703125" customWidth="1"/>
    <col min="5127" max="5127" width="15.140625" customWidth="1"/>
    <col min="5128" max="5128" width="13.5703125" customWidth="1"/>
    <col min="5129" max="5129" width="14.5703125" customWidth="1"/>
    <col min="5130" max="5130" width="13.5703125" customWidth="1"/>
    <col min="5131" max="5133" width="14.85546875" bestFit="1" customWidth="1"/>
    <col min="5134" max="5134" width="13.85546875" bestFit="1" customWidth="1"/>
    <col min="5135" max="5135" width="6.28515625" customWidth="1"/>
    <col min="5136" max="5136" width="5.85546875" customWidth="1"/>
    <col min="5137" max="5137" width="4.85546875" customWidth="1"/>
    <col min="5138" max="5138" width="6.140625" customWidth="1"/>
    <col min="5139" max="5139" width="5.5703125" customWidth="1"/>
    <col min="5377" max="5377" width="4" customWidth="1"/>
    <col min="5378" max="5378" width="48.140625" customWidth="1"/>
    <col min="5379" max="5379" width="13.7109375" customWidth="1"/>
    <col min="5380" max="5380" width="13.85546875" customWidth="1"/>
    <col min="5381" max="5381" width="14.85546875" customWidth="1"/>
    <col min="5382" max="5382" width="14.5703125" customWidth="1"/>
    <col min="5383" max="5383" width="15.140625" customWidth="1"/>
    <col min="5384" max="5384" width="13.5703125" customWidth="1"/>
    <col min="5385" max="5385" width="14.5703125" customWidth="1"/>
    <col min="5386" max="5386" width="13.5703125" customWidth="1"/>
    <col min="5387" max="5389" width="14.85546875" bestFit="1" customWidth="1"/>
    <col min="5390" max="5390" width="13.85546875" bestFit="1" customWidth="1"/>
    <col min="5391" max="5391" width="6.28515625" customWidth="1"/>
    <col min="5392" max="5392" width="5.85546875" customWidth="1"/>
    <col min="5393" max="5393" width="4.85546875" customWidth="1"/>
    <col min="5394" max="5394" width="6.140625" customWidth="1"/>
    <col min="5395" max="5395" width="5.5703125" customWidth="1"/>
    <col min="5633" max="5633" width="4" customWidth="1"/>
    <col min="5634" max="5634" width="48.140625" customWidth="1"/>
    <col min="5635" max="5635" width="13.7109375" customWidth="1"/>
    <col min="5636" max="5636" width="13.85546875" customWidth="1"/>
    <col min="5637" max="5637" width="14.85546875" customWidth="1"/>
    <col min="5638" max="5638" width="14.5703125" customWidth="1"/>
    <col min="5639" max="5639" width="15.140625" customWidth="1"/>
    <col min="5640" max="5640" width="13.5703125" customWidth="1"/>
    <col min="5641" max="5641" width="14.5703125" customWidth="1"/>
    <col min="5642" max="5642" width="13.5703125" customWidth="1"/>
    <col min="5643" max="5645" width="14.85546875" bestFit="1" customWidth="1"/>
    <col min="5646" max="5646" width="13.85546875" bestFit="1" customWidth="1"/>
    <col min="5647" max="5647" width="6.28515625" customWidth="1"/>
    <col min="5648" max="5648" width="5.85546875" customWidth="1"/>
    <col min="5649" max="5649" width="4.85546875" customWidth="1"/>
    <col min="5650" max="5650" width="6.140625" customWidth="1"/>
    <col min="5651" max="5651" width="5.5703125" customWidth="1"/>
    <col min="5889" max="5889" width="4" customWidth="1"/>
    <col min="5890" max="5890" width="48.140625" customWidth="1"/>
    <col min="5891" max="5891" width="13.7109375" customWidth="1"/>
    <col min="5892" max="5892" width="13.85546875" customWidth="1"/>
    <col min="5893" max="5893" width="14.85546875" customWidth="1"/>
    <col min="5894" max="5894" width="14.5703125" customWidth="1"/>
    <col min="5895" max="5895" width="15.140625" customWidth="1"/>
    <col min="5896" max="5896" width="13.5703125" customWidth="1"/>
    <col min="5897" max="5897" width="14.5703125" customWidth="1"/>
    <col min="5898" max="5898" width="13.5703125" customWidth="1"/>
    <col min="5899" max="5901" width="14.85546875" bestFit="1" customWidth="1"/>
    <col min="5902" max="5902" width="13.85546875" bestFit="1" customWidth="1"/>
    <col min="5903" max="5903" width="6.28515625" customWidth="1"/>
    <col min="5904" max="5904" width="5.85546875" customWidth="1"/>
    <col min="5905" max="5905" width="4.85546875" customWidth="1"/>
    <col min="5906" max="5906" width="6.140625" customWidth="1"/>
    <col min="5907" max="5907" width="5.5703125" customWidth="1"/>
    <col min="6145" max="6145" width="4" customWidth="1"/>
    <col min="6146" max="6146" width="48.140625" customWidth="1"/>
    <col min="6147" max="6147" width="13.7109375" customWidth="1"/>
    <col min="6148" max="6148" width="13.85546875" customWidth="1"/>
    <col min="6149" max="6149" width="14.85546875" customWidth="1"/>
    <col min="6150" max="6150" width="14.5703125" customWidth="1"/>
    <col min="6151" max="6151" width="15.140625" customWidth="1"/>
    <col min="6152" max="6152" width="13.5703125" customWidth="1"/>
    <col min="6153" max="6153" width="14.5703125" customWidth="1"/>
    <col min="6154" max="6154" width="13.5703125" customWidth="1"/>
    <col min="6155" max="6157" width="14.85546875" bestFit="1" customWidth="1"/>
    <col min="6158" max="6158" width="13.85546875" bestFit="1" customWidth="1"/>
    <col min="6159" max="6159" width="6.28515625" customWidth="1"/>
    <col min="6160" max="6160" width="5.85546875" customWidth="1"/>
    <col min="6161" max="6161" width="4.85546875" customWidth="1"/>
    <col min="6162" max="6162" width="6.140625" customWidth="1"/>
    <col min="6163" max="6163" width="5.5703125" customWidth="1"/>
    <col min="6401" max="6401" width="4" customWidth="1"/>
    <col min="6402" max="6402" width="48.140625" customWidth="1"/>
    <col min="6403" max="6403" width="13.7109375" customWidth="1"/>
    <col min="6404" max="6404" width="13.85546875" customWidth="1"/>
    <col min="6405" max="6405" width="14.85546875" customWidth="1"/>
    <col min="6406" max="6406" width="14.5703125" customWidth="1"/>
    <col min="6407" max="6407" width="15.140625" customWidth="1"/>
    <col min="6408" max="6408" width="13.5703125" customWidth="1"/>
    <col min="6409" max="6409" width="14.5703125" customWidth="1"/>
    <col min="6410" max="6410" width="13.5703125" customWidth="1"/>
    <col min="6411" max="6413" width="14.85546875" bestFit="1" customWidth="1"/>
    <col min="6414" max="6414" width="13.85546875" bestFit="1" customWidth="1"/>
    <col min="6415" max="6415" width="6.28515625" customWidth="1"/>
    <col min="6416" max="6416" width="5.85546875" customWidth="1"/>
    <col min="6417" max="6417" width="4.85546875" customWidth="1"/>
    <col min="6418" max="6418" width="6.140625" customWidth="1"/>
    <col min="6419" max="6419" width="5.5703125" customWidth="1"/>
    <col min="6657" max="6657" width="4" customWidth="1"/>
    <col min="6658" max="6658" width="48.140625" customWidth="1"/>
    <col min="6659" max="6659" width="13.7109375" customWidth="1"/>
    <col min="6660" max="6660" width="13.85546875" customWidth="1"/>
    <col min="6661" max="6661" width="14.85546875" customWidth="1"/>
    <col min="6662" max="6662" width="14.5703125" customWidth="1"/>
    <col min="6663" max="6663" width="15.140625" customWidth="1"/>
    <col min="6664" max="6664" width="13.5703125" customWidth="1"/>
    <col min="6665" max="6665" width="14.5703125" customWidth="1"/>
    <col min="6666" max="6666" width="13.5703125" customWidth="1"/>
    <col min="6667" max="6669" width="14.85546875" bestFit="1" customWidth="1"/>
    <col min="6670" max="6670" width="13.85546875" bestFit="1" customWidth="1"/>
    <col min="6671" max="6671" width="6.28515625" customWidth="1"/>
    <col min="6672" max="6672" width="5.85546875" customWidth="1"/>
    <col min="6673" max="6673" width="4.85546875" customWidth="1"/>
    <col min="6674" max="6674" width="6.140625" customWidth="1"/>
    <col min="6675" max="6675" width="5.5703125" customWidth="1"/>
    <col min="6913" max="6913" width="4" customWidth="1"/>
    <col min="6914" max="6914" width="48.140625" customWidth="1"/>
    <col min="6915" max="6915" width="13.7109375" customWidth="1"/>
    <col min="6916" max="6916" width="13.85546875" customWidth="1"/>
    <col min="6917" max="6917" width="14.85546875" customWidth="1"/>
    <col min="6918" max="6918" width="14.5703125" customWidth="1"/>
    <col min="6919" max="6919" width="15.140625" customWidth="1"/>
    <col min="6920" max="6920" width="13.5703125" customWidth="1"/>
    <col min="6921" max="6921" width="14.5703125" customWidth="1"/>
    <col min="6922" max="6922" width="13.5703125" customWidth="1"/>
    <col min="6923" max="6925" width="14.85546875" bestFit="1" customWidth="1"/>
    <col min="6926" max="6926" width="13.85546875" bestFit="1" customWidth="1"/>
    <col min="6927" max="6927" width="6.28515625" customWidth="1"/>
    <col min="6928" max="6928" width="5.85546875" customWidth="1"/>
    <col min="6929" max="6929" width="4.85546875" customWidth="1"/>
    <col min="6930" max="6930" width="6.140625" customWidth="1"/>
    <col min="6931" max="6931" width="5.5703125" customWidth="1"/>
    <col min="7169" max="7169" width="4" customWidth="1"/>
    <col min="7170" max="7170" width="48.140625" customWidth="1"/>
    <col min="7171" max="7171" width="13.7109375" customWidth="1"/>
    <col min="7172" max="7172" width="13.85546875" customWidth="1"/>
    <col min="7173" max="7173" width="14.85546875" customWidth="1"/>
    <col min="7174" max="7174" width="14.5703125" customWidth="1"/>
    <col min="7175" max="7175" width="15.140625" customWidth="1"/>
    <col min="7176" max="7176" width="13.5703125" customWidth="1"/>
    <col min="7177" max="7177" width="14.5703125" customWidth="1"/>
    <col min="7178" max="7178" width="13.5703125" customWidth="1"/>
    <col min="7179" max="7181" width="14.85546875" bestFit="1" customWidth="1"/>
    <col min="7182" max="7182" width="13.85546875" bestFit="1" customWidth="1"/>
    <col min="7183" max="7183" width="6.28515625" customWidth="1"/>
    <col min="7184" max="7184" width="5.85546875" customWidth="1"/>
    <col min="7185" max="7185" width="4.85546875" customWidth="1"/>
    <col min="7186" max="7186" width="6.140625" customWidth="1"/>
    <col min="7187" max="7187" width="5.5703125" customWidth="1"/>
    <col min="7425" max="7425" width="4" customWidth="1"/>
    <col min="7426" max="7426" width="48.140625" customWidth="1"/>
    <col min="7427" max="7427" width="13.7109375" customWidth="1"/>
    <col min="7428" max="7428" width="13.85546875" customWidth="1"/>
    <col min="7429" max="7429" width="14.85546875" customWidth="1"/>
    <col min="7430" max="7430" width="14.5703125" customWidth="1"/>
    <col min="7431" max="7431" width="15.140625" customWidth="1"/>
    <col min="7432" max="7432" width="13.5703125" customWidth="1"/>
    <col min="7433" max="7433" width="14.5703125" customWidth="1"/>
    <col min="7434" max="7434" width="13.5703125" customWidth="1"/>
    <col min="7435" max="7437" width="14.85546875" bestFit="1" customWidth="1"/>
    <col min="7438" max="7438" width="13.85546875" bestFit="1" customWidth="1"/>
    <col min="7439" max="7439" width="6.28515625" customWidth="1"/>
    <col min="7440" max="7440" width="5.85546875" customWidth="1"/>
    <col min="7441" max="7441" width="4.85546875" customWidth="1"/>
    <col min="7442" max="7442" width="6.140625" customWidth="1"/>
    <col min="7443" max="7443" width="5.5703125" customWidth="1"/>
    <col min="7681" max="7681" width="4" customWidth="1"/>
    <col min="7682" max="7682" width="48.140625" customWidth="1"/>
    <col min="7683" max="7683" width="13.7109375" customWidth="1"/>
    <col min="7684" max="7684" width="13.85546875" customWidth="1"/>
    <col min="7685" max="7685" width="14.85546875" customWidth="1"/>
    <col min="7686" max="7686" width="14.5703125" customWidth="1"/>
    <col min="7687" max="7687" width="15.140625" customWidth="1"/>
    <col min="7688" max="7688" width="13.5703125" customWidth="1"/>
    <col min="7689" max="7689" width="14.5703125" customWidth="1"/>
    <col min="7690" max="7690" width="13.5703125" customWidth="1"/>
    <col min="7691" max="7693" width="14.85546875" bestFit="1" customWidth="1"/>
    <col min="7694" max="7694" width="13.85546875" bestFit="1" customWidth="1"/>
    <col min="7695" max="7695" width="6.28515625" customWidth="1"/>
    <col min="7696" max="7696" width="5.85546875" customWidth="1"/>
    <col min="7697" max="7697" width="4.85546875" customWidth="1"/>
    <col min="7698" max="7698" width="6.140625" customWidth="1"/>
    <col min="7699" max="7699" width="5.5703125" customWidth="1"/>
    <col min="7937" max="7937" width="4" customWidth="1"/>
    <col min="7938" max="7938" width="48.140625" customWidth="1"/>
    <col min="7939" max="7939" width="13.7109375" customWidth="1"/>
    <col min="7940" max="7940" width="13.85546875" customWidth="1"/>
    <col min="7941" max="7941" width="14.85546875" customWidth="1"/>
    <col min="7942" max="7942" width="14.5703125" customWidth="1"/>
    <col min="7943" max="7943" width="15.140625" customWidth="1"/>
    <col min="7944" max="7944" width="13.5703125" customWidth="1"/>
    <col min="7945" max="7945" width="14.5703125" customWidth="1"/>
    <col min="7946" max="7946" width="13.5703125" customWidth="1"/>
    <col min="7947" max="7949" width="14.85546875" bestFit="1" customWidth="1"/>
    <col min="7950" max="7950" width="13.85546875" bestFit="1" customWidth="1"/>
    <col min="7951" max="7951" width="6.28515625" customWidth="1"/>
    <col min="7952" max="7952" width="5.85546875" customWidth="1"/>
    <col min="7953" max="7953" width="4.85546875" customWidth="1"/>
    <col min="7954" max="7954" width="6.140625" customWidth="1"/>
    <col min="7955" max="7955" width="5.5703125" customWidth="1"/>
    <col min="8193" max="8193" width="4" customWidth="1"/>
    <col min="8194" max="8194" width="48.140625" customWidth="1"/>
    <col min="8195" max="8195" width="13.7109375" customWidth="1"/>
    <col min="8196" max="8196" width="13.85546875" customWidth="1"/>
    <col min="8197" max="8197" width="14.85546875" customWidth="1"/>
    <col min="8198" max="8198" width="14.5703125" customWidth="1"/>
    <col min="8199" max="8199" width="15.140625" customWidth="1"/>
    <col min="8200" max="8200" width="13.5703125" customWidth="1"/>
    <col min="8201" max="8201" width="14.5703125" customWidth="1"/>
    <col min="8202" max="8202" width="13.5703125" customWidth="1"/>
    <col min="8203" max="8205" width="14.85546875" bestFit="1" customWidth="1"/>
    <col min="8206" max="8206" width="13.85546875" bestFit="1" customWidth="1"/>
    <col min="8207" max="8207" width="6.28515625" customWidth="1"/>
    <col min="8208" max="8208" width="5.85546875" customWidth="1"/>
    <col min="8209" max="8209" width="4.85546875" customWidth="1"/>
    <col min="8210" max="8210" width="6.140625" customWidth="1"/>
    <col min="8211" max="8211" width="5.5703125" customWidth="1"/>
    <col min="8449" max="8449" width="4" customWidth="1"/>
    <col min="8450" max="8450" width="48.140625" customWidth="1"/>
    <col min="8451" max="8451" width="13.7109375" customWidth="1"/>
    <col min="8452" max="8452" width="13.85546875" customWidth="1"/>
    <col min="8453" max="8453" width="14.85546875" customWidth="1"/>
    <col min="8454" max="8454" width="14.5703125" customWidth="1"/>
    <col min="8455" max="8455" width="15.140625" customWidth="1"/>
    <col min="8456" max="8456" width="13.5703125" customWidth="1"/>
    <col min="8457" max="8457" width="14.5703125" customWidth="1"/>
    <col min="8458" max="8458" width="13.5703125" customWidth="1"/>
    <col min="8459" max="8461" width="14.85546875" bestFit="1" customWidth="1"/>
    <col min="8462" max="8462" width="13.85546875" bestFit="1" customWidth="1"/>
    <col min="8463" max="8463" width="6.28515625" customWidth="1"/>
    <col min="8464" max="8464" width="5.85546875" customWidth="1"/>
    <col min="8465" max="8465" width="4.85546875" customWidth="1"/>
    <col min="8466" max="8466" width="6.140625" customWidth="1"/>
    <col min="8467" max="8467" width="5.5703125" customWidth="1"/>
    <col min="8705" max="8705" width="4" customWidth="1"/>
    <col min="8706" max="8706" width="48.140625" customWidth="1"/>
    <col min="8707" max="8707" width="13.7109375" customWidth="1"/>
    <col min="8708" max="8708" width="13.85546875" customWidth="1"/>
    <col min="8709" max="8709" width="14.85546875" customWidth="1"/>
    <col min="8710" max="8710" width="14.5703125" customWidth="1"/>
    <col min="8711" max="8711" width="15.140625" customWidth="1"/>
    <col min="8712" max="8712" width="13.5703125" customWidth="1"/>
    <col min="8713" max="8713" width="14.5703125" customWidth="1"/>
    <col min="8714" max="8714" width="13.5703125" customWidth="1"/>
    <col min="8715" max="8717" width="14.85546875" bestFit="1" customWidth="1"/>
    <col min="8718" max="8718" width="13.85546875" bestFit="1" customWidth="1"/>
    <col min="8719" max="8719" width="6.28515625" customWidth="1"/>
    <col min="8720" max="8720" width="5.85546875" customWidth="1"/>
    <col min="8721" max="8721" width="4.85546875" customWidth="1"/>
    <col min="8722" max="8722" width="6.140625" customWidth="1"/>
    <col min="8723" max="8723" width="5.5703125" customWidth="1"/>
    <col min="8961" max="8961" width="4" customWidth="1"/>
    <col min="8962" max="8962" width="48.140625" customWidth="1"/>
    <col min="8963" max="8963" width="13.7109375" customWidth="1"/>
    <col min="8964" max="8964" width="13.85546875" customWidth="1"/>
    <col min="8965" max="8965" width="14.85546875" customWidth="1"/>
    <col min="8966" max="8966" width="14.5703125" customWidth="1"/>
    <col min="8967" max="8967" width="15.140625" customWidth="1"/>
    <col min="8968" max="8968" width="13.5703125" customWidth="1"/>
    <col min="8969" max="8969" width="14.5703125" customWidth="1"/>
    <col min="8970" max="8970" width="13.5703125" customWidth="1"/>
    <col min="8971" max="8973" width="14.85546875" bestFit="1" customWidth="1"/>
    <col min="8974" max="8974" width="13.85546875" bestFit="1" customWidth="1"/>
    <col min="8975" max="8975" width="6.28515625" customWidth="1"/>
    <col min="8976" max="8976" width="5.85546875" customWidth="1"/>
    <col min="8977" max="8977" width="4.85546875" customWidth="1"/>
    <col min="8978" max="8978" width="6.140625" customWidth="1"/>
    <col min="8979" max="8979" width="5.5703125" customWidth="1"/>
    <col min="9217" max="9217" width="4" customWidth="1"/>
    <col min="9218" max="9218" width="48.140625" customWidth="1"/>
    <col min="9219" max="9219" width="13.7109375" customWidth="1"/>
    <col min="9220" max="9220" width="13.85546875" customWidth="1"/>
    <col min="9221" max="9221" width="14.85546875" customWidth="1"/>
    <col min="9222" max="9222" width="14.5703125" customWidth="1"/>
    <col min="9223" max="9223" width="15.140625" customWidth="1"/>
    <col min="9224" max="9224" width="13.5703125" customWidth="1"/>
    <col min="9225" max="9225" width="14.5703125" customWidth="1"/>
    <col min="9226" max="9226" width="13.5703125" customWidth="1"/>
    <col min="9227" max="9229" width="14.85546875" bestFit="1" customWidth="1"/>
    <col min="9230" max="9230" width="13.85546875" bestFit="1" customWidth="1"/>
    <col min="9231" max="9231" width="6.28515625" customWidth="1"/>
    <col min="9232" max="9232" width="5.85546875" customWidth="1"/>
    <col min="9233" max="9233" width="4.85546875" customWidth="1"/>
    <col min="9234" max="9234" width="6.140625" customWidth="1"/>
    <col min="9235" max="9235" width="5.5703125" customWidth="1"/>
    <col min="9473" max="9473" width="4" customWidth="1"/>
    <col min="9474" max="9474" width="48.140625" customWidth="1"/>
    <col min="9475" max="9475" width="13.7109375" customWidth="1"/>
    <col min="9476" max="9476" width="13.85546875" customWidth="1"/>
    <col min="9477" max="9477" width="14.85546875" customWidth="1"/>
    <col min="9478" max="9478" width="14.5703125" customWidth="1"/>
    <col min="9479" max="9479" width="15.140625" customWidth="1"/>
    <col min="9480" max="9480" width="13.5703125" customWidth="1"/>
    <col min="9481" max="9481" width="14.5703125" customWidth="1"/>
    <col min="9482" max="9482" width="13.5703125" customWidth="1"/>
    <col min="9483" max="9485" width="14.85546875" bestFit="1" customWidth="1"/>
    <col min="9486" max="9486" width="13.85546875" bestFit="1" customWidth="1"/>
    <col min="9487" max="9487" width="6.28515625" customWidth="1"/>
    <col min="9488" max="9488" width="5.85546875" customWidth="1"/>
    <col min="9489" max="9489" width="4.85546875" customWidth="1"/>
    <col min="9490" max="9490" width="6.140625" customWidth="1"/>
    <col min="9491" max="9491" width="5.5703125" customWidth="1"/>
    <col min="9729" max="9729" width="4" customWidth="1"/>
    <col min="9730" max="9730" width="48.140625" customWidth="1"/>
    <col min="9731" max="9731" width="13.7109375" customWidth="1"/>
    <col min="9732" max="9732" width="13.85546875" customWidth="1"/>
    <col min="9733" max="9733" width="14.85546875" customWidth="1"/>
    <col min="9734" max="9734" width="14.5703125" customWidth="1"/>
    <col min="9735" max="9735" width="15.140625" customWidth="1"/>
    <col min="9736" max="9736" width="13.5703125" customWidth="1"/>
    <col min="9737" max="9737" width="14.5703125" customWidth="1"/>
    <col min="9738" max="9738" width="13.5703125" customWidth="1"/>
    <col min="9739" max="9741" width="14.85546875" bestFit="1" customWidth="1"/>
    <col min="9742" max="9742" width="13.85546875" bestFit="1" customWidth="1"/>
    <col min="9743" max="9743" width="6.28515625" customWidth="1"/>
    <col min="9744" max="9744" width="5.85546875" customWidth="1"/>
    <col min="9745" max="9745" width="4.85546875" customWidth="1"/>
    <col min="9746" max="9746" width="6.140625" customWidth="1"/>
    <col min="9747" max="9747" width="5.5703125" customWidth="1"/>
    <col min="9985" max="9985" width="4" customWidth="1"/>
    <col min="9986" max="9986" width="48.140625" customWidth="1"/>
    <col min="9987" max="9987" width="13.7109375" customWidth="1"/>
    <col min="9988" max="9988" width="13.85546875" customWidth="1"/>
    <col min="9989" max="9989" width="14.85546875" customWidth="1"/>
    <col min="9990" max="9990" width="14.5703125" customWidth="1"/>
    <col min="9991" max="9991" width="15.140625" customWidth="1"/>
    <col min="9992" max="9992" width="13.5703125" customWidth="1"/>
    <col min="9993" max="9993" width="14.5703125" customWidth="1"/>
    <col min="9994" max="9994" width="13.5703125" customWidth="1"/>
    <col min="9995" max="9997" width="14.85546875" bestFit="1" customWidth="1"/>
    <col min="9998" max="9998" width="13.85546875" bestFit="1" customWidth="1"/>
    <col min="9999" max="9999" width="6.28515625" customWidth="1"/>
    <col min="10000" max="10000" width="5.85546875" customWidth="1"/>
    <col min="10001" max="10001" width="4.85546875" customWidth="1"/>
    <col min="10002" max="10002" width="6.140625" customWidth="1"/>
    <col min="10003" max="10003" width="5.5703125" customWidth="1"/>
    <col min="10241" max="10241" width="4" customWidth="1"/>
    <col min="10242" max="10242" width="48.140625" customWidth="1"/>
    <col min="10243" max="10243" width="13.7109375" customWidth="1"/>
    <col min="10244" max="10244" width="13.85546875" customWidth="1"/>
    <col min="10245" max="10245" width="14.85546875" customWidth="1"/>
    <col min="10246" max="10246" width="14.5703125" customWidth="1"/>
    <col min="10247" max="10247" width="15.140625" customWidth="1"/>
    <col min="10248" max="10248" width="13.5703125" customWidth="1"/>
    <col min="10249" max="10249" width="14.5703125" customWidth="1"/>
    <col min="10250" max="10250" width="13.5703125" customWidth="1"/>
    <col min="10251" max="10253" width="14.85546875" bestFit="1" customWidth="1"/>
    <col min="10254" max="10254" width="13.85546875" bestFit="1" customWidth="1"/>
    <col min="10255" max="10255" width="6.28515625" customWidth="1"/>
    <col min="10256" max="10256" width="5.85546875" customWidth="1"/>
    <col min="10257" max="10257" width="4.85546875" customWidth="1"/>
    <col min="10258" max="10258" width="6.140625" customWidth="1"/>
    <col min="10259" max="10259" width="5.5703125" customWidth="1"/>
    <col min="10497" max="10497" width="4" customWidth="1"/>
    <col min="10498" max="10498" width="48.140625" customWidth="1"/>
    <col min="10499" max="10499" width="13.7109375" customWidth="1"/>
    <col min="10500" max="10500" width="13.85546875" customWidth="1"/>
    <col min="10501" max="10501" width="14.85546875" customWidth="1"/>
    <col min="10502" max="10502" width="14.5703125" customWidth="1"/>
    <col min="10503" max="10503" width="15.140625" customWidth="1"/>
    <col min="10504" max="10504" width="13.5703125" customWidth="1"/>
    <col min="10505" max="10505" width="14.5703125" customWidth="1"/>
    <col min="10506" max="10506" width="13.5703125" customWidth="1"/>
    <col min="10507" max="10509" width="14.85546875" bestFit="1" customWidth="1"/>
    <col min="10510" max="10510" width="13.85546875" bestFit="1" customWidth="1"/>
    <col min="10511" max="10511" width="6.28515625" customWidth="1"/>
    <col min="10512" max="10512" width="5.85546875" customWidth="1"/>
    <col min="10513" max="10513" width="4.85546875" customWidth="1"/>
    <col min="10514" max="10514" width="6.140625" customWidth="1"/>
    <col min="10515" max="10515" width="5.5703125" customWidth="1"/>
    <col min="10753" max="10753" width="4" customWidth="1"/>
    <col min="10754" max="10754" width="48.140625" customWidth="1"/>
    <col min="10755" max="10755" width="13.7109375" customWidth="1"/>
    <col min="10756" max="10756" width="13.85546875" customWidth="1"/>
    <col min="10757" max="10757" width="14.85546875" customWidth="1"/>
    <col min="10758" max="10758" width="14.5703125" customWidth="1"/>
    <col min="10759" max="10759" width="15.140625" customWidth="1"/>
    <col min="10760" max="10760" width="13.5703125" customWidth="1"/>
    <col min="10761" max="10761" width="14.5703125" customWidth="1"/>
    <col min="10762" max="10762" width="13.5703125" customWidth="1"/>
    <col min="10763" max="10765" width="14.85546875" bestFit="1" customWidth="1"/>
    <col min="10766" max="10766" width="13.85546875" bestFit="1" customWidth="1"/>
    <col min="10767" max="10767" width="6.28515625" customWidth="1"/>
    <col min="10768" max="10768" width="5.85546875" customWidth="1"/>
    <col min="10769" max="10769" width="4.85546875" customWidth="1"/>
    <col min="10770" max="10770" width="6.140625" customWidth="1"/>
    <col min="10771" max="10771" width="5.5703125" customWidth="1"/>
    <col min="11009" max="11009" width="4" customWidth="1"/>
    <col min="11010" max="11010" width="48.140625" customWidth="1"/>
    <col min="11011" max="11011" width="13.7109375" customWidth="1"/>
    <col min="11012" max="11012" width="13.85546875" customWidth="1"/>
    <col min="11013" max="11013" width="14.85546875" customWidth="1"/>
    <col min="11014" max="11014" width="14.5703125" customWidth="1"/>
    <col min="11015" max="11015" width="15.140625" customWidth="1"/>
    <col min="11016" max="11016" width="13.5703125" customWidth="1"/>
    <col min="11017" max="11017" width="14.5703125" customWidth="1"/>
    <col min="11018" max="11018" width="13.5703125" customWidth="1"/>
    <col min="11019" max="11021" width="14.85546875" bestFit="1" customWidth="1"/>
    <col min="11022" max="11022" width="13.85546875" bestFit="1" customWidth="1"/>
    <col min="11023" max="11023" width="6.28515625" customWidth="1"/>
    <col min="11024" max="11024" width="5.85546875" customWidth="1"/>
    <col min="11025" max="11025" width="4.85546875" customWidth="1"/>
    <col min="11026" max="11026" width="6.140625" customWidth="1"/>
    <col min="11027" max="11027" width="5.5703125" customWidth="1"/>
    <col min="11265" max="11265" width="4" customWidth="1"/>
    <col min="11266" max="11266" width="48.140625" customWidth="1"/>
    <col min="11267" max="11267" width="13.7109375" customWidth="1"/>
    <col min="11268" max="11268" width="13.85546875" customWidth="1"/>
    <col min="11269" max="11269" width="14.85546875" customWidth="1"/>
    <col min="11270" max="11270" width="14.5703125" customWidth="1"/>
    <col min="11271" max="11271" width="15.140625" customWidth="1"/>
    <col min="11272" max="11272" width="13.5703125" customWidth="1"/>
    <col min="11273" max="11273" width="14.5703125" customWidth="1"/>
    <col min="11274" max="11274" width="13.5703125" customWidth="1"/>
    <col min="11275" max="11277" width="14.85546875" bestFit="1" customWidth="1"/>
    <col min="11278" max="11278" width="13.85546875" bestFit="1" customWidth="1"/>
    <col min="11279" max="11279" width="6.28515625" customWidth="1"/>
    <col min="11280" max="11280" width="5.85546875" customWidth="1"/>
    <col min="11281" max="11281" width="4.85546875" customWidth="1"/>
    <col min="11282" max="11282" width="6.140625" customWidth="1"/>
    <col min="11283" max="11283" width="5.5703125" customWidth="1"/>
    <col min="11521" max="11521" width="4" customWidth="1"/>
    <col min="11522" max="11522" width="48.140625" customWidth="1"/>
    <col min="11523" max="11523" width="13.7109375" customWidth="1"/>
    <col min="11524" max="11524" width="13.85546875" customWidth="1"/>
    <col min="11525" max="11525" width="14.85546875" customWidth="1"/>
    <col min="11526" max="11526" width="14.5703125" customWidth="1"/>
    <col min="11527" max="11527" width="15.140625" customWidth="1"/>
    <col min="11528" max="11528" width="13.5703125" customWidth="1"/>
    <col min="11529" max="11529" width="14.5703125" customWidth="1"/>
    <col min="11530" max="11530" width="13.5703125" customWidth="1"/>
    <col min="11531" max="11533" width="14.85546875" bestFit="1" customWidth="1"/>
    <col min="11534" max="11534" width="13.85546875" bestFit="1" customWidth="1"/>
    <col min="11535" max="11535" width="6.28515625" customWidth="1"/>
    <col min="11536" max="11536" width="5.85546875" customWidth="1"/>
    <col min="11537" max="11537" width="4.85546875" customWidth="1"/>
    <col min="11538" max="11538" width="6.140625" customWidth="1"/>
    <col min="11539" max="11539" width="5.5703125" customWidth="1"/>
    <col min="11777" max="11777" width="4" customWidth="1"/>
    <col min="11778" max="11778" width="48.140625" customWidth="1"/>
    <col min="11779" max="11779" width="13.7109375" customWidth="1"/>
    <col min="11780" max="11780" width="13.85546875" customWidth="1"/>
    <col min="11781" max="11781" width="14.85546875" customWidth="1"/>
    <col min="11782" max="11782" width="14.5703125" customWidth="1"/>
    <col min="11783" max="11783" width="15.140625" customWidth="1"/>
    <col min="11784" max="11784" width="13.5703125" customWidth="1"/>
    <col min="11785" max="11785" width="14.5703125" customWidth="1"/>
    <col min="11786" max="11786" width="13.5703125" customWidth="1"/>
    <col min="11787" max="11789" width="14.85546875" bestFit="1" customWidth="1"/>
    <col min="11790" max="11790" width="13.85546875" bestFit="1" customWidth="1"/>
    <col min="11791" max="11791" width="6.28515625" customWidth="1"/>
    <col min="11792" max="11792" width="5.85546875" customWidth="1"/>
    <col min="11793" max="11793" width="4.85546875" customWidth="1"/>
    <col min="11794" max="11794" width="6.140625" customWidth="1"/>
    <col min="11795" max="11795" width="5.5703125" customWidth="1"/>
    <col min="12033" max="12033" width="4" customWidth="1"/>
    <col min="12034" max="12034" width="48.140625" customWidth="1"/>
    <col min="12035" max="12035" width="13.7109375" customWidth="1"/>
    <col min="12036" max="12036" width="13.85546875" customWidth="1"/>
    <col min="12037" max="12037" width="14.85546875" customWidth="1"/>
    <col min="12038" max="12038" width="14.5703125" customWidth="1"/>
    <col min="12039" max="12039" width="15.140625" customWidth="1"/>
    <col min="12040" max="12040" width="13.5703125" customWidth="1"/>
    <col min="12041" max="12041" width="14.5703125" customWidth="1"/>
    <col min="12042" max="12042" width="13.5703125" customWidth="1"/>
    <col min="12043" max="12045" width="14.85546875" bestFit="1" customWidth="1"/>
    <col min="12046" max="12046" width="13.85546875" bestFit="1" customWidth="1"/>
    <col min="12047" max="12047" width="6.28515625" customWidth="1"/>
    <col min="12048" max="12048" width="5.85546875" customWidth="1"/>
    <col min="12049" max="12049" width="4.85546875" customWidth="1"/>
    <col min="12050" max="12050" width="6.140625" customWidth="1"/>
    <col min="12051" max="12051" width="5.5703125" customWidth="1"/>
    <col min="12289" max="12289" width="4" customWidth="1"/>
    <col min="12290" max="12290" width="48.140625" customWidth="1"/>
    <col min="12291" max="12291" width="13.7109375" customWidth="1"/>
    <col min="12292" max="12292" width="13.85546875" customWidth="1"/>
    <col min="12293" max="12293" width="14.85546875" customWidth="1"/>
    <col min="12294" max="12294" width="14.5703125" customWidth="1"/>
    <col min="12295" max="12295" width="15.140625" customWidth="1"/>
    <col min="12296" max="12296" width="13.5703125" customWidth="1"/>
    <col min="12297" max="12297" width="14.5703125" customWidth="1"/>
    <col min="12298" max="12298" width="13.5703125" customWidth="1"/>
    <col min="12299" max="12301" width="14.85546875" bestFit="1" customWidth="1"/>
    <col min="12302" max="12302" width="13.85546875" bestFit="1" customWidth="1"/>
    <col min="12303" max="12303" width="6.28515625" customWidth="1"/>
    <col min="12304" max="12304" width="5.85546875" customWidth="1"/>
    <col min="12305" max="12305" width="4.85546875" customWidth="1"/>
    <col min="12306" max="12306" width="6.140625" customWidth="1"/>
    <col min="12307" max="12307" width="5.5703125" customWidth="1"/>
    <col min="12545" max="12545" width="4" customWidth="1"/>
    <col min="12546" max="12546" width="48.140625" customWidth="1"/>
    <col min="12547" max="12547" width="13.7109375" customWidth="1"/>
    <col min="12548" max="12548" width="13.85546875" customWidth="1"/>
    <col min="12549" max="12549" width="14.85546875" customWidth="1"/>
    <col min="12550" max="12550" width="14.5703125" customWidth="1"/>
    <col min="12551" max="12551" width="15.140625" customWidth="1"/>
    <col min="12552" max="12552" width="13.5703125" customWidth="1"/>
    <col min="12553" max="12553" width="14.5703125" customWidth="1"/>
    <col min="12554" max="12554" width="13.5703125" customWidth="1"/>
    <col min="12555" max="12557" width="14.85546875" bestFit="1" customWidth="1"/>
    <col min="12558" max="12558" width="13.85546875" bestFit="1" customWidth="1"/>
    <col min="12559" max="12559" width="6.28515625" customWidth="1"/>
    <col min="12560" max="12560" width="5.85546875" customWidth="1"/>
    <col min="12561" max="12561" width="4.85546875" customWidth="1"/>
    <col min="12562" max="12562" width="6.140625" customWidth="1"/>
    <col min="12563" max="12563" width="5.5703125" customWidth="1"/>
    <col min="12801" max="12801" width="4" customWidth="1"/>
    <col min="12802" max="12802" width="48.140625" customWidth="1"/>
    <col min="12803" max="12803" width="13.7109375" customWidth="1"/>
    <col min="12804" max="12804" width="13.85546875" customWidth="1"/>
    <col min="12805" max="12805" width="14.85546875" customWidth="1"/>
    <col min="12806" max="12806" width="14.5703125" customWidth="1"/>
    <col min="12807" max="12807" width="15.140625" customWidth="1"/>
    <col min="12808" max="12808" width="13.5703125" customWidth="1"/>
    <col min="12809" max="12809" width="14.5703125" customWidth="1"/>
    <col min="12810" max="12810" width="13.5703125" customWidth="1"/>
    <col min="12811" max="12813" width="14.85546875" bestFit="1" customWidth="1"/>
    <col min="12814" max="12814" width="13.85546875" bestFit="1" customWidth="1"/>
    <col min="12815" max="12815" width="6.28515625" customWidth="1"/>
    <col min="12816" max="12816" width="5.85546875" customWidth="1"/>
    <col min="12817" max="12817" width="4.85546875" customWidth="1"/>
    <col min="12818" max="12818" width="6.140625" customWidth="1"/>
    <col min="12819" max="12819" width="5.5703125" customWidth="1"/>
    <col min="13057" max="13057" width="4" customWidth="1"/>
    <col min="13058" max="13058" width="48.140625" customWidth="1"/>
    <col min="13059" max="13059" width="13.7109375" customWidth="1"/>
    <col min="13060" max="13060" width="13.85546875" customWidth="1"/>
    <col min="13061" max="13061" width="14.85546875" customWidth="1"/>
    <col min="13062" max="13062" width="14.5703125" customWidth="1"/>
    <col min="13063" max="13063" width="15.140625" customWidth="1"/>
    <col min="13064" max="13064" width="13.5703125" customWidth="1"/>
    <col min="13065" max="13065" width="14.5703125" customWidth="1"/>
    <col min="13066" max="13066" width="13.5703125" customWidth="1"/>
    <col min="13067" max="13069" width="14.85546875" bestFit="1" customWidth="1"/>
    <col min="13070" max="13070" width="13.85546875" bestFit="1" customWidth="1"/>
    <col min="13071" max="13071" width="6.28515625" customWidth="1"/>
    <col min="13072" max="13072" width="5.85546875" customWidth="1"/>
    <col min="13073" max="13073" width="4.85546875" customWidth="1"/>
    <col min="13074" max="13074" width="6.140625" customWidth="1"/>
    <col min="13075" max="13075" width="5.5703125" customWidth="1"/>
    <col min="13313" max="13313" width="4" customWidth="1"/>
    <col min="13314" max="13314" width="48.140625" customWidth="1"/>
    <col min="13315" max="13315" width="13.7109375" customWidth="1"/>
    <col min="13316" max="13316" width="13.85546875" customWidth="1"/>
    <col min="13317" max="13317" width="14.85546875" customWidth="1"/>
    <col min="13318" max="13318" width="14.5703125" customWidth="1"/>
    <col min="13319" max="13319" width="15.140625" customWidth="1"/>
    <col min="13320" max="13320" width="13.5703125" customWidth="1"/>
    <col min="13321" max="13321" width="14.5703125" customWidth="1"/>
    <col min="13322" max="13322" width="13.5703125" customWidth="1"/>
    <col min="13323" max="13325" width="14.85546875" bestFit="1" customWidth="1"/>
    <col min="13326" max="13326" width="13.85546875" bestFit="1" customWidth="1"/>
    <col min="13327" max="13327" width="6.28515625" customWidth="1"/>
    <col min="13328" max="13328" width="5.85546875" customWidth="1"/>
    <col min="13329" max="13329" width="4.85546875" customWidth="1"/>
    <col min="13330" max="13330" width="6.140625" customWidth="1"/>
    <col min="13331" max="13331" width="5.5703125" customWidth="1"/>
    <col min="13569" max="13569" width="4" customWidth="1"/>
    <col min="13570" max="13570" width="48.140625" customWidth="1"/>
    <col min="13571" max="13571" width="13.7109375" customWidth="1"/>
    <col min="13572" max="13572" width="13.85546875" customWidth="1"/>
    <col min="13573" max="13573" width="14.85546875" customWidth="1"/>
    <col min="13574" max="13574" width="14.5703125" customWidth="1"/>
    <col min="13575" max="13575" width="15.140625" customWidth="1"/>
    <col min="13576" max="13576" width="13.5703125" customWidth="1"/>
    <col min="13577" max="13577" width="14.5703125" customWidth="1"/>
    <col min="13578" max="13578" width="13.5703125" customWidth="1"/>
    <col min="13579" max="13581" width="14.85546875" bestFit="1" customWidth="1"/>
    <col min="13582" max="13582" width="13.85546875" bestFit="1" customWidth="1"/>
    <col min="13583" max="13583" width="6.28515625" customWidth="1"/>
    <col min="13584" max="13584" width="5.85546875" customWidth="1"/>
    <col min="13585" max="13585" width="4.85546875" customWidth="1"/>
    <col min="13586" max="13586" width="6.140625" customWidth="1"/>
    <col min="13587" max="13587" width="5.5703125" customWidth="1"/>
    <col min="13825" max="13825" width="4" customWidth="1"/>
    <col min="13826" max="13826" width="48.140625" customWidth="1"/>
    <col min="13827" max="13827" width="13.7109375" customWidth="1"/>
    <col min="13828" max="13828" width="13.85546875" customWidth="1"/>
    <col min="13829" max="13829" width="14.85546875" customWidth="1"/>
    <col min="13830" max="13830" width="14.5703125" customWidth="1"/>
    <col min="13831" max="13831" width="15.140625" customWidth="1"/>
    <col min="13832" max="13832" width="13.5703125" customWidth="1"/>
    <col min="13833" max="13833" width="14.5703125" customWidth="1"/>
    <col min="13834" max="13834" width="13.5703125" customWidth="1"/>
    <col min="13835" max="13837" width="14.85546875" bestFit="1" customWidth="1"/>
    <col min="13838" max="13838" width="13.85546875" bestFit="1" customWidth="1"/>
    <col min="13839" max="13839" width="6.28515625" customWidth="1"/>
    <col min="13840" max="13840" width="5.85546875" customWidth="1"/>
    <col min="13841" max="13841" width="4.85546875" customWidth="1"/>
    <col min="13842" max="13842" width="6.140625" customWidth="1"/>
    <col min="13843" max="13843" width="5.5703125" customWidth="1"/>
    <col min="14081" max="14081" width="4" customWidth="1"/>
    <col min="14082" max="14082" width="48.140625" customWidth="1"/>
    <col min="14083" max="14083" width="13.7109375" customWidth="1"/>
    <col min="14084" max="14084" width="13.85546875" customWidth="1"/>
    <col min="14085" max="14085" width="14.85546875" customWidth="1"/>
    <col min="14086" max="14086" width="14.5703125" customWidth="1"/>
    <col min="14087" max="14087" width="15.140625" customWidth="1"/>
    <col min="14088" max="14088" width="13.5703125" customWidth="1"/>
    <col min="14089" max="14089" width="14.5703125" customWidth="1"/>
    <col min="14090" max="14090" width="13.5703125" customWidth="1"/>
    <col min="14091" max="14093" width="14.85546875" bestFit="1" customWidth="1"/>
    <col min="14094" max="14094" width="13.85546875" bestFit="1" customWidth="1"/>
    <col min="14095" max="14095" width="6.28515625" customWidth="1"/>
    <col min="14096" max="14096" width="5.85546875" customWidth="1"/>
    <col min="14097" max="14097" width="4.85546875" customWidth="1"/>
    <col min="14098" max="14098" width="6.140625" customWidth="1"/>
    <col min="14099" max="14099" width="5.5703125" customWidth="1"/>
    <col min="14337" max="14337" width="4" customWidth="1"/>
    <col min="14338" max="14338" width="48.140625" customWidth="1"/>
    <col min="14339" max="14339" width="13.7109375" customWidth="1"/>
    <col min="14340" max="14340" width="13.85546875" customWidth="1"/>
    <col min="14341" max="14341" width="14.85546875" customWidth="1"/>
    <col min="14342" max="14342" width="14.5703125" customWidth="1"/>
    <col min="14343" max="14343" width="15.140625" customWidth="1"/>
    <col min="14344" max="14344" width="13.5703125" customWidth="1"/>
    <col min="14345" max="14345" width="14.5703125" customWidth="1"/>
    <col min="14346" max="14346" width="13.5703125" customWidth="1"/>
    <col min="14347" max="14349" width="14.85546875" bestFit="1" customWidth="1"/>
    <col min="14350" max="14350" width="13.85546875" bestFit="1" customWidth="1"/>
    <col min="14351" max="14351" width="6.28515625" customWidth="1"/>
    <col min="14352" max="14352" width="5.85546875" customWidth="1"/>
    <col min="14353" max="14353" width="4.85546875" customWidth="1"/>
    <col min="14354" max="14354" width="6.140625" customWidth="1"/>
    <col min="14355" max="14355" width="5.5703125" customWidth="1"/>
    <col min="14593" max="14593" width="4" customWidth="1"/>
    <col min="14594" max="14594" width="48.140625" customWidth="1"/>
    <col min="14595" max="14595" width="13.7109375" customWidth="1"/>
    <col min="14596" max="14596" width="13.85546875" customWidth="1"/>
    <col min="14597" max="14597" width="14.85546875" customWidth="1"/>
    <col min="14598" max="14598" width="14.5703125" customWidth="1"/>
    <col min="14599" max="14599" width="15.140625" customWidth="1"/>
    <col min="14600" max="14600" width="13.5703125" customWidth="1"/>
    <col min="14601" max="14601" width="14.5703125" customWidth="1"/>
    <col min="14602" max="14602" width="13.5703125" customWidth="1"/>
    <col min="14603" max="14605" width="14.85546875" bestFit="1" customWidth="1"/>
    <col min="14606" max="14606" width="13.85546875" bestFit="1" customWidth="1"/>
    <col min="14607" max="14607" width="6.28515625" customWidth="1"/>
    <col min="14608" max="14608" width="5.85546875" customWidth="1"/>
    <col min="14609" max="14609" width="4.85546875" customWidth="1"/>
    <col min="14610" max="14610" width="6.140625" customWidth="1"/>
    <col min="14611" max="14611" width="5.5703125" customWidth="1"/>
    <col min="14849" max="14849" width="4" customWidth="1"/>
    <col min="14850" max="14850" width="48.140625" customWidth="1"/>
    <col min="14851" max="14851" width="13.7109375" customWidth="1"/>
    <col min="14852" max="14852" width="13.85546875" customWidth="1"/>
    <col min="14853" max="14853" width="14.85546875" customWidth="1"/>
    <col min="14854" max="14854" width="14.5703125" customWidth="1"/>
    <col min="14855" max="14855" width="15.140625" customWidth="1"/>
    <col min="14856" max="14856" width="13.5703125" customWidth="1"/>
    <col min="14857" max="14857" width="14.5703125" customWidth="1"/>
    <col min="14858" max="14858" width="13.5703125" customWidth="1"/>
    <col min="14859" max="14861" width="14.85546875" bestFit="1" customWidth="1"/>
    <col min="14862" max="14862" width="13.85546875" bestFit="1" customWidth="1"/>
    <col min="14863" max="14863" width="6.28515625" customWidth="1"/>
    <col min="14864" max="14864" width="5.85546875" customWidth="1"/>
    <col min="14865" max="14865" width="4.85546875" customWidth="1"/>
    <col min="14866" max="14866" width="6.140625" customWidth="1"/>
    <col min="14867" max="14867" width="5.5703125" customWidth="1"/>
    <col min="15105" max="15105" width="4" customWidth="1"/>
    <col min="15106" max="15106" width="48.140625" customWidth="1"/>
    <col min="15107" max="15107" width="13.7109375" customWidth="1"/>
    <col min="15108" max="15108" width="13.85546875" customWidth="1"/>
    <col min="15109" max="15109" width="14.85546875" customWidth="1"/>
    <col min="15110" max="15110" width="14.5703125" customWidth="1"/>
    <col min="15111" max="15111" width="15.140625" customWidth="1"/>
    <col min="15112" max="15112" width="13.5703125" customWidth="1"/>
    <col min="15113" max="15113" width="14.5703125" customWidth="1"/>
    <col min="15114" max="15114" width="13.5703125" customWidth="1"/>
    <col min="15115" max="15117" width="14.85546875" bestFit="1" customWidth="1"/>
    <col min="15118" max="15118" width="13.85546875" bestFit="1" customWidth="1"/>
    <col min="15119" max="15119" width="6.28515625" customWidth="1"/>
    <col min="15120" max="15120" width="5.85546875" customWidth="1"/>
    <col min="15121" max="15121" width="4.85546875" customWidth="1"/>
    <col min="15122" max="15122" width="6.140625" customWidth="1"/>
    <col min="15123" max="15123" width="5.5703125" customWidth="1"/>
    <col min="15361" max="15361" width="4" customWidth="1"/>
    <col min="15362" max="15362" width="48.140625" customWidth="1"/>
    <col min="15363" max="15363" width="13.7109375" customWidth="1"/>
    <col min="15364" max="15364" width="13.85546875" customWidth="1"/>
    <col min="15365" max="15365" width="14.85546875" customWidth="1"/>
    <col min="15366" max="15366" width="14.5703125" customWidth="1"/>
    <col min="15367" max="15367" width="15.140625" customWidth="1"/>
    <col min="15368" max="15368" width="13.5703125" customWidth="1"/>
    <col min="15369" max="15369" width="14.5703125" customWidth="1"/>
    <col min="15370" max="15370" width="13.5703125" customWidth="1"/>
    <col min="15371" max="15373" width="14.85546875" bestFit="1" customWidth="1"/>
    <col min="15374" max="15374" width="13.85546875" bestFit="1" customWidth="1"/>
    <col min="15375" max="15375" width="6.28515625" customWidth="1"/>
    <col min="15376" max="15376" width="5.85546875" customWidth="1"/>
    <col min="15377" max="15377" width="4.85546875" customWidth="1"/>
    <col min="15378" max="15378" width="6.140625" customWidth="1"/>
    <col min="15379" max="15379" width="5.5703125" customWidth="1"/>
    <col min="15617" max="15617" width="4" customWidth="1"/>
    <col min="15618" max="15618" width="48.140625" customWidth="1"/>
    <col min="15619" max="15619" width="13.7109375" customWidth="1"/>
    <col min="15620" max="15620" width="13.85546875" customWidth="1"/>
    <col min="15621" max="15621" width="14.85546875" customWidth="1"/>
    <col min="15622" max="15622" width="14.5703125" customWidth="1"/>
    <col min="15623" max="15623" width="15.140625" customWidth="1"/>
    <col min="15624" max="15624" width="13.5703125" customWidth="1"/>
    <col min="15625" max="15625" width="14.5703125" customWidth="1"/>
    <col min="15626" max="15626" width="13.5703125" customWidth="1"/>
    <col min="15627" max="15629" width="14.85546875" bestFit="1" customWidth="1"/>
    <col min="15630" max="15630" width="13.85546875" bestFit="1" customWidth="1"/>
    <col min="15631" max="15631" width="6.28515625" customWidth="1"/>
    <col min="15632" max="15632" width="5.85546875" customWidth="1"/>
    <col min="15633" max="15633" width="4.85546875" customWidth="1"/>
    <col min="15634" max="15634" width="6.140625" customWidth="1"/>
    <col min="15635" max="15635" width="5.5703125" customWidth="1"/>
    <col min="15873" max="15873" width="4" customWidth="1"/>
    <col min="15874" max="15874" width="48.140625" customWidth="1"/>
    <col min="15875" max="15875" width="13.7109375" customWidth="1"/>
    <col min="15876" max="15876" width="13.85546875" customWidth="1"/>
    <col min="15877" max="15877" width="14.85546875" customWidth="1"/>
    <col min="15878" max="15878" width="14.5703125" customWidth="1"/>
    <col min="15879" max="15879" width="15.140625" customWidth="1"/>
    <col min="15880" max="15880" width="13.5703125" customWidth="1"/>
    <col min="15881" max="15881" width="14.5703125" customWidth="1"/>
    <col min="15882" max="15882" width="13.5703125" customWidth="1"/>
    <col min="15883" max="15885" width="14.85546875" bestFit="1" customWidth="1"/>
    <col min="15886" max="15886" width="13.85546875" bestFit="1" customWidth="1"/>
    <col min="15887" max="15887" width="6.28515625" customWidth="1"/>
    <col min="15888" max="15888" width="5.85546875" customWidth="1"/>
    <col min="15889" max="15889" width="4.85546875" customWidth="1"/>
    <col min="15890" max="15890" width="6.140625" customWidth="1"/>
    <col min="15891" max="15891" width="5.5703125" customWidth="1"/>
    <col min="16129" max="16129" width="4" customWidth="1"/>
    <col min="16130" max="16130" width="48.140625" customWidth="1"/>
    <col min="16131" max="16131" width="13.7109375" customWidth="1"/>
    <col min="16132" max="16132" width="13.85546875" customWidth="1"/>
    <col min="16133" max="16133" width="14.85546875" customWidth="1"/>
    <col min="16134" max="16134" width="14.5703125" customWidth="1"/>
    <col min="16135" max="16135" width="15.140625" customWidth="1"/>
    <col min="16136" max="16136" width="13.5703125" customWidth="1"/>
    <col min="16137" max="16137" width="14.5703125" customWidth="1"/>
    <col min="16138" max="16138" width="13.5703125" customWidth="1"/>
    <col min="16139" max="16141" width="14.85546875" bestFit="1" customWidth="1"/>
    <col min="16142" max="16142" width="13.85546875" bestFit="1" customWidth="1"/>
    <col min="16143" max="16143" width="6.28515625" customWidth="1"/>
    <col min="16144" max="16144" width="5.85546875" customWidth="1"/>
    <col min="16145" max="16145" width="4.85546875" customWidth="1"/>
    <col min="16146" max="16146" width="6.140625" customWidth="1"/>
    <col min="16147" max="16147" width="5.5703125" customWidth="1"/>
  </cols>
  <sheetData>
    <row r="7" spans="1:19" ht="15.75" thickBot="1" x14ac:dyDescent="0.3"/>
    <row r="8" spans="1:19" ht="16.5" thickBot="1" x14ac:dyDescent="0.3">
      <c r="B8" s="1" t="s">
        <v>0</v>
      </c>
      <c r="K8" s="192" t="s">
        <v>149</v>
      </c>
      <c r="L8" s="193"/>
    </row>
    <row r="10" spans="1:19" x14ac:dyDescent="0.25">
      <c r="A10" s="194" t="s">
        <v>1</v>
      </c>
      <c r="B10" s="194"/>
      <c r="C10" s="194"/>
      <c r="D10" s="194"/>
      <c r="E10" s="194"/>
      <c r="F10" s="194"/>
      <c r="G10" s="194"/>
      <c r="H10" s="194"/>
      <c r="I10" s="194"/>
      <c r="J10" s="194"/>
      <c r="K10" s="194"/>
      <c r="L10" s="194"/>
      <c r="M10" s="2"/>
      <c r="N10" s="2"/>
      <c r="O10" s="2"/>
      <c r="P10" s="2"/>
      <c r="Q10" s="2"/>
      <c r="R10" s="2"/>
      <c r="S10" s="2"/>
    </row>
    <row r="11" spans="1:19" x14ac:dyDescent="0.25">
      <c r="A11" s="190" t="s">
        <v>2</v>
      </c>
      <c r="B11" s="190"/>
      <c r="C11" s="190"/>
      <c r="D11" s="190"/>
      <c r="E11" s="190"/>
      <c r="F11" s="190"/>
      <c r="G11" s="190"/>
      <c r="H11" s="190"/>
      <c r="I11" s="190"/>
      <c r="J11" s="190"/>
      <c r="K11" s="190"/>
      <c r="L11" s="190"/>
      <c r="M11" s="2"/>
      <c r="N11" s="2"/>
      <c r="O11" s="2"/>
      <c r="P11" s="2"/>
      <c r="Q11" s="2"/>
      <c r="R11" s="2"/>
      <c r="S11" s="2"/>
    </row>
    <row r="12" spans="1:19" x14ac:dyDescent="0.25">
      <c r="A12" s="195" t="s">
        <v>3</v>
      </c>
      <c r="B12" s="190"/>
      <c r="C12" s="190"/>
      <c r="D12" s="190"/>
      <c r="E12" s="190"/>
      <c r="F12" s="190"/>
      <c r="G12" s="190"/>
      <c r="H12" s="190"/>
      <c r="I12" s="190"/>
      <c r="J12" s="190"/>
      <c r="K12" s="190"/>
      <c r="L12" s="190"/>
      <c r="M12" s="2"/>
      <c r="N12" s="2"/>
      <c r="O12" s="2"/>
      <c r="P12" s="2"/>
      <c r="Q12" s="2"/>
      <c r="R12" s="2"/>
      <c r="S12" s="2"/>
    </row>
    <row r="13" spans="1:19" x14ac:dyDescent="0.25">
      <c r="A13" s="133"/>
      <c r="B13" s="133"/>
      <c r="C13" s="133"/>
      <c r="D13" s="133"/>
      <c r="E13" s="133"/>
      <c r="F13" s="133"/>
      <c r="G13" s="133"/>
      <c r="H13" s="133"/>
      <c r="I13" s="133"/>
      <c r="J13" s="133"/>
      <c r="K13" s="133"/>
      <c r="L13" s="133"/>
      <c r="M13" s="133"/>
      <c r="N13" s="133"/>
      <c r="O13" s="133"/>
      <c r="P13" s="133"/>
      <c r="Q13" s="133"/>
      <c r="R13" s="133"/>
      <c r="S13" s="133"/>
    </row>
    <row r="14" spans="1:19" ht="15.75" x14ac:dyDescent="0.25">
      <c r="A14" s="188" t="s">
        <v>194</v>
      </c>
      <c r="B14" s="188"/>
      <c r="C14" s="188"/>
      <c r="D14" s="188"/>
      <c r="E14" s="188"/>
      <c r="F14" s="188"/>
      <c r="G14" s="188"/>
      <c r="H14" s="188"/>
      <c r="I14" s="188"/>
      <c r="J14" s="188"/>
      <c r="K14" s="188"/>
      <c r="L14" s="188"/>
      <c r="M14" s="3"/>
      <c r="N14" s="3"/>
      <c r="O14" s="3"/>
      <c r="P14" s="3"/>
      <c r="Q14" s="3"/>
      <c r="R14" s="3"/>
      <c r="S14" s="3"/>
    </row>
    <row r="15" spans="1:19" ht="30.75" customHeight="1" x14ac:dyDescent="0.25">
      <c r="A15" s="168" t="s">
        <v>4</v>
      </c>
      <c r="B15" s="168" t="s">
        <v>150</v>
      </c>
      <c r="C15" s="191" t="s">
        <v>84</v>
      </c>
      <c r="D15" s="191"/>
      <c r="E15" s="191" t="s">
        <v>85</v>
      </c>
      <c r="F15" s="191"/>
      <c r="G15" s="191" t="s">
        <v>86</v>
      </c>
      <c r="H15" s="191"/>
      <c r="I15" s="191" t="s">
        <v>87</v>
      </c>
      <c r="J15" s="191"/>
      <c r="M15" s="133"/>
      <c r="N15" s="190"/>
      <c r="O15" s="190"/>
      <c r="P15" s="190"/>
      <c r="Q15" s="190"/>
      <c r="R15" s="190"/>
      <c r="S15" s="190"/>
    </row>
    <row r="16" spans="1:19" x14ac:dyDescent="0.25">
      <c r="A16" s="169"/>
      <c r="B16" s="141"/>
      <c r="C16" s="169" t="s">
        <v>151</v>
      </c>
      <c r="D16" s="169" t="s">
        <v>139</v>
      </c>
      <c r="E16" s="169" t="s">
        <v>151</v>
      </c>
      <c r="F16" s="169" t="s">
        <v>139</v>
      </c>
      <c r="G16" s="169" t="s">
        <v>151</v>
      </c>
      <c r="H16" s="169" t="s">
        <v>139</v>
      </c>
      <c r="I16" s="169" t="s">
        <v>151</v>
      </c>
      <c r="J16" s="169" t="s">
        <v>139</v>
      </c>
      <c r="M16" s="9"/>
      <c r="N16" s="133"/>
      <c r="O16" s="9"/>
      <c r="P16" s="133"/>
      <c r="Q16" s="9"/>
      <c r="R16" s="133"/>
      <c r="S16" s="9"/>
    </row>
    <row r="17" spans="1:19" x14ac:dyDescent="0.25">
      <c r="A17" s="169"/>
      <c r="B17" s="141" t="s">
        <v>12</v>
      </c>
      <c r="C17" s="169"/>
      <c r="D17" s="169"/>
      <c r="E17" s="169"/>
      <c r="F17" s="169"/>
      <c r="G17" s="169"/>
      <c r="H17" s="169"/>
      <c r="I17" s="169"/>
      <c r="J17" s="169"/>
      <c r="M17" s="9"/>
      <c r="N17" s="133"/>
      <c r="O17" s="9"/>
      <c r="P17" s="133"/>
      <c r="Q17" s="9"/>
      <c r="R17" s="133"/>
      <c r="S17" s="9"/>
    </row>
    <row r="18" spans="1:19" x14ac:dyDescent="0.25">
      <c r="A18" s="235" t="s">
        <v>123</v>
      </c>
      <c r="B18" s="141" t="s">
        <v>143</v>
      </c>
      <c r="C18" s="142">
        <v>3985581.27</v>
      </c>
      <c r="D18" s="142">
        <v>3442190.41</v>
      </c>
      <c r="E18" s="142">
        <v>3985581.27</v>
      </c>
      <c r="F18" s="142">
        <v>3499181.9</v>
      </c>
      <c r="G18" s="17">
        <v>3985581.27</v>
      </c>
      <c r="H18" s="142">
        <v>3551627.27</v>
      </c>
      <c r="I18" s="17">
        <v>3985581.27</v>
      </c>
      <c r="J18" s="142">
        <f>3946986.7-399869.63</f>
        <v>3547117.0700000003</v>
      </c>
    </row>
    <row r="19" spans="1:19" x14ac:dyDescent="0.25">
      <c r="A19" s="235"/>
      <c r="B19" s="141" t="s">
        <v>152</v>
      </c>
      <c r="C19" s="142">
        <v>0</v>
      </c>
      <c r="D19" s="142">
        <v>0</v>
      </c>
      <c r="E19" s="142">
        <v>0</v>
      </c>
      <c r="F19" s="142">
        <v>0</v>
      </c>
      <c r="G19" s="142"/>
      <c r="H19" s="142"/>
      <c r="I19" s="142">
        <v>0</v>
      </c>
      <c r="J19" s="142"/>
    </row>
    <row r="20" spans="1:19" x14ac:dyDescent="0.25">
      <c r="A20" s="235"/>
      <c r="B20" s="141" t="s">
        <v>144</v>
      </c>
      <c r="C20" s="142">
        <v>0</v>
      </c>
      <c r="D20" s="142">
        <v>387999.9</v>
      </c>
      <c r="E20" s="142">
        <v>0</v>
      </c>
      <c r="F20" s="142">
        <v>394552.58</v>
      </c>
      <c r="G20" s="142"/>
      <c r="H20" s="142">
        <v>400276.26</v>
      </c>
      <c r="I20" s="142">
        <v>0</v>
      </c>
      <c r="J20" s="142">
        <v>399869.63</v>
      </c>
    </row>
    <row r="21" spans="1:19" x14ac:dyDescent="0.25">
      <c r="A21" s="235"/>
      <c r="B21" s="141" t="s">
        <v>124</v>
      </c>
      <c r="C21" s="142">
        <f>SUM(C18:C20)</f>
        <v>3985581.27</v>
      </c>
      <c r="D21" s="142">
        <f t="shared" ref="D21:J21" si="0">SUM(D18:D20)</f>
        <v>3830190.31</v>
      </c>
      <c r="E21" s="142">
        <f t="shared" si="0"/>
        <v>3985581.27</v>
      </c>
      <c r="F21" s="142">
        <f t="shared" si="0"/>
        <v>3893734.48</v>
      </c>
      <c r="G21" s="142">
        <f t="shared" si="0"/>
        <v>3985581.27</v>
      </c>
      <c r="H21" s="142">
        <f t="shared" si="0"/>
        <v>3951903.5300000003</v>
      </c>
      <c r="I21" s="142">
        <f t="shared" si="0"/>
        <v>3985581.27</v>
      </c>
      <c r="J21" s="142">
        <f t="shared" si="0"/>
        <v>3946986.7</v>
      </c>
    </row>
    <row r="22" spans="1:19" x14ac:dyDescent="0.25">
      <c r="A22" s="236"/>
      <c r="B22" s="141"/>
      <c r="C22" s="143"/>
      <c r="D22" s="144"/>
      <c r="E22" s="145"/>
      <c r="F22" s="145"/>
      <c r="G22" s="144"/>
      <c r="H22" s="145"/>
      <c r="I22" s="144"/>
      <c r="J22" s="145"/>
    </row>
    <row r="23" spans="1:19" x14ac:dyDescent="0.25">
      <c r="A23" s="236"/>
      <c r="B23" s="141" t="s">
        <v>141</v>
      </c>
      <c r="C23" s="142"/>
      <c r="D23" s="142"/>
      <c r="E23" s="142"/>
      <c r="F23" s="142"/>
      <c r="G23" s="142"/>
      <c r="H23" s="142"/>
      <c r="I23" s="142"/>
      <c r="J23" s="142"/>
    </row>
    <row r="24" spans="1:19" x14ac:dyDescent="0.25">
      <c r="A24" s="237">
        <v>111</v>
      </c>
      <c r="B24" s="147" t="s">
        <v>14</v>
      </c>
      <c r="C24" s="172">
        <v>0</v>
      </c>
      <c r="D24" s="148">
        <v>0</v>
      </c>
      <c r="E24" s="172">
        <v>106000</v>
      </c>
      <c r="F24" s="148">
        <v>96455.75</v>
      </c>
      <c r="G24" s="172">
        <v>106000</v>
      </c>
      <c r="H24" s="148">
        <v>0</v>
      </c>
      <c r="I24" s="148">
        <v>106000</v>
      </c>
      <c r="J24" s="148">
        <v>107590.34</v>
      </c>
    </row>
    <row r="25" spans="1:19" x14ac:dyDescent="0.25">
      <c r="A25" s="237">
        <v>113</v>
      </c>
      <c r="B25" s="147" t="s">
        <v>136</v>
      </c>
      <c r="C25" s="172">
        <v>0</v>
      </c>
      <c r="D25" s="148">
        <v>0</v>
      </c>
      <c r="E25" s="172">
        <v>11825</v>
      </c>
      <c r="F25" s="148">
        <v>8643.16</v>
      </c>
      <c r="G25" s="172">
        <v>11825</v>
      </c>
      <c r="H25" s="148">
        <v>8638.1</v>
      </c>
      <c r="I25" s="148">
        <v>11825</v>
      </c>
      <c r="J25" s="148">
        <v>8966.74</v>
      </c>
    </row>
    <row r="26" spans="1:19" x14ac:dyDescent="0.25">
      <c r="A26" s="237">
        <v>122</v>
      </c>
      <c r="B26" s="147" t="s">
        <v>16</v>
      </c>
      <c r="C26" s="172">
        <v>0</v>
      </c>
      <c r="D26" s="148">
        <v>0</v>
      </c>
      <c r="E26" s="172">
        <v>64244.05</v>
      </c>
      <c r="F26" s="148">
        <v>0</v>
      </c>
      <c r="G26" s="172">
        <v>0</v>
      </c>
      <c r="H26" s="148">
        <v>0</v>
      </c>
      <c r="I26" s="148">
        <v>0</v>
      </c>
      <c r="J26" s="148">
        <v>4154.5</v>
      </c>
    </row>
    <row r="27" spans="1:19" x14ac:dyDescent="0.25">
      <c r="A27" s="237">
        <v>163</v>
      </c>
      <c r="B27" s="147" t="s">
        <v>17</v>
      </c>
      <c r="C27" s="172">
        <v>100000</v>
      </c>
      <c r="D27" s="148">
        <v>0</v>
      </c>
      <c r="E27" s="172">
        <v>0</v>
      </c>
      <c r="F27" s="148">
        <v>0</v>
      </c>
      <c r="G27" s="172">
        <v>304339.74</v>
      </c>
      <c r="H27" s="148">
        <v>0</v>
      </c>
      <c r="I27" s="148">
        <v>0</v>
      </c>
      <c r="J27" s="148">
        <v>19341.5</v>
      </c>
    </row>
    <row r="28" spans="1:19" x14ac:dyDescent="0.25">
      <c r="A28" s="237">
        <v>169</v>
      </c>
      <c r="B28" s="147" t="s">
        <v>167</v>
      </c>
      <c r="C28" s="172">
        <v>20000</v>
      </c>
      <c r="D28" s="148">
        <v>0</v>
      </c>
      <c r="E28" s="172">
        <v>0</v>
      </c>
      <c r="F28" s="148">
        <v>0</v>
      </c>
      <c r="G28" s="172">
        <v>1680</v>
      </c>
      <c r="H28" s="148">
        <v>0</v>
      </c>
      <c r="I28" s="148">
        <v>0</v>
      </c>
      <c r="J28" s="148">
        <v>1600</v>
      </c>
    </row>
    <row r="29" spans="1:19" x14ac:dyDescent="0.25">
      <c r="A29" s="237">
        <v>171</v>
      </c>
      <c r="B29" s="147" t="s">
        <v>134</v>
      </c>
      <c r="C29" s="172">
        <v>50000</v>
      </c>
      <c r="D29" s="148">
        <v>0</v>
      </c>
      <c r="E29" s="172">
        <v>0</v>
      </c>
      <c r="F29" s="148">
        <v>0</v>
      </c>
      <c r="G29" s="172">
        <v>7770</v>
      </c>
      <c r="H29" s="148">
        <v>0</v>
      </c>
      <c r="I29" s="148">
        <v>1260</v>
      </c>
      <c r="J29" s="148">
        <v>1300</v>
      </c>
    </row>
    <row r="30" spans="1:19" x14ac:dyDescent="0.25">
      <c r="A30" s="237">
        <v>174</v>
      </c>
      <c r="B30" s="147" t="s">
        <v>18</v>
      </c>
      <c r="C30" s="172">
        <v>53344.25</v>
      </c>
      <c r="D30" s="148">
        <v>0</v>
      </c>
      <c r="E30" s="172">
        <v>3344.25</v>
      </c>
      <c r="F30" s="148">
        <v>6520</v>
      </c>
      <c r="G30" s="172">
        <v>4761.75</v>
      </c>
      <c r="H30" s="148">
        <v>0</v>
      </c>
      <c r="I30" s="148">
        <v>4761.75</v>
      </c>
      <c r="J30" s="148">
        <v>3260</v>
      </c>
    </row>
    <row r="31" spans="1:19" x14ac:dyDescent="0.25">
      <c r="A31" s="237">
        <v>197</v>
      </c>
      <c r="B31" s="147" t="s">
        <v>20</v>
      </c>
      <c r="C31" s="172">
        <v>0</v>
      </c>
      <c r="D31" s="148">
        <v>0</v>
      </c>
      <c r="E31" s="172">
        <v>52000</v>
      </c>
      <c r="F31" s="148">
        <v>0</v>
      </c>
      <c r="G31" s="172">
        <v>52000</v>
      </c>
      <c r="H31" s="148">
        <v>52000</v>
      </c>
      <c r="I31" s="148">
        <v>52000</v>
      </c>
      <c r="J31" s="148">
        <v>52000</v>
      </c>
    </row>
    <row r="32" spans="1:19" x14ac:dyDescent="0.25">
      <c r="A32" s="237">
        <v>199</v>
      </c>
      <c r="B32" s="147" t="s">
        <v>21</v>
      </c>
      <c r="C32" s="172">
        <v>0</v>
      </c>
      <c r="D32" s="148">
        <v>0</v>
      </c>
      <c r="E32" s="172">
        <v>127225.9</v>
      </c>
      <c r="F32" s="148">
        <v>0</v>
      </c>
      <c r="G32" s="172">
        <v>51415.9</v>
      </c>
      <c r="H32" s="148">
        <v>43988.88</v>
      </c>
      <c r="I32" s="148">
        <v>51415.9</v>
      </c>
      <c r="J32" s="148">
        <v>86010.21</v>
      </c>
    </row>
    <row r="33" spans="1:12" x14ac:dyDescent="0.25">
      <c r="A33" s="237">
        <v>243</v>
      </c>
      <c r="B33" s="146" t="s">
        <v>48</v>
      </c>
      <c r="C33" s="172">
        <v>0</v>
      </c>
      <c r="D33" s="148">
        <v>0</v>
      </c>
      <c r="E33" s="172">
        <v>77602.259999999995</v>
      </c>
      <c r="F33" s="148">
        <v>0</v>
      </c>
      <c r="G33" s="172">
        <v>0</v>
      </c>
      <c r="H33" s="148">
        <v>112506.6</v>
      </c>
      <c r="I33" s="148">
        <v>0</v>
      </c>
      <c r="J33" s="148">
        <v>0</v>
      </c>
    </row>
    <row r="34" spans="1:12" x14ac:dyDescent="0.25">
      <c r="A34" s="237">
        <v>261</v>
      </c>
      <c r="B34" s="147" t="s">
        <v>26</v>
      </c>
      <c r="C34" s="172">
        <v>0</v>
      </c>
      <c r="D34" s="148">
        <v>0</v>
      </c>
      <c r="E34" s="172">
        <v>812953.74</v>
      </c>
      <c r="F34" s="148">
        <v>0</v>
      </c>
      <c r="G34" s="172">
        <v>0</v>
      </c>
      <c r="H34" s="148">
        <v>105279.67999999999</v>
      </c>
      <c r="I34" s="148">
        <v>0</v>
      </c>
      <c r="J34" s="148">
        <v>71517.990000000005</v>
      </c>
    </row>
    <row r="35" spans="1:12" x14ac:dyDescent="0.25">
      <c r="A35" s="237">
        <v>262</v>
      </c>
      <c r="B35" s="147" t="s">
        <v>27</v>
      </c>
      <c r="C35" s="238">
        <v>16999.48</v>
      </c>
      <c r="D35" s="148">
        <v>0</v>
      </c>
      <c r="E35" s="172">
        <v>0</v>
      </c>
      <c r="F35" s="148">
        <v>13195</v>
      </c>
      <c r="G35" s="172">
        <v>0</v>
      </c>
      <c r="H35" s="148">
        <v>0</v>
      </c>
      <c r="I35" s="148">
        <v>0</v>
      </c>
      <c r="J35" s="148">
        <v>0</v>
      </c>
    </row>
    <row r="36" spans="1:12" x14ac:dyDescent="0.25">
      <c r="A36" s="237">
        <v>266</v>
      </c>
      <c r="B36" s="147" t="s">
        <v>28</v>
      </c>
      <c r="C36" s="172">
        <v>0</v>
      </c>
      <c r="D36" s="148">
        <v>0</v>
      </c>
      <c r="E36" s="172">
        <v>278984.82</v>
      </c>
      <c r="F36" s="148">
        <v>0</v>
      </c>
      <c r="G36" s="172">
        <v>0</v>
      </c>
      <c r="H36" s="148">
        <v>0</v>
      </c>
      <c r="I36" s="148">
        <v>0</v>
      </c>
      <c r="J36" s="148">
        <v>117725.5</v>
      </c>
    </row>
    <row r="37" spans="1:12" x14ac:dyDescent="0.25">
      <c r="A37" s="237">
        <v>267</v>
      </c>
      <c r="B37" s="147" t="s">
        <v>29</v>
      </c>
      <c r="C37" s="172">
        <v>180000</v>
      </c>
      <c r="D37" s="148">
        <v>0</v>
      </c>
      <c r="E37" s="172">
        <v>0</v>
      </c>
      <c r="F37" s="148">
        <v>0</v>
      </c>
      <c r="G37" s="172">
        <v>0</v>
      </c>
      <c r="H37" s="148">
        <v>0</v>
      </c>
      <c r="I37" s="148">
        <v>0</v>
      </c>
      <c r="J37" s="148">
        <v>0</v>
      </c>
    </row>
    <row r="38" spans="1:12" x14ac:dyDescent="0.25">
      <c r="A38" s="237">
        <v>268</v>
      </c>
      <c r="B38" s="147" t="s">
        <v>30</v>
      </c>
      <c r="C38" s="172">
        <v>0</v>
      </c>
      <c r="D38" s="148">
        <v>0</v>
      </c>
      <c r="E38" s="172">
        <v>80808</v>
      </c>
      <c r="F38" s="148">
        <v>0</v>
      </c>
      <c r="G38" s="172">
        <v>0</v>
      </c>
      <c r="H38" s="148">
        <v>0</v>
      </c>
      <c r="I38" s="148">
        <v>0</v>
      </c>
      <c r="J38" s="148">
        <v>22102</v>
      </c>
    </row>
    <row r="39" spans="1:12" x14ac:dyDescent="0.25">
      <c r="A39" s="237">
        <v>269</v>
      </c>
      <c r="B39" s="147" t="s">
        <v>31</v>
      </c>
      <c r="C39" s="238">
        <v>9850</v>
      </c>
      <c r="D39" s="148">
        <v>0</v>
      </c>
      <c r="E39" s="172">
        <v>0</v>
      </c>
      <c r="F39" s="148">
        <v>0</v>
      </c>
      <c r="G39" s="172">
        <v>0</v>
      </c>
      <c r="H39" s="148">
        <v>0</v>
      </c>
      <c r="I39" s="148">
        <v>0</v>
      </c>
      <c r="J39" s="148">
        <v>0</v>
      </c>
    </row>
    <row r="40" spans="1:12" x14ac:dyDescent="0.25">
      <c r="A40" s="237">
        <v>292</v>
      </c>
      <c r="B40" s="147" t="s">
        <v>33</v>
      </c>
      <c r="C40" s="172">
        <v>0</v>
      </c>
      <c r="D40" s="148">
        <v>0</v>
      </c>
      <c r="E40" s="172">
        <v>84929.9</v>
      </c>
      <c r="F40" s="148">
        <v>0</v>
      </c>
      <c r="G40" s="172">
        <v>0</v>
      </c>
      <c r="H40" s="148">
        <v>8370</v>
      </c>
      <c r="I40" s="148">
        <v>0</v>
      </c>
      <c r="J40" s="148">
        <v>0</v>
      </c>
    </row>
    <row r="41" spans="1:12" x14ac:dyDescent="0.25">
      <c r="A41" s="237">
        <v>295</v>
      </c>
      <c r="B41" s="147" t="s">
        <v>34</v>
      </c>
      <c r="C41" s="172">
        <v>0</v>
      </c>
      <c r="D41" s="148">
        <v>0</v>
      </c>
      <c r="E41" s="172">
        <v>1891457.27</v>
      </c>
      <c r="F41" s="148">
        <v>0</v>
      </c>
      <c r="G41" s="172">
        <v>0</v>
      </c>
      <c r="H41" s="148">
        <v>1548399.28</v>
      </c>
      <c r="I41" s="148">
        <v>0</v>
      </c>
      <c r="J41" s="148">
        <v>735896.16</v>
      </c>
    </row>
    <row r="42" spans="1:12" x14ac:dyDescent="0.25">
      <c r="A42" s="237">
        <v>297</v>
      </c>
      <c r="B42" s="147" t="s">
        <v>35</v>
      </c>
      <c r="C42" s="172">
        <v>35000</v>
      </c>
      <c r="D42" s="148">
        <v>0</v>
      </c>
      <c r="E42" s="172">
        <v>6790.38</v>
      </c>
      <c r="F42" s="148">
        <v>0</v>
      </c>
      <c r="G42" s="172">
        <v>0</v>
      </c>
      <c r="H42" s="148">
        <v>0</v>
      </c>
      <c r="I42" s="148">
        <v>0</v>
      </c>
      <c r="J42" s="148">
        <v>4088.8</v>
      </c>
    </row>
    <row r="43" spans="1:12" x14ac:dyDescent="0.25">
      <c r="A43" s="237">
        <v>298</v>
      </c>
      <c r="B43" s="147" t="s">
        <v>36</v>
      </c>
      <c r="C43" s="172">
        <v>400000</v>
      </c>
      <c r="D43" s="148">
        <v>0</v>
      </c>
      <c r="E43" s="172">
        <v>0</v>
      </c>
      <c r="F43" s="148">
        <v>7275.01</v>
      </c>
      <c r="G43" s="172">
        <v>0</v>
      </c>
      <c r="H43" s="148">
        <v>0</v>
      </c>
      <c r="I43" s="148">
        <v>0</v>
      </c>
      <c r="J43" s="148">
        <v>32300.799999999999</v>
      </c>
    </row>
    <row r="44" spans="1:12" x14ac:dyDescent="0.25">
      <c r="A44" s="237">
        <v>299</v>
      </c>
      <c r="B44" s="147" t="s">
        <v>37</v>
      </c>
      <c r="C44" s="238">
        <v>299998.90000000002</v>
      </c>
      <c r="D44" s="148">
        <v>0</v>
      </c>
      <c r="E44" s="172">
        <v>0</v>
      </c>
      <c r="F44" s="148">
        <v>4798</v>
      </c>
      <c r="G44" s="172">
        <v>0</v>
      </c>
      <c r="H44" s="148">
        <v>0</v>
      </c>
      <c r="I44" s="148">
        <v>0</v>
      </c>
      <c r="J44" s="148">
        <v>0</v>
      </c>
    </row>
    <row r="45" spans="1:12" x14ac:dyDescent="0.25">
      <c r="A45" s="237">
        <v>323</v>
      </c>
      <c r="B45" s="147" t="s">
        <v>137</v>
      </c>
      <c r="C45" s="172">
        <v>0</v>
      </c>
      <c r="D45" s="148">
        <v>0</v>
      </c>
      <c r="E45" s="172">
        <v>0</v>
      </c>
      <c r="F45" s="148">
        <v>0</v>
      </c>
      <c r="G45" s="172">
        <v>0</v>
      </c>
      <c r="H45" s="148">
        <v>0</v>
      </c>
      <c r="I45" s="148">
        <v>0</v>
      </c>
      <c r="J45" s="148">
        <v>0</v>
      </c>
    </row>
    <row r="46" spans="1:12" x14ac:dyDescent="0.25">
      <c r="A46" s="171"/>
      <c r="B46" s="173" t="s">
        <v>148</v>
      </c>
      <c r="C46" s="142">
        <f t="shared" ref="C46:J46" si="1">SUM(C24:C45)</f>
        <v>1165192.6299999999</v>
      </c>
      <c r="D46" s="142">
        <f t="shared" si="1"/>
        <v>0</v>
      </c>
      <c r="E46" s="142">
        <f t="shared" si="1"/>
        <v>3598165.57</v>
      </c>
      <c r="F46" s="142">
        <f t="shared" si="1"/>
        <v>136886.92000000001</v>
      </c>
      <c r="G46" s="142">
        <f t="shared" si="1"/>
        <v>539792.39</v>
      </c>
      <c r="H46" s="142">
        <f t="shared" si="1"/>
        <v>1879182.54</v>
      </c>
      <c r="I46" s="142">
        <f t="shared" si="1"/>
        <v>227262.65</v>
      </c>
      <c r="J46" s="142">
        <f t="shared" si="1"/>
        <v>1267854.54</v>
      </c>
    </row>
    <row r="47" spans="1:12" x14ac:dyDescent="0.25">
      <c r="A47" s="144"/>
      <c r="B47" s="173" t="s">
        <v>51</v>
      </c>
      <c r="C47" s="142">
        <f t="shared" ref="C47:J47" si="2">+C46+C21</f>
        <v>5150773.9000000004</v>
      </c>
      <c r="D47" s="142">
        <f t="shared" si="2"/>
        <v>3830190.31</v>
      </c>
      <c r="E47" s="142">
        <f t="shared" si="2"/>
        <v>7583746.8399999999</v>
      </c>
      <c r="F47" s="142">
        <f t="shared" si="2"/>
        <v>4030621.4</v>
      </c>
      <c r="G47" s="142">
        <f t="shared" si="2"/>
        <v>4525373.66</v>
      </c>
      <c r="H47" s="142">
        <f t="shared" si="2"/>
        <v>5831086.0700000003</v>
      </c>
      <c r="I47" s="142">
        <f t="shared" si="2"/>
        <v>4212843.92</v>
      </c>
      <c r="J47" s="142">
        <f t="shared" si="2"/>
        <v>5214841.24</v>
      </c>
    </row>
    <row r="48" spans="1:12" x14ac:dyDescent="0.25">
      <c r="A48" s="22"/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</row>
    <row r="49" spans="1:12" x14ac:dyDescent="0.25">
      <c r="A49" s="22"/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</row>
    <row r="50" spans="1:12" ht="16.5" customHeight="1" x14ac:dyDescent="0.25">
      <c r="A50" s="188" t="str">
        <f>+A14</f>
        <v>Programación y ejecucion del mes de noviembre por tipo de gasto, año  2025, (Expresado en Quetzales)</v>
      </c>
      <c r="B50" s="188"/>
      <c r="C50" s="188"/>
      <c r="D50" s="188"/>
      <c r="E50" s="188"/>
      <c r="F50" s="188"/>
      <c r="G50" s="188"/>
      <c r="H50" s="188"/>
      <c r="I50" s="188"/>
      <c r="J50" s="188"/>
      <c r="K50" s="188"/>
      <c r="L50" s="188"/>
    </row>
    <row r="51" spans="1:12" ht="16.5" customHeight="1" x14ac:dyDescent="0.25">
      <c r="A51" s="169" t="s">
        <v>4</v>
      </c>
      <c r="B51" s="169" t="str">
        <f>+B15</f>
        <v>CATEGORIA DEL GASTO DE FUNCIONAMIENTO</v>
      </c>
      <c r="C51" s="189" t="s">
        <v>93</v>
      </c>
      <c r="D51" s="189"/>
      <c r="E51" s="189" t="s">
        <v>94</v>
      </c>
      <c r="F51" s="189"/>
      <c r="G51" s="189" t="s">
        <v>62</v>
      </c>
      <c r="H51" s="189"/>
      <c r="I51" s="189" t="s">
        <v>63</v>
      </c>
      <c r="J51" s="189"/>
    </row>
    <row r="52" spans="1:12" ht="15.75" customHeight="1" x14ac:dyDescent="0.25">
      <c r="A52" s="169"/>
      <c r="B52" s="141"/>
      <c r="C52" s="169" t="s">
        <v>151</v>
      </c>
      <c r="D52" s="169" t="s">
        <v>139</v>
      </c>
      <c r="E52" s="169" t="s">
        <v>151</v>
      </c>
      <c r="F52" s="169" t="s">
        <v>139</v>
      </c>
      <c r="G52" s="169" t="s">
        <v>151</v>
      </c>
      <c r="H52" s="169" t="s">
        <v>139</v>
      </c>
      <c r="I52" s="169" t="s">
        <v>151</v>
      </c>
      <c r="J52" s="169" t="s">
        <v>139</v>
      </c>
    </row>
    <row r="53" spans="1:12" ht="15.75" customHeight="1" x14ac:dyDescent="0.25">
      <c r="A53" s="235" t="s">
        <v>123</v>
      </c>
      <c r="B53" s="141" t="s">
        <v>12</v>
      </c>
      <c r="C53" s="142"/>
      <c r="D53" s="142"/>
      <c r="E53" s="142"/>
      <c r="F53" s="142"/>
      <c r="G53" s="142"/>
      <c r="H53" s="142"/>
      <c r="I53" s="142"/>
      <c r="J53" s="142"/>
    </row>
    <row r="54" spans="1:12" ht="15.75" customHeight="1" x14ac:dyDescent="0.25">
      <c r="A54" s="235"/>
      <c r="B54" s="141" t="s">
        <v>143</v>
      </c>
      <c r="C54" s="142">
        <v>3985581.27</v>
      </c>
      <c r="D54" s="142">
        <v>3571840.68</v>
      </c>
      <c r="E54" s="142">
        <v>3985581.27</v>
      </c>
      <c r="F54" s="142">
        <v>3574068.45</v>
      </c>
      <c r="G54" s="17">
        <v>7331062.7000000002</v>
      </c>
      <c r="H54" s="142">
        <v>3541104.6</v>
      </c>
      <c r="I54" s="142">
        <v>3985581.27</v>
      </c>
      <c r="J54" s="142">
        <v>3577680.19</v>
      </c>
    </row>
    <row r="55" spans="1:12" ht="15.75" customHeight="1" x14ac:dyDescent="0.25">
      <c r="A55" s="235"/>
      <c r="B55" s="141" t="s">
        <v>152</v>
      </c>
      <c r="C55" s="142"/>
      <c r="D55" s="142">
        <v>0</v>
      </c>
      <c r="E55" s="142"/>
      <c r="F55" s="142"/>
      <c r="G55" s="142"/>
      <c r="H55" s="142">
        <v>3208721.71</v>
      </c>
      <c r="I55" s="142"/>
      <c r="J55" s="142"/>
    </row>
    <row r="56" spans="1:12" ht="15.75" customHeight="1" x14ac:dyDescent="0.25">
      <c r="A56" s="235"/>
      <c r="B56" s="141" t="s">
        <v>144</v>
      </c>
      <c r="C56" s="142"/>
      <c r="D56" s="142">
        <v>402550.66</v>
      </c>
      <c r="E56" s="142"/>
      <c r="F56" s="142">
        <v>402616.11</v>
      </c>
      <c r="G56" s="142"/>
      <c r="H56" s="142">
        <v>398875.22</v>
      </c>
      <c r="I56" s="142"/>
      <c r="J56" s="142">
        <v>403148.83</v>
      </c>
    </row>
    <row r="57" spans="1:12" ht="15.75" customHeight="1" x14ac:dyDescent="0.25">
      <c r="A57" s="235"/>
      <c r="B57" s="141" t="s">
        <v>124</v>
      </c>
      <c r="C57" s="142">
        <f>SUM(C54:C56)</f>
        <v>3985581.27</v>
      </c>
      <c r="D57" s="142">
        <f t="shared" ref="D57:J57" si="3">SUM(D54:D56)</f>
        <v>3974391.3400000003</v>
      </c>
      <c r="E57" s="142">
        <f t="shared" si="3"/>
        <v>3985581.27</v>
      </c>
      <c r="F57" s="142">
        <f t="shared" si="3"/>
        <v>3976684.56</v>
      </c>
      <c r="G57" s="142">
        <f t="shared" si="3"/>
        <v>7331062.7000000002</v>
      </c>
      <c r="H57" s="142">
        <f t="shared" si="3"/>
        <v>7148701.5300000003</v>
      </c>
      <c r="I57" s="142">
        <f>SUM(I54:I56)</f>
        <v>3985581.27</v>
      </c>
      <c r="J57" s="142">
        <f t="shared" si="3"/>
        <v>3980829.02</v>
      </c>
    </row>
    <row r="58" spans="1:12" ht="15.75" customHeight="1" x14ac:dyDescent="0.25">
      <c r="A58" s="236"/>
      <c r="B58" s="141"/>
      <c r="C58" s="144"/>
      <c r="D58" s="144"/>
      <c r="E58" s="144"/>
      <c r="F58" s="145"/>
      <c r="G58" s="145"/>
      <c r="H58" s="145"/>
      <c r="I58" s="145"/>
      <c r="J58" s="145"/>
    </row>
    <row r="59" spans="1:12" ht="15.75" customHeight="1" x14ac:dyDescent="0.25">
      <c r="A59" s="236"/>
      <c r="B59" s="141" t="s">
        <v>141</v>
      </c>
      <c r="C59" s="142"/>
      <c r="D59" s="142"/>
      <c r="E59" s="142"/>
      <c r="F59" s="142"/>
      <c r="G59" s="142"/>
      <c r="H59" s="142"/>
      <c r="I59" s="142"/>
      <c r="J59" s="142"/>
    </row>
    <row r="60" spans="1:12" ht="15" customHeight="1" x14ac:dyDescent="0.25">
      <c r="A60" s="237">
        <v>111</v>
      </c>
      <c r="B60" s="147" t="s">
        <v>14</v>
      </c>
      <c r="C60" s="172">
        <v>106000</v>
      </c>
      <c r="D60" s="148">
        <v>108453.52</v>
      </c>
      <c r="E60" s="17">
        <v>106000</v>
      </c>
      <c r="F60" s="148">
        <v>106384.31</v>
      </c>
      <c r="G60" s="17">
        <v>106000</v>
      </c>
      <c r="H60" s="148">
        <v>106955.3</v>
      </c>
      <c r="I60" s="148">
        <v>106000</v>
      </c>
      <c r="J60" s="148">
        <v>110648.44</v>
      </c>
    </row>
    <row r="61" spans="1:12" ht="15" customHeight="1" x14ac:dyDescent="0.25">
      <c r="A61" s="237">
        <v>113</v>
      </c>
      <c r="B61" s="147" t="s">
        <v>136</v>
      </c>
      <c r="C61" s="172">
        <v>11825</v>
      </c>
      <c r="D61" s="148">
        <v>8811.18</v>
      </c>
      <c r="E61" s="17">
        <v>11825</v>
      </c>
      <c r="F61" s="148">
        <v>14256.06</v>
      </c>
      <c r="G61" s="17">
        <v>11825</v>
      </c>
      <c r="H61" s="148">
        <v>0</v>
      </c>
      <c r="I61" s="148">
        <v>11825</v>
      </c>
      <c r="J61" s="148">
        <v>14711.08</v>
      </c>
    </row>
    <row r="62" spans="1:12" ht="15" customHeight="1" x14ac:dyDescent="0.25">
      <c r="A62" s="237">
        <v>122</v>
      </c>
      <c r="B62" s="147" t="s">
        <v>16</v>
      </c>
      <c r="C62" s="172">
        <v>0</v>
      </c>
      <c r="D62" s="148">
        <v>9914.5</v>
      </c>
      <c r="E62" s="17">
        <v>0</v>
      </c>
      <c r="F62" s="148">
        <v>43465</v>
      </c>
      <c r="G62" s="17">
        <v>0</v>
      </c>
      <c r="H62" s="148">
        <v>5691.25</v>
      </c>
      <c r="I62" s="148">
        <v>0</v>
      </c>
      <c r="J62" s="148">
        <v>0</v>
      </c>
    </row>
    <row r="63" spans="1:12" ht="15" customHeight="1" x14ac:dyDescent="0.25">
      <c r="A63" s="237">
        <v>163</v>
      </c>
      <c r="B63" s="147" t="s">
        <v>17</v>
      </c>
      <c r="C63" s="172">
        <v>152397.82999999999</v>
      </c>
      <c r="D63" s="148">
        <v>110746</v>
      </c>
      <c r="E63" s="17">
        <v>25132.32</v>
      </c>
      <c r="F63" s="148">
        <v>67830</v>
      </c>
      <c r="G63" s="17">
        <v>226362.97</v>
      </c>
      <c r="H63" s="148">
        <v>122800</v>
      </c>
      <c r="I63" s="148">
        <v>14175</v>
      </c>
      <c r="J63" s="148">
        <v>171867.56</v>
      </c>
    </row>
    <row r="64" spans="1:12" ht="15" customHeight="1" x14ac:dyDescent="0.25">
      <c r="A64" s="237">
        <v>169</v>
      </c>
      <c r="B64" s="147" t="s">
        <v>168</v>
      </c>
      <c r="C64" s="172">
        <v>19032.3</v>
      </c>
      <c r="D64" s="148">
        <v>0</v>
      </c>
      <c r="E64" s="17">
        <v>0</v>
      </c>
      <c r="F64" s="148">
        <v>0</v>
      </c>
      <c r="G64" s="17">
        <v>1680</v>
      </c>
      <c r="H64" s="148">
        <v>3300</v>
      </c>
      <c r="I64" s="148">
        <v>0</v>
      </c>
      <c r="J64" s="148">
        <v>11850</v>
      </c>
    </row>
    <row r="65" spans="1:10" ht="15" customHeight="1" x14ac:dyDescent="0.25">
      <c r="A65" s="237">
        <v>171</v>
      </c>
      <c r="B65" s="147" t="s">
        <v>134</v>
      </c>
      <c r="C65" s="172">
        <v>1260</v>
      </c>
      <c r="D65" s="148">
        <v>24000</v>
      </c>
      <c r="E65" s="17">
        <v>1260</v>
      </c>
      <c r="F65" s="148">
        <v>1300</v>
      </c>
      <c r="G65" s="17">
        <v>7770</v>
      </c>
      <c r="H65" s="148">
        <v>1300</v>
      </c>
      <c r="I65" s="148">
        <v>1260</v>
      </c>
      <c r="J65" s="148">
        <v>1300</v>
      </c>
    </row>
    <row r="66" spans="1:10" ht="15" customHeight="1" x14ac:dyDescent="0.25">
      <c r="A66" s="237">
        <v>174</v>
      </c>
      <c r="B66" s="147" t="s">
        <v>18</v>
      </c>
      <c r="C66" s="172">
        <v>28386.75</v>
      </c>
      <c r="D66" s="148">
        <v>5510</v>
      </c>
      <c r="E66" s="17">
        <v>4761.75</v>
      </c>
      <c r="F66" s="148">
        <v>4160</v>
      </c>
      <c r="G66" s="17">
        <v>4761.75</v>
      </c>
      <c r="H66" s="148">
        <v>4160</v>
      </c>
      <c r="I66" s="148">
        <v>4761.75</v>
      </c>
      <c r="J66" s="148">
        <v>4610</v>
      </c>
    </row>
    <row r="67" spans="1:10" ht="15" customHeight="1" x14ac:dyDescent="0.25">
      <c r="A67" s="237">
        <v>197</v>
      </c>
      <c r="B67" s="147" t="s">
        <v>20</v>
      </c>
      <c r="C67" s="172">
        <v>52000</v>
      </c>
      <c r="D67" s="148">
        <v>52000</v>
      </c>
      <c r="E67" s="17">
        <v>52000</v>
      </c>
      <c r="F67" s="148">
        <v>52000</v>
      </c>
      <c r="G67" s="17">
        <v>52000</v>
      </c>
      <c r="H67" s="148">
        <v>52000</v>
      </c>
      <c r="I67" s="148">
        <v>52000</v>
      </c>
      <c r="J67" s="148">
        <v>52000</v>
      </c>
    </row>
    <row r="68" spans="1:10" ht="15" customHeight="1" x14ac:dyDescent="0.25">
      <c r="A68" s="237">
        <v>199</v>
      </c>
      <c r="B68" s="147" t="s">
        <v>21</v>
      </c>
      <c r="C68" s="172">
        <v>61415.9</v>
      </c>
      <c r="D68" s="148">
        <v>40629.72</v>
      </c>
      <c r="E68" s="17">
        <v>51415.9</v>
      </c>
      <c r="F68" s="148">
        <v>62544.72</v>
      </c>
      <c r="G68" s="17">
        <v>96955.9</v>
      </c>
      <c r="H68" s="148">
        <v>71397.740000000005</v>
      </c>
      <c r="I68" s="148">
        <v>51415.9</v>
      </c>
      <c r="J68" s="148">
        <v>99192.18</v>
      </c>
    </row>
    <row r="69" spans="1:10" ht="15" customHeight="1" x14ac:dyDescent="0.25">
      <c r="A69" s="237">
        <v>243</v>
      </c>
      <c r="B69" s="147" t="s">
        <v>48</v>
      </c>
      <c r="C69" s="238">
        <v>76850.880000000005</v>
      </c>
      <c r="D69" s="148">
        <v>0</v>
      </c>
      <c r="E69" s="17">
        <v>0</v>
      </c>
      <c r="F69" s="148">
        <v>0</v>
      </c>
      <c r="G69" s="17">
        <v>0</v>
      </c>
      <c r="H69" s="148">
        <v>0</v>
      </c>
      <c r="I69" s="148">
        <v>0</v>
      </c>
      <c r="J69" s="148">
        <v>17428.32</v>
      </c>
    </row>
    <row r="70" spans="1:10" ht="15" customHeight="1" x14ac:dyDescent="0.25">
      <c r="A70" s="237">
        <v>261</v>
      </c>
      <c r="B70" s="147" t="s">
        <v>26</v>
      </c>
      <c r="C70" s="172">
        <v>23461.200000000001</v>
      </c>
      <c r="D70" s="148">
        <v>88377.94</v>
      </c>
      <c r="E70" s="17">
        <v>0</v>
      </c>
      <c r="F70" s="148">
        <v>72500.399999999994</v>
      </c>
      <c r="G70" s="17">
        <v>0</v>
      </c>
      <c r="H70" s="148">
        <v>65966.679999999993</v>
      </c>
      <c r="I70" s="148">
        <v>0</v>
      </c>
      <c r="J70" s="148">
        <v>98478.34</v>
      </c>
    </row>
    <row r="71" spans="1:10" ht="15" customHeight="1" x14ac:dyDescent="0.25">
      <c r="A71" s="237">
        <v>262</v>
      </c>
      <c r="B71" s="147" t="s">
        <v>27</v>
      </c>
      <c r="C71" s="172">
        <v>0</v>
      </c>
      <c r="D71" s="148">
        <v>0</v>
      </c>
      <c r="E71" s="17">
        <v>0</v>
      </c>
      <c r="F71" s="148">
        <v>0</v>
      </c>
      <c r="G71" s="17">
        <v>0</v>
      </c>
      <c r="H71" s="148">
        <v>0</v>
      </c>
      <c r="I71" s="148">
        <v>0</v>
      </c>
      <c r="J71" s="148">
        <v>0</v>
      </c>
    </row>
    <row r="72" spans="1:10" ht="15" customHeight="1" x14ac:dyDescent="0.25">
      <c r="A72" s="237">
        <v>266</v>
      </c>
      <c r="B72" s="147" t="s">
        <v>28</v>
      </c>
      <c r="C72" s="172">
        <v>437663.32</v>
      </c>
      <c r="D72" s="148">
        <v>14800</v>
      </c>
      <c r="E72" s="17">
        <v>74088</v>
      </c>
      <c r="F72" s="148">
        <v>202835.43</v>
      </c>
      <c r="G72" s="17">
        <v>0</v>
      </c>
      <c r="H72" s="148">
        <v>62934.3</v>
      </c>
      <c r="I72" s="148">
        <v>0</v>
      </c>
      <c r="J72" s="148">
        <v>99077.07</v>
      </c>
    </row>
    <row r="73" spans="1:10" ht="15" customHeight="1" x14ac:dyDescent="0.25">
      <c r="A73" s="237">
        <v>267</v>
      </c>
      <c r="B73" s="147" t="s">
        <v>29</v>
      </c>
      <c r="C73" s="172">
        <v>0</v>
      </c>
      <c r="D73" s="148">
        <v>0</v>
      </c>
      <c r="E73" s="17">
        <v>0</v>
      </c>
      <c r="F73" s="148">
        <v>76513.820000000007</v>
      </c>
      <c r="G73" s="17">
        <v>0</v>
      </c>
      <c r="H73" s="148">
        <v>45746</v>
      </c>
      <c r="I73" s="148">
        <v>0</v>
      </c>
      <c r="J73" s="148">
        <v>0</v>
      </c>
    </row>
    <row r="74" spans="1:10" ht="15" customHeight="1" x14ac:dyDescent="0.25">
      <c r="A74" s="237">
        <v>268</v>
      </c>
      <c r="B74" s="147" t="s">
        <v>30</v>
      </c>
      <c r="C74" s="172">
        <v>63856</v>
      </c>
      <c r="D74" s="148">
        <v>0</v>
      </c>
      <c r="E74" s="17">
        <v>0</v>
      </c>
      <c r="F74" s="148">
        <v>77035</v>
      </c>
      <c r="G74" s="17">
        <v>0</v>
      </c>
      <c r="H74" s="148">
        <v>48570</v>
      </c>
      <c r="I74" s="148">
        <v>0</v>
      </c>
      <c r="J74" s="148">
        <v>0</v>
      </c>
    </row>
    <row r="75" spans="1:10" ht="15" customHeight="1" x14ac:dyDescent="0.25">
      <c r="A75" s="237">
        <v>269</v>
      </c>
      <c r="B75" s="147" t="s">
        <v>31</v>
      </c>
      <c r="C75" s="172">
        <v>0</v>
      </c>
      <c r="D75" s="148">
        <v>0</v>
      </c>
      <c r="E75" s="17">
        <v>0</v>
      </c>
      <c r="F75" s="148">
        <v>1350</v>
      </c>
      <c r="G75" s="17">
        <v>0</v>
      </c>
      <c r="H75" s="148">
        <v>0</v>
      </c>
      <c r="I75" s="148">
        <v>0</v>
      </c>
      <c r="J75" s="148">
        <v>0</v>
      </c>
    </row>
    <row r="76" spans="1:10" ht="15" customHeight="1" x14ac:dyDescent="0.25">
      <c r="A76" s="237">
        <v>292</v>
      </c>
      <c r="B76" s="147" t="s">
        <v>33</v>
      </c>
      <c r="C76" s="172">
        <v>131264.51</v>
      </c>
      <c r="D76" s="148">
        <v>24432.5</v>
      </c>
      <c r="E76" s="17">
        <v>0</v>
      </c>
      <c r="F76" s="148">
        <v>27136</v>
      </c>
      <c r="G76" s="17">
        <v>0</v>
      </c>
      <c r="H76" s="148">
        <v>31500</v>
      </c>
      <c r="I76" s="148">
        <v>0</v>
      </c>
      <c r="J76" s="148">
        <v>50337.25</v>
      </c>
    </row>
    <row r="77" spans="1:10" ht="15" customHeight="1" x14ac:dyDescent="0.25">
      <c r="A77" s="237">
        <v>295</v>
      </c>
      <c r="B77" s="147" t="s">
        <v>34</v>
      </c>
      <c r="C77" s="172">
        <v>1663050.81</v>
      </c>
      <c r="D77" s="148">
        <v>874041</v>
      </c>
      <c r="E77" s="17">
        <v>28395373.41</v>
      </c>
      <c r="F77" s="148">
        <v>1015310.5</v>
      </c>
      <c r="G77" s="17">
        <v>0</v>
      </c>
      <c r="H77" s="148">
        <v>2061173.58</v>
      </c>
      <c r="I77" s="148">
        <v>0</v>
      </c>
      <c r="J77" s="148">
        <v>4541279.21</v>
      </c>
    </row>
    <row r="78" spans="1:10" ht="15" customHeight="1" x14ac:dyDescent="0.25">
      <c r="A78" s="237">
        <v>297</v>
      </c>
      <c r="B78" s="147" t="s">
        <v>35</v>
      </c>
      <c r="C78" s="172">
        <v>0</v>
      </c>
      <c r="D78" s="148">
        <v>9975</v>
      </c>
      <c r="E78" s="17">
        <v>0</v>
      </c>
      <c r="F78" s="148">
        <v>0</v>
      </c>
      <c r="G78" s="17">
        <v>0</v>
      </c>
      <c r="H78" s="148">
        <v>7763.5</v>
      </c>
      <c r="I78" s="148">
        <v>0</v>
      </c>
      <c r="J78" s="148">
        <v>6372.1</v>
      </c>
    </row>
    <row r="79" spans="1:10" ht="15" customHeight="1" x14ac:dyDescent="0.25">
      <c r="A79" s="237">
        <v>298</v>
      </c>
      <c r="B79" s="147" t="s">
        <v>36</v>
      </c>
      <c r="C79" s="172">
        <v>0</v>
      </c>
      <c r="D79" s="148">
        <v>7095</v>
      </c>
      <c r="E79" s="17">
        <v>0</v>
      </c>
      <c r="F79" s="148">
        <v>7240.25</v>
      </c>
      <c r="G79" s="17">
        <v>0</v>
      </c>
      <c r="H79" s="148">
        <v>73119</v>
      </c>
      <c r="I79" s="148">
        <v>0</v>
      </c>
      <c r="J79" s="148">
        <v>41210</v>
      </c>
    </row>
    <row r="80" spans="1:10" ht="15" customHeight="1" x14ac:dyDescent="0.25">
      <c r="A80" s="237">
        <v>299</v>
      </c>
      <c r="B80" s="147" t="s">
        <v>37</v>
      </c>
      <c r="C80" s="172">
        <v>0</v>
      </c>
      <c r="D80" s="148">
        <v>36964.400000000001</v>
      </c>
      <c r="E80" s="17">
        <v>0</v>
      </c>
      <c r="F80" s="148">
        <v>30406.5</v>
      </c>
      <c r="G80" s="17">
        <v>0</v>
      </c>
      <c r="H80" s="148">
        <v>12700</v>
      </c>
      <c r="I80" s="148">
        <v>0</v>
      </c>
      <c r="J80" s="148">
        <v>3525</v>
      </c>
    </row>
    <row r="81" spans="1:12" ht="15.75" customHeight="1" x14ac:dyDescent="0.25">
      <c r="A81" s="237">
        <v>323</v>
      </c>
      <c r="B81" s="147" t="s">
        <v>137</v>
      </c>
      <c r="C81" s="172">
        <v>0</v>
      </c>
      <c r="D81" s="148">
        <v>0</v>
      </c>
      <c r="E81" s="17">
        <v>4417467.76</v>
      </c>
      <c r="F81" s="148">
        <v>0</v>
      </c>
      <c r="G81" s="17">
        <v>4000000</v>
      </c>
      <c r="H81" s="148">
        <v>0</v>
      </c>
      <c r="I81" s="239">
        <v>6922341.2400000002</v>
      </c>
      <c r="J81" s="148">
        <v>0</v>
      </c>
    </row>
    <row r="82" spans="1:12" ht="16.5" customHeight="1" x14ac:dyDescent="0.25">
      <c r="A82" s="171"/>
      <c r="B82" s="173" t="s">
        <v>148</v>
      </c>
      <c r="C82" s="142">
        <f t="shared" ref="C82:J82" si="4">SUM(C60:C81)</f>
        <v>2828464.5</v>
      </c>
      <c r="D82" s="142">
        <f t="shared" si="4"/>
        <v>1415750.76</v>
      </c>
      <c r="E82" s="142">
        <f t="shared" si="4"/>
        <v>33139324.140000001</v>
      </c>
      <c r="F82" s="142">
        <f t="shared" si="4"/>
        <v>1862267.99</v>
      </c>
      <c r="G82" s="142">
        <f t="shared" si="4"/>
        <v>4507355.62</v>
      </c>
      <c r="H82" s="142">
        <f t="shared" si="4"/>
        <v>2777077.35</v>
      </c>
      <c r="I82" s="142">
        <f t="shared" si="4"/>
        <v>7163778.8900000006</v>
      </c>
      <c r="J82" s="142">
        <f t="shared" si="4"/>
        <v>5323886.55</v>
      </c>
    </row>
    <row r="83" spans="1:12" ht="16.5" customHeight="1" x14ac:dyDescent="0.25">
      <c r="A83" s="144"/>
      <c r="B83" s="173" t="s">
        <v>51</v>
      </c>
      <c r="C83" s="142">
        <f t="shared" ref="C83:H83" si="5">+C82+C57</f>
        <v>6814045.7699999996</v>
      </c>
      <c r="D83" s="142">
        <f t="shared" si="5"/>
        <v>5390142.1000000006</v>
      </c>
      <c r="E83" s="142">
        <f t="shared" si="5"/>
        <v>37124905.410000004</v>
      </c>
      <c r="F83" s="142">
        <f t="shared" si="5"/>
        <v>5838952.5499999998</v>
      </c>
      <c r="G83" s="142">
        <f t="shared" si="5"/>
        <v>11838418.32</v>
      </c>
      <c r="H83" s="142">
        <f t="shared" si="5"/>
        <v>9925778.8800000008</v>
      </c>
      <c r="I83" s="142">
        <f>+I82+I57</f>
        <v>11149360.16</v>
      </c>
      <c r="J83" s="142">
        <f>+J82+J57</f>
        <v>9304715.5700000003</v>
      </c>
    </row>
    <row r="84" spans="1:12" ht="15" customHeight="1" x14ac:dyDescent="0.25">
      <c r="A84" s="22"/>
      <c r="B84" s="22"/>
      <c r="C84" s="22"/>
      <c r="D84" s="22"/>
      <c r="E84" s="22"/>
      <c r="F84" s="22"/>
      <c r="G84" s="22"/>
      <c r="H84" s="22"/>
      <c r="I84" s="22"/>
      <c r="J84" s="22"/>
      <c r="K84" s="22"/>
      <c r="L84" s="22"/>
    </row>
    <row r="85" spans="1:12" ht="15" customHeight="1" x14ac:dyDescent="0.25">
      <c r="A85" s="22"/>
      <c r="B85" s="22"/>
      <c r="C85" s="22"/>
      <c r="D85" s="22"/>
      <c r="E85" s="22"/>
      <c r="F85" s="22"/>
      <c r="G85" s="22"/>
      <c r="H85" s="22"/>
      <c r="I85" s="22"/>
      <c r="J85" s="22"/>
      <c r="K85" s="22"/>
      <c r="L85" s="22"/>
    </row>
    <row r="86" spans="1:12" ht="16.5" customHeight="1" x14ac:dyDescent="0.25">
      <c r="A86" s="188" t="str">
        <f>+A50</f>
        <v>Programación y ejecucion del mes de noviembre por tipo de gasto, año  2025, (Expresado en Quetzales)</v>
      </c>
      <c r="B86" s="188"/>
      <c r="C86" s="188"/>
      <c r="D86" s="188"/>
      <c r="E86" s="188"/>
      <c r="F86" s="188"/>
      <c r="G86" s="188"/>
      <c r="H86" s="188"/>
      <c r="I86" s="188"/>
      <c r="J86" s="188"/>
      <c r="K86" s="188"/>
      <c r="L86" s="188"/>
    </row>
    <row r="87" spans="1:12" ht="16.5" customHeight="1" x14ac:dyDescent="0.25">
      <c r="A87" s="169" t="s">
        <v>4</v>
      </c>
      <c r="B87" s="169" t="s">
        <v>5</v>
      </c>
      <c r="C87" s="189" t="s">
        <v>44</v>
      </c>
      <c r="D87" s="189"/>
      <c r="E87" s="189" t="s">
        <v>45</v>
      </c>
      <c r="F87" s="189"/>
      <c r="G87" s="189" t="s">
        <v>46</v>
      </c>
      <c r="H87" s="189"/>
      <c r="I87" s="189" t="s">
        <v>47</v>
      </c>
      <c r="J87" s="189"/>
      <c r="K87" s="189" t="s">
        <v>163</v>
      </c>
      <c r="L87" s="189"/>
    </row>
    <row r="88" spans="1:12" ht="15.75" customHeight="1" x14ac:dyDescent="0.25">
      <c r="A88" s="169"/>
      <c r="B88" s="141"/>
      <c r="C88" s="169" t="s">
        <v>151</v>
      </c>
      <c r="D88" s="169" t="s">
        <v>139</v>
      </c>
      <c r="E88" s="169" t="s">
        <v>151</v>
      </c>
      <c r="F88" s="169" t="s">
        <v>139</v>
      </c>
      <c r="G88" s="169" t="s">
        <v>151</v>
      </c>
      <c r="H88" s="169" t="s">
        <v>139</v>
      </c>
      <c r="I88" s="169" t="s">
        <v>151</v>
      </c>
      <c r="J88" s="169" t="s">
        <v>139</v>
      </c>
      <c r="K88" s="169" t="s">
        <v>151</v>
      </c>
      <c r="L88" s="169" t="s">
        <v>139</v>
      </c>
    </row>
    <row r="89" spans="1:12" ht="15.75" customHeight="1" x14ac:dyDescent="0.25">
      <c r="A89" s="235" t="s">
        <v>123</v>
      </c>
      <c r="B89" s="141" t="s">
        <v>12</v>
      </c>
      <c r="C89" s="142"/>
      <c r="D89" s="142"/>
      <c r="E89" s="142"/>
      <c r="F89" s="142"/>
      <c r="G89" s="142"/>
      <c r="H89" s="142"/>
      <c r="I89" s="142"/>
      <c r="J89" s="142"/>
      <c r="K89" s="142"/>
      <c r="L89" s="142"/>
    </row>
    <row r="90" spans="1:12" ht="15.75" customHeight="1" x14ac:dyDescent="0.25">
      <c r="A90" s="235"/>
      <c r="B90" s="141" t="s">
        <v>143</v>
      </c>
      <c r="C90" s="142">
        <v>3985581.27</v>
      </c>
      <c r="D90" s="142">
        <v>3569080.07</v>
      </c>
      <c r="E90" s="142">
        <v>3985581.27</v>
      </c>
      <c r="F90" s="142">
        <v>3601043.25</v>
      </c>
      <c r="G90" s="142">
        <v>3985581.27</v>
      </c>
      <c r="H90" s="142">
        <v>3808724.68</v>
      </c>
      <c r="I90" s="142"/>
      <c r="J90" s="142"/>
      <c r="K90" s="142">
        <f t="shared" ref="K90:L92" si="6">+I90+G90+E90+C90+I54+G54+E54+C54+I18+G18+E18+C18</f>
        <v>47186875.400000013</v>
      </c>
      <c r="L90" s="142">
        <f t="shared" si="6"/>
        <v>39283658.569999993</v>
      </c>
    </row>
    <row r="91" spans="1:12" ht="15.75" customHeight="1" x14ac:dyDescent="0.25">
      <c r="A91" s="235"/>
      <c r="B91" s="141" t="s">
        <v>152</v>
      </c>
      <c r="C91" s="142">
        <v>0</v>
      </c>
      <c r="D91" s="142">
        <v>0</v>
      </c>
      <c r="E91" s="142">
        <v>0</v>
      </c>
      <c r="F91" s="142">
        <v>0</v>
      </c>
      <c r="G91" s="142"/>
      <c r="H91" s="142"/>
      <c r="I91" s="142"/>
      <c r="J91" s="142"/>
      <c r="K91" s="142">
        <f t="shared" si="6"/>
        <v>0</v>
      </c>
      <c r="L91" s="142">
        <f t="shared" si="6"/>
        <v>3208721.71</v>
      </c>
    </row>
    <row r="92" spans="1:12" ht="15.75" customHeight="1" x14ac:dyDescent="0.25">
      <c r="A92" s="235"/>
      <c r="B92" s="141" t="s">
        <v>144</v>
      </c>
      <c r="C92" s="142">
        <v>0</v>
      </c>
      <c r="D92" s="142">
        <v>402169.52</v>
      </c>
      <c r="E92" s="142">
        <v>0</v>
      </c>
      <c r="F92" s="142">
        <v>405601.66</v>
      </c>
      <c r="G92" s="142"/>
      <c r="H92" s="142">
        <v>428802.87</v>
      </c>
      <c r="I92" s="142"/>
      <c r="J92" s="142"/>
      <c r="K92" s="142">
        <f t="shared" si="6"/>
        <v>0</v>
      </c>
      <c r="L92" s="142">
        <f t="shared" si="6"/>
        <v>4426463.24</v>
      </c>
    </row>
    <row r="93" spans="1:12" ht="15.75" customHeight="1" x14ac:dyDescent="0.25">
      <c r="A93" s="235"/>
      <c r="B93" s="141" t="s">
        <v>124</v>
      </c>
      <c r="C93" s="142">
        <f>SUM(C90:C92)</f>
        <v>3985581.27</v>
      </c>
      <c r="D93" s="142">
        <f t="shared" ref="D93:L93" si="7">SUM(D90:D92)</f>
        <v>3971249.59</v>
      </c>
      <c r="E93" s="142">
        <f t="shared" si="7"/>
        <v>3985581.27</v>
      </c>
      <c r="F93" s="142">
        <f t="shared" si="7"/>
        <v>4006644.91</v>
      </c>
      <c r="G93" s="142">
        <f t="shared" si="7"/>
        <v>3985581.27</v>
      </c>
      <c r="H93" s="142">
        <f t="shared" si="7"/>
        <v>4237527.55</v>
      </c>
      <c r="I93" s="142">
        <f t="shared" si="7"/>
        <v>0</v>
      </c>
      <c r="J93" s="142">
        <f t="shared" si="7"/>
        <v>0</v>
      </c>
      <c r="K93" s="142">
        <f t="shared" si="7"/>
        <v>47186875.400000013</v>
      </c>
      <c r="L93" s="142">
        <f t="shared" si="7"/>
        <v>46918843.519999996</v>
      </c>
    </row>
    <row r="94" spans="1:12" ht="15.75" customHeight="1" x14ac:dyDescent="0.25">
      <c r="A94" s="236"/>
      <c r="B94" s="141"/>
      <c r="C94" s="145"/>
      <c r="D94" s="143"/>
      <c r="E94" s="145"/>
      <c r="F94" s="145"/>
      <c r="G94" s="145"/>
      <c r="H94" s="145"/>
      <c r="I94" s="145"/>
      <c r="J94" s="145"/>
      <c r="K94" s="143"/>
      <c r="L94" s="143"/>
    </row>
    <row r="95" spans="1:12" ht="15.75" customHeight="1" x14ac:dyDescent="0.25">
      <c r="A95" s="236"/>
      <c r="B95" s="141" t="s">
        <v>13</v>
      </c>
      <c r="C95" s="142"/>
      <c r="D95" s="142"/>
      <c r="E95" s="142"/>
      <c r="F95" s="142"/>
      <c r="G95" s="142"/>
      <c r="H95" s="142"/>
      <c r="I95" s="142"/>
      <c r="J95" s="142"/>
      <c r="K95" s="142"/>
      <c r="L95" s="142"/>
    </row>
    <row r="96" spans="1:12" ht="15" customHeight="1" x14ac:dyDescent="0.25">
      <c r="A96" s="237">
        <v>111</v>
      </c>
      <c r="B96" s="147" t="s">
        <v>14</v>
      </c>
      <c r="C96" s="172">
        <v>106000</v>
      </c>
      <c r="D96" s="148">
        <v>111274.97</v>
      </c>
      <c r="E96" s="148">
        <v>106000</v>
      </c>
      <c r="F96" s="148">
        <v>115992.84</v>
      </c>
      <c r="G96" s="148">
        <v>106000</v>
      </c>
      <c r="H96" s="148">
        <v>105161.85</v>
      </c>
      <c r="I96" s="148"/>
      <c r="J96" s="148"/>
      <c r="K96" s="142">
        <f t="shared" ref="K96:L117" si="8">+I96+G96+E96+C96+I60+G60+E60+C60+I24+G24+E24+C24</f>
        <v>1060000</v>
      </c>
      <c r="L96" s="142">
        <f t="shared" si="8"/>
        <v>968917.32</v>
      </c>
    </row>
    <row r="97" spans="1:12" ht="15" customHeight="1" x14ac:dyDescent="0.25">
      <c r="A97" s="237">
        <v>113</v>
      </c>
      <c r="B97" s="147" t="s">
        <v>136</v>
      </c>
      <c r="C97" s="172">
        <v>11825</v>
      </c>
      <c r="D97" s="148">
        <v>11300.5</v>
      </c>
      <c r="E97" s="148">
        <v>11825</v>
      </c>
      <c r="F97" s="148">
        <v>11392.74</v>
      </c>
      <c r="G97" s="148">
        <v>3674.65</v>
      </c>
      <c r="H97" s="148">
        <v>8600.98</v>
      </c>
      <c r="I97" s="148"/>
      <c r="J97" s="148"/>
      <c r="K97" s="142">
        <f t="shared" si="8"/>
        <v>110099.65</v>
      </c>
      <c r="L97" s="142">
        <f t="shared" si="8"/>
        <v>95320.540000000023</v>
      </c>
    </row>
    <row r="98" spans="1:12" ht="15" customHeight="1" x14ac:dyDescent="0.25">
      <c r="A98" s="237">
        <v>122</v>
      </c>
      <c r="B98" s="147" t="s">
        <v>16</v>
      </c>
      <c r="C98" s="172">
        <v>0</v>
      </c>
      <c r="D98" s="148">
        <v>0</v>
      </c>
      <c r="E98" s="148">
        <v>0</v>
      </c>
      <c r="F98" s="148">
        <v>0</v>
      </c>
      <c r="G98" s="148">
        <v>0</v>
      </c>
      <c r="H98" s="148">
        <v>0</v>
      </c>
      <c r="I98" s="148"/>
      <c r="J98" s="148"/>
      <c r="K98" s="142">
        <f t="shared" si="8"/>
        <v>64244.05</v>
      </c>
      <c r="L98" s="142">
        <f t="shared" si="8"/>
        <v>63225.25</v>
      </c>
    </row>
    <row r="99" spans="1:12" ht="15" customHeight="1" x14ac:dyDescent="0.25">
      <c r="A99" s="237">
        <v>163</v>
      </c>
      <c r="B99" s="147" t="s">
        <v>17</v>
      </c>
      <c r="C99" s="172">
        <v>66959.27</v>
      </c>
      <c r="D99" s="148">
        <v>201336.94</v>
      </c>
      <c r="E99" s="148">
        <v>0</v>
      </c>
      <c r="F99" s="148">
        <v>65281.82</v>
      </c>
      <c r="G99" s="148">
        <v>404486.09</v>
      </c>
      <c r="H99" s="148">
        <v>148962.48000000001</v>
      </c>
      <c r="I99" s="148"/>
      <c r="J99" s="148"/>
      <c r="K99" s="142">
        <f t="shared" si="8"/>
        <v>1293853.22</v>
      </c>
      <c r="L99" s="142">
        <f t="shared" si="8"/>
        <v>908166.3</v>
      </c>
    </row>
    <row r="100" spans="1:12" ht="15" customHeight="1" x14ac:dyDescent="0.25">
      <c r="A100" s="237">
        <v>169</v>
      </c>
      <c r="B100" s="146" t="s">
        <v>167</v>
      </c>
      <c r="C100" s="172">
        <v>0</v>
      </c>
      <c r="D100" s="148">
        <v>1600</v>
      </c>
      <c r="E100" s="148">
        <v>0</v>
      </c>
      <c r="F100" s="148">
        <v>0</v>
      </c>
      <c r="G100" s="148">
        <v>23887.7</v>
      </c>
      <c r="H100" s="148">
        <v>5057.1400000000003</v>
      </c>
      <c r="I100" s="148"/>
      <c r="J100" s="148"/>
      <c r="K100" s="142">
        <f t="shared" si="8"/>
        <v>66280</v>
      </c>
      <c r="L100" s="142">
        <f t="shared" si="8"/>
        <v>23407.14</v>
      </c>
    </row>
    <row r="101" spans="1:12" ht="15" customHeight="1" x14ac:dyDescent="0.25">
      <c r="A101" s="237">
        <v>171</v>
      </c>
      <c r="B101" s="147" t="s">
        <v>134</v>
      </c>
      <c r="C101" s="172">
        <v>1260</v>
      </c>
      <c r="D101" s="148">
        <v>7500</v>
      </c>
      <c r="E101" s="148">
        <v>1260</v>
      </c>
      <c r="F101" s="148">
        <v>1300</v>
      </c>
      <c r="G101" s="148">
        <v>7770</v>
      </c>
      <c r="H101" s="148">
        <v>1300</v>
      </c>
      <c r="I101" s="148"/>
      <c r="J101" s="148"/>
      <c r="K101" s="142">
        <f t="shared" si="8"/>
        <v>80870</v>
      </c>
      <c r="L101" s="142">
        <f t="shared" si="8"/>
        <v>39300</v>
      </c>
    </row>
    <row r="102" spans="1:12" ht="15" customHeight="1" x14ac:dyDescent="0.25">
      <c r="A102" s="237">
        <v>174</v>
      </c>
      <c r="B102" s="147" t="s">
        <v>18</v>
      </c>
      <c r="C102" s="172">
        <v>4761.75</v>
      </c>
      <c r="D102" s="148">
        <v>4610</v>
      </c>
      <c r="E102" s="148">
        <v>4761.75</v>
      </c>
      <c r="F102" s="148">
        <v>4610</v>
      </c>
      <c r="G102" s="148">
        <v>4761.75</v>
      </c>
      <c r="H102" s="148">
        <v>29260</v>
      </c>
      <c r="I102" s="148"/>
      <c r="J102" s="148"/>
      <c r="K102" s="142">
        <f t="shared" si="8"/>
        <v>123169.25</v>
      </c>
      <c r="L102" s="142">
        <f t="shared" si="8"/>
        <v>66700</v>
      </c>
    </row>
    <row r="103" spans="1:12" ht="15" customHeight="1" x14ac:dyDescent="0.25">
      <c r="A103" s="237">
        <v>197</v>
      </c>
      <c r="B103" s="147" t="s">
        <v>20</v>
      </c>
      <c r="C103" s="172">
        <v>57200</v>
      </c>
      <c r="D103" s="148">
        <v>52000</v>
      </c>
      <c r="E103" s="148">
        <v>57200</v>
      </c>
      <c r="F103" s="148">
        <v>52000</v>
      </c>
      <c r="G103" s="148">
        <v>46800</v>
      </c>
      <c r="H103" s="148">
        <v>52000</v>
      </c>
      <c r="I103" s="148"/>
      <c r="J103" s="148"/>
      <c r="K103" s="142">
        <f t="shared" si="8"/>
        <v>525200</v>
      </c>
      <c r="L103" s="142">
        <f t="shared" si="8"/>
        <v>468000</v>
      </c>
    </row>
    <row r="104" spans="1:12" ht="15" customHeight="1" x14ac:dyDescent="0.25">
      <c r="A104" s="237">
        <v>199</v>
      </c>
      <c r="B104" s="147" t="s">
        <v>21</v>
      </c>
      <c r="C104" s="172">
        <v>61415.9</v>
      </c>
      <c r="D104" s="148">
        <v>69972.990000000005</v>
      </c>
      <c r="E104" s="148">
        <v>51415.9</v>
      </c>
      <c r="F104" s="148">
        <v>97138.73</v>
      </c>
      <c r="G104" s="148">
        <v>51415.9</v>
      </c>
      <c r="H104" s="148">
        <v>16020.64</v>
      </c>
      <c r="I104" s="148"/>
      <c r="J104" s="148"/>
      <c r="K104" s="142">
        <f t="shared" si="8"/>
        <v>655509.00000000012</v>
      </c>
      <c r="L104" s="142">
        <f t="shared" si="8"/>
        <v>586895.80999999994</v>
      </c>
    </row>
    <row r="105" spans="1:12" ht="15" customHeight="1" x14ac:dyDescent="0.25">
      <c r="A105" s="237">
        <v>243</v>
      </c>
      <c r="B105" s="147" t="s">
        <v>48</v>
      </c>
      <c r="C105" s="172">
        <v>0</v>
      </c>
      <c r="D105" s="148">
        <v>17428.32</v>
      </c>
      <c r="E105" s="148">
        <v>0</v>
      </c>
      <c r="F105" s="148">
        <v>0</v>
      </c>
      <c r="G105" s="148">
        <v>0</v>
      </c>
      <c r="H105" s="148">
        <v>7089.9</v>
      </c>
      <c r="I105" s="148"/>
      <c r="J105" s="148"/>
      <c r="K105" s="142">
        <f t="shared" si="8"/>
        <v>154453.14000000001</v>
      </c>
      <c r="L105" s="142">
        <f t="shared" si="8"/>
        <v>154453.14000000001</v>
      </c>
    </row>
    <row r="106" spans="1:12" ht="15" customHeight="1" x14ac:dyDescent="0.25">
      <c r="A106" s="237">
        <v>261</v>
      </c>
      <c r="B106" s="147" t="s">
        <v>26</v>
      </c>
      <c r="C106" s="172">
        <v>0</v>
      </c>
      <c r="D106" s="148">
        <v>63672.76</v>
      </c>
      <c r="E106" s="148">
        <v>0</v>
      </c>
      <c r="F106" s="148">
        <v>74026.75</v>
      </c>
      <c r="G106" s="148">
        <v>0</v>
      </c>
      <c r="H106" s="148">
        <v>56837.19</v>
      </c>
      <c r="I106" s="148"/>
      <c r="J106" s="148"/>
      <c r="K106" s="142">
        <f t="shared" si="8"/>
        <v>836414.94</v>
      </c>
      <c r="L106" s="142">
        <f t="shared" si="8"/>
        <v>696657.73</v>
      </c>
    </row>
    <row r="107" spans="1:12" ht="15" customHeight="1" x14ac:dyDescent="0.25">
      <c r="A107" s="237">
        <v>262</v>
      </c>
      <c r="B107" s="147" t="s">
        <v>27</v>
      </c>
      <c r="C107" s="172">
        <v>0</v>
      </c>
      <c r="D107" s="148">
        <v>0</v>
      </c>
      <c r="E107" s="148">
        <v>0</v>
      </c>
      <c r="F107" s="148">
        <v>3804.48</v>
      </c>
      <c r="G107" s="148">
        <v>0</v>
      </c>
      <c r="H107" s="148">
        <v>0</v>
      </c>
      <c r="I107" s="148"/>
      <c r="J107" s="148"/>
      <c r="K107" s="142">
        <f t="shared" si="8"/>
        <v>16999.48</v>
      </c>
      <c r="L107" s="142">
        <f t="shared" si="8"/>
        <v>16999.48</v>
      </c>
    </row>
    <row r="108" spans="1:12" ht="15" customHeight="1" x14ac:dyDescent="0.25">
      <c r="A108" s="237">
        <v>266</v>
      </c>
      <c r="B108" s="147" t="s">
        <v>28</v>
      </c>
      <c r="C108" s="238">
        <v>29361.45</v>
      </c>
      <c r="D108" s="148">
        <v>91994.61</v>
      </c>
      <c r="E108" s="148">
        <v>0</v>
      </c>
      <c r="F108" s="148">
        <v>68135.399999999994</v>
      </c>
      <c r="G108" s="148">
        <v>0</v>
      </c>
      <c r="H108" s="148">
        <v>162595.28</v>
      </c>
      <c r="I108" s="148"/>
      <c r="J108" s="148"/>
      <c r="K108" s="142">
        <f t="shared" si="8"/>
        <v>820097.59000000008</v>
      </c>
      <c r="L108" s="142">
        <f t="shared" si="8"/>
        <v>820097.59</v>
      </c>
    </row>
    <row r="109" spans="1:12" ht="15" customHeight="1" x14ac:dyDescent="0.25">
      <c r="A109" s="237">
        <v>267</v>
      </c>
      <c r="B109" s="147" t="s">
        <v>29</v>
      </c>
      <c r="C109" s="172">
        <v>0</v>
      </c>
      <c r="D109" s="148">
        <v>0</v>
      </c>
      <c r="E109" s="148">
        <v>0</v>
      </c>
      <c r="F109" s="148">
        <v>0</v>
      </c>
      <c r="G109" s="148">
        <v>0</v>
      </c>
      <c r="H109" s="148">
        <v>12709.8</v>
      </c>
      <c r="I109" s="148"/>
      <c r="J109" s="148"/>
      <c r="K109" s="142">
        <f t="shared" si="8"/>
        <v>180000</v>
      </c>
      <c r="L109" s="142">
        <f t="shared" si="8"/>
        <v>134969.62</v>
      </c>
    </row>
    <row r="110" spans="1:12" ht="15" customHeight="1" x14ac:dyDescent="0.25">
      <c r="A110" s="237">
        <v>268</v>
      </c>
      <c r="B110" s="147" t="s">
        <v>30</v>
      </c>
      <c r="C110" s="238">
        <v>9722</v>
      </c>
      <c r="D110" s="148">
        <v>0</v>
      </c>
      <c r="E110" s="148">
        <v>0</v>
      </c>
      <c r="F110" s="148">
        <v>6679</v>
      </c>
      <c r="G110" s="148">
        <v>0</v>
      </c>
      <c r="H110" s="148">
        <v>0</v>
      </c>
      <c r="I110" s="148"/>
      <c r="J110" s="148"/>
      <c r="K110" s="142">
        <f t="shared" si="8"/>
        <v>154386</v>
      </c>
      <c r="L110" s="142">
        <f t="shared" si="8"/>
        <v>154386</v>
      </c>
    </row>
    <row r="111" spans="1:12" ht="15" customHeight="1" x14ac:dyDescent="0.25">
      <c r="A111" s="237">
        <v>269</v>
      </c>
      <c r="B111" s="147" t="s">
        <v>31</v>
      </c>
      <c r="C111" s="172">
        <v>0</v>
      </c>
      <c r="D111" s="148">
        <v>0</v>
      </c>
      <c r="E111" s="148">
        <v>0</v>
      </c>
      <c r="F111" s="148">
        <v>8500</v>
      </c>
      <c r="G111" s="148">
        <v>0</v>
      </c>
      <c r="H111" s="148">
        <v>0</v>
      </c>
      <c r="I111" s="148"/>
      <c r="J111" s="148"/>
      <c r="K111" s="142">
        <f t="shared" si="8"/>
        <v>9850</v>
      </c>
      <c r="L111" s="142">
        <f t="shared" si="8"/>
        <v>9850</v>
      </c>
    </row>
    <row r="112" spans="1:12" ht="15" customHeight="1" x14ac:dyDescent="0.25">
      <c r="A112" s="237">
        <v>292</v>
      </c>
      <c r="B112" s="147" t="s">
        <v>33</v>
      </c>
      <c r="C112" s="238">
        <v>36283.79</v>
      </c>
      <c r="D112" s="148">
        <v>24752.75</v>
      </c>
      <c r="E112" s="148">
        <v>0</v>
      </c>
      <c r="F112" s="148">
        <v>47424.7</v>
      </c>
      <c r="G112" s="148">
        <v>0</v>
      </c>
      <c r="H112" s="148">
        <v>38525</v>
      </c>
      <c r="I112" s="148"/>
      <c r="J112" s="148"/>
      <c r="K112" s="142">
        <f t="shared" si="8"/>
        <v>252478.2</v>
      </c>
      <c r="L112" s="142">
        <f t="shared" si="8"/>
        <v>252478.2</v>
      </c>
    </row>
    <row r="113" spans="1:12" ht="15" customHeight="1" x14ac:dyDescent="0.25">
      <c r="A113" s="237">
        <v>295</v>
      </c>
      <c r="B113" s="147" t="s">
        <v>34</v>
      </c>
      <c r="C113" s="172">
        <v>506978.35</v>
      </c>
      <c r="D113" s="148">
        <v>10526627.300000001</v>
      </c>
      <c r="E113" s="148">
        <v>0</v>
      </c>
      <c r="F113" s="148">
        <v>3370725.05</v>
      </c>
      <c r="G113" s="148">
        <v>92967.59</v>
      </c>
      <c r="H113" s="148">
        <v>5670724.9500000002</v>
      </c>
      <c r="I113" s="148"/>
      <c r="J113" s="148"/>
      <c r="K113" s="142">
        <f t="shared" si="8"/>
        <v>32549827.43</v>
      </c>
      <c r="L113" s="142">
        <f t="shared" si="8"/>
        <v>30344177.030000005</v>
      </c>
    </row>
    <row r="114" spans="1:12" ht="15" customHeight="1" x14ac:dyDescent="0.25">
      <c r="A114" s="237">
        <v>297</v>
      </c>
      <c r="B114" s="147" t="s">
        <v>35</v>
      </c>
      <c r="C114" s="238">
        <v>3809.02</v>
      </c>
      <c r="D114" s="148">
        <v>0</v>
      </c>
      <c r="E114" s="148">
        <v>0</v>
      </c>
      <c r="F114" s="148">
        <v>0</v>
      </c>
      <c r="G114" s="148"/>
      <c r="H114" s="148">
        <v>0</v>
      </c>
      <c r="I114" s="148"/>
      <c r="J114" s="148"/>
      <c r="K114" s="142">
        <f t="shared" si="8"/>
        <v>45599.4</v>
      </c>
      <c r="L114" s="142">
        <f t="shared" si="8"/>
        <v>28199.399999999998</v>
      </c>
    </row>
    <row r="115" spans="1:12" ht="15" customHeight="1" x14ac:dyDescent="0.25">
      <c r="A115" s="237">
        <v>298</v>
      </c>
      <c r="B115" s="147" t="s">
        <v>36</v>
      </c>
      <c r="C115" s="172">
        <v>0</v>
      </c>
      <c r="D115" s="148">
        <v>64100</v>
      </c>
      <c r="E115" s="148">
        <v>0</v>
      </c>
      <c r="F115" s="148">
        <v>82320</v>
      </c>
      <c r="G115" s="148"/>
      <c r="H115" s="148">
        <v>39668.28</v>
      </c>
      <c r="I115" s="148"/>
      <c r="J115" s="148"/>
      <c r="K115" s="142">
        <f t="shared" si="8"/>
        <v>400000</v>
      </c>
      <c r="L115" s="142">
        <f t="shared" si="8"/>
        <v>354328.34</v>
      </c>
    </row>
    <row r="116" spans="1:12" ht="15" customHeight="1" x14ac:dyDescent="0.25">
      <c r="A116" s="237">
        <v>299</v>
      </c>
      <c r="B116" s="147" t="s">
        <v>37</v>
      </c>
      <c r="C116" s="172">
        <v>0</v>
      </c>
      <c r="D116" s="148">
        <v>121345</v>
      </c>
      <c r="E116" s="148">
        <v>0</v>
      </c>
      <c r="F116" s="148">
        <v>19000</v>
      </c>
      <c r="G116" s="148"/>
      <c r="H116" s="148">
        <v>36989</v>
      </c>
      <c r="I116" s="148"/>
      <c r="J116" s="148"/>
      <c r="K116" s="142">
        <f t="shared" si="8"/>
        <v>299998.90000000002</v>
      </c>
      <c r="L116" s="142">
        <f t="shared" si="8"/>
        <v>265727.90000000002</v>
      </c>
    </row>
    <row r="117" spans="1:12" ht="15.75" customHeight="1" x14ac:dyDescent="0.25">
      <c r="A117" s="237">
        <v>323</v>
      </c>
      <c r="B117" s="147" t="s">
        <v>137</v>
      </c>
      <c r="C117" s="172">
        <v>0</v>
      </c>
      <c r="D117" s="148">
        <v>579800</v>
      </c>
      <c r="E117" s="148">
        <v>0</v>
      </c>
      <c r="F117" s="148">
        <v>0</v>
      </c>
      <c r="G117" s="148"/>
      <c r="H117" s="148">
        <v>9461000</v>
      </c>
      <c r="I117" s="148"/>
      <c r="J117" s="148"/>
      <c r="K117" s="142">
        <f t="shared" si="8"/>
        <v>15339809</v>
      </c>
      <c r="L117" s="142">
        <f t="shared" si="8"/>
        <v>10040800</v>
      </c>
    </row>
    <row r="118" spans="1:12" ht="16.5" customHeight="1" x14ac:dyDescent="0.25">
      <c r="A118" s="171"/>
      <c r="B118" s="173" t="s">
        <v>50</v>
      </c>
      <c r="C118" s="142">
        <f t="shared" ref="C118:L118" si="9">SUM(C96:C117)</f>
        <v>895576.53</v>
      </c>
      <c r="D118" s="142">
        <f t="shared" si="9"/>
        <v>11949316.140000001</v>
      </c>
      <c r="E118" s="142">
        <f t="shared" si="9"/>
        <v>232462.65</v>
      </c>
      <c r="F118" s="142">
        <f t="shared" si="9"/>
        <v>4028331.51</v>
      </c>
      <c r="G118" s="142">
        <f t="shared" si="9"/>
        <v>741763.67999999993</v>
      </c>
      <c r="H118" s="174">
        <f t="shared" si="9"/>
        <v>15852502.49</v>
      </c>
      <c r="I118" s="142">
        <f t="shared" si="9"/>
        <v>0</v>
      </c>
      <c r="J118" s="142">
        <f t="shared" si="9"/>
        <v>0</v>
      </c>
      <c r="K118" s="142">
        <f t="shared" si="9"/>
        <v>55039139.25</v>
      </c>
      <c r="L118" s="142">
        <f t="shared" si="9"/>
        <v>46493056.790000007</v>
      </c>
    </row>
    <row r="119" spans="1:12" ht="16.5" customHeight="1" x14ac:dyDescent="0.25">
      <c r="A119" s="144"/>
      <c r="B119" s="173" t="s">
        <v>51</v>
      </c>
      <c r="C119" s="174">
        <f t="shared" ref="C119:L119" si="10">+C118+C93</f>
        <v>4881157.8</v>
      </c>
      <c r="D119" s="174">
        <f t="shared" si="10"/>
        <v>15920565.73</v>
      </c>
      <c r="E119" s="174">
        <f t="shared" si="10"/>
        <v>4218043.92</v>
      </c>
      <c r="F119" s="174">
        <f t="shared" si="10"/>
        <v>8034976.4199999999</v>
      </c>
      <c r="G119" s="174">
        <f t="shared" si="10"/>
        <v>4727344.95</v>
      </c>
      <c r="H119" s="174">
        <f t="shared" si="10"/>
        <v>20090030.039999999</v>
      </c>
      <c r="I119" s="174">
        <f t="shared" si="10"/>
        <v>0</v>
      </c>
      <c r="J119" s="174">
        <f t="shared" si="10"/>
        <v>0</v>
      </c>
      <c r="K119" s="174">
        <f t="shared" si="10"/>
        <v>102226014.65000001</v>
      </c>
      <c r="L119" s="174">
        <f t="shared" si="10"/>
        <v>93411900.310000002</v>
      </c>
    </row>
    <row r="120" spans="1:12" ht="15.75" x14ac:dyDescent="0.3">
      <c r="A120" s="22"/>
      <c r="B120" s="109"/>
      <c r="C120" s="110"/>
      <c r="D120" s="110"/>
      <c r="E120" s="110"/>
      <c r="F120" s="110"/>
      <c r="G120" s="110"/>
      <c r="H120" s="110"/>
      <c r="I120" s="110"/>
      <c r="J120" s="110"/>
      <c r="K120" s="110"/>
      <c r="L120" s="110"/>
    </row>
    <row r="121" spans="1:12" ht="15.75" x14ac:dyDescent="0.3">
      <c r="A121" s="22"/>
      <c r="B121" s="109"/>
      <c r="C121" s="110"/>
      <c r="D121" s="110"/>
      <c r="E121" s="110"/>
      <c r="F121" s="110"/>
      <c r="G121" s="110"/>
      <c r="H121" s="110"/>
      <c r="I121" s="110"/>
      <c r="J121" s="110"/>
      <c r="K121" s="110"/>
      <c r="L121" s="110"/>
    </row>
    <row r="122" spans="1:12" ht="15.75" x14ac:dyDescent="0.3">
      <c r="A122" s="22"/>
      <c r="B122" s="109"/>
      <c r="C122" s="110"/>
      <c r="D122" s="110"/>
      <c r="E122" s="110"/>
      <c r="F122" s="110"/>
      <c r="G122" s="110"/>
      <c r="H122" s="110"/>
      <c r="I122" s="110"/>
      <c r="J122" s="110"/>
      <c r="K122" s="110"/>
      <c r="L122" s="110"/>
    </row>
    <row r="123" spans="1:12" ht="15.75" x14ac:dyDescent="0.3">
      <c r="A123" s="22"/>
      <c r="B123" s="109"/>
      <c r="C123" s="110"/>
      <c r="D123" s="110"/>
      <c r="E123" s="110"/>
      <c r="F123" s="110"/>
      <c r="G123" s="110"/>
      <c r="H123" s="110"/>
      <c r="I123" s="110"/>
      <c r="J123" s="110"/>
      <c r="K123" s="110"/>
      <c r="L123" s="110"/>
    </row>
    <row r="124" spans="1:12" ht="15.75" x14ac:dyDescent="0.3">
      <c r="A124" s="22"/>
      <c r="B124" s="109"/>
      <c r="C124" s="110"/>
      <c r="D124" s="110"/>
      <c r="E124" s="110"/>
      <c r="F124" s="110"/>
      <c r="G124" s="110"/>
      <c r="H124" s="110"/>
      <c r="I124" s="110"/>
      <c r="J124" s="110"/>
      <c r="K124" s="110"/>
      <c r="L124" s="110"/>
    </row>
    <row r="125" spans="1:12" ht="15.75" x14ac:dyDescent="0.3">
      <c r="A125" s="22"/>
      <c r="B125" s="109"/>
      <c r="C125" s="110"/>
      <c r="D125" s="110"/>
      <c r="E125" s="110"/>
      <c r="F125" s="110"/>
      <c r="G125" s="110"/>
      <c r="H125" s="110"/>
      <c r="I125" s="110"/>
      <c r="J125" s="110"/>
      <c r="K125" s="110"/>
      <c r="L125" s="110"/>
    </row>
    <row r="126" spans="1:12" ht="15.75" x14ac:dyDescent="0.3">
      <c r="A126" s="22"/>
      <c r="B126" s="109"/>
      <c r="C126" s="110"/>
      <c r="D126" s="110"/>
      <c r="E126" s="110"/>
      <c r="F126" s="110"/>
      <c r="G126" s="110"/>
      <c r="H126" s="110"/>
      <c r="I126" s="110"/>
      <c r="J126" s="110"/>
      <c r="K126" s="110"/>
      <c r="L126" s="110"/>
    </row>
    <row r="127" spans="1:12" ht="15.75" x14ac:dyDescent="0.3">
      <c r="A127" s="22"/>
      <c r="B127" s="109"/>
      <c r="C127" s="110"/>
      <c r="D127" s="110"/>
      <c r="E127" s="110"/>
      <c r="F127" s="110"/>
      <c r="G127" s="110"/>
      <c r="H127" s="110"/>
      <c r="I127" s="110"/>
      <c r="J127" s="110"/>
      <c r="K127" s="110"/>
      <c r="L127" s="110"/>
    </row>
    <row r="128" spans="1:12" ht="15.75" x14ac:dyDescent="0.3">
      <c r="A128" s="22"/>
      <c r="B128" s="109"/>
      <c r="C128" s="110"/>
      <c r="D128" s="110"/>
      <c r="E128" s="110"/>
      <c r="F128" s="110"/>
      <c r="G128" s="110"/>
      <c r="H128" s="110"/>
      <c r="I128" s="110"/>
      <c r="J128" s="110"/>
      <c r="K128" s="110"/>
      <c r="L128" s="110"/>
    </row>
    <row r="129" spans="1:12" ht="15.75" x14ac:dyDescent="0.3">
      <c r="A129" s="22"/>
      <c r="B129" s="109"/>
      <c r="C129" s="110"/>
      <c r="D129" s="110"/>
      <c r="E129" s="110"/>
      <c r="F129" s="110"/>
      <c r="G129" s="110"/>
      <c r="H129" s="110"/>
      <c r="I129" s="110"/>
      <c r="J129" s="110"/>
      <c r="K129" s="110"/>
      <c r="L129" s="110"/>
    </row>
    <row r="130" spans="1:12" ht="15.75" x14ac:dyDescent="0.3">
      <c r="A130" s="22"/>
      <c r="B130" s="109"/>
      <c r="C130" s="110"/>
      <c r="D130" s="110"/>
      <c r="E130" s="110"/>
      <c r="F130" s="110"/>
      <c r="G130" s="110"/>
      <c r="H130" s="110"/>
      <c r="I130" s="110"/>
      <c r="J130" s="110"/>
      <c r="K130" s="110"/>
      <c r="L130" s="110"/>
    </row>
    <row r="131" spans="1:12" ht="15.75" x14ac:dyDescent="0.3">
      <c r="A131" s="22"/>
      <c r="B131" s="109"/>
      <c r="C131" s="110"/>
      <c r="D131" s="110"/>
      <c r="E131" s="110"/>
      <c r="F131" s="110"/>
      <c r="G131" s="110"/>
      <c r="H131" s="110"/>
      <c r="I131" s="110"/>
      <c r="J131" s="110"/>
      <c r="K131" s="110"/>
      <c r="L131" s="110"/>
    </row>
    <row r="132" spans="1:12" ht="15.75" x14ac:dyDescent="0.3">
      <c r="A132" s="22"/>
      <c r="B132" s="109"/>
      <c r="C132" s="110"/>
      <c r="D132" s="110"/>
      <c r="E132" s="110"/>
      <c r="F132" s="110"/>
      <c r="G132" s="110"/>
      <c r="H132" s="110"/>
      <c r="I132" s="110"/>
      <c r="J132" s="110"/>
      <c r="K132" s="110"/>
      <c r="L132" s="110"/>
    </row>
    <row r="133" spans="1:12" ht="15.75" x14ac:dyDescent="0.3">
      <c r="A133" s="22"/>
      <c r="B133" s="109"/>
      <c r="C133" s="110"/>
      <c r="D133" s="110"/>
      <c r="E133" s="110"/>
      <c r="F133" s="110"/>
      <c r="G133" s="110"/>
      <c r="H133" s="110"/>
      <c r="I133" s="110"/>
      <c r="J133" s="110"/>
      <c r="K133" s="110"/>
      <c r="L133" s="110"/>
    </row>
    <row r="134" spans="1:12" ht="15.75" x14ac:dyDescent="0.3">
      <c r="A134" s="22"/>
      <c r="B134" s="109"/>
      <c r="C134" s="110"/>
      <c r="D134" s="110"/>
      <c r="E134" s="110"/>
      <c r="F134" s="110"/>
      <c r="G134" s="110"/>
      <c r="H134" s="110"/>
      <c r="I134" s="110"/>
      <c r="J134" s="110"/>
      <c r="K134" s="110"/>
      <c r="L134" s="110"/>
    </row>
    <row r="135" spans="1:12" ht="15.75" x14ac:dyDescent="0.3">
      <c r="A135" s="22"/>
      <c r="B135" s="109"/>
      <c r="C135" s="110"/>
      <c r="D135" s="110"/>
      <c r="E135" s="110"/>
      <c r="F135" s="110"/>
      <c r="G135" s="110"/>
      <c r="H135" s="110"/>
      <c r="I135" s="110"/>
      <c r="J135" s="110"/>
      <c r="K135" s="110"/>
      <c r="L135" s="110"/>
    </row>
    <row r="136" spans="1:12" ht="15.75" x14ac:dyDescent="0.3">
      <c r="A136" s="22"/>
      <c r="B136" s="109"/>
      <c r="C136" s="110"/>
      <c r="D136" s="110"/>
      <c r="E136" s="110"/>
      <c r="F136" s="110"/>
      <c r="G136" s="110"/>
      <c r="H136" s="110"/>
      <c r="I136" s="110"/>
      <c r="J136" s="110"/>
      <c r="K136" s="110"/>
      <c r="L136" s="110"/>
    </row>
    <row r="137" spans="1:12" ht="15.75" x14ac:dyDescent="0.3">
      <c r="A137" s="22"/>
      <c r="B137" s="109"/>
      <c r="C137" s="110"/>
      <c r="D137" s="110"/>
      <c r="E137" s="110"/>
      <c r="F137" s="110"/>
      <c r="G137" s="110"/>
      <c r="H137" s="110"/>
      <c r="I137" s="110"/>
      <c r="J137" s="110"/>
      <c r="K137" s="110"/>
      <c r="L137" s="110"/>
    </row>
    <row r="138" spans="1:12" ht="15.75" x14ac:dyDescent="0.3">
      <c r="A138" s="22"/>
      <c r="B138" s="109"/>
      <c r="C138" s="110"/>
      <c r="D138" s="110"/>
      <c r="E138" s="110"/>
      <c r="F138" s="110"/>
      <c r="G138" s="110"/>
      <c r="H138" s="110"/>
      <c r="I138" s="110"/>
      <c r="J138" s="110"/>
      <c r="K138" s="110"/>
      <c r="L138" s="110"/>
    </row>
    <row r="139" spans="1:12" ht="15.75" x14ac:dyDescent="0.3">
      <c r="A139" s="22"/>
      <c r="B139" s="109"/>
      <c r="C139" s="110"/>
      <c r="D139" s="110"/>
      <c r="E139" s="110"/>
      <c r="F139" s="110"/>
      <c r="G139" s="110"/>
      <c r="H139" s="110"/>
      <c r="I139" s="110"/>
      <c r="J139" s="110"/>
      <c r="K139" s="110"/>
      <c r="L139" s="110"/>
    </row>
    <row r="140" spans="1:12" ht="15.75" x14ac:dyDescent="0.3">
      <c r="A140" s="22"/>
      <c r="B140" s="109"/>
      <c r="C140" s="110"/>
      <c r="D140" s="110"/>
      <c r="E140" s="110"/>
      <c r="F140" s="110"/>
      <c r="G140" s="110"/>
      <c r="H140" s="110"/>
      <c r="I140" s="110"/>
      <c r="J140" s="110"/>
      <c r="K140" s="110"/>
      <c r="L140" s="110"/>
    </row>
    <row r="141" spans="1:12" ht="15.75" x14ac:dyDescent="0.3">
      <c r="A141" s="22"/>
      <c r="B141" s="109"/>
      <c r="C141" s="110"/>
      <c r="D141" s="110"/>
      <c r="E141" s="110"/>
      <c r="F141" s="110"/>
      <c r="G141" s="110"/>
      <c r="H141" s="110"/>
      <c r="I141" s="110"/>
      <c r="J141" s="110"/>
      <c r="K141" s="110"/>
      <c r="L141" s="110"/>
    </row>
    <row r="142" spans="1:12" ht="15.75" x14ac:dyDescent="0.3">
      <c r="A142" s="22"/>
      <c r="B142" s="109"/>
      <c r="C142" s="110"/>
      <c r="D142" s="110"/>
      <c r="E142" s="110"/>
      <c r="F142" s="110"/>
      <c r="G142" s="110"/>
      <c r="H142" s="110"/>
      <c r="I142" s="110"/>
      <c r="J142" s="110"/>
      <c r="K142" s="110"/>
      <c r="L142" s="110"/>
    </row>
    <row r="143" spans="1:12" x14ac:dyDescent="0.25">
      <c r="B143" s="2" t="s">
        <v>169</v>
      </c>
      <c r="I143" s="22"/>
      <c r="J143" s="22"/>
    </row>
    <row r="144" spans="1:12" ht="15.75" x14ac:dyDescent="0.3">
      <c r="A144" s="175" t="s">
        <v>4</v>
      </c>
      <c r="B144" s="175" t="s">
        <v>5</v>
      </c>
      <c r="C144" s="185" t="s">
        <v>49</v>
      </c>
      <c r="D144" s="185"/>
      <c r="I144" s="22"/>
      <c r="J144" s="22"/>
    </row>
    <row r="145" spans="1:10" ht="15.75" x14ac:dyDescent="0.3">
      <c r="A145" s="175"/>
      <c r="B145" s="7"/>
      <c r="C145" s="175" t="s">
        <v>10</v>
      </c>
      <c r="D145" s="175" t="s">
        <v>11</v>
      </c>
      <c r="I145" s="22"/>
      <c r="J145" s="22"/>
    </row>
    <row r="146" spans="1:10" ht="15.75" x14ac:dyDescent="0.3">
      <c r="A146" s="176" t="s">
        <v>123</v>
      </c>
      <c r="B146" s="7" t="s">
        <v>12</v>
      </c>
      <c r="C146" s="11">
        <f>+K21+K57+K93</f>
        <v>47186875.400000013</v>
      </c>
      <c r="D146" s="11">
        <f>+L21+L57+L93</f>
        <v>46918843.519999996</v>
      </c>
      <c r="E146" s="25"/>
      <c r="F146" s="26"/>
      <c r="I146" s="22"/>
      <c r="J146" s="22"/>
    </row>
    <row r="147" spans="1:10" ht="15.75" x14ac:dyDescent="0.3">
      <c r="A147" s="12"/>
      <c r="B147" s="7"/>
      <c r="C147" s="27"/>
      <c r="D147" s="28"/>
      <c r="E147" s="29"/>
      <c r="F147" s="29"/>
      <c r="G147" s="25"/>
      <c r="I147" s="22"/>
      <c r="J147" s="22"/>
    </row>
    <row r="148" spans="1:10" ht="15.75" x14ac:dyDescent="0.3">
      <c r="A148" s="12"/>
      <c r="B148" s="7" t="s">
        <v>141</v>
      </c>
      <c r="C148" s="11"/>
      <c r="D148" s="11"/>
      <c r="E148" s="30"/>
      <c r="F148" s="30"/>
      <c r="I148" s="22"/>
      <c r="J148" s="22"/>
    </row>
    <row r="149" spans="1:10" x14ac:dyDescent="0.25">
      <c r="A149" s="177">
        <v>111</v>
      </c>
      <c r="B149" s="16" t="s">
        <v>14</v>
      </c>
      <c r="C149" s="24">
        <f t="shared" ref="C149:D170" si="11">+K24+K60+K96</f>
        <v>1060000</v>
      </c>
      <c r="D149" s="24">
        <f t="shared" si="11"/>
        <v>968917.32</v>
      </c>
      <c r="E149" s="25"/>
      <c r="F149" s="26"/>
      <c r="I149" s="22"/>
      <c r="J149" s="22"/>
    </row>
    <row r="150" spans="1:10" x14ac:dyDescent="0.25">
      <c r="A150" s="177">
        <v>113</v>
      </c>
      <c r="B150" s="16" t="s">
        <v>15</v>
      </c>
      <c r="C150" s="24">
        <f t="shared" si="11"/>
        <v>110099.65</v>
      </c>
      <c r="D150" s="24">
        <f t="shared" si="11"/>
        <v>95320.540000000023</v>
      </c>
      <c r="E150" s="25"/>
      <c r="F150" s="26"/>
      <c r="I150" s="22"/>
      <c r="J150" s="22"/>
    </row>
    <row r="151" spans="1:10" x14ac:dyDescent="0.25">
      <c r="A151" s="177">
        <v>122</v>
      </c>
      <c r="B151" s="16" t="s">
        <v>16</v>
      </c>
      <c r="C151" s="24">
        <f t="shared" si="11"/>
        <v>64244.05</v>
      </c>
      <c r="D151" s="24">
        <f t="shared" si="11"/>
        <v>63225.25</v>
      </c>
      <c r="E151" s="25"/>
      <c r="F151" s="26"/>
      <c r="I151" s="22"/>
      <c r="J151" s="22"/>
    </row>
    <row r="152" spans="1:10" x14ac:dyDescent="0.25">
      <c r="A152" s="177">
        <v>163</v>
      </c>
      <c r="B152" s="16" t="s">
        <v>17</v>
      </c>
      <c r="C152" s="24">
        <f t="shared" si="11"/>
        <v>1293853.22</v>
      </c>
      <c r="D152" s="24">
        <f t="shared" si="11"/>
        <v>908166.3</v>
      </c>
      <c r="E152" s="25"/>
      <c r="F152" s="26"/>
    </row>
    <row r="153" spans="1:10" x14ac:dyDescent="0.25">
      <c r="A153" s="177">
        <v>169</v>
      </c>
      <c r="B153" s="16" t="s">
        <v>133</v>
      </c>
      <c r="C153" s="24">
        <f t="shared" si="11"/>
        <v>66280</v>
      </c>
      <c r="D153" s="24">
        <f t="shared" si="11"/>
        <v>23407.14</v>
      </c>
      <c r="E153" s="25"/>
      <c r="F153" s="26"/>
    </row>
    <row r="154" spans="1:10" x14ac:dyDescent="0.25">
      <c r="A154" s="177">
        <v>171</v>
      </c>
      <c r="B154" s="16" t="s">
        <v>134</v>
      </c>
      <c r="C154" s="24">
        <f t="shared" si="11"/>
        <v>80870</v>
      </c>
      <c r="D154" s="24">
        <f t="shared" si="11"/>
        <v>39300</v>
      </c>
      <c r="E154" s="25"/>
      <c r="F154" s="26"/>
    </row>
    <row r="155" spans="1:10" x14ac:dyDescent="0.25">
      <c r="A155" s="177">
        <v>174</v>
      </c>
      <c r="B155" s="16" t="s">
        <v>18</v>
      </c>
      <c r="C155" s="24">
        <f t="shared" si="11"/>
        <v>123169.25</v>
      </c>
      <c r="D155" s="24">
        <f t="shared" si="11"/>
        <v>66700</v>
      </c>
      <c r="E155" s="25"/>
      <c r="F155" s="26"/>
    </row>
    <row r="156" spans="1:10" x14ac:dyDescent="0.25">
      <c r="A156" s="177">
        <v>197</v>
      </c>
      <c r="B156" s="16" t="s">
        <v>20</v>
      </c>
      <c r="C156" s="24">
        <f t="shared" si="11"/>
        <v>525200</v>
      </c>
      <c r="D156" s="24">
        <f t="shared" si="11"/>
        <v>468000</v>
      </c>
      <c r="E156" s="25"/>
      <c r="F156" s="26"/>
    </row>
    <row r="157" spans="1:10" x14ac:dyDescent="0.25">
      <c r="A157" s="177">
        <v>199</v>
      </c>
      <c r="B157" s="16" t="s">
        <v>21</v>
      </c>
      <c r="C157" s="24">
        <f t="shared" si="11"/>
        <v>655509.00000000012</v>
      </c>
      <c r="D157" s="24">
        <f t="shared" si="11"/>
        <v>586895.80999999994</v>
      </c>
      <c r="E157" s="25"/>
      <c r="F157" s="26"/>
    </row>
    <row r="158" spans="1:10" x14ac:dyDescent="0.25">
      <c r="A158" s="177">
        <v>243</v>
      </c>
      <c r="B158" s="16" t="s">
        <v>48</v>
      </c>
      <c r="C158" s="24">
        <f t="shared" si="11"/>
        <v>154453.14000000001</v>
      </c>
      <c r="D158" s="24">
        <f t="shared" si="11"/>
        <v>154453.14000000001</v>
      </c>
      <c r="E158" s="25"/>
      <c r="F158" s="26"/>
    </row>
    <row r="159" spans="1:10" x14ac:dyDescent="0.25">
      <c r="A159" s="177">
        <v>261</v>
      </c>
      <c r="B159" s="16" t="s">
        <v>26</v>
      </c>
      <c r="C159" s="24">
        <f t="shared" si="11"/>
        <v>836414.94</v>
      </c>
      <c r="D159" s="24">
        <f t="shared" si="11"/>
        <v>696657.73</v>
      </c>
      <c r="E159" s="25"/>
      <c r="F159" s="26"/>
    </row>
    <row r="160" spans="1:10" x14ac:dyDescent="0.25">
      <c r="A160" s="177">
        <v>262</v>
      </c>
      <c r="B160" s="16" t="s">
        <v>27</v>
      </c>
      <c r="C160" s="24">
        <f t="shared" si="11"/>
        <v>16999.48</v>
      </c>
      <c r="D160" s="24">
        <f t="shared" si="11"/>
        <v>16999.48</v>
      </c>
      <c r="E160" s="25"/>
      <c r="F160" s="26"/>
    </row>
    <row r="161" spans="1:7" x14ac:dyDescent="0.25">
      <c r="A161" s="177">
        <v>266</v>
      </c>
      <c r="B161" s="16" t="s">
        <v>28</v>
      </c>
      <c r="C161" s="24">
        <f t="shared" si="11"/>
        <v>820097.59000000008</v>
      </c>
      <c r="D161" s="24">
        <f t="shared" si="11"/>
        <v>820097.59</v>
      </c>
      <c r="E161" s="25"/>
      <c r="F161" s="26"/>
    </row>
    <row r="162" spans="1:7" x14ac:dyDescent="0.25">
      <c r="A162" s="177">
        <v>267</v>
      </c>
      <c r="B162" s="16" t="s">
        <v>29</v>
      </c>
      <c r="C162" s="24">
        <f t="shared" si="11"/>
        <v>180000</v>
      </c>
      <c r="D162" s="24">
        <f t="shared" si="11"/>
        <v>134969.62</v>
      </c>
      <c r="E162" s="25"/>
      <c r="F162" s="26"/>
    </row>
    <row r="163" spans="1:7" x14ac:dyDescent="0.25">
      <c r="A163" s="177">
        <v>268</v>
      </c>
      <c r="B163" s="16" t="s">
        <v>30</v>
      </c>
      <c r="C163" s="24">
        <f t="shared" si="11"/>
        <v>154386</v>
      </c>
      <c r="D163" s="24">
        <f t="shared" si="11"/>
        <v>154386</v>
      </c>
      <c r="E163" s="25"/>
      <c r="F163" s="26"/>
    </row>
    <row r="164" spans="1:7" x14ac:dyDescent="0.25">
      <c r="A164" s="177">
        <v>269</v>
      </c>
      <c r="B164" s="16" t="s">
        <v>31</v>
      </c>
      <c r="C164" s="24">
        <f t="shared" si="11"/>
        <v>9850</v>
      </c>
      <c r="D164" s="24">
        <f t="shared" si="11"/>
        <v>9850</v>
      </c>
      <c r="E164" s="25"/>
      <c r="F164" s="26"/>
    </row>
    <row r="165" spans="1:7" x14ac:dyDescent="0.25">
      <c r="A165" s="177">
        <v>292</v>
      </c>
      <c r="B165" s="16" t="s">
        <v>33</v>
      </c>
      <c r="C165" s="24">
        <f t="shared" si="11"/>
        <v>252478.2</v>
      </c>
      <c r="D165" s="24">
        <f t="shared" si="11"/>
        <v>252478.2</v>
      </c>
      <c r="E165" s="25"/>
      <c r="F165" s="26"/>
    </row>
    <row r="166" spans="1:7" x14ac:dyDescent="0.25">
      <c r="A166" s="177">
        <v>295</v>
      </c>
      <c r="B166" s="16" t="s">
        <v>34</v>
      </c>
      <c r="C166" s="24">
        <f t="shared" si="11"/>
        <v>32549827.43</v>
      </c>
      <c r="D166" s="24">
        <f t="shared" si="11"/>
        <v>30344177.030000005</v>
      </c>
      <c r="E166" s="25"/>
      <c r="F166" s="26"/>
      <c r="G166" s="34"/>
    </row>
    <row r="167" spans="1:7" x14ac:dyDescent="0.25">
      <c r="A167" s="177">
        <v>297</v>
      </c>
      <c r="B167" s="16" t="s">
        <v>35</v>
      </c>
      <c r="C167" s="24">
        <f t="shared" si="11"/>
        <v>45599.4</v>
      </c>
      <c r="D167" s="24">
        <f t="shared" si="11"/>
        <v>28199.399999999998</v>
      </c>
      <c r="E167" s="25"/>
      <c r="F167" s="26"/>
    </row>
    <row r="168" spans="1:7" x14ac:dyDescent="0.25">
      <c r="A168" s="177">
        <v>298</v>
      </c>
      <c r="B168" s="16" t="s">
        <v>36</v>
      </c>
      <c r="C168" s="24">
        <f t="shared" si="11"/>
        <v>400000</v>
      </c>
      <c r="D168" s="24">
        <f t="shared" si="11"/>
        <v>354328.34</v>
      </c>
      <c r="E168" s="25"/>
      <c r="F168" s="26"/>
    </row>
    <row r="169" spans="1:7" x14ac:dyDescent="0.25">
      <c r="A169" s="177">
        <v>299</v>
      </c>
      <c r="B169" s="16" t="s">
        <v>37</v>
      </c>
      <c r="C169" s="24">
        <f t="shared" si="11"/>
        <v>299998.90000000002</v>
      </c>
      <c r="D169" s="24">
        <f t="shared" si="11"/>
        <v>265727.90000000002</v>
      </c>
      <c r="E169" s="25"/>
      <c r="F169" s="26"/>
    </row>
    <row r="170" spans="1:7" x14ac:dyDescent="0.25">
      <c r="A170" s="177">
        <v>323</v>
      </c>
      <c r="B170" s="16" t="s">
        <v>39</v>
      </c>
      <c r="C170" s="24">
        <f t="shared" si="11"/>
        <v>15339809</v>
      </c>
      <c r="D170" s="24">
        <f t="shared" si="11"/>
        <v>10040800</v>
      </c>
      <c r="E170" s="25"/>
      <c r="F170" s="26"/>
    </row>
    <row r="171" spans="1:7" ht="15.75" x14ac:dyDescent="0.3">
      <c r="A171" s="21"/>
      <c r="B171" s="7" t="s">
        <v>50</v>
      </c>
      <c r="C171" s="11">
        <f>SUM(C149:C170)</f>
        <v>55039139.25</v>
      </c>
      <c r="D171" s="11">
        <f>SUM(D149:D170)</f>
        <v>46493056.790000007</v>
      </c>
    </row>
    <row r="172" spans="1:7" ht="15.75" x14ac:dyDescent="0.3">
      <c r="A172" s="21"/>
      <c r="B172" s="7" t="s">
        <v>51</v>
      </c>
      <c r="C172" s="11">
        <f>+C171+C146</f>
        <v>102226014.65000001</v>
      </c>
      <c r="D172" s="11">
        <f>D171+D146</f>
        <v>93411900.310000002</v>
      </c>
      <c r="E172" s="25"/>
      <c r="F172" s="25"/>
      <c r="G172" s="25"/>
    </row>
    <row r="173" spans="1:7" x14ac:dyDescent="0.25">
      <c r="A173" s="22"/>
    </row>
    <row r="174" spans="1:7" x14ac:dyDescent="0.25">
      <c r="A174" s="22"/>
    </row>
    <row r="175" spans="1:7" ht="15.75" x14ac:dyDescent="0.3">
      <c r="A175" s="22"/>
      <c r="B175" s="133"/>
      <c r="C175" s="37"/>
      <c r="D175" s="38"/>
    </row>
    <row r="176" spans="1:7" ht="15.75" x14ac:dyDescent="0.3">
      <c r="B176" s="133"/>
      <c r="C176" s="37"/>
      <c r="D176" s="38"/>
    </row>
    <row r="177" spans="2:12" ht="15.75" x14ac:dyDescent="0.3">
      <c r="B177" s="133"/>
      <c r="C177" s="37"/>
      <c r="D177" s="38"/>
    </row>
    <row r="178" spans="2:12" ht="15.75" x14ac:dyDescent="0.3">
      <c r="B178" s="133"/>
      <c r="C178" s="37"/>
      <c r="D178" s="38"/>
    </row>
    <row r="179" spans="2:12" ht="15.75" x14ac:dyDescent="0.3">
      <c r="B179" s="133"/>
      <c r="C179" s="37"/>
      <c r="D179" s="38"/>
    </row>
    <row r="180" spans="2:12" ht="15.75" x14ac:dyDescent="0.3">
      <c r="B180" s="133"/>
      <c r="C180" s="37"/>
      <c r="D180" s="38"/>
    </row>
    <row r="181" spans="2:12" ht="15.75" x14ac:dyDescent="0.3">
      <c r="B181" s="133"/>
      <c r="C181" s="37"/>
      <c r="D181" s="38"/>
    </row>
    <row r="182" spans="2:12" ht="15.75" x14ac:dyDescent="0.3">
      <c r="B182" s="133"/>
      <c r="C182" s="37"/>
      <c r="D182" s="38"/>
    </row>
    <row r="183" spans="2:12" ht="15.75" x14ac:dyDescent="0.3">
      <c r="B183" s="133"/>
      <c r="C183" s="37"/>
      <c r="D183" s="38"/>
    </row>
    <row r="184" spans="2:12" x14ac:dyDescent="0.25">
      <c r="B184" s="2"/>
      <c r="C184" s="39"/>
      <c r="D184" s="36"/>
    </row>
    <row r="188" spans="2:12" x14ac:dyDescent="0.25">
      <c r="B188" s="40" t="s">
        <v>52</v>
      </c>
      <c r="D188" t="s">
        <v>53</v>
      </c>
      <c r="G188" s="2" t="s">
        <v>54</v>
      </c>
      <c r="I188" t="s">
        <v>58</v>
      </c>
    </row>
    <row r="189" spans="2:12" x14ac:dyDescent="0.25">
      <c r="D189" s="186" t="s">
        <v>55</v>
      </c>
      <c r="E189" s="186"/>
      <c r="F189" s="186"/>
      <c r="G189" s="2"/>
      <c r="H189" s="2"/>
      <c r="I189" s="2" t="s">
        <v>153</v>
      </c>
      <c r="J189" s="2"/>
      <c r="K189" s="2"/>
      <c r="L189" s="2"/>
    </row>
    <row r="190" spans="2:12" x14ac:dyDescent="0.25">
      <c r="D190" s="186" t="s">
        <v>56</v>
      </c>
      <c r="E190" s="186"/>
      <c r="F190" s="186"/>
      <c r="G190" s="2"/>
      <c r="H190" s="2"/>
      <c r="I190" s="2" t="s">
        <v>154</v>
      </c>
      <c r="J190" s="2"/>
      <c r="K190" s="2"/>
      <c r="L190" s="2"/>
    </row>
    <row r="191" spans="2:12" x14ac:dyDescent="0.25">
      <c r="D191" s="41"/>
      <c r="E191" s="41"/>
      <c r="H191" s="2"/>
      <c r="I191" s="2"/>
      <c r="J191" s="2"/>
    </row>
    <row r="192" spans="2:12" x14ac:dyDescent="0.25">
      <c r="B192" s="40" t="s">
        <v>57</v>
      </c>
      <c r="D192" s="2" t="s">
        <v>195</v>
      </c>
      <c r="H192" s="42"/>
      <c r="I192" s="42"/>
      <c r="J192" s="42"/>
      <c r="K192" s="187"/>
      <c r="L192" s="187"/>
    </row>
  </sheetData>
  <mergeCells count="27">
    <mergeCell ref="C144:D144"/>
    <mergeCell ref="D189:F189"/>
    <mergeCell ref="D190:F190"/>
    <mergeCell ref="K192:L192"/>
    <mergeCell ref="A86:L86"/>
    <mergeCell ref="C87:D87"/>
    <mergeCell ref="E87:F87"/>
    <mergeCell ref="G87:H87"/>
    <mergeCell ref="I87:J87"/>
    <mergeCell ref="K87:L87"/>
    <mergeCell ref="N15:O15"/>
    <mergeCell ref="P15:Q15"/>
    <mergeCell ref="R15:S15"/>
    <mergeCell ref="A50:L50"/>
    <mergeCell ref="C51:D51"/>
    <mergeCell ref="E51:F51"/>
    <mergeCell ref="G51:H51"/>
    <mergeCell ref="I51:J51"/>
    <mergeCell ref="K8:L8"/>
    <mergeCell ref="A10:L10"/>
    <mergeCell ref="A11:L11"/>
    <mergeCell ref="A12:L12"/>
    <mergeCell ref="A14:L14"/>
    <mergeCell ref="C15:D15"/>
    <mergeCell ref="E15:F15"/>
    <mergeCell ref="G15:H15"/>
    <mergeCell ref="I15:J15"/>
  </mergeCells>
  <hyperlinks>
    <hyperlink ref="A12" r:id="rId1" xr:uid="{A478D099-8EB1-417C-9886-2E150F51B105}"/>
  </hyperlinks>
  <pageMargins left="0" right="0" top="0" bottom="0" header="0" footer="0"/>
  <pageSetup scale="70" orientation="landscape" r:id="rId2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D2B861-AEF9-42F9-BA93-2A91D18FAE0A}">
  <dimension ref="A7:J246"/>
  <sheetViews>
    <sheetView topLeftCell="C13" workbookViewId="0">
      <selection activeCell="C206" sqref="C206"/>
    </sheetView>
  </sheetViews>
  <sheetFormatPr baseColWidth="10" defaultRowHeight="15" x14ac:dyDescent="0.25"/>
  <cols>
    <col min="1" max="1" width="4" customWidth="1"/>
    <col min="2" max="2" width="48.140625" customWidth="1"/>
    <col min="3" max="3" width="13.42578125" bestFit="1" customWidth="1"/>
    <col min="4" max="4" width="45.7109375" bestFit="1" customWidth="1"/>
    <col min="5" max="5" width="13.42578125" customWidth="1"/>
    <col min="6" max="6" width="16.7109375" bestFit="1" customWidth="1"/>
    <col min="7" max="7" width="15.140625" bestFit="1" customWidth="1"/>
    <col min="8" max="10" width="13.5703125" customWidth="1"/>
    <col min="257" max="257" width="4" customWidth="1"/>
    <col min="258" max="258" width="48.140625" customWidth="1"/>
    <col min="259" max="259" width="13.42578125" bestFit="1" customWidth="1"/>
    <col min="260" max="260" width="45.7109375" bestFit="1" customWidth="1"/>
    <col min="261" max="261" width="13.42578125" customWidth="1"/>
    <col min="262" max="262" width="16.7109375" bestFit="1" customWidth="1"/>
    <col min="263" max="263" width="15.140625" bestFit="1" customWidth="1"/>
    <col min="264" max="266" width="13.5703125" customWidth="1"/>
    <col min="513" max="513" width="4" customWidth="1"/>
    <col min="514" max="514" width="48.140625" customWidth="1"/>
    <col min="515" max="515" width="13.42578125" bestFit="1" customWidth="1"/>
    <col min="516" max="516" width="45.7109375" bestFit="1" customWidth="1"/>
    <col min="517" max="517" width="13.42578125" customWidth="1"/>
    <col min="518" max="518" width="16.7109375" bestFit="1" customWidth="1"/>
    <col min="519" max="519" width="15.140625" bestFit="1" customWidth="1"/>
    <col min="520" max="522" width="13.5703125" customWidth="1"/>
    <col min="769" max="769" width="4" customWidth="1"/>
    <col min="770" max="770" width="48.140625" customWidth="1"/>
    <col min="771" max="771" width="13.42578125" bestFit="1" customWidth="1"/>
    <col min="772" max="772" width="45.7109375" bestFit="1" customWidth="1"/>
    <col min="773" max="773" width="13.42578125" customWidth="1"/>
    <col min="774" max="774" width="16.7109375" bestFit="1" customWidth="1"/>
    <col min="775" max="775" width="15.140625" bestFit="1" customWidth="1"/>
    <col min="776" max="778" width="13.5703125" customWidth="1"/>
    <col min="1025" max="1025" width="4" customWidth="1"/>
    <col min="1026" max="1026" width="48.140625" customWidth="1"/>
    <col min="1027" max="1027" width="13.42578125" bestFit="1" customWidth="1"/>
    <col min="1028" max="1028" width="45.7109375" bestFit="1" customWidth="1"/>
    <col min="1029" max="1029" width="13.42578125" customWidth="1"/>
    <col min="1030" max="1030" width="16.7109375" bestFit="1" customWidth="1"/>
    <col min="1031" max="1031" width="15.140625" bestFit="1" customWidth="1"/>
    <col min="1032" max="1034" width="13.5703125" customWidth="1"/>
    <col min="1281" max="1281" width="4" customWidth="1"/>
    <col min="1282" max="1282" width="48.140625" customWidth="1"/>
    <col min="1283" max="1283" width="13.42578125" bestFit="1" customWidth="1"/>
    <col min="1284" max="1284" width="45.7109375" bestFit="1" customWidth="1"/>
    <col min="1285" max="1285" width="13.42578125" customWidth="1"/>
    <col min="1286" max="1286" width="16.7109375" bestFit="1" customWidth="1"/>
    <col min="1287" max="1287" width="15.140625" bestFit="1" customWidth="1"/>
    <col min="1288" max="1290" width="13.5703125" customWidth="1"/>
    <col min="1537" max="1537" width="4" customWidth="1"/>
    <col min="1538" max="1538" width="48.140625" customWidth="1"/>
    <col min="1539" max="1539" width="13.42578125" bestFit="1" customWidth="1"/>
    <col min="1540" max="1540" width="45.7109375" bestFit="1" customWidth="1"/>
    <col min="1541" max="1541" width="13.42578125" customWidth="1"/>
    <col min="1542" max="1542" width="16.7109375" bestFit="1" customWidth="1"/>
    <col min="1543" max="1543" width="15.140625" bestFit="1" customWidth="1"/>
    <col min="1544" max="1546" width="13.5703125" customWidth="1"/>
    <col min="1793" max="1793" width="4" customWidth="1"/>
    <col min="1794" max="1794" width="48.140625" customWidth="1"/>
    <col min="1795" max="1795" width="13.42578125" bestFit="1" customWidth="1"/>
    <col min="1796" max="1796" width="45.7109375" bestFit="1" customWidth="1"/>
    <col min="1797" max="1797" width="13.42578125" customWidth="1"/>
    <col min="1798" max="1798" width="16.7109375" bestFit="1" customWidth="1"/>
    <col min="1799" max="1799" width="15.140625" bestFit="1" customWidth="1"/>
    <col min="1800" max="1802" width="13.5703125" customWidth="1"/>
    <col min="2049" max="2049" width="4" customWidth="1"/>
    <col min="2050" max="2050" width="48.140625" customWidth="1"/>
    <col min="2051" max="2051" width="13.42578125" bestFit="1" customWidth="1"/>
    <col min="2052" max="2052" width="45.7109375" bestFit="1" customWidth="1"/>
    <col min="2053" max="2053" width="13.42578125" customWidth="1"/>
    <col min="2054" max="2054" width="16.7109375" bestFit="1" customWidth="1"/>
    <col min="2055" max="2055" width="15.140625" bestFit="1" customWidth="1"/>
    <col min="2056" max="2058" width="13.5703125" customWidth="1"/>
    <col min="2305" max="2305" width="4" customWidth="1"/>
    <col min="2306" max="2306" width="48.140625" customWidth="1"/>
    <col min="2307" max="2307" width="13.42578125" bestFit="1" customWidth="1"/>
    <col min="2308" max="2308" width="45.7109375" bestFit="1" customWidth="1"/>
    <col min="2309" max="2309" width="13.42578125" customWidth="1"/>
    <col min="2310" max="2310" width="16.7109375" bestFit="1" customWidth="1"/>
    <col min="2311" max="2311" width="15.140625" bestFit="1" customWidth="1"/>
    <col min="2312" max="2314" width="13.5703125" customWidth="1"/>
    <col min="2561" max="2561" width="4" customWidth="1"/>
    <col min="2562" max="2562" width="48.140625" customWidth="1"/>
    <col min="2563" max="2563" width="13.42578125" bestFit="1" customWidth="1"/>
    <col min="2564" max="2564" width="45.7109375" bestFit="1" customWidth="1"/>
    <col min="2565" max="2565" width="13.42578125" customWidth="1"/>
    <col min="2566" max="2566" width="16.7109375" bestFit="1" customWidth="1"/>
    <col min="2567" max="2567" width="15.140625" bestFit="1" customWidth="1"/>
    <col min="2568" max="2570" width="13.5703125" customWidth="1"/>
    <col min="2817" max="2817" width="4" customWidth="1"/>
    <col min="2818" max="2818" width="48.140625" customWidth="1"/>
    <col min="2819" max="2819" width="13.42578125" bestFit="1" customWidth="1"/>
    <col min="2820" max="2820" width="45.7109375" bestFit="1" customWidth="1"/>
    <col min="2821" max="2821" width="13.42578125" customWidth="1"/>
    <col min="2822" max="2822" width="16.7109375" bestFit="1" customWidth="1"/>
    <col min="2823" max="2823" width="15.140625" bestFit="1" customWidth="1"/>
    <col min="2824" max="2826" width="13.5703125" customWidth="1"/>
    <col min="3073" max="3073" width="4" customWidth="1"/>
    <col min="3074" max="3074" width="48.140625" customWidth="1"/>
    <col min="3075" max="3075" width="13.42578125" bestFit="1" customWidth="1"/>
    <col min="3076" max="3076" width="45.7109375" bestFit="1" customWidth="1"/>
    <col min="3077" max="3077" width="13.42578125" customWidth="1"/>
    <col min="3078" max="3078" width="16.7109375" bestFit="1" customWidth="1"/>
    <col min="3079" max="3079" width="15.140625" bestFit="1" customWidth="1"/>
    <col min="3080" max="3082" width="13.5703125" customWidth="1"/>
    <col min="3329" max="3329" width="4" customWidth="1"/>
    <col min="3330" max="3330" width="48.140625" customWidth="1"/>
    <col min="3331" max="3331" width="13.42578125" bestFit="1" customWidth="1"/>
    <col min="3332" max="3332" width="45.7109375" bestFit="1" customWidth="1"/>
    <col min="3333" max="3333" width="13.42578125" customWidth="1"/>
    <col min="3334" max="3334" width="16.7109375" bestFit="1" customWidth="1"/>
    <col min="3335" max="3335" width="15.140625" bestFit="1" customWidth="1"/>
    <col min="3336" max="3338" width="13.5703125" customWidth="1"/>
    <col min="3585" max="3585" width="4" customWidth="1"/>
    <col min="3586" max="3586" width="48.140625" customWidth="1"/>
    <col min="3587" max="3587" width="13.42578125" bestFit="1" customWidth="1"/>
    <col min="3588" max="3588" width="45.7109375" bestFit="1" customWidth="1"/>
    <col min="3589" max="3589" width="13.42578125" customWidth="1"/>
    <col min="3590" max="3590" width="16.7109375" bestFit="1" customWidth="1"/>
    <col min="3591" max="3591" width="15.140625" bestFit="1" customWidth="1"/>
    <col min="3592" max="3594" width="13.5703125" customWidth="1"/>
    <col min="3841" max="3841" width="4" customWidth="1"/>
    <col min="3842" max="3842" width="48.140625" customWidth="1"/>
    <col min="3843" max="3843" width="13.42578125" bestFit="1" customWidth="1"/>
    <col min="3844" max="3844" width="45.7109375" bestFit="1" customWidth="1"/>
    <col min="3845" max="3845" width="13.42578125" customWidth="1"/>
    <col min="3846" max="3846" width="16.7109375" bestFit="1" customWidth="1"/>
    <col min="3847" max="3847" width="15.140625" bestFit="1" customWidth="1"/>
    <col min="3848" max="3850" width="13.5703125" customWidth="1"/>
    <col min="4097" max="4097" width="4" customWidth="1"/>
    <col min="4098" max="4098" width="48.140625" customWidth="1"/>
    <col min="4099" max="4099" width="13.42578125" bestFit="1" customWidth="1"/>
    <col min="4100" max="4100" width="45.7109375" bestFit="1" customWidth="1"/>
    <col min="4101" max="4101" width="13.42578125" customWidth="1"/>
    <col min="4102" max="4102" width="16.7109375" bestFit="1" customWidth="1"/>
    <col min="4103" max="4103" width="15.140625" bestFit="1" customWidth="1"/>
    <col min="4104" max="4106" width="13.5703125" customWidth="1"/>
    <col min="4353" max="4353" width="4" customWidth="1"/>
    <col min="4354" max="4354" width="48.140625" customWidth="1"/>
    <col min="4355" max="4355" width="13.42578125" bestFit="1" customWidth="1"/>
    <col min="4356" max="4356" width="45.7109375" bestFit="1" customWidth="1"/>
    <col min="4357" max="4357" width="13.42578125" customWidth="1"/>
    <col min="4358" max="4358" width="16.7109375" bestFit="1" customWidth="1"/>
    <col min="4359" max="4359" width="15.140625" bestFit="1" customWidth="1"/>
    <col min="4360" max="4362" width="13.5703125" customWidth="1"/>
    <col min="4609" max="4609" width="4" customWidth="1"/>
    <col min="4610" max="4610" width="48.140625" customWidth="1"/>
    <col min="4611" max="4611" width="13.42578125" bestFit="1" customWidth="1"/>
    <col min="4612" max="4612" width="45.7109375" bestFit="1" customWidth="1"/>
    <col min="4613" max="4613" width="13.42578125" customWidth="1"/>
    <col min="4614" max="4614" width="16.7109375" bestFit="1" customWidth="1"/>
    <col min="4615" max="4615" width="15.140625" bestFit="1" customWidth="1"/>
    <col min="4616" max="4618" width="13.5703125" customWidth="1"/>
    <col min="4865" max="4865" width="4" customWidth="1"/>
    <col min="4866" max="4866" width="48.140625" customWidth="1"/>
    <col min="4867" max="4867" width="13.42578125" bestFit="1" customWidth="1"/>
    <col min="4868" max="4868" width="45.7109375" bestFit="1" customWidth="1"/>
    <col min="4869" max="4869" width="13.42578125" customWidth="1"/>
    <col min="4870" max="4870" width="16.7109375" bestFit="1" customWidth="1"/>
    <col min="4871" max="4871" width="15.140625" bestFit="1" customWidth="1"/>
    <col min="4872" max="4874" width="13.5703125" customWidth="1"/>
    <col min="5121" max="5121" width="4" customWidth="1"/>
    <col min="5122" max="5122" width="48.140625" customWidth="1"/>
    <col min="5123" max="5123" width="13.42578125" bestFit="1" customWidth="1"/>
    <col min="5124" max="5124" width="45.7109375" bestFit="1" customWidth="1"/>
    <col min="5125" max="5125" width="13.42578125" customWidth="1"/>
    <col min="5126" max="5126" width="16.7109375" bestFit="1" customWidth="1"/>
    <col min="5127" max="5127" width="15.140625" bestFit="1" customWidth="1"/>
    <col min="5128" max="5130" width="13.5703125" customWidth="1"/>
    <col min="5377" max="5377" width="4" customWidth="1"/>
    <col min="5378" max="5378" width="48.140625" customWidth="1"/>
    <col min="5379" max="5379" width="13.42578125" bestFit="1" customWidth="1"/>
    <col min="5380" max="5380" width="45.7109375" bestFit="1" customWidth="1"/>
    <col min="5381" max="5381" width="13.42578125" customWidth="1"/>
    <col min="5382" max="5382" width="16.7109375" bestFit="1" customWidth="1"/>
    <col min="5383" max="5383" width="15.140625" bestFit="1" customWidth="1"/>
    <col min="5384" max="5386" width="13.5703125" customWidth="1"/>
    <col min="5633" max="5633" width="4" customWidth="1"/>
    <col min="5634" max="5634" width="48.140625" customWidth="1"/>
    <col min="5635" max="5635" width="13.42578125" bestFit="1" customWidth="1"/>
    <col min="5636" max="5636" width="45.7109375" bestFit="1" customWidth="1"/>
    <col min="5637" max="5637" width="13.42578125" customWidth="1"/>
    <col min="5638" max="5638" width="16.7109375" bestFit="1" customWidth="1"/>
    <col min="5639" max="5639" width="15.140625" bestFit="1" customWidth="1"/>
    <col min="5640" max="5642" width="13.5703125" customWidth="1"/>
    <col min="5889" max="5889" width="4" customWidth="1"/>
    <col min="5890" max="5890" width="48.140625" customWidth="1"/>
    <col min="5891" max="5891" width="13.42578125" bestFit="1" customWidth="1"/>
    <col min="5892" max="5892" width="45.7109375" bestFit="1" customWidth="1"/>
    <col min="5893" max="5893" width="13.42578125" customWidth="1"/>
    <col min="5894" max="5894" width="16.7109375" bestFit="1" customWidth="1"/>
    <col min="5895" max="5895" width="15.140625" bestFit="1" customWidth="1"/>
    <col min="5896" max="5898" width="13.5703125" customWidth="1"/>
    <col min="6145" max="6145" width="4" customWidth="1"/>
    <col min="6146" max="6146" width="48.140625" customWidth="1"/>
    <col min="6147" max="6147" width="13.42578125" bestFit="1" customWidth="1"/>
    <col min="6148" max="6148" width="45.7109375" bestFit="1" customWidth="1"/>
    <col min="6149" max="6149" width="13.42578125" customWidth="1"/>
    <col min="6150" max="6150" width="16.7109375" bestFit="1" customWidth="1"/>
    <col min="6151" max="6151" width="15.140625" bestFit="1" customWidth="1"/>
    <col min="6152" max="6154" width="13.5703125" customWidth="1"/>
    <col min="6401" max="6401" width="4" customWidth="1"/>
    <col min="6402" max="6402" width="48.140625" customWidth="1"/>
    <col min="6403" max="6403" width="13.42578125" bestFit="1" customWidth="1"/>
    <col min="6404" max="6404" width="45.7109375" bestFit="1" customWidth="1"/>
    <col min="6405" max="6405" width="13.42578125" customWidth="1"/>
    <col min="6406" max="6406" width="16.7109375" bestFit="1" customWidth="1"/>
    <col min="6407" max="6407" width="15.140625" bestFit="1" customWidth="1"/>
    <col min="6408" max="6410" width="13.5703125" customWidth="1"/>
    <col min="6657" max="6657" width="4" customWidth="1"/>
    <col min="6658" max="6658" width="48.140625" customWidth="1"/>
    <col min="6659" max="6659" width="13.42578125" bestFit="1" customWidth="1"/>
    <col min="6660" max="6660" width="45.7109375" bestFit="1" customWidth="1"/>
    <col min="6661" max="6661" width="13.42578125" customWidth="1"/>
    <col min="6662" max="6662" width="16.7109375" bestFit="1" customWidth="1"/>
    <col min="6663" max="6663" width="15.140625" bestFit="1" customWidth="1"/>
    <col min="6664" max="6666" width="13.5703125" customWidth="1"/>
    <col min="6913" max="6913" width="4" customWidth="1"/>
    <col min="6914" max="6914" width="48.140625" customWidth="1"/>
    <col min="6915" max="6915" width="13.42578125" bestFit="1" customWidth="1"/>
    <col min="6916" max="6916" width="45.7109375" bestFit="1" customWidth="1"/>
    <col min="6917" max="6917" width="13.42578125" customWidth="1"/>
    <col min="6918" max="6918" width="16.7109375" bestFit="1" customWidth="1"/>
    <col min="6919" max="6919" width="15.140625" bestFit="1" customWidth="1"/>
    <col min="6920" max="6922" width="13.5703125" customWidth="1"/>
    <col min="7169" max="7169" width="4" customWidth="1"/>
    <col min="7170" max="7170" width="48.140625" customWidth="1"/>
    <col min="7171" max="7171" width="13.42578125" bestFit="1" customWidth="1"/>
    <col min="7172" max="7172" width="45.7109375" bestFit="1" customWidth="1"/>
    <col min="7173" max="7173" width="13.42578125" customWidth="1"/>
    <col min="7174" max="7174" width="16.7109375" bestFit="1" customWidth="1"/>
    <col min="7175" max="7175" width="15.140625" bestFit="1" customWidth="1"/>
    <col min="7176" max="7178" width="13.5703125" customWidth="1"/>
    <col min="7425" max="7425" width="4" customWidth="1"/>
    <col min="7426" max="7426" width="48.140625" customWidth="1"/>
    <col min="7427" max="7427" width="13.42578125" bestFit="1" customWidth="1"/>
    <col min="7428" max="7428" width="45.7109375" bestFit="1" customWidth="1"/>
    <col min="7429" max="7429" width="13.42578125" customWidth="1"/>
    <col min="7430" max="7430" width="16.7109375" bestFit="1" customWidth="1"/>
    <col min="7431" max="7431" width="15.140625" bestFit="1" customWidth="1"/>
    <col min="7432" max="7434" width="13.5703125" customWidth="1"/>
    <col min="7681" max="7681" width="4" customWidth="1"/>
    <col min="7682" max="7682" width="48.140625" customWidth="1"/>
    <col min="7683" max="7683" width="13.42578125" bestFit="1" customWidth="1"/>
    <col min="7684" max="7684" width="45.7109375" bestFit="1" customWidth="1"/>
    <col min="7685" max="7685" width="13.42578125" customWidth="1"/>
    <col min="7686" max="7686" width="16.7109375" bestFit="1" customWidth="1"/>
    <col min="7687" max="7687" width="15.140625" bestFit="1" customWidth="1"/>
    <col min="7688" max="7690" width="13.5703125" customWidth="1"/>
    <col min="7937" max="7937" width="4" customWidth="1"/>
    <col min="7938" max="7938" width="48.140625" customWidth="1"/>
    <col min="7939" max="7939" width="13.42578125" bestFit="1" customWidth="1"/>
    <col min="7940" max="7940" width="45.7109375" bestFit="1" customWidth="1"/>
    <col min="7941" max="7941" width="13.42578125" customWidth="1"/>
    <col min="7942" max="7942" width="16.7109375" bestFit="1" customWidth="1"/>
    <col min="7943" max="7943" width="15.140625" bestFit="1" customWidth="1"/>
    <col min="7944" max="7946" width="13.5703125" customWidth="1"/>
    <col min="8193" max="8193" width="4" customWidth="1"/>
    <col min="8194" max="8194" width="48.140625" customWidth="1"/>
    <col min="8195" max="8195" width="13.42578125" bestFit="1" customWidth="1"/>
    <col min="8196" max="8196" width="45.7109375" bestFit="1" customWidth="1"/>
    <col min="8197" max="8197" width="13.42578125" customWidth="1"/>
    <col min="8198" max="8198" width="16.7109375" bestFit="1" customWidth="1"/>
    <col min="8199" max="8199" width="15.140625" bestFit="1" customWidth="1"/>
    <col min="8200" max="8202" width="13.5703125" customWidth="1"/>
    <col min="8449" max="8449" width="4" customWidth="1"/>
    <col min="8450" max="8450" width="48.140625" customWidth="1"/>
    <col min="8451" max="8451" width="13.42578125" bestFit="1" customWidth="1"/>
    <col min="8452" max="8452" width="45.7109375" bestFit="1" customWidth="1"/>
    <col min="8453" max="8453" width="13.42578125" customWidth="1"/>
    <col min="8454" max="8454" width="16.7109375" bestFit="1" customWidth="1"/>
    <col min="8455" max="8455" width="15.140625" bestFit="1" customWidth="1"/>
    <col min="8456" max="8458" width="13.5703125" customWidth="1"/>
    <col min="8705" max="8705" width="4" customWidth="1"/>
    <col min="8706" max="8706" width="48.140625" customWidth="1"/>
    <col min="8707" max="8707" width="13.42578125" bestFit="1" customWidth="1"/>
    <col min="8708" max="8708" width="45.7109375" bestFit="1" customWidth="1"/>
    <col min="8709" max="8709" width="13.42578125" customWidth="1"/>
    <col min="8710" max="8710" width="16.7109375" bestFit="1" customWidth="1"/>
    <col min="8711" max="8711" width="15.140625" bestFit="1" customWidth="1"/>
    <col min="8712" max="8714" width="13.5703125" customWidth="1"/>
    <col min="8961" max="8961" width="4" customWidth="1"/>
    <col min="8962" max="8962" width="48.140625" customWidth="1"/>
    <col min="8963" max="8963" width="13.42578125" bestFit="1" customWidth="1"/>
    <col min="8964" max="8964" width="45.7109375" bestFit="1" customWidth="1"/>
    <col min="8965" max="8965" width="13.42578125" customWidth="1"/>
    <col min="8966" max="8966" width="16.7109375" bestFit="1" customWidth="1"/>
    <col min="8967" max="8967" width="15.140625" bestFit="1" customWidth="1"/>
    <col min="8968" max="8970" width="13.5703125" customWidth="1"/>
    <col min="9217" max="9217" width="4" customWidth="1"/>
    <col min="9218" max="9218" width="48.140625" customWidth="1"/>
    <col min="9219" max="9219" width="13.42578125" bestFit="1" customWidth="1"/>
    <col min="9220" max="9220" width="45.7109375" bestFit="1" customWidth="1"/>
    <col min="9221" max="9221" width="13.42578125" customWidth="1"/>
    <col min="9222" max="9222" width="16.7109375" bestFit="1" customWidth="1"/>
    <col min="9223" max="9223" width="15.140625" bestFit="1" customWidth="1"/>
    <col min="9224" max="9226" width="13.5703125" customWidth="1"/>
    <col min="9473" max="9473" width="4" customWidth="1"/>
    <col min="9474" max="9474" width="48.140625" customWidth="1"/>
    <col min="9475" max="9475" width="13.42578125" bestFit="1" customWidth="1"/>
    <col min="9476" max="9476" width="45.7109375" bestFit="1" customWidth="1"/>
    <col min="9477" max="9477" width="13.42578125" customWidth="1"/>
    <col min="9478" max="9478" width="16.7109375" bestFit="1" customWidth="1"/>
    <col min="9479" max="9479" width="15.140625" bestFit="1" customWidth="1"/>
    <col min="9480" max="9482" width="13.5703125" customWidth="1"/>
    <col min="9729" max="9729" width="4" customWidth="1"/>
    <col min="9730" max="9730" width="48.140625" customWidth="1"/>
    <col min="9731" max="9731" width="13.42578125" bestFit="1" customWidth="1"/>
    <col min="9732" max="9732" width="45.7109375" bestFit="1" customWidth="1"/>
    <col min="9733" max="9733" width="13.42578125" customWidth="1"/>
    <col min="9734" max="9734" width="16.7109375" bestFit="1" customWidth="1"/>
    <col min="9735" max="9735" width="15.140625" bestFit="1" customWidth="1"/>
    <col min="9736" max="9738" width="13.5703125" customWidth="1"/>
    <col min="9985" max="9985" width="4" customWidth="1"/>
    <col min="9986" max="9986" width="48.140625" customWidth="1"/>
    <col min="9987" max="9987" width="13.42578125" bestFit="1" customWidth="1"/>
    <col min="9988" max="9988" width="45.7109375" bestFit="1" customWidth="1"/>
    <col min="9989" max="9989" width="13.42578125" customWidth="1"/>
    <col min="9990" max="9990" width="16.7109375" bestFit="1" customWidth="1"/>
    <col min="9991" max="9991" width="15.140625" bestFit="1" customWidth="1"/>
    <col min="9992" max="9994" width="13.5703125" customWidth="1"/>
    <col min="10241" max="10241" width="4" customWidth="1"/>
    <col min="10242" max="10242" width="48.140625" customWidth="1"/>
    <col min="10243" max="10243" width="13.42578125" bestFit="1" customWidth="1"/>
    <col min="10244" max="10244" width="45.7109375" bestFit="1" customWidth="1"/>
    <col min="10245" max="10245" width="13.42578125" customWidth="1"/>
    <col min="10246" max="10246" width="16.7109375" bestFit="1" customWidth="1"/>
    <col min="10247" max="10247" width="15.140625" bestFit="1" customWidth="1"/>
    <col min="10248" max="10250" width="13.5703125" customWidth="1"/>
    <col min="10497" max="10497" width="4" customWidth="1"/>
    <col min="10498" max="10498" width="48.140625" customWidth="1"/>
    <col min="10499" max="10499" width="13.42578125" bestFit="1" customWidth="1"/>
    <col min="10500" max="10500" width="45.7109375" bestFit="1" customWidth="1"/>
    <col min="10501" max="10501" width="13.42578125" customWidth="1"/>
    <col min="10502" max="10502" width="16.7109375" bestFit="1" customWidth="1"/>
    <col min="10503" max="10503" width="15.140625" bestFit="1" customWidth="1"/>
    <col min="10504" max="10506" width="13.5703125" customWidth="1"/>
    <col min="10753" max="10753" width="4" customWidth="1"/>
    <col min="10754" max="10754" width="48.140625" customWidth="1"/>
    <col min="10755" max="10755" width="13.42578125" bestFit="1" customWidth="1"/>
    <col min="10756" max="10756" width="45.7109375" bestFit="1" customWidth="1"/>
    <col min="10757" max="10757" width="13.42578125" customWidth="1"/>
    <col min="10758" max="10758" width="16.7109375" bestFit="1" customWidth="1"/>
    <col min="10759" max="10759" width="15.140625" bestFit="1" customWidth="1"/>
    <col min="10760" max="10762" width="13.5703125" customWidth="1"/>
    <col min="11009" max="11009" width="4" customWidth="1"/>
    <col min="11010" max="11010" width="48.140625" customWidth="1"/>
    <col min="11011" max="11011" width="13.42578125" bestFit="1" customWidth="1"/>
    <col min="11012" max="11012" width="45.7109375" bestFit="1" customWidth="1"/>
    <col min="11013" max="11013" width="13.42578125" customWidth="1"/>
    <col min="11014" max="11014" width="16.7109375" bestFit="1" customWidth="1"/>
    <col min="11015" max="11015" width="15.140625" bestFit="1" customWidth="1"/>
    <col min="11016" max="11018" width="13.5703125" customWidth="1"/>
    <col min="11265" max="11265" width="4" customWidth="1"/>
    <col min="11266" max="11266" width="48.140625" customWidth="1"/>
    <col min="11267" max="11267" width="13.42578125" bestFit="1" customWidth="1"/>
    <col min="11268" max="11268" width="45.7109375" bestFit="1" customWidth="1"/>
    <col min="11269" max="11269" width="13.42578125" customWidth="1"/>
    <col min="11270" max="11270" width="16.7109375" bestFit="1" customWidth="1"/>
    <col min="11271" max="11271" width="15.140625" bestFit="1" customWidth="1"/>
    <col min="11272" max="11274" width="13.5703125" customWidth="1"/>
    <col min="11521" max="11521" width="4" customWidth="1"/>
    <col min="11522" max="11522" width="48.140625" customWidth="1"/>
    <col min="11523" max="11523" width="13.42578125" bestFit="1" customWidth="1"/>
    <col min="11524" max="11524" width="45.7109375" bestFit="1" customWidth="1"/>
    <col min="11525" max="11525" width="13.42578125" customWidth="1"/>
    <col min="11526" max="11526" width="16.7109375" bestFit="1" customWidth="1"/>
    <col min="11527" max="11527" width="15.140625" bestFit="1" customWidth="1"/>
    <col min="11528" max="11530" width="13.5703125" customWidth="1"/>
    <col min="11777" max="11777" width="4" customWidth="1"/>
    <col min="11778" max="11778" width="48.140625" customWidth="1"/>
    <col min="11779" max="11779" width="13.42578125" bestFit="1" customWidth="1"/>
    <col min="11780" max="11780" width="45.7109375" bestFit="1" customWidth="1"/>
    <col min="11781" max="11781" width="13.42578125" customWidth="1"/>
    <col min="11782" max="11782" width="16.7109375" bestFit="1" customWidth="1"/>
    <col min="11783" max="11783" width="15.140625" bestFit="1" customWidth="1"/>
    <col min="11784" max="11786" width="13.5703125" customWidth="1"/>
    <col min="12033" max="12033" width="4" customWidth="1"/>
    <col min="12034" max="12034" width="48.140625" customWidth="1"/>
    <col min="12035" max="12035" width="13.42578125" bestFit="1" customWidth="1"/>
    <col min="12036" max="12036" width="45.7109375" bestFit="1" customWidth="1"/>
    <col min="12037" max="12037" width="13.42578125" customWidth="1"/>
    <col min="12038" max="12038" width="16.7109375" bestFit="1" customWidth="1"/>
    <col min="12039" max="12039" width="15.140625" bestFit="1" customWidth="1"/>
    <col min="12040" max="12042" width="13.5703125" customWidth="1"/>
    <col min="12289" max="12289" width="4" customWidth="1"/>
    <col min="12290" max="12290" width="48.140625" customWidth="1"/>
    <col min="12291" max="12291" width="13.42578125" bestFit="1" customWidth="1"/>
    <col min="12292" max="12292" width="45.7109375" bestFit="1" customWidth="1"/>
    <col min="12293" max="12293" width="13.42578125" customWidth="1"/>
    <col min="12294" max="12294" width="16.7109375" bestFit="1" customWidth="1"/>
    <col min="12295" max="12295" width="15.140625" bestFit="1" customWidth="1"/>
    <col min="12296" max="12298" width="13.5703125" customWidth="1"/>
    <col min="12545" max="12545" width="4" customWidth="1"/>
    <col min="12546" max="12546" width="48.140625" customWidth="1"/>
    <col min="12547" max="12547" width="13.42578125" bestFit="1" customWidth="1"/>
    <col min="12548" max="12548" width="45.7109375" bestFit="1" customWidth="1"/>
    <col min="12549" max="12549" width="13.42578125" customWidth="1"/>
    <col min="12550" max="12550" width="16.7109375" bestFit="1" customWidth="1"/>
    <col min="12551" max="12551" width="15.140625" bestFit="1" customWidth="1"/>
    <col min="12552" max="12554" width="13.5703125" customWidth="1"/>
    <col min="12801" max="12801" width="4" customWidth="1"/>
    <col min="12802" max="12802" width="48.140625" customWidth="1"/>
    <col min="12803" max="12803" width="13.42578125" bestFit="1" customWidth="1"/>
    <col min="12804" max="12804" width="45.7109375" bestFit="1" customWidth="1"/>
    <col min="12805" max="12805" width="13.42578125" customWidth="1"/>
    <col min="12806" max="12806" width="16.7109375" bestFit="1" customWidth="1"/>
    <col min="12807" max="12807" width="15.140625" bestFit="1" customWidth="1"/>
    <col min="12808" max="12810" width="13.5703125" customWidth="1"/>
    <col min="13057" max="13057" width="4" customWidth="1"/>
    <col min="13058" max="13058" width="48.140625" customWidth="1"/>
    <col min="13059" max="13059" width="13.42578125" bestFit="1" customWidth="1"/>
    <col min="13060" max="13060" width="45.7109375" bestFit="1" customWidth="1"/>
    <col min="13061" max="13061" width="13.42578125" customWidth="1"/>
    <col min="13062" max="13062" width="16.7109375" bestFit="1" customWidth="1"/>
    <col min="13063" max="13063" width="15.140625" bestFit="1" customWidth="1"/>
    <col min="13064" max="13066" width="13.5703125" customWidth="1"/>
    <col min="13313" max="13313" width="4" customWidth="1"/>
    <col min="13314" max="13314" width="48.140625" customWidth="1"/>
    <col min="13315" max="13315" width="13.42578125" bestFit="1" customWidth="1"/>
    <col min="13316" max="13316" width="45.7109375" bestFit="1" customWidth="1"/>
    <col min="13317" max="13317" width="13.42578125" customWidth="1"/>
    <col min="13318" max="13318" width="16.7109375" bestFit="1" customWidth="1"/>
    <col min="13319" max="13319" width="15.140625" bestFit="1" customWidth="1"/>
    <col min="13320" max="13322" width="13.5703125" customWidth="1"/>
    <col min="13569" max="13569" width="4" customWidth="1"/>
    <col min="13570" max="13570" width="48.140625" customWidth="1"/>
    <col min="13571" max="13571" width="13.42578125" bestFit="1" customWidth="1"/>
    <col min="13572" max="13572" width="45.7109375" bestFit="1" customWidth="1"/>
    <col min="13573" max="13573" width="13.42578125" customWidth="1"/>
    <col min="13574" max="13574" width="16.7109375" bestFit="1" customWidth="1"/>
    <col min="13575" max="13575" width="15.140625" bestFit="1" customWidth="1"/>
    <col min="13576" max="13578" width="13.5703125" customWidth="1"/>
    <col min="13825" max="13825" width="4" customWidth="1"/>
    <col min="13826" max="13826" width="48.140625" customWidth="1"/>
    <col min="13827" max="13827" width="13.42578125" bestFit="1" customWidth="1"/>
    <col min="13828" max="13828" width="45.7109375" bestFit="1" customWidth="1"/>
    <col min="13829" max="13829" width="13.42578125" customWidth="1"/>
    <col min="13830" max="13830" width="16.7109375" bestFit="1" customWidth="1"/>
    <col min="13831" max="13831" width="15.140625" bestFit="1" customWidth="1"/>
    <col min="13832" max="13834" width="13.5703125" customWidth="1"/>
    <col min="14081" max="14081" width="4" customWidth="1"/>
    <col min="14082" max="14082" width="48.140625" customWidth="1"/>
    <col min="14083" max="14083" width="13.42578125" bestFit="1" customWidth="1"/>
    <col min="14084" max="14084" width="45.7109375" bestFit="1" customWidth="1"/>
    <col min="14085" max="14085" width="13.42578125" customWidth="1"/>
    <col min="14086" max="14086" width="16.7109375" bestFit="1" customWidth="1"/>
    <col min="14087" max="14087" width="15.140625" bestFit="1" customWidth="1"/>
    <col min="14088" max="14090" width="13.5703125" customWidth="1"/>
    <col min="14337" max="14337" width="4" customWidth="1"/>
    <col min="14338" max="14338" width="48.140625" customWidth="1"/>
    <col min="14339" max="14339" width="13.42578125" bestFit="1" customWidth="1"/>
    <col min="14340" max="14340" width="45.7109375" bestFit="1" customWidth="1"/>
    <col min="14341" max="14341" width="13.42578125" customWidth="1"/>
    <col min="14342" max="14342" width="16.7109375" bestFit="1" customWidth="1"/>
    <col min="14343" max="14343" width="15.140625" bestFit="1" customWidth="1"/>
    <col min="14344" max="14346" width="13.5703125" customWidth="1"/>
    <col min="14593" max="14593" width="4" customWidth="1"/>
    <col min="14594" max="14594" width="48.140625" customWidth="1"/>
    <col min="14595" max="14595" width="13.42578125" bestFit="1" customWidth="1"/>
    <col min="14596" max="14596" width="45.7109375" bestFit="1" customWidth="1"/>
    <col min="14597" max="14597" width="13.42578125" customWidth="1"/>
    <col min="14598" max="14598" width="16.7109375" bestFit="1" customWidth="1"/>
    <col min="14599" max="14599" width="15.140625" bestFit="1" customWidth="1"/>
    <col min="14600" max="14602" width="13.5703125" customWidth="1"/>
    <col min="14849" max="14849" width="4" customWidth="1"/>
    <col min="14850" max="14850" width="48.140625" customWidth="1"/>
    <col min="14851" max="14851" width="13.42578125" bestFit="1" customWidth="1"/>
    <col min="14852" max="14852" width="45.7109375" bestFit="1" customWidth="1"/>
    <col min="14853" max="14853" width="13.42578125" customWidth="1"/>
    <col min="14854" max="14854" width="16.7109375" bestFit="1" customWidth="1"/>
    <col min="14855" max="14855" width="15.140625" bestFit="1" customWidth="1"/>
    <col min="14856" max="14858" width="13.5703125" customWidth="1"/>
    <col min="15105" max="15105" width="4" customWidth="1"/>
    <col min="15106" max="15106" width="48.140625" customWidth="1"/>
    <col min="15107" max="15107" width="13.42578125" bestFit="1" customWidth="1"/>
    <col min="15108" max="15108" width="45.7109375" bestFit="1" customWidth="1"/>
    <col min="15109" max="15109" width="13.42578125" customWidth="1"/>
    <col min="15110" max="15110" width="16.7109375" bestFit="1" customWidth="1"/>
    <col min="15111" max="15111" width="15.140625" bestFit="1" customWidth="1"/>
    <col min="15112" max="15114" width="13.5703125" customWidth="1"/>
    <col min="15361" max="15361" width="4" customWidth="1"/>
    <col min="15362" max="15362" width="48.140625" customWidth="1"/>
    <col min="15363" max="15363" width="13.42578125" bestFit="1" customWidth="1"/>
    <col min="15364" max="15364" width="45.7109375" bestFit="1" customWidth="1"/>
    <col min="15365" max="15365" width="13.42578125" customWidth="1"/>
    <col min="15366" max="15366" width="16.7109375" bestFit="1" customWidth="1"/>
    <col min="15367" max="15367" width="15.140625" bestFit="1" customWidth="1"/>
    <col min="15368" max="15370" width="13.5703125" customWidth="1"/>
    <col min="15617" max="15617" width="4" customWidth="1"/>
    <col min="15618" max="15618" width="48.140625" customWidth="1"/>
    <col min="15619" max="15619" width="13.42578125" bestFit="1" customWidth="1"/>
    <col min="15620" max="15620" width="45.7109375" bestFit="1" customWidth="1"/>
    <col min="15621" max="15621" width="13.42578125" customWidth="1"/>
    <col min="15622" max="15622" width="16.7109375" bestFit="1" customWidth="1"/>
    <col min="15623" max="15623" width="15.140625" bestFit="1" customWidth="1"/>
    <col min="15624" max="15626" width="13.5703125" customWidth="1"/>
    <col min="15873" max="15873" width="4" customWidth="1"/>
    <col min="15874" max="15874" width="48.140625" customWidth="1"/>
    <col min="15875" max="15875" width="13.42578125" bestFit="1" customWidth="1"/>
    <col min="15876" max="15876" width="45.7109375" bestFit="1" customWidth="1"/>
    <col min="15877" max="15877" width="13.42578125" customWidth="1"/>
    <col min="15878" max="15878" width="16.7109375" bestFit="1" customWidth="1"/>
    <col min="15879" max="15879" width="15.140625" bestFit="1" customWidth="1"/>
    <col min="15880" max="15882" width="13.5703125" customWidth="1"/>
    <col min="16129" max="16129" width="4" customWidth="1"/>
    <col min="16130" max="16130" width="48.140625" customWidth="1"/>
    <col min="16131" max="16131" width="13.42578125" bestFit="1" customWidth="1"/>
    <col min="16132" max="16132" width="45.7109375" bestFit="1" customWidth="1"/>
    <col min="16133" max="16133" width="13.42578125" customWidth="1"/>
    <col min="16134" max="16134" width="16.7109375" bestFit="1" customWidth="1"/>
    <col min="16135" max="16135" width="15.140625" bestFit="1" customWidth="1"/>
    <col min="16136" max="16138" width="13.5703125" customWidth="1"/>
  </cols>
  <sheetData>
    <row r="7" spans="1:10" ht="15.75" thickBot="1" x14ac:dyDescent="0.3"/>
    <row r="8" spans="1:10" ht="16.5" thickBot="1" x14ac:dyDescent="0.3">
      <c r="B8" s="1" t="s">
        <v>0</v>
      </c>
      <c r="I8" s="192" t="s">
        <v>155</v>
      </c>
      <c r="J8" s="193"/>
    </row>
    <row r="9" spans="1:10" ht="5.25" customHeight="1" x14ac:dyDescent="0.25"/>
    <row r="10" spans="1:10" x14ac:dyDescent="0.25">
      <c r="A10" s="194" t="s">
        <v>1</v>
      </c>
      <c r="B10" s="194"/>
      <c r="C10" s="194"/>
      <c r="D10" s="194"/>
      <c r="E10" s="194"/>
      <c r="F10" s="194"/>
      <c r="G10" s="194"/>
      <c r="H10" s="194"/>
      <c r="I10" s="194"/>
      <c r="J10" s="194"/>
    </row>
    <row r="11" spans="1:10" x14ac:dyDescent="0.25">
      <c r="A11" s="190" t="s">
        <v>2</v>
      </c>
      <c r="B11" s="190"/>
      <c r="C11" s="190"/>
      <c r="D11" s="190"/>
      <c r="E11" s="190"/>
      <c r="F11" s="190"/>
      <c r="G11" s="190"/>
      <c r="H11" s="190"/>
      <c r="I11" s="190"/>
      <c r="J11" s="190"/>
    </row>
    <row r="12" spans="1:10" x14ac:dyDescent="0.25">
      <c r="A12" s="195" t="s">
        <v>3</v>
      </c>
      <c r="B12" s="190"/>
      <c r="C12" s="190"/>
      <c r="D12" s="190"/>
      <c r="E12" s="190"/>
      <c r="F12" s="190"/>
      <c r="G12" s="190"/>
      <c r="H12" s="190"/>
      <c r="I12" s="190"/>
      <c r="J12" s="190"/>
    </row>
    <row r="13" spans="1:10" ht="4.5" customHeight="1" x14ac:dyDescent="0.25">
      <c r="A13" s="133"/>
      <c r="B13" s="133"/>
      <c r="C13" s="133"/>
      <c r="D13" s="133"/>
      <c r="E13" s="133"/>
      <c r="F13" s="133"/>
      <c r="G13" s="133"/>
      <c r="H13" s="133"/>
      <c r="I13" s="133"/>
      <c r="J13" s="133"/>
    </row>
    <row r="14" spans="1:10" ht="16.5" hidden="1" thickBot="1" x14ac:dyDescent="0.3">
      <c r="A14" s="196" t="s">
        <v>59</v>
      </c>
      <c r="B14" s="196"/>
      <c r="C14" s="196"/>
      <c r="D14" s="196"/>
      <c r="E14" s="196"/>
      <c r="F14" s="196"/>
      <c r="G14" s="196"/>
      <c r="H14" s="196"/>
      <c r="I14" s="196"/>
      <c r="J14" s="196"/>
    </row>
    <row r="15" spans="1:10" ht="30.75" hidden="1" customHeight="1" thickBot="1" x14ac:dyDescent="0.35">
      <c r="A15" s="4" t="s">
        <v>4</v>
      </c>
      <c r="B15" s="5" t="s">
        <v>5</v>
      </c>
      <c r="C15" s="197" t="s">
        <v>6</v>
      </c>
      <c r="D15" s="198"/>
      <c r="E15" s="197" t="s">
        <v>7</v>
      </c>
      <c r="F15" s="199"/>
      <c r="G15" s="197" t="s">
        <v>8</v>
      </c>
      <c r="H15" s="198"/>
      <c r="I15" s="197" t="s">
        <v>9</v>
      </c>
      <c r="J15" s="198"/>
    </row>
    <row r="16" spans="1:10" ht="15.75" hidden="1" x14ac:dyDescent="0.3">
      <c r="A16" s="6"/>
      <c r="B16" s="7"/>
      <c r="C16" s="8" t="s">
        <v>10</v>
      </c>
      <c r="D16" s="8" t="s">
        <v>11</v>
      </c>
      <c r="E16" s="8" t="s">
        <v>10</v>
      </c>
      <c r="F16" s="8" t="s">
        <v>11</v>
      </c>
      <c r="G16" s="8" t="s">
        <v>10</v>
      </c>
      <c r="H16" s="8" t="s">
        <v>11</v>
      </c>
      <c r="I16" s="8" t="s">
        <v>10</v>
      </c>
      <c r="J16" s="8" t="s">
        <v>11</v>
      </c>
    </row>
    <row r="17" spans="1:10" ht="15.75" hidden="1" x14ac:dyDescent="0.3">
      <c r="A17" s="10"/>
      <c r="B17" s="7" t="s">
        <v>12</v>
      </c>
      <c r="C17" s="11">
        <v>1764858.42</v>
      </c>
      <c r="D17" s="11">
        <v>1492317.42</v>
      </c>
      <c r="E17" s="11">
        <v>1764858.42</v>
      </c>
      <c r="F17" s="11">
        <v>1792563.63</v>
      </c>
      <c r="G17" s="11">
        <v>1764858.42</v>
      </c>
      <c r="H17" s="11">
        <v>1578007.92</v>
      </c>
      <c r="I17" s="11">
        <v>1764858.42</v>
      </c>
      <c r="J17" s="11">
        <v>1803793.55</v>
      </c>
    </row>
    <row r="18" spans="1:10" ht="15.75" hidden="1" x14ac:dyDescent="0.3">
      <c r="A18" s="27"/>
      <c r="B18" s="7"/>
      <c r="C18" s="28"/>
      <c r="D18" s="27"/>
      <c r="E18" s="43"/>
      <c r="F18" s="43"/>
      <c r="G18" s="27"/>
      <c r="H18" s="43"/>
      <c r="I18" s="27"/>
      <c r="J18" s="43"/>
    </row>
    <row r="19" spans="1:10" ht="15.75" hidden="1" x14ac:dyDescent="0.3">
      <c r="A19" s="27"/>
      <c r="B19" s="7" t="s">
        <v>13</v>
      </c>
      <c r="C19" s="11">
        <f t="shared" ref="C19:J19" si="0">+C27+C43</f>
        <v>2818474.9200000004</v>
      </c>
      <c r="D19" s="11">
        <f t="shared" si="0"/>
        <v>0</v>
      </c>
      <c r="E19" s="11">
        <f t="shared" si="0"/>
        <v>2818474.9200000004</v>
      </c>
      <c r="F19" s="11">
        <f t="shared" si="0"/>
        <v>67111.01999999999</v>
      </c>
      <c r="G19" s="11">
        <f t="shared" si="0"/>
        <v>2818474.9200000004</v>
      </c>
      <c r="H19" s="11">
        <f t="shared" si="0"/>
        <v>58543.64</v>
      </c>
      <c r="I19" s="11">
        <f t="shared" si="0"/>
        <v>2818474.9200000004</v>
      </c>
      <c r="J19" s="11">
        <f t="shared" si="0"/>
        <v>3743927.3</v>
      </c>
    </row>
    <row r="20" spans="1:10" hidden="1" x14ac:dyDescent="0.25">
      <c r="A20" s="31"/>
      <c r="B20" s="16" t="s">
        <v>14</v>
      </c>
      <c r="C20" s="24">
        <v>62500</v>
      </c>
      <c r="D20" s="24"/>
      <c r="E20" s="24">
        <v>62500</v>
      </c>
      <c r="F20" s="24">
        <v>56112.02</v>
      </c>
      <c r="G20" s="24">
        <v>62500</v>
      </c>
      <c r="H20" s="24"/>
      <c r="I20" s="24">
        <v>62500</v>
      </c>
      <c r="J20" s="24">
        <v>68083.009999999995</v>
      </c>
    </row>
    <row r="21" spans="1:10" hidden="1" x14ac:dyDescent="0.25">
      <c r="A21" s="31"/>
      <c r="B21" s="16" t="s">
        <v>15</v>
      </c>
      <c r="C21" s="24">
        <v>7500</v>
      </c>
      <c r="D21" s="24"/>
      <c r="E21" s="24">
        <v>7500</v>
      </c>
      <c r="F21" s="24">
        <v>10999</v>
      </c>
      <c r="G21" s="24">
        <v>7500</v>
      </c>
      <c r="H21" s="24">
        <v>11011</v>
      </c>
      <c r="I21" s="24">
        <v>7500</v>
      </c>
      <c r="J21" s="24">
        <v>10992</v>
      </c>
    </row>
    <row r="22" spans="1:10" hidden="1" x14ac:dyDescent="0.25">
      <c r="A22" s="31"/>
      <c r="B22" s="16" t="s">
        <v>16</v>
      </c>
      <c r="C22" s="24">
        <v>8133.97</v>
      </c>
      <c r="D22" s="24"/>
      <c r="E22" s="24">
        <v>8133.97</v>
      </c>
      <c r="F22" s="24"/>
      <c r="G22" s="24">
        <v>8133.97</v>
      </c>
      <c r="H22" s="24"/>
      <c r="I22" s="24">
        <v>8133.97</v>
      </c>
      <c r="J22" s="24">
        <v>4358</v>
      </c>
    </row>
    <row r="23" spans="1:10" hidden="1" x14ac:dyDescent="0.25">
      <c r="A23" s="31"/>
      <c r="B23" s="16" t="s">
        <v>17</v>
      </c>
      <c r="C23" s="24">
        <v>33333.33</v>
      </c>
      <c r="D23" s="24"/>
      <c r="E23" s="24">
        <v>33333.33</v>
      </c>
      <c r="F23" s="24"/>
      <c r="G23" s="24">
        <v>33333.33</v>
      </c>
      <c r="H23" s="24"/>
      <c r="I23" s="24">
        <v>33333.33</v>
      </c>
      <c r="J23" s="24">
        <v>45020</v>
      </c>
    </row>
    <row r="24" spans="1:10" hidden="1" x14ac:dyDescent="0.25">
      <c r="A24" s="31"/>
      <c r="B24" s="16" t="s">
        <v>19</v>
      </c>
      <c r="C24" s="24">
        <v>165141.75</v>
      </c>
      <c r="D24" s="24"/>
      <c r="E24" s="24">
        <v>165141.75</v>
      </c>
      <c r="F24" s="24"/>
      <c r="G24" s="24">
        <v>165141.75</v>
      </c>
      <c r="H24" s="24">
        <v>1000</v>
      </c>
      <c r="I24" s="24">
        <v>165141.75</v>
      </c>
      <c r="J24" s="24">
        <v>26842.86</v>
      </c>
    </row>
    <row r="25" spans="1:10" hidden="1" x14ac:dyDescent="0.25">
      <c r="A25" s="31"/>
      <c r="B25" s="16" t="s">
        <v>20</v>
      </c>
      <c r="C25" s="24">
        <v>40000</v>
      </c>
      <c r="D25" s="24"/>
      <c r="E25" s="24">
        <v>40000</v>
      </c>
      <c r="F25" s="24"/>
      <c r="G25" s="24">
        <v>40000</v>
      </c>
      <c r="H25" s="24"/>
      <c r="I25" s="24">
        <v>40000</v>
      </c>
      <c r="J25" s="24">
        <v>76240</v>
      </c>
    </row>
    <row r="26" spans="1:10" hidden="1" x14ac:dyDescent="0.25">
      <c r="A26" s="31"/>
      <c r="B26" s="16" t="s">
        <v>21</v>
      </c>
      <c r="C26" s="24">
        <v>26305.03</v>
      </c>
      <c r="D26" s="24"/>
      <c r="E26" s="24">
        <v>26305.03</v>
      </c>
      <c r="F26" s="24"/>
      <c r="G26" s="24">
        <v>26305.03</v>
      </c>
      <c r="H26" s="24">
        <v>46532.639999999999</v>
      </c>
      <c r="I26" s="24">
        <v>26305.03</v>
      </c>
      <c r="J26" s="24">
        <v>55063.68</v>
      </c>
    </row>
    <row r="27" spans="1:10" ht="16.5" hidden="1" thickBot="1" x14ac:dyDescent="0.35">
      <c r="A27" s="31"/>
      <c r="B27" s="18" t="s">
        <v>22</v>
      </c>
      <c r="C27" s="32">
        <f t="shared" ref="C27:J27" si="1">SUM(C20:C26)</f>
        <v>342914.07999999996</v>
      </c>
      <c r="D27" s="32">
        <f t="shared" si="1"/>
        <v>0</v>
      </c>
      <c r="E27" s="32">
        <f t="shared" si="1"/>
        <v>342914.07999999996</v>
      </c>
      <c r="F27" s="32">
        <f t="shared" si="1"/>
        <v>67111.01999999999</v>
      </c>
      <c r="G27" s="32">
        <f t="shared" si="1"/>
        <v>342914.07999999996</v>
      </c>
      <c r="H27" s="32">
        <f t="shared" si="1"/>
        <v>58543.64</v>
      </c>
      <c r="I27" s="32">
        <f t="shared" si="1"/>
        <v>342914.07999999996</v>
      </c>
      <c r="J27" s="32">
        <f t="shared" si="1"/>
        <v>286599.55</v>
      </c>
    </row>
    <row r="28" spans="1:10" ht="15.75" hidden="1" x14ac:dyDescent="0.3">
      <c r="A28" s="31"/>
      <c r="B28" s="19" t="s">
        <v>23</v>
      </c>
      <c r="C28" s="33"/>
      <c r="D28" s="33"/>
      <c r="E28" s="33"/>
      <c r="F28" s="33"/>
      <c r="G28" s="33"/>
      <c r="H28" s="33"/>
      <c r="I28" s="33"/>
      <c r="J28" s="33"/>
    </row>
    <row r="29" spans="1:10" hidden="1" x14ac:dyDescent="0.25">
      <c r="A29" s="31"/>
      <c r="B29" s="16" t="s">
        <v>24</v>
      </c>
      <c r="C29" s="24">
        <v>60936.45</v>
      </c>
      <c r="D29" s="24"/>
      <c r="E29" s="24">
        <v>60936.45</v>
      </c>
      <c r="F29" s="24"/>
      <c r="G29" s="24">
        <v>60936.45</v>
      </c>
      <c r="H29" s="24"/>
      <c r="I29" s="24">
        <v>60936.45</v>
      </c>
      <c r="J29" s="24">
        <v>202940.25</v>
      </c>
    </row>
    <row r="30" spans="1:10" hidden="1" x14ac:dyDescent="0.25">
      <c r="A30" s="31"/>
      <c r="B30" s="16" t="s">
        <v>25</v>
      </c>
      <c r="C30" s="24">
        <v>600</v>
      </c>
      <c r="D30" s="24"/>
      <c r="E30" s="24">
        <v>600</v>
      </c>
      <c r="F30" s="24"/>
      <c r="G30" s="24">
        <v>600</v>
      </c>
      <c r="H30" s="24"/>
      <c r="I30" s="24">
        <v>600</v>
      </c>
      <c r="J30" s="24"/>
    </row>
    <row r="31" spans="1:10" hidden="1" x14ac:dyDescent="0.25">
      <c r="A31" s="31"/>
      <c r="B31" s="16" t="s">
        <v>48</v>
      </c>
      <c r="C31" s="24">
        <v>945.42</v>
      </c>
      <c r="D31" s="24"/>
      <c r="E31" s="24">
        <v>945.42</v>
      </c>
      <c r="F31" s="24"/>
      <c r="G31" s="24">
        <v>945.42</v>
      </c>
      <c r="H31" s="24"/>
      <c r="I31" s="24">
        <v>945.42</v>
      </c>
      <c r="J31" s="24"/>
    </row>
    <row r="32" spans="1:10" hidden="1" x14ac:dyDescent="0.25">
      <c r="A32" s="31"/>
      <c r="B32" s="16" t="s">
        <v>26</v>
      </c>
      <c r="C32" s="24">
        <v>169652.57</v>
      </c>
      <c r="D32" s="24"/>
      <c r="E32" s="24">
        <v>169652.57</v>
      </c>
      <c r="F32" s="24"/>
      <c r="G32" s="24">
        <v>169652.57</v>
      </c>
      <c r="H32" s="24"/>
      <c r="I32" s="24">
        <v>169652.57</v>
      </c>
      <c r="J32" s="24">
        <v>178282.05</v>
      </c>
    </row>
    <row r="33" spans="1:10" hidden="1" x14ac:dyDescent="0.25">
      <c r="A33" s="31"/>
      <c r="B33" s="16" t="s">
        <v>27</v>
      </c>
      <c r="C33" s="24">
        <v>912</v>
      </c>
      <c r="D33" s="24"/>
      <c r="E33" s="24">
        <v>912</v>
      </c>
      <c r="F33" s="24"/>
      <c r="G33" s="24">
        <v>912</v>
      </c>
      <c r="H33" s="24"/>
      <c r="I33" s="24">
        <v>912</v>
      </c>
      <c r="J33" s="24"/>
    </row>
    <row r="34" spans="1:10" hidden="1" x14ac:dyDescent="0.25">
      <c r="A34" s="31"/>
      <c r="B34" s="16" t="s">
        <v>28</v>
      </c>
      <c r="C34" s="24">
        <v>427229.65</v>
      </c>
      <c r="D34" s="24"/>
      <c r="E34" s="24">
        <v>427229.65</v>
      </c>
      <c r="F34" s="24"/>
      <c r="G34" s="24">
        <v>427229.65</v>
      </c>
      <c r="H34" s="24"/>
      <c r="I34" s="24">
        <v>427229.65</v>
      </c>
      <c r="J34" s="24">
        <v>1425199.8</v>
      </c>
    </row>
    <row r="35" spans="1:10" hidden="1" x14ac:dyDescent="0.25">
      <c r="A35" s="31"/>
      <c r="B35" s="16" t="s">
        <v>29</v>
      </c>
      <c r="C35" s="24">
        <v>100</v>
      </c>
      <c r="D35" s="24"/>
      <c r="E35" s="24">
        <v>100</v>
      </c>
      <c r="F35" s="24"/>
      <c r="G35" s="24">
        <v>100</v>
      </c>
      <c r="H35" s="24"/>
      <c r="I35" s="24">
        <v>100</v>
      </c>
      <c r="J35" s="24"/>
    </row>
    <row r="36" spans="1:10" hidden="1" x14ac:dyDescent="0.25">
      <c r="A36" s="31"/>
      <c r="B36" s="16" t="s">
        <v>30</v>
      </c>
      <c r="C36" s="24">
        <v>13579.7</v>
      </c>
      <c r="D36" s="24"/>
      <c r="E36" s="24">
        <v>13579.7</v>
      </c>
      <c r="F36" s="24"/>
      <c r="G36" s="24">
        <v>13579.7</v>
      </c>
      <c r="H36" s="24"/>
      <c r="I36" s="24">
        <v>13579.7</v>
      </c>
      <c r="J36" s="24">
        <v>75162.240000000005</v>
      </c>
    </row>
    <row r="37" spans="1:10" hidden="1" x14ac:dyDescent="0.25">
      <c r="A37" s="31"/>
      <c r="B37" s="16" t="s">
        <v>32</v>
      </c>
      <c r="C37" s="24">
        <v>310</v>
      </c>
      <c r="D37" s="24"/>
      <c r="E37" s="24">
        <v>310</v>
      </c>
      <c r="F37" s="24"/>
      <c r="G37" s="24">
        <v>310</v>
      </c>
      <c r="H37" s="24"/>
      <c r="I37" s="24">
        <v>310</v>
      </c>
      <c r="J37" s="24"/>
    </row>
    <row r="38" spans="1:10" hidden="1" x14ac:dyDescent="0.25">
      <c r="A38" s="31"/>
      <c r="B38" s="16" t="s">
        <v>33</v>
      </c>
      <c r="C38" s="24">
        <v>10809.43</v>
      </c>
      <c r="D38" s="24"/>
      <c r="E38" s="24">
        <v>10809.43</v>
      </c>
      <c r="F38" s="24"/>
      <c r="G38" s="24">
        <v>10809.43</v>
      </c>
      <c r="H38" s="24"/>
      <c r="I38" s="24">
        <v>10809.43</v>
      </c>
      <c r="J38" s="24">
        <v>14528.6</v>
      </c>
    </row>
    <row r="39" spans="1:10" hidden="1" x14ac:dyDescent="0.25">
      <c r="A39" s="31"/>
      <c r="B39" s="16" t="s">
        <v>34</v>
      </c>
      <c r="C39" s="24">
        <v>1780006.32</v>
      </c>
      <c r="D39" s="24"/>
      <c r="E39" s="24">
        <v>1780006.32</v>
      </c>
      <c r="F39" s="24"/>
      <c r="G39" s="24">
        <v>1780006.32</v>
      </c>
      <c r="H39" s="24"/>
      <c r="I39" s="24">
        <v>1780006.32</v>
      </c>
      <c r="J39" s="24">
        <v>1545914.81</v>
      </c>
    </row>
    <row r="40" spans="1:10" hidden="1" x14ac:dyDescent="0.25">
      <c r="A40" s="31"/>
      <c r="B40" s="16" t="s">
        <v>35</v>
      </c>
      <c r="C40" s="24">
        <v>2208.6999999999998</v>
      </c>
      <c r="D40" s="24"/>
      <c r="E40" s="24">
        <v>2208.6999999999998</v>
      </c>
      <c r="F40" s="24"/>
      <c r="G40" s="24">
        <v>2208.6999999999998</v>
      </c>
      <c r="H40" s="24"/>
      <c r="I40" s="24">
        <v>2208.6999999999998</v>
      </c>
      <c r="J40" s="24">
        <v>15300</v>
      </c>
    </row>
    <row r="41" spans="1:10" hidden="1" x14ac:dyDescent="0.25">
      <c r="A41" s="31"/>
      <c r="B41" s="16" t="s">
        <v>36</v>
      </c>
      <c r="C41" s="24">
        <v>8105.1</v>
      </c>
      <c r="D41" s="24"/>
      <c r="E41" s="24">
        <v>8105.1</v>
      </c>
      <c r="F41" s="24"/>
      <c r="G41" s="24">
        <v>8105.1</v>
      </c>
      <c r="H41" s="24"/>
      <c r="I41" s="24">
        <v>8105.1</v>
      </c>
      <c r="J41" s="24"/>
    </row>
    <row r="42" spans="1:10" hidden="1" x14ac:dyDescent="0.25">
      <c r="A42" s="31"/>
      <c r="B42" s="16" t="s">
        <v>37</v>
      </c>
      <c r="C42" s="24">
        <v>165.5</v>
      </c>
      <c r="D42" s="24"/>
      <c r="E42" s="24">
        <v>165.5</v>
      </c>
      <c r="F42" s="24"/>
      <c r="G42" s="24">
        <v>165.5</v>
      </c>
      <c r="H42" s="24"/>
      <c r="I42" s="24">
        <v>165.5</v>
      </c>
      <c r="J42" s="24"/>
    </row>
    <row r="43" spans="1:10" ht="16.5" hidden="1" thickBot="1" x14ac:dyDescent="0.35">
      <c r="A43" s="31"/>
      <c r="B43" s="20" t="s">
        <v>38</v>
      </c>
      <c r="C43" s="32">
        <f t="shared" ref="C43:J43" si="2">SUM(C29:C42)</f>
        <v>2475560.8400000003</v>
      </c>
      <c r="D43" s="32">
        <f t="shared" si="2"/>
        <v>0</v>
      </c>
      <c r="E43" s="32">
        <f t="shared" si="2"/>
        <v>2475560.8400000003</v>
      </c>
      <c r="F43" s="32">
        <f t="shared" si="2"/>
        <v>0</v>
      </c>
      <c r="G43" s="32">
        <f t="shared" si="2"/>
        <v>2475560.8400000003</v>
      </c>
      <c r="H43" s="32">
        <f t="shared" si="2"/>
        <v>0</v>
      </c>
      <c r="I43" s="32">
        <f t="shared" si="2"/>
        <v>2475560.8400000003</v>
      </c>
      <c r="J43" s="32">
        <f t="shared" si="2"/>
        <v>3457327.75</v>
      </c>
    </row>
    <row r="44" spans="1:10" hidden="1" x14ac:dyDescent="0.25"/>
    <row r="45" spans="1:10" hidden="1" x14ac:dyDescent="0.25"/>
    <row r="46" spans="1:10" ht="16.5" hidden="1" thickBot="1" x14ac:dyDescent="0.3">
      <c r="A46" s="196" t="s">
        <v>60</v>
      </c>
      <c r="B46" s="196"/>
      <c r="C46" s="196"/>
      <c r="D46" s="196"/>
      <c r="E46" s="196"/>
      <c r="F46" s="196"/>
      <c r="G46" s="196"/>
      <c r="H46" s="196"/>
      <c r="I46" s="196"/>
      <c r="J46" s="196"/>
    </row>
    <row r="47" spans="1:10" ht="28.5" hidden="1" customHeight="1" x14ac:dyDescent="0.25">
      <c r="A47" s="81" t="s">
        <v>4</v>
      </c>
      <c r="B47" s="44" t="s">
        <v>61</v>
      </c>
      <c r="C47" s="203" t="s">
        <v>62</v>
      </c>
      <c r="D47" s="204"/>
      <c r="E47" s="203" t="s">
        <v>63</v>
      </c>
      <c r="F47" s="205"/>
      <c r="G47" s="135" t="s">
        <v>64</v>
      </c>
      <c r="H47" s="136"/>
      <c r="I47" s="136"/>
      <c r="J47" s="136"/>
    </row>
    <row r="48" spans="1:10" hidden="1" x14ac:dyDescent="0.25">
      <c r="A48" s="134"/>
      <c r="B48" s="45" t="s">
        <v>65</v>
      </c>
      <c r="C48" s="134" t="s">
        <v>66</v>
      </c>
      <c r="D48" s="134" t="s">
        <v>67</v>
      </c>
      <c r="E48" s="134" t="s">
        <v>66</v>
      </c>
      <c r="F48" s="134" t="s">
        <v>67</v>
      </c>
      <c r="G48" s="134" t="s">
        <v>66</v>
      </c>
      <c r="H48" s="134" t="s">
        <v>67</v>
      </c>
      <c r="I48" s="134"/>
      <c r="J48" s="134"/>
    </row>
    <row r="49" spans="1:10" hidden="1" x14ac:dyDescent="0.25">
      <c r="A49" s="35"/>
      <c r="B49" s="35"/>
      <c r="C49" s="35"/>
      <c r="D49" s="35"/>
      <c r="E49" s="35"/>
      <c r="F49" s="35"/>
      <c r="G49" s="35"/>
      <c r="H49" s="35"/>
      <c r="I49" s="35"/>
      <c r="J49" s="35"/>
    </row>
    <row r="50" spans="1:10" hidden="1" x14ac:dyDescent="0.25">
      <c r="A50" s="35"/>
      <c r="B50" s="35"/>
      <c r="C50" s="35"/>
      <c r="D50" s="35"/>
      <c r="E50" s="35"/>
      <c r="F50" s="35"/>
      <c r="G50" s="35"/>
      <c r="H50" s="35"/>
      <c r="I50" s="35"/>
      <c r="J50" s="35"/>
    </row>
    <row r="51" spans="1:10" hidden="1" x14ac:dyDescent="0.25">
      <c r="A51" s="35"/>
      <c r="B51" s="45" t="s">
        <v>68</v>
      </c>
      <c r="C51" s="35"/>
      <c r="D51" s="35"/>
      <c r="E51" s="35"/>
      <c r="F51" s="35"/>
      <c r="G51" s="35"/>
      <c r="H51" s="35"/>
      <c r="I51" s="35"/>
      <c r="J51" s="35"/>
    </row>
    <row r="52" spans="1:10" hidden="1" x14ac:dyDescent="0.25">
      <c r="A52" s="35"/>
      <c r="B52" s="35" t="s">
        <v>69</v>
      </c>
      <c r="C52" s="35"/>
      <c r="D52" s="35"/>
      <c r="E52" s="35"/>
      <c r="F52" s="35"/>
      <c r="G52" s="35"/>
      <c r="H52" s="35"/>
      <c r="I52" s="35"/>
      <c r="J52" s="35"/>
    </row>
    <row r="53" spans="1:10" hidden="1" x14ac:dyDescent="0.25">
      <c r="A53" s="35"/>
      <c r="B53" s="35"/>
      <c r="C53" s="35"/>
      <c r="D53" s="35"/>
      <c r="E53" s="35"/>
      <c r="F53" s="35"/>
      <c r="G53" s="35"/>
      <c r="H53" s="35"/>
      <c r="I53" s="35"/>
      <c r="J53" s="35"/>
    </row>
    <row r="54" spans="1:10" hidden="1" x14ac:dyDescent="0.25">
      <c r="A54" s="35"/>
      <c r="B54" s="35"/>
      <c r="C54" s="35"/>
      <c r="D54" s="35"/>
      <c r="E54" s="35"/>
      <c r="F54" s="35"/>
      <c r="G54" s="35"/>
      <c r="H54" s="35"/>
      <c r="I54" s="35"/>
      <c r="J54" s="35"/>
    </row>
    <row r="55" spans="1:10" hidden="1" x14ac:dyDescent="0.25">
      <c r="A55" s="35"/>
      <c r="B55" s="35"/>
      <c r="C55" s="35"/>
      <c r="D55" s="35"/>
      <c r="E55" s="35"/>
      <c r="F55" s="35"/>
      <c r="G55" s="35"/>
      <c r="H55" s="35"/>
      <c r="I55" s="35"/>
      <c r="J55" s="35"/>
    </row>
    <row r="56" spans="1:10" hidden="1" x14ac:dyDescent="0.25">
      <c r="A56" s="35"/>
      <c r="B56" s="35"/>
      <c r="C56" s="35"/>
      <c r="D56" s="35"/>
      <c r="E56" s="35"/>
      <c r="F56" s="35"/>
      <c r="G56" s="35"/>
      <c r="H56" s="35"/>
      <c r="I56" s="35"/>
      <c r="J56" s="35"/>
    </row>
    <row r="57" spans="1:10" hidden="1" x14ac:dyDescent="0.25">
      <c r="A57" s="35"/>
      <c r="B57" s="35"/>
      <c r="C57" s="35"/>
      <c r="D57" s="35"/>
      <c r="E57" s="35"/>
      <c r="F57" s="35"/>
      <c r="G57" s="35"/>
      <c r="H57" s="35"/>
      <c r="I57" s="35"/>
      <c r="J57" s="35"/>
    </row>
    <row r="58" spans="1:10" hidden="1" x14ac:dyDescent="0.25">
      <c r="A58" s="35"/>
      <c r="B58" s="35"/>
      <c r="C58" s="35"/>
      <c r="D58" s="35"/>
      <c r="E58" s="35"/>
      <c r="F58" s="35"/>
      <c r="G58" s="35"/>
      <c r="H58" s="35"/>
      <c r="I58" s="35"/>
      <c r="J58" s="35"/>
    </row>
    <row r="59" spans="1:10" hidden="1" x14ac:dyDescent="0.25">
      <c r="A59" s="35"/>
      <c r="B59" s="35"/>
      <c r="C59" s="35"/>
      <c r="D59" s="35"/>
      <c r="E59" s="35"/>
      <c r="F59" s="35"/>
      <c r="G59" s="35"/>
      <c r="H59" s="35"/>
      <c r="I59" s="35"/>
      <c r="J59" s="35"/>
    </row>
    <row r="60" spans="1:10" hidden="1" x14ac:dyDescent="0.25">
      <c r="A60" s="201" t="s">
        <v>70</v>
      </c>
      <c r="B60" s="201"/>
      <c r="C60" s="35"/>
      <c r="D60" s="35"/>
      <c r="E60" s="35"/>
      <c r="F60" s="35"/>
      <c r="G60" s="35"/>
      <c r="H60" s="35"/>
      <c r="I60" s="35"/>
      <c r="J60" s="35"/>
    </row>
    <row r="61" spans="1:10" hidden="1" x14ac:dyDescent="0.25"/>
    <row r="62" spans="1:10" hidden="1" x14ac:dyDescent="0.25"/>
    <row r="63" spans="1:10" hidden="1" x14ac:dyDescent="0.25"/>
    <row r="64" spans="1:10" hidden="1" x14ac:dyDescent="0.25"/>
    <row r="65" spans="1:10" hidden="1" x14ac:dyDescent="0.25"/>
    <row r="66" spans="1:10" hidden="1" x14ac:dyDescent="0.25"/>
    <row r="67" spans="1:10" hidden="1" x14ac:dyDescent="0.25"/>
    <row r="68" spans="1:10" hidden="1" x14ac:dyDescent="0.25"/>
    <row r="69" spans="1:10" hidden="1" x14ac:dyDescent="0.25"/>
    <row r="70" spans="1:10" hidden="1" x14ac:dyDescent="0.25"/>
    <row r="71" spans="1:10" hidden="1" x14ac:dyDescent="0.25"/>
    <row r="72" spans="1:10" hidden="1" x14ac:dyDescent="0.25"/>
    <row r="73" spans="1:10" ht="16.5" hidden="1" thickBot="1" x14ac:dyDescent="0.3">
      <c r="A73" s="196" t="s">
        <v>71</v>
      </c>
      <c r="B73" s="196"/>
      <c r="C73" s="196"/>
      <c r="D73" s="196"/>
      <c r="E73" s="196"/>
      <c r="F73" s="196"/>
      <c r="G73" s="196"/>
      <c r="H73" s="196"/>
      <c r="I73" s="196"/>
      <c r="J73" s="196"/>
    </row>
    <row r="74" spans="1:10" ht="16.5" hidden="1" customHeight="1" thickBot="1" x14ac:dyDescent="0.35">
      <c r="A74" s="4" t="s">
        <v>4</v>
      </c>
      <c r="B74" s="5" t="s">
        <v>5</v>
      </c>
      <c r="C74" s="197" t="s">
        <v>40</v>
      </c>
      <c r="D74" s="198"/>
      <c r="E74" s="197" t="s">
        <v>41</v>
      </c>
      <c r="F74" s="199"/>
      <c r="G74" s="197" t="s">
        <v>42</v>
      </c>
      <c r="H74" s="198"/>
      <c r="I74" s="197" t="s">
        <v>43</v>
      </c>
      <c r="J74" s="198"/>
    </row>
    <row r="75" spans="1:10" ht="15.75" hidden="1" x14ac:dyDescent="0.3">
      <c r="A75" s="6"/>
      <c r="B75" s="7"/>
      <c r="C75" s="8" t="s">
        <v>10</v>
      </c>
      <c r="D75" s="8" t="s">
        <v>11</v>
      </c>
      <c r="E75" s="8" t="s">
        <v>10</v>
      </c>
      <c r="F75" s="8" t="s">
        <v>11</v>
      </c>
      <c r="G75" s="8" t="s">
        <v>10</v>
      </c>
      <c r="H75" s="8" t="s">
        <v>11</v>
      </c>
      <c r="I75" s="8" t="s">
        <v>10</v>
      </c>
      <c r="J75" s="8" t="s">
        <v>11</v>
      </c>
    </row>
    <row r="76" spans="1:10" ht="15.75" hidden="1" x14ac:dyDescent="0.3">
      <c r="A76" s="10"/>
      <c r="B76" s="7" t="s">
        <v>12</v>
      </c>
      <c r="C76" s="11">
        <v>1764858.42</v>
      </c>
      <c r="D76" s="11">
        <v>2281196.17</v>
      </c>
      <c r="E76" s="11">
        <v>1764858.42</v>
      </c>
      <c r="F76" s="11">
        <v>1896496.89</v>
      </c>
      <c r="G76" s="11"/>
      <c r="H76" s="11"/>
      <c r="I76" s="11"/>
      <c r="J76" s="11"/>
    </row>
    <row r="77" spans="1:10" ht="15.75" hidden="1" x14ac:dyDescent="0.3">
      <c r="A77" s="27"/>
      <c r="B77" s="7"/>
      <c r="C77" s="27"/>
      <c r="D77" s="27"/>
      <c r="E77" s="27"/>
      <c r="F77" s="43"/>
      <c r="G77" s="43"/>
      <c r="H77" s="43"/>
      <c r="I77" s="43"/>
      <c r="J77" s="43"/>
    </row>
    <row r="78" spans="1:10" ht="15.75" hidden="1" x14ac:dyDescent="0.3">
      <c r="A78" s="27"/>
      <c r="B78" s="7" t="s">
        <v>13</v>
      </c>
      <c r="C78" s="11">
        <f t="shared" ref="C78:J78" si="3">+C86+C102</f>
        <v>2818474.9200000004</v>
      </c>
      <c r="D78" s="11">
        <f t="shared" si="3"/>
        <v>3820610.29</v>
      </c>
      <c r="E78" s="11">
        <f t="shared" si="3"/>
        <v>2818474.9200000004</v>
      </c>
      <c r="F78" s="11">
        <f t="shared" si="3"/>
        <v>2361172.1800000002</v>
      </c>
      <c r="G78" s="11">
        <f t="shared" si="3"/>
        <v>0</v>
      </c>
      <c r="H78" s="11">
        <f t="shared" si="3"/>
        <v>0</v>
      </c>
      <c r="I78" s="11">
        <f t="shared" si="3"/>
        <v>0</v>
      </c>
      <c r="J78" s="11">
        <f t="shared" si="3"/>
        <v>0</v>
      </c>
    </row>
    <row r="79" spans="1:10" hidden="1" x14ac:dyDescent="0.25">
      <c r="A79" s="31"/>
      <c r="B79" s="16" t="s">
        <v>14</v>
      </c>
      <c r="C79" s="24">
        <v>62500</v>
      </c>
      <c r="D79" s="24">
        <v>138609.60999999999</v>
      </c>
      <c r="E79" s="24">
        <v>62500</v>
      </c>
      <c r="F79" s="24"/>
      <c r="G79" s="24"/>
      <c r="H79" s="24"/>
      <c r="I79" s="24"/>
      <c r="J79" s="24"/>
    </row>
    <row r="80" spans="1:10" hidden="1" x14ac:dyDescent="0.25">
      <c r="A80" s="31"/>
      <c r="B80" s="16" t="s">
        <v>15</v>
      </c>
      <c r="C80" s="24">
        <v>7500</v>
      </c>
      <c r="D80" s="24">
        <v>9818.25</v>
      </c>
      <c r="E80" s="24">
        <v>7500</v>
      </c>
      <c r="F80" s="24">
        <v>9560.36</v>
      </c>
      <c r="G80" s="24"/>
      <c r="H80" s="24"/>
      <c r="I80" s="24"/>
      <c r="J80" s="24"/>
    </row>
    <row r="81" spans="1:10" hidden="1" x14ac:dyDescent="0.25">
      <c r="A81" s="31"/>
      <c r="B81" s="16" t="s">
        <v>16</v>
      </c>
      <c r="C81" s="24">
        <v>8133.97</v>
      </c>
      <c r="D81" s="24"/>
      <c r="E81" s="24">
        <v>8133.97</v>
      </c>
      <c r="F81" s="24">
        <v>39787</v>
      </c>
      <c r="G81" s="24"/>
      <c r="H81" s="24"/>
      <c r="I81" s="24"/>
      <c r="J81" s="24"/>
    </row>
    <row r="82" spans="1:10" hidden="1" x14ac:dyDescent="0.25">
      <c r="A82" s="31"/>
      <c r="B82" s="16" t="s">
        <v>17</v>
      </c>
      <c r="C82" s="24">
        <v>33333.33</v>
      </c>
      <c r="D82" s="24">
        <v>19161.8</v>
      </c>
      <c r="E82" s="24">
        <v>33333.33</v>
      </c>
      <c r="F82" s="24"/>
      <c r="G82" s="24"/>
      <c r="H82" s="24"/>
      <c r="I82" s="24"/>
      <c r="J82" s="24"/>
    </row>
    <row r="83" spans="1:10" hidden="1" x14ac:dyDescent="0.25">
      <c r="A83" s="31"/>
      <c r="B83" s="16" t="s">
        <v>19</v>
      </c>
      <c r="C83" s="24">
        <v>165141.75</v>
      </c>
      <c r="D83" s="24">
        <v>4057.14</v>
      </c>
      <c r="E83" s="24">
        <v>165141.75</v>
      </c>
      <c r="F83" s="24">
        <v>184282.78</v>
      </c>
      <c r="G83" s="24"/>
      <c r="H83" s="24"/>
      <c r="I83" s="24"/>
      <c r="J83" s="24"/>
    </row>
    <row r="84" spans="1:10" hidden="1" x14ac:dyDescent="0.25">
      <c r="A84" s="31"/>
      <c r="B84" s="16" t="s">
        <v>20</v>
      </c>
      <c r="C84" s="24">
        <v>40000</v>
      </c>
      <c r="D84" s="24">
        <v>38120</v>
      </c>
      <c r="E84" s="24">
        <v>40000</v>
      </c>
      <c r="F84" s="24">
        <v>38120</v>
      </c>
      <c r="G84" s="24"/>
      <c r="H84" s="24"/>
      <c r="I84" s="24"/>
      <c r="J84" s="24"/>
    </row>
    <row r="85" spans="1:10" hidden="1" x14ac:dyDescent="0.25">
      <c r="A85" s="31"/>
      <c r="B85" s="16" t="s">
        <v>21</v>
      </c>
      <c r="C85" s="24">
        <v>26305.03</v>
      </c>
      <c r="D85" s="24">
        <v>48548.639999999999</v>
      </c>
      <c r="E85" s="24">
        <v>26305.03</v>
      </c>
      <c r="F85" s="24">
        <v>44604</v>
      </c>
      <c r="G85" s="24"/>
      <c r="H85" s="24"/>
      <c r="I85" s="24"/>
      <c r="J85" s="24"/>
    </row>
    <row r="86" spans="1:10" ht="16.5" hidden="1" thickBot="1" x14ac:dyDescent="0.35">
      <c r="A86" s="31"/>
      <c r="B86" s="18" t="s">
        <v>22</v>
      </c>
      <c r="C86" s="32">
        <f t="shared" ref="C86:J86" si="4">SUM(C79:C85)</f>
        <v>342914.07999999996</v>
      </c>
      <c r="D86" s="32">
        <f t="shared" si="4"/>
        <v>258315.44</v>
      </c>
      <c r="E86" s="32">
        <f t="shared" si="4"/>
        <v>342914.07999999996</v>
      </c>
      <c r="F86" s="32">
        <f t="shared" si="4"/>
        <v>316354.14</v>
      </c>
      <c r="G86" s="32">
        <f t="shared" si="4"/>
        <v>0</v>
      </c>
      <c r="H86" s="32">
        <f t="shared" si="4"/>
        <v>0</v>
      </c>
      <c r="I86" s="32">
        <f t="shared" si="4"/>
        <v>0</v>
      </c>
      <c r="J86" s="32">
        <f t="shared" si="4"/>
        <v>0</v>
      </c>
    </row>
    <row r="87" spans="1:10" ht="15.75" hidden="1" x14ac:dyDescent="0.3">
      <c r="A87" s="31"/>
      <c r="B87" s="19" t="s">
        <v>23</v>
      </c>
      <c r="C87" s="33"/>
      <c r="D87" s="33"/>
      <c r="E87" s="33"/>
      <c r="F87" s="33"/>
      <c r="G87" s="33"/>
      <c r="H87" s="33"/>
      <c r="I87" s="33"/>
      <c r="J87" s="33"/>
    </row>
    <row r="88" spans="1:10" hidden="1" x14ac:dyDescent="0.25">
      <c r="A88" s="31"/>
      <c r="B88" s="16" t="s">
        <v>24</v>
      </c>
      <c r="C88" s="24">
        <v>60936.45</v>
      </c>
      <c r="D88" s="24">
        <v>1023</v>
      </c>
      <c r="E88" s="24">
        <v>60936.45</v>
      </c>
      <c r="F88" s="24">
        <v>58023.7</v>
      </c>
      <c r="G88" s="24"/>
      <c r="H88" s="24"/>
      <c r="I88" s="24"/>
      <c r="J88" s="24"/>
    </row>
    <row r="89" spans="1:10" hidden="1" x14ac:dyDescent="0.25">
      <c r="A89" s="31"/>
      <c r="B89" s="16" t="s">
        <v>25</v>
      </c>
      <c r="C89" s="24">
        <v>600</v>
      </c>
      <c r="D89" s="24"/>
      <c r="E89" s="24">
        <v>600</v>
      </c>
      <c r="F89" s="24"/>
      <c r="G89" s="24"/>
      <c r="H89" s="24"/>
      <c r="I89" s="24"/>
      <c r="J89" s="24"/>
    </row>
    <row r="90" spans="1:10" hidden="1" x14ac:dyDescent="0.25">
      <c r="A90" s="31"/>
      <c r="B90" s="16" t="s">
        <v>48</v>
      </c>
      <c r="C90" s="24">
        <v>945.42</v>
      </c>
      <c r="D90" s="24"/>
      <c r="E90" s="24">
        <v>945.42</v>
      </c>
      <c r="F90" s="24"/>
      <c r="G90" s="24"/>
      <c r="H90" s="24"/>
      <c r="I90" s="24"/>
      <c r="J90" s="24"/>
    </row>
    <row r="91" spans="1:10" hidden="1" x14ac:dyDescent="0.25">
      <c r="A91" s="31"/>
      <c r="B91" s="16" t="s">
        <v>26</v>
      </c>
      <c r="C91" s="24">
        <v>169652.57</v>
      </c>
      <c r="D91" s="24">
        <v>181188.84</v>
      </c>
      <c r="E91" s="24">
        <v>169652.57</v>
      </c>
      <c r="F91" s="24">
        <v>66957.58</v>
      </c>
      <c r="G91" s="24"/>
      <c r="H91" s="24"/>
      <c r="I91" s="24"/>
      <c r="J91" s="24"/>
    </row>
    <row r="92" spans="1:10" hidden="1" x14ac:dyDescent="0.25">
      <c r="A92" s="31"/>
      <c r="B92" s="16" t="s">
        <v>27</v>
      </c>
      <c r="C92" s="24">
        <v>912</v>
      </c>
      <c r="D92" s="24"/>
      <c r="E92" s="24">
        <v>912</v>
      </c>
      <c r="F92" s="24"/>
      <c r="G92" s="24"/>
      <c r="H92" s="24"/>
      <c r="I92" s="24"/>
      <c r="J92" s="24"/>
    </row>
    <row r="93" spans="1:10" hidden="1" x14ac:dyDescent="0.25">
      <c r="A93" s="31"/>
      <c r="B93" s="16" t="s">
        <v>28</v>
      </c>
      <c r="C93" s="24">
        <v>427229.65</v>
      </c>
      <c r="D93" s="24">
        <v>535053.32999999996</v>
      </c>
      <c r="E93" s="24">
        <v>427229.65</v>
      </c>
      <c r="F93" s="24">
        <v>261536.69</v>
      </c>
      <c r="G93" s="24"/>
      <c r="H93" s="24"/>
      <c r="I93" s="24"/>
      <c r="J93" s="24"/>
    </row>
    <row r="94" spans="1:10" hidden="1" x14ac:dyDescent="0.25">
      <c r="A94" s="31"/>
      <c r="B94" s="16" t="s">
        <v>29</v>
      </c>
      <c r="C94" s="24">
        <v>100</v>
      </c>
      <c r="D94" s="24"/>
      <c r="E94" s="24">
        <v>100</v>
      </c>
      <c r="F94" s="24"/>
      <c r="G94" s="24"/>
      <c r="H94" s="24"/>
      <c r="I94" s="24"/>
      <c r="J94" s="24"/>
    </row>
    <row r="95" spans="1:10" hidden="1" x14ac:dyDescent="0.25">
      <c r="A95" s="31"/>
      <c r="B95" s="16" t="s">
        <v>30</v>
      </c>
      <c r="C95" s="24">
        <v>13579.7</v>
      </c>
      <c r="D95" s="24">
        <v>6224.76</v>
      </c>
      <c r="E95" s="24">
        <v>13579.7</v>
      </c>
      <c r="F95" s="24">
        <v>6630</v>
      </c>
      <c r="G95" s="24"/>
      <c r="H95" s="24"/>
      <c r="I95" s="24"/>
      <c r="J95" s="24"/>
    </row>
    <row r="96" spans="1:10" hidden="1" x14ac:dyDescent="0.25">
      <c r="A96" s="31"/>
      <c r="B96" s="16" t="s">
        <v>32</v>
      </c>
      <c r="C96" s="24">
        <v>310</v>
      </c>
      <c r="D96" s="24">
        <v>3610</v>
      </c>
      <c r="E96" s="24">
        <v>310</v>
      </c>
      <c r="F96" s="24"/>
      <c r="G96" s="24"/>
      <c r="H96" s="24"/>
      <c r="I96" s="24"/>
      <c r="J96" s="24"/>
    </row>
    <row r="97" spans="1:10" hidden="1" x14ac:dyDescent="0.25">
      <c r="A97" s="31"/>
      <c r="B97" s="16" t="s">
        <v>33</v>
      </c>
      <c r="C97" s="24">
        <v>10809.43</v>
      </c>
      <c r="D97" s="24">
        <v>39404.76</v>
      </c>
      <c r="E97" s="24">
        <v>10809.43</v>
      </c>
      <c r="F97" s="24">
        <v>23463</v>
      </c>
      <c r="G97" s="24"/>
      <c r="H97" s="24"/>
      <c r="I97" s="24"/>
      <c r="J97" s="24"/>
    </row>
    <row r="98" spans="1:10" hidden="1" x14ac:dyDescent="0.25">
      <c r="A98" s="31"/>
      <c r="B98" s="16" t="s">
        <v>34</v>
      </c>
      <c r="C98" s="24">
        <v>1780006.32</v>
      </c>
      <c r="D98" s="24">
        <v>2752150.16</v>
      </c>
      <c r="E98" s="24">
        <v>1780006.32</v>
      </c>
      <c r="F98" s="24">
        <v>1617110.07</v>
      </c>
      <c r="G98" s="24"/>
      <c r="H98" s="24"/>
      <c r="I98" s="24"/>
      <c r="J98" s="24"/>
    </row>
    <row r="99" spans="1:10" hidden="1" x14ac:dyDescent="0.25">
      <c r="A99" s="31"/>
      <c r="B99" s="16" t="s">
        <v>35</v>
      </c>
      <c r="C99" s="24">
        <v>2208.6999999999998</v>
      </c>
      <c r="D99" s="24"/>
      <c r="E99" s="24">
        <v>2208.6999999999998</v>
      </c>
      <c r="F99" s="24">
        <v>11097</v>
      </c>
      <c r="G99" s="24"/>
      <c r="H99" s="24"/>
      <c r="I99" s="24"/>
      <c r="J99" s="24"/>
    </row>
    <row r="100" spans="1:10" hidden="1" x14ac:dyDescent="0.25">
      <c r="A100" s="31"/>
      <c r="B100" s="16" t="s">
        <v>36</v>
      </c>
      <c r="C100" s="24">
        <v>8105.1</v>
      </c>
      <c r="D100" s="24">
        <v>43640</v>
      </c>
      <c r="E100" s="24">
        <v>8105.1</v>
      </c>
      <c r="F100" s="24"/>
      <c r="G100" s="24"/>
      <c r="H100" s="24"/>
      <c r="I100" s="24"/>
      <c r="J100" s="24"/>
    </row>
    <row r="101" spans="1:10" hidden="1" x14ac:dyDescent="0.25">
      <c r="A101" s="31"/>
      <c r="B101" s="16" t="s">
        <v>37</v>
      </c>
      <c r="C101" s="24">
        <v>165.5</v>
      </c>
      <c r="D101" s="24"/>
      <c r="E101" s="24">
        <v>165.5</v>
      </c>
      <c r="F101" s="24"/>
      <c r="G101" s="24"/>
      <c r="H101" s="24"/>
      <c r="I101" s="24"/>
      <c r="J101" s="24"/>
    </row>
    <row r="102" spans="1:10" ht="16.5" hidden="1" thickBot="1" x14ac:dyDescent="0.35">
      <c r="A102" s="31"/>
      <c r="B102" s="20" t="s">
        <v>38</v>
      </c>
      <c r="C102" s="32">
        <f t="shared" ref="C102:J102" si="5">SUM(C88:C101)</f>
        <v>2475560.8400000003</v>
      </c>
      <c r="D102" s="32">
        <f t="shared" si="5"/>
        <v>3562294.85</v>
      </c>
      <c r="E102" s="32">
        <f t="shared" si="5"/>
        <v>2475560.8400000003</v>
      </c>
      <c r="F102" s="32">
        <f t="shared" si="5"/>
        <v>2044818.04</v>
      </c>
      <c r="G102" s="32">
        <f t="shared" si="5"/>
        <v>0</v>
      </c>
      <c r="H102" s="32">
        <f t="shared" si="5"/>
        <v>0</v>
      </c>
      <c r="I102" s="32">
        <f t="shared" si="5"/>
        <v>0</v>
      </c>
      <c r="J102" s="32">
        <f t="shared" si="5"/>
        <v>0</v>
      </c>
    </row>
    <row r="103" spans="1:10" hidden="1" x14ac:dyDescent="0.25"/>
    <row r="104" spans="1:10" hidden="1" x14ac:dyDescent="0.25"/>
    <row r="105" spans="1:10" hidden="1" x14ac:dyDescent="0.25"/>
    <row r="106" spans="1:10" hidden="1" x14ac:dyDescent="0.25"/>
    <row r="107" spans="1:10" hidden="1" x14ac:dyDescent="0.25"/>
    <row r="108" spans="1:10" hidden="1" x14ac:dyDescent="0.25"/>
    <row r="109" spans="1:10" hidden="1" x14ac:dyDescent="0.25"/>
    <row r="110" spans="1:10" hidden="1" x14ac:dyDescent="0.25"/>
    <row r="111" spans="1:10" hidden="1" x14ac:dyDescent="0.25"/>
    <row r="112" spans="1:10" hidden="1" x14ac:dyDescent="0.25"/>
    <row r="113" spans="1:10" hidden="1" x14ac:dyDescent="0.25"/>
    <row r="114" spans="1:10" hidden="1" x14ac:dyDescent="0.25"/>
    <row r="115" spans="1:10" hidden="1" x14ac:dyDescent="0.25"/>
    <row r="116" spans="1:10" hidden="1" x14ac:dyDescent="0.25"/>
    <row r="117" spans="1:10" hidden="1" x14ac:dyDescent="0.25"/>
    <row r="118" spans="1:10" hidden="1" x14ac:dyDescent="0.25"/>
    <row r="119" spans="1:10" hidden="1" x14ac:dyDescent="0.25"/>
    <row r="120" spans="1:10" hidden="1" x14ac:dyDescent="0.25"/>
    <row r="121" spans="1:10" hidden="1" x14ac:dyDescent="0.25"/>
    <row r="122" spans="1:10" hidden="1" x14ac:dyDescent="0.25"/>
    <row r="123" spans="1:10" ht="16.5" hidden="1" thickBot="1" x14ac:dyDescent="0.3">
      <c r="A123" s="196" t="s">
        <v>72</v>
      </c>
      <c r="B123" s="196"/>
      <c r="C123" s="196"/>
      <c r="D123" s="196"/>
      <c r="E123" s="196"/>
      <c r="F123" s="196"/>
      <c r="G123" s="196"/>
      <c r="H123" s="196"/>
      <c r="I123" s="196"/>
      <c r="J123" s="196"/>
    </row>
    <row r="124" spans="1:10" ht="16.5" hidden="1" customHeight="1" thickBot="1" x14ac:dyDescent="0.35">
      <c r="A124" s="4" t="s">
        <v>4</v>
      </c>
      <c r="B124" s="5" t="s">
        <v>5</v>
      </c>
      <c r="C124" s="197" t="s">
        <v>44</v>
      </c>
      <c r="D124" s="198"/>
      <c r="E124" s="197" t="s">
        <v>45</v>
      </c>
      <c r="F124" s="199"/>
      <c r="G124" s="197" t="s">
        <v>46</v>
      </c>
      <c r="H124" s="198"/>
      <c r="I124" s="197" t="s">
        <v>47</v>
      </c>
      <c r="J124" s="198"/>
    </row>
    <row r="125" spans="1:10" ht="15.75" hidden="1" x14ac:dyDescent="0.3">
      <c r="A125" s="6"/>
      <c r="B125" s="7"/>
      <c r="C125" s="8" t="s">
        <v>10</v>
      </c>
      <c r="D125" s="8" t="s">
        <v>11</v>
      </c>
      <c r="E125" s="8" t="s">
        <v>10</v>
      </c>
      <c r="F125" s="8" t="s">
        <v>11</v>
      </c>
      <c r="G125" s="8" t="s">
        <v>10</v>
      </c>
      <c r="H125" s="8" t="s">
        <v>11</v>
      </c>
      <c r="I125" s="8" t="s">
        <v>10</v>
      </c>
      <c r="J125" s="8" t="s">
        <v>11</v>
      </c>
    </row>
    <row r="126" spans="1:10" ht="15.75" hidden="1" x14ac:dyDescent="0.3">
      <c r="A126" s="10"/>
      <c r="B126" s="7" t="s">
        <v>12</v>
      </c>
      <c r="C126" s="11"/>
      <c r="D126" s="11"/>
      <c r="E126" s="11"/>
      <c r="F126" s="11"/>
      <c r="G126" s="11"/>
      <c r="H126" s="11"/>
      <c r="I126" s="11"/>
      <c r="J126" s="11"/>
    </row>
    <row r="127" spans="1:10" ht="15.75" hidden="1" x14ac:dyDescent="0.3">
      <c r="A127" s="27"/>
      <c r="B127" s="7"/>
      <c r="C127" s="43"/>
      <c r="D127" s="28"/>
      <c r="E127" s="43"/>
      <c r="F127" s="43"/>
      <c r="G127" s="43"/>
      <c r="H127" s="43"/>
      <c r="I127" s="43"/>
      <c r="J127" s="43"/>
    </row>
    <row r="128" spans="1:10" ht="15.75" hidden="1" x14ac:dyDescent="0.3">
      <c r="A128" s="27"/>
      <c r="B128" s="7" t="s">
        <v>13</v>
      </c>
      <c r="C128" s="11">
        <f t="shared" ref="C128:J128" si="6">+C136+C152</f>
        <v>0</v>
      </c>
      <c r="D128" s="11">
        <f t="shared" si="6"/>
        <v>0</v>
      </c>
      <c r="E128" s="11">
        <f t="shared" si="6"/>
        <v>0</v>
      </c>
      <c r="F128" s="11">
        <f t="shared" si="6"/>
        <v>0</v>
      </c>
      <c r="G128" s="11">
        <f t="shared" si="6"/>
        <v>0</v>
      </c>
      <c r="H128" s="11">
        <f t="shared" si="6"/>
        <v>0</v>
      </c>
      <c r="I128" s="11">
        <f t="shared" si="6"/>
        <v>0</v>
      </c>
      <c r="J128" s="11">
        <f t="shared" si="6"/>
        <v>0</v>
      </c>
    </row>
    <row r="129" spans="1:10" hidden="1" x14ac:dyDescent="0.25">
      <c r="A129" s="31"/>
      <c r="B129" s="16" t="s">
        <v>14</v>
      </c>
      <c r="C129" s="24"/>
      <c r="D129" s="24"/>
      <c r="E129" s="24"/>
      <c r="F129" s="24"/>
      <c r="G129" s="24"/>
      <c r="H129" s="24"/>
      <c r="I129" s="24"/>
      <c r="J129" s="24"/>
    </row>
    <row r="130" spans="1:10" hidden="1" x14ac:dyDescent="0.25">
      <c r="A130" s="31"/>
      <c r="B130" s="16" t="s">
        <v>15</v>
      </c>
      <c r="C130" s="24"/>
      <c r="D130" s="24"/>
      <c r="E130" s="24"/>
      <c r="F130" s="24"/>
      <c r="G130" s="24"/>
      <c r="H130" s="24"/>
      <c r="I130" s="24"/>
      <c r="J130" s="24"/>
    </row>
    <row r="131" spans="1:10" hidden="1" x14ac:dyDescent="0.25">
      <c r="A131" s="31"/>
      <c r="B131" s="16" t="s">
        <v>16</v>
      </c>
      <c r="C131" s="24"/>
      <c r="D131" s="24"/>
      <c r="E131" s="24"/>
      <c r="F131" s="24"/>
      <c r="G131" s="24"/>
      <c r="H131" s="24"/>
      <c r="I131" s="24"/>
      <c r="J131" s="24"/>
    </row>
    <row r="132" spans="1:10" hidden="1" x14ac:dyDescent="0.25">
      <c r="A132" s="31"/>
      <c r="B132" s="16" t="s">
        <v>17</v>
      </c>
      <c r="C132" s="24"/>
      <c r="D132" s="24"/>
      <c r="E132" s="24"/>
      <c r="F132" s="24"/>
      <c r="G132" s="24"/>
      <c r="H132" s="24"/>
      <c r="I132" s="24"/>
      <c r="J132" s="24"/>
    </row>
    <row r="133" spans="1:10" hidden="1" x14ac:dyDescent="0.25">
      <c r="A133" s="31"/>
      <c r="B133" s="16" t="s">
        <v>19</v>
      </c>
      <c r="C133" s="24"/>
      <c r="D133" s="24"/>
      <c r="E133" s="24"/>
      <c r="F133" s="24"/>
      <c r="G133" s="24"/>
      <c r="H133" s="24"/>
      <c r="I133" s="24"/>
      <c r="J133" s="24"/>
    </row>
    <row r="134" spans="1:10" hidden="1" x14ac:dyDescent="0.25">
      <c r="A134" s="31"/>
      <c r="B134" s="16" t="s">
        <v>20</v>
      </c>
      <c r="C134" s="24"/>
      <c r="D134" s="24"/>
      <c r="E134" s="24"/>
      <c r="F134" s="24"/>
      <c r="G134" s="24"/>
      <c r="H134" s="24"/>
      <c r="I134" s="24"/>
      <c r="J134" s="24"/>
    </row>
    <row r="135" spans="1:10" hidden="1" x14ac:dyDescent="0.25">
      <c r="A135" s="31"/>
      <c r="B135" s="16" t="s">
        <v>21</v>
      </c>
      <c r="C135" s="24"/>
      <c r="D135" s="24"/>
      <c r="E135" s="24"/>
      <c r="F135" s="24"/>
      <c r="G135" s="24"/>
      <c r="H135" s="24"/>
      <c r="I135" s="24"/>
      <c r="J135" s="24"/>
    </row>
    <row r="136" spans="1:10" ht="16.5" hidden="1" thickBot="1" x14ac:dyDescent="0.35">
      <c r="A136" s="31"/>
      <c r="B136" s="18" t="s">
        <v>22</v>
      </c>
      <c r="C136" s="32">
        <f t="shared" ref="C136:J136" si="7">SUM(C129:C135)</f>
        <v>0</v>
      </c>
      <c r="D136" s="32">
        <f t="shared" si="7"/>
        <v>0</v>
      </c>
      <c r="E136" s="32">
        <f t="shared" si="7"/>
        <v>0</v>
      </c>
      <c r="F136" s="32">
        <f t="shared" si="7"/>
        <v>0</v>
      </c>
      <c r="G136" s="32">
        <f t="shared" si="7"/>
        <v>0</v>
      </c>
      <c r="H136" s="32">
        <f t="shared" si="7"/>
        <v>0</v>
      </c>
      <c r="I136" s="32">
        <f t="shared" si="7"/>
        <v>0</v>
      </c>
      <c r="J136" s="32">
        <f t="shared" si="7"/>
        <v>0</v>
      </c>
    </row>
    <row r="137" spans="1:10" ht="15.75" hidden="1" x14ac:dyDescent="0.3">
      <c r="A137" s="31"/>
      <c r="B137" s="19" t="s">
        <v>23</v>
      </c>
      <c r="C137" s="33"/>
      <c r="D137" s="33"/>
      <c r="E137" s="33"/>
      <c r="F137" s="33"/>
      <c r="G137" s="33"/>
      <c r="H137" s="33"/>
      <c r="I137" s="33"/>
      <c r="J137" s="33"/>
    </row>
    <row r="138" spans="1:10" hidden="1" x14ac:dyDescent="0.25">
      <c r="A138" s="31"/>
      <c r="B138" s="16" t="s">
        <v>24</v>
      </c>
      <c r="C138" s="24"/>
      <c r="D138" s="24"/>
      <c r="E138" s="24"/>
      <c r="F138" s="24"/>
      <c r="G138" s="24"/>
      <c r="H138" s="24"/>
      <c r="I138" s="24"/>
      <c r="J138" s="24"/>
    </row>
    <row r="139" spans="1:10" hidden="1" x14ac:dyDescent="0.25">
      <c r="A139" s="31"/>
      <c r="B139" s="16" t="s">
        <v>73</v>
      </c>
      <c r="C139" s="24"/>
      <c r="D139" s="24"/>
      <c r="E139" s="24"/>
      <c r="F139" s="24"/>
      <c r="G139" s="24"/>
      <c r="H139" s="24"/>
      <c r="I139" s="24"/>
      <c r="J139" s="24"/>
    </row>
    <row r="140" spans="1:10" hidden="1" x14ac:dyDescent="0.25">
      <c r="A140" s="31"/>
      <c r="B140" s="16" t="s">
        <v>48</v>
      </c>
      <c r="C140" s="24"/>
      <c r="D140" s="24"/>
      <c r="E140" s="24"/>
      <c r="F140" s="24"/>
      <c r="G140" s="24"/>
      <c r="H140" s="24"/>
      <c r="I140" s="24"/>
      <c r="J140" s="24"/>
    </row>
    <row r="141" spans="1:10" hidden="1" x14ac:dyDescent="0.25">
      <c r="A141" s="31"/>
      <c r="B141" s="16" t="s">
        <v>26</v>
      </c>
      <c r="C141" s="24"/>
      <c r="D141" s="24"/>
      <c r="E141" s="24"/>
      <c r="F141" s="24"/>
      <c r="G141" s="24"/>
      <c r="H141" s="24"/>
      <c r="I141" s="24"/>
      <c r="J141" s="24"/>
    </row>
    <row r="142" spans="1:10" hidden="1" x14ac:dyDescent="0.25">
      <c r="A142" s="31"/>
      <c r="B142" s="16" t="s">
        <v>27</v>
      </c>
      <c r="C142" s="24"/>
      <c r="D142" s="24"/>
      <c r="E142" s="24"/>
      <c r="F142" s="24"/>
      <c r="G142" s="24"/>
      <c r="H142" s="24"/>
      <c r="I142" s="24"/>
      <c r="J142" s="24"/>
    </row>
    <row r="143" spans="1:10" hidden="1" x14ac:dyDescent="0.25">
      <c r="A143" s="31"/>
      <c r="B143" s="16" t="s">
        <v>28</v>
      </c>
      <c r="C143" s="24"/>
      <c r="D143" s="24"/>
      <c r="E143" s="24"/>
      <c r="F143" s="24"/>
      <c r="G143" s="24"/>
      <c r="H143" s="24"/>
      <c r="I143" s="24"/>
      <c r="J143" s="24"/>
    </row>
    <row r="144" spans="1:10" hidden="1" x14ac:dyDescent="0.25">
      <c r="A144" s="31"/>
      <c r="B144" s="16" t="s">
        <v>29</v>
      </c>
      <c r="C144" s="24"/>
      <c r="D144" s="24"/>
      <c r="E144" s="24"/>
      <c r="F144" s="24"/>
      <c r="G144" s="24"/>
      <c r="H144" s="24"/>
      <c r="I144" s="24"/>
      <c r="J144" s="24"/>
    </row>
    <row r="145" spans="1:10" hidden="1" x14ac:dyDescent="0.25">
      <c r="A145" s="31"/>
      <c r="B145" s="16" t="s">
        <v>30</v>
      </c>
      <c r="C145" s="24"/>
      <c r="D145" s="24"/>
      <c r="E145" s="24"/>
      <c r="F145" s="24"/>
      <c r="G145" s="24"/>
      <c r="H145" s="24"/>
      <c r="I145" s="24"/>
      <c r="J145" s="24"/>
    </row>
    <row r="146" spans="1:10" hidden="1" x14ac:dyDescent="0.25">
      <c r="A146" s="31"/>
      <c r="B146" s="16" t="s">
        <v>32</v>
      </c>
      <c r="C146" s="24"/>
      <c r="D146" s="24"/>
      <c r="E146" s="24"/>
      <c r="F146" s="24"/>
      <c r="G146" s="24"/>
      <c r="H146" s="24"/>
      <c r="I146" s="24"/>
      <c r="J146" s="24"/>
    </row>
    <row r="147" spans="1:10" hidden="1" x14ac:dyDescent="0.25">
      <c r="A147" s="31"/>
      <c r="B147" s="16" t="s">
        <v>33</v>
      </c>
      <c r="C147" s="24"/>
      <c r="D147" s="24"/>
      <c r="E147" s="24"/>
      <c r="F147" s="24"/>
      <c r="G147" s="24"/>
      <c r="H147" s="24"/>
      <c r="I147" s="24"/>
      <c r="J147" s="24"/>
    </row>
    <row r="148" spans="1:10" hidden="1" x14ac:dyDescent="0.25">
      <c r="A148" s="31"/>
      <c r="B148" s="16" t="s">
        <v>34</v>
      </c>
      <c r="C148" s="24"/>
      <c r="D148" s="24"/>
      <c r="E148" s="24"/>
      <c r="F148" s="24"/>
      <c r="G148" s="24"/>
      <c r="H148" s="24"/>
      <c r="I148" s="24"/>
      <c r="J148" s="24"/>
    </row>
    <row r="149" spans="1:10" hidden="1" x14ac:dyDescent="0.25">
      <c r="A149" s="31"/>
      <c r="B149" s="16" t="s">
        <v>35</v>
      </c>
      <c r="C149" s="24"/>
      <c r="D149" s="24"/>
      <c r="E149" s="24"/>
      <c r="F149" s="24"/>
      <c r="G149" s="24"/>
      <c r="H149" s="24"/>
      <c r="I149" s="24"/>
      <c r="J149" s="24"/>
    </row>
    <row r="150" spans="1:10" hidden="1" x14ac:dyDescent="0.25">
      <c r="A150" s="31"/>
      <c r="B150" s="16" t="s">
        <v>36</v>
      </c>
      <c r="C150" s="24"/>
      <c r="D150" s="24"/>
      <c r="E150" s="24"/>
      <c r="F150" s="24"/>
      <c r="G150" s="24"/>
      <c r="H150" s="24"/>
      <c r="I150" s="24"/>
      <c r="J150" s="24"/>
    </row>
    <row r="151" spans="1:10" hidden="1" x14ac:dyDescent="0.25">
      <c r="A151" s="31"/>
      <c r="B151" s="16" t="s">
        <v>37</v>
      </c>
      <c r="C151" s="24"/>
      <c r="D151" s="24"/>
      <c r="E151" s="24"/>
      <c r="F151" s="24"/>
      <c r="G151" s="24"/>
      <c r="H151" s="24"/>
      <c r="I151" s="24"/>
      <c r="J151" s="24"/>
    </row>
    <row r="152" spans="1:10" ht="16.5" hidden="1" thickBot="1" x14ac:dyDescent="0.35">
      <c r="A152" s="31"/>
      <c r="B152" s="20" t="s">
        <v>38</v>
      </c>
      <c r="C152" s="32">
        <f t="shared" ref="C152:J152" si="8">SUM(C138:C151)</f>
        <v>0</v>
      </c>
      <c r="D152" s="32">
        <f t="shared" si="8"/>
        <v>0</v>
      </c>
      <c r="E152" s="32">
        <f t="shared" si="8"/>
        <v>0</v>
      </c>
      <c r="F152" s="32">
        <f t="shared" si="8"/>
        <v>0</v>
      </c>
      <c r="G152" s="32">
        <f t="shared" si="8"/>
        <v>0</v>
      </c>
      <c r="H152" s="32">
        <f t="shared" si="8"/>
        <v>0</v>
      </c>
      <c r="I152" s="32">
        <f t="shared" si="8"/>
        <v>0</v>
      </c>
      <c r="J152" s="32">
        <f t="shared" si="8"/>
        <v>0</v>
      </c>
    </row>
    <row r="153" spans="1:10" hidden="1" x14ac:dyDescent="0.25">
      <c r="D153" s="29"/>
      <c r="J153" s="46"/>
    </row>
    <row r="154" spans="1:10" hidden="1" x14ac:dyDescent="0.25">
      <c r="J154" s="25"/>
    </row>
    <row r="155" spans="1:10" hidden="1" x14ac:dyDescent="0.25"/>
    <row r="156" spans="1:10" hidden="1" x14ac:dyDescent="0.25"/>
    <row r="157" spans="1:10" hidden="1" x14ac:dyDescent="0.25"/>
    <row r="158" spans="1:10" hidden="1" x14ac:dyDescent="0.25"/>
    <row r="159" spans="1:10" hidden="1" x14ac:dyDescent="0.25"/>
    <row r="160" spans="1:1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spans="3:7" x14ac:dyDescent="0.25">
      <c r="C177" s="200" t="s">
        <v>171</v>
      </c>
      <c r="D177" s="200"/>
      <c r="E177" s="200"/>
      <c r="F177" s="200"/>
    </row>
    <row r="178" spans="3:7" x14ac:dyDescent="0.25">
      <c r="C178" s="200" t="s">
        <v>172</v>
      </c>
      <c r="D178" s="200"/>
      <c r="E178" s="200"/>
      <c r="F178" s="200"/>
    </row>
    <row r="179" spans="3:7" ht="15.75" x14ac:dyDescent="0.3">
      <c r="C179" s="178" t="s">
        <v>4</v>
      </c>
      <c r="D179" s="179" t="s">
        <v>150</v>
      </c>
      <c r="E179" s="202" t="s">
        <v>49</v>
      </c>
      <c r="F179" s="202"/>
    </row>
    <row r="180" spans="3:7" ht="15.75" x14ac:dyDescent="0.3">
      <c r="C180" s="178"/>
      <c r="D180" s="13"/>
      <c r="E180" s="178" t="s">
        <v>10</v>
      </c>
      <c r="F180" s="178" t="s">
        <v>74</v>
      </c>
    </row>
    <row r="181" spans="3:7" ht="15.75" x14ac:dyDescent="0.3">
      <c r="C181" s="176" t="s">
        <v>123</v>
      </c>
      <c r="D181" s="13" t="s">
        <v>12</v>
      </c>
      <c r="E181" s="15">
        <f>+'SEPTIEMBRE DECE-5'!K124</f>
        <v>39215712.860000007</v>
      </c>
      <c r="F181" s="15">
        <f>+'SEPTIEMBRE DECE-5'!L124</f>
        <v>38674671.059999995</v>
      </c>
      <c r="G181" s="25"/>
    </row>
    <row r="182" spans="3:7" ht="15.75" x14ac:dyDescent="0.3">
      <c r="C182" s="12"/>
      <c r="D182" s="13"/>
      <c r="E182" s="12"/>
      <c r="F182" s="14"/>
      <c r="G182" s="25"/>
    </row>
    <row r="183" spans="3:7" ht="15.75" x14ac:dyDescent="0.3">
      <c r="C183" s="12"/>
      <c r="D183" s="13" t="s">
        <v>141</v>
      </c>
      <c r="E183" s="15"/>
      <c r="F183" s="15"/>
    </row>
    <row r="184" spans="3:7" x14ac:dyDescent="0.25">
      <c r="C184" s="177">
        <v>111</v>
      </c>
      <c r="D184" s="180" t="str">
        <f>+'SEPTIEMBRE DECE-5'!B180</f>
        <v>ENERGIA ELECTRICA</v>
      </c>
      <c r="E184" s="17">
        <f>+'SEPTIEMBRE DECE-5'!K127</f>
        <v>848000</v>
      </c>
      <c r="F184" s="17">
        <v>863755.47</v>
      </c>
      <c r="G184" s="25"/>
    </row>
    <row r="185" spans="3:7" x14ac:dyDescent="0.25">
      <c r="C185" s="177">
        <v>113</v>
      </c>
      <c r="D185" s="180" t="str">
        <f>+'SEPTIEMBRE DECE-5'!B181</f>
        <v>TELEFONIA</v>
      </c>
      <c r="E185" s="17">
        <f>+'SEPTIEMBRE DECE-5'!K128</f>
        <v>94600</v>
      </c>
      <c r="F185" s="17">
        <v>75326.820000000007</v>
      </c>
      <c r="G185" s="25"/>
    </row>
    <row r="186" spans="3:7" x14ac:dyDescent="0.25">
      <c r="C186" s="177">
        <v>122</v>
      </c>
      <c r="D186" s="180" t="str">
        <f>+'SEPTIEMBRE DECE-5'!B182</f>
        <v>IMPRESIÓN, ENCUADERNACION Y REPRODUCCION</v>
      </c>
      <c r="E186" s="17">
        <f>+'SEPTIEMBRE DECE-5'!K129</f>
        <v>64244.05</v>
      </c>
      <c r="F186" s="17">
        <v>63066.25</v>
      </c>
      <c r="G186" s="25"/>
    </row>
    <row r="187" spans="3:7" x14ac:dyDescent="0.25">
      <c r="C187" s="177">
        <v>163</v>
      </c>
      <c r="D187" s="180" t="str">
        <f>+'SEPTIEMBRE DECE-5'!B183</f>
        <v>MANT. Y REP. EQUIPO MEDICO SANITARIO Y DE LAB.</v>
      </c>
      <c r="E187" s="17">
        <f>+'SEPTIEMBRE DECE-5'!K130</f>
        <v>889367.13</v>
      </c>
      <c r="F187" s="17">
        <v>1124012.82</v>
      </c>
      <c r="G187" s="25"/>
    </row>
    <row r="188" spans="3:7" x14ac:dyDescent="0.25">
      <c r="C188" s="177">
        <v>169</v>
      </c>
      <c r="D188" s="180" t="str">
        <f>+'SEPTIEMBRE DECE-5'!B184</f>
        <v>MANT. Y REP. DE OTRAS MAQ. Y EQUIPO</v>
      </c>
      <c r="E188" s="17">
        <f>+'SEPTIEMBRE DECE-5'!K131</f>
        <v>42392.3</v>
      </c>
      <c r="F188" s="17">
        <v>35100</v>
      </c>
      <c r="G188" s="25"/>
    </row>
    <row r="189" spans="3:7" x14ac:dyDescent="0.25">
      <c r="C189" s="177">
        <v>171</v>
      </c>
      <c r="D189" s="180" t="str">
        <f>+'SEPTIEMBRE DECE-5'!B185</f>
        <v>MANT. Y REPARACION DE EDIFICIOS</v>
      </c>
      <c r="E189" s="17">
        <f>+'SEPTIEMBRE DECE-5'!K132</f>
        <v>71840</v>
      </c>
      <c r="F189" s="17">
        <v>48100</v>
      </c>
      <c r="G189" s="25"/>
    </row>
    <row r="190" spans="3:7" x14ac:dyDescent="0.25">
      <c r="C190" s="177">
        <v>174</v>
      </c>
      <c r="D190" s="180" t="str">
        <f>+'SEPTIEMBRE DECE-5'!B186</f>
        <v>MANT. Y REP. DE INSTALACIONES</v>
      </c>
      <c r="E190" s="17">
        <f>+'SEPTIEMBRE DECE-5'!K133</f>
        <v>113645.75</v>
      </c>
      <c r="F190" s="17">
        <v>150309</v>
      </c>
      <c r="G190" s="25"/>
    </row>
    <row r="191" spans="3:7" x14ac:dyDescent="0.25">
      <c r="C191" s="177">
        <v>197</v>
      </c>
      <c r="D191" s="180" t="str">
        <f>+'SEPTIEMBRE DECE-5'!B187</f>
        <v>SERVICIOS DE VIGILANCIA</v>
      </c>
      <c r="E191" s="17">
        <f>+'SEPTIEMBRE DECE-5'!K134</f>
        <v>421200</v>
      </c>
      <c r="F191" s="17">
        <v>416000</v>
      </c>
      <c r="G191" s="25"/>
    </row>
    <row r="192" spans="3:7" x14ac:dyDescent="0.25">
      <c r="C192" s="177">
        <v>199</v>
      </c>
      <c r="D192" s="180" t="str">
        <f>+'SEPTIEMBRE DECE-5'!B188</f>
        <v>OTROS SERVICIOS NO PERSONALES</v>
      </c>
      <c r="E192" s="17">
        <f>+'SEPTIEMBRE DECE-5'!K135</f>
        <v>552677.20000000007</v>
      </c>
      <c r="F192" s="17">
        <v>569555.03</v>
      </c>
      <c r="G192" s="25"/>
    </row>
    <row r="193" spans="2:8" x14ac:dyDescent="0.25">
      <c r="C193" s="177">
        <v>243</v>
      </c>
      <c r="D193" s="180" t="str">
        <f>+'SEPTIEMBRE DECE-5'!B189</f>
        <v>PRODUCTOS DE PAPEL O CARTON</v>
      </c>
      <c r="E193" s="17">
        <f>+'SEPTIEMBRE DECE-5'!K136</f>
        <v>154711.24</v>
      </c>
      <c r="F193" s="17">
        <v>147363.24</v>
      </c>
      <c r="G193" s="25"/>
    </row>
    <row r="194" spans="2:8" x14ac:dyDescent="0.25">
      <c r="C194" s="177">
        <v>261</v>
      </c>
      <c r="D194" s="180" t="str">
        <f>+'SEPTIEMBRE DECE-5'!B190</f>
        <v>ELEMENTOS Y COMPUESTOS QUIMICOS</v>
      </c>
      <c r="E194" s="17">
        <f>+'SEPTIEMBRE DECE-5'!K137</f>
        <v>836414.94</v>
      </c>
      <c r="F194" s="17">
        <v>636455.97</v>
      </c>
      <c r="G194" s="25"/>
    </row>
    <row r="195" spans="2:8" x14ac:dyDescent="0.25">
      <c r="C195" s="177">
        <v>262</v>
      </c>
      <c r="D195" s="180" t="str">
        <f>+'SEPTIEMBRE DECE-5'!B191</f>
        <v>COMBUSTIBLES Y LUBRICANTES</v>
      </c>
      <c r="E195" s="17">
        <f>+'SEPTIEMBRE DECE-5'!K138</f>
        <v>17000</v>
      </c>
      <c r="F195" s="17">
        <v>13195</v>
      </c>
      <c r="G195" s="25"/>
    </row>
    <row r="196" spans="2:8" x14ac:dyDescent="0.25">
      <c r="C196" s="177">
        <v>266</v>
      </c>
      <c r="D196" s="180" t="str">
        <f>+'SEPTIEMBRE DECE-5'!B192</f>
        <v>PRODUCTOS MEDICINALES Y FARMACEUTICOS</v>
      </c>
      <c r="E196" s="17">
        <f>+'SEPTIEMBRE DECE-5'!K139</f>
        <v>880347.34000000008</v>
      </c>
      <c r="F196" s="17">
        <v>660142.31000000006</v>
      </c>
      <c r="G196" s="25"/>
    </row>
    <row r="197" spans="2:8" x14ac:dyDescent="0.25">
      <c r="C197" s="177">
        <v>267</v>
      </c>
      <c r="D197" s="180" t="str">
        <f>+'SEPTIEMBRE DECE-5'!B193</f>
        <v>TINTES, PINTURAS Y COLORANTES</v>
      </c>
      <c r="E197" s="17">
        <f>+'SEPTIEMBRE DECE-5'!K140</f>
        <v>180000</v>
      </c>
      <c r="F197" s="17">
        <v>141627.82</v>
      </c>
      <c r="G197" s="25"/>
    </row>
    <row r="198" spans="2:8" x14ac:dyDescent="0.25">
      <c r="C198" s="177">
        <v>268</v>
      </c>
      <c r="D198" s="180" t="str">
        <f>+'SEPTIEMBRE DECE-5'!B194</f>
        <v>PRODUCTOS PLASTICOS, NYLON, VINIL Y PVC</v>
      </c>
      <c r="E198" s="17">
        <f>+'SEPTIEMBRE DECE-5'!K141</f>
        <v>154389</v>
      </c>
      <c r="F198" s="17">
        <v>147707</v>
      </c>
      <c r="G198" s="25"/>
    </row>
    <row r="199" spans="2:8" x14ac:dyDescent="0.25">
      <c r="C199" s="177">
        <v>269</v>
      </c>
      <c r="D199" s="180" t="str">
        <f>+'SEPTIEMBRE DECE-5'!B195</f>
        <v>OTROS PRODUCTOS QUIMICOS Y CONEXOS</v>
      </c>
      <c r="E199" s="17">
        <f>+'SEPTIEMBRE DECE-5'!K142</f>
        <v>10000</v>
      </c>
      <c r="F199" s="17">
        <v>9850</v>
      </c>
      <c r="G199" s="25"/>
    </row>
    <row r="200" spans="2:8" x14ac:dyDescent="0.25">
      <c r="C200" s="177">
        <v>292</v>
      </c>
      <c r="D200" s="180" t="str">
        <f>+'SEPTIEMBRE DECE-5'!B196</f>
        <v>UTILES DE LIMPIEZA Y PRODUCTOS SANITARIOS</v>
      </c>
      <c r="E200" s="17">
        <f>+'SEPTIEMBRE DECE-5'!K143</f>
        <v>262316.5</v>
      </c>
      <c r="F200" s="17">
        <v>166528.5</v>
      </c>
      <c r="G200" s="25"/>
    </row>
    <row r="201" spans="2:8" x14ac:dyDescent="0.25">
      <c r="C201" s="177">
        <v>295</v>
      </c>
      <c r="D201" s="180" t="str">
        <f>+'SEPTIEMBRE DECE-5'!B197</f>
        <v>UTILES MENORES MEDICO QUIRURGICOS Y DE LAB.</v>
      </c>
      <c r="E201" s="17">
        <f>+'SEPTIEMBRE DECE-5'!K144</f>
        <v>32456859.84</v>
      </c>
      <c r="F201" s="17">
        <v>31106628.280000001</v>
      </c>
      <c r="G201" s="25"/>
    </row>
    <row r="202" spans="2:8" x14ac:dyDescent="0.25">
      <c r="C202" s="177">
        <v>297</v>
      </c>
      <c r="D202" s="180" t="str">
        <f>+'SEPTIEMBRE DECE-5'!B198</f>
        <v>UTILES, ACCESORIOS Y MATERIALES ELECTRICOS</v>
      </c>
      <c r="E202" s="17">
        <f>+'SEPTIEMBRE DECE-5'!K145</f>
        <v>45600.32</v>
      </c>
      <c r="F202" s="17">
        <v>28199.4</v>
      </c>
      <c r="G202" s="25"/>
    </row>
    <row r="203" spans="2:8" x14ac:dyDescent="0.25">
      <c r="C203" s="177">
        <v>298</v>
      </c>
      <c r="D203" s="180" t="str">
        <f>+'SEPTIEMBRE DECE-5'!B199</f>
        <v>ACCESORIOS Y REPUESTOS EN GENERAL</v>
      </c>
      <c r="E203" s="17">
        <f>+'SEPTIEMBRE DECE-5'!K146</f>
        <v>400000</v>
      </c>
      <c r="F203" s="17">
        <v>393122.12</v>
      </c>
      <c r="G203" s="25"/>
    </row>
    <row r="204" spans="2:8" x14ac:dyDescent="0.25">
      <c r="C204" s="177">
        <v>299</v>
      </c>
      <c r="D204" s="180" t="str">
        <f>+'SEPTIEMBRE DECE-5'!B200</f>
        <v>OTROS MATERIALES Y SUMINISTROS</v>
      </c>
      <c r="E204" s="17">
        <f>+'SEPTIEMBRE DECE-5'!K147</f>
        <v>300000</v>
      </c>
      <c r="F204" s="17">
        <v>275450.90000000002</v>
      </c>
      <c r="G204" s="25"/>
      <c r="H204" s="25"/>
    </row>
    <row r="205" spans="2:8" x14ac:dyDescent="0.25">
      <c r="C205" s="177">
        <v>323</v>
      </c>
      <c r="D205" s="180" t="str">
        <f>+'SEPTIEMBRE DECE-5'!B201</f>
        <v>EQUIPO MEDICO SANITARIO Y DE LABORATORIO</v>
      </c>
      <c r="E205" s="17">
        <f>+'SEPTIEMBRE DECE-5'!K148</f>
        <v>15417467.76</v>
      </c>
      <c r="F205" s="17">
        <v>2818700</v>
      </c>
      <c r="G205" s="25"/>
      <c r="H205" s="25"/>
    </row>
    <row r="206" spans="2:8" ht="15.75" x14ac:dyDescent="0.3">
      <c r="C206" s="21"/>
      <c r="D206" s="13" t="s">
        <v>148</v>
      </c>
      <c r="E206" s="15">
        <f>SUM(E184:E205)</f>
        <v>54213073.369999997</v>
      </c>
      <c r="F206" s="15">
        <f>SUM(F184:F205)</f>
        <v>39890195.93</v>
      </c>
      <c r="G206" s="25"/>
    </row>
    <row r="207" spans="2:8" ht="15.75" x14ac:dyDescent="0.3">
      <c r="C207" s="21"/>
      <c r="D207" s="13" t="s">
        <v>51</v>
      </c>
      <c r="E207" s="15">
        <f>E206+E181</f>
        <v>93428786.230000004</v>
      </c>
      <c r="F207" s="15">
        <f>+F206+F181</f>
        <v>78564866.989999995</v>
      </c>
      <c r="G207" s="25"/>
    </row>
    <row r="208" spans="2:8" x14ac:dyDescent="0.25">
      <c r="B208" s="2"/>
      <c r="C208" s="25"/>
      <c r="G208" s="2"/>
    </row>
    <row r="209" spans="2:5" x14ac:dyDescent="0.25">
      <c r="B209" s="2"/>
      <c r="C209" s="25"/>
    </row>
    <row r="210" spans="2:5" x14ac:dyDescent="0.25">
      <c r="E210" s="26"/>
    </row>
    <row r="240" spans="2:8" x14ac:dyDescent="0.25">
      <c r="B240" s="40" t="s">
        <v>52</v>
      </c>
      <c r="D240" t="s">
        <v>78</v>
      </c>
      <c r="G240" s="2" t="s">
        <v>75</v>
      </c>
      <c r="H240" t="s">
        <v>79</v>
      </c>
    </row>
    <row r="241" spans="2:10" x14ac:dyDescent="0.25">
      <c r="D241" s="186" t="s">
        <v>80</v>
      </c>
      <c r="E241" s="186"/>
      <c r="F241" s="186"/>
      <c r="G241" s="2"/>
      <c r="H241" s="2" t="s">
        <v>153</v>
      </c>
      <c r="J241" s="2"/>
    </row>
    <row r="242" spans="2:10" x14ac:dyDescent="0.25">
      <c r="D242" s="186" t="s">
        <v>81</v>
      </c>
      <c r="E242" s="186"/>
      <c r="F242" s="186"/>
      <c r="G242" s="2"/>
      <c r="H242" s="2" t="s">
        <v>154</v>
      </c>
      <c r="J242" s="2"/>
    </row>
    <row r="243" spans="2:10" ht="9" customHeight="1" x14ac:dyDescent="0.25">
      <c r="D243" s="41"/>
      <c r="E243" s="41"/>
      <c r="H243" s="2"/>
      <c r="I243" s="2"/>
      <c r="J243" s="2"/>
    </row>
    <row r="244" spans="2:10" x14ac:dyDescent="0.25">
      <c r="B244" s="40" t="s">
        <v>57</v>
      </c>
      <c r="D244" s="2" t="s">
        <v>170</v>
      </c>
      <c r="H244" s="42"/>
      <c r="I244" s="42"/>
      <c r="J244" s="42"/>
    </row>
    <row r="246" spans="2:10" x14ac:dyDescent="0.25">
      <c r="D246" s="2"/>
    </row>
  </sheetData>
  <mergeCells count="28">
    <mergeCell ref="C47:D47"/>
    <mergeCell ref="E47:F47"/>
    <mergeCell ref="C15:D15"/>
    <mergeCell ref="E15:F15"/>
    <mergeCell ref="G15:H15"/>
    <mergeCell ref="I15:J15"/>
    <mergeCell ref="A46:J46"/>
    <mergeCell ref="I8:J8"/>
    <mergeCell ref="A10:J10"/>
    <mergeCell ref="A11:J11"/>
    <mergeCell ref="A12:J12"/>
    <mergeCell ref="A14:J14"/>
    <mergeCell ref="A60:B60"/>
    <mergeCell ref="A73:J73"/>
    <mergeCell ref="C178:F178"/>
    <mergeCell ref="E179:F179"/>
    <mergeCell ref="D241:F241"/>
    <mergeCell ref="C74:D74"/>
    <mergeCell ref="E74:F74"/>
    <mergeCell ref="G74:H74"/>
    <mergeCell ref="I74:J74"/>
    <mergeCell ref="D242:F242"/>
    <mergeCell ref="A123:J123"/>
    <mergeCell ref="C124:D124"/>
    <mergeCell ref="E124:F124"/>
    <mergeCell ref="G124:H124"/>
    <mergeCell ref="I124:J124"/>
    <mergeCell ref="C177:F177"/>
  </mergeCells>
  <hyperlinks>
    <hyperlink ref="A12" r:id="rId1" xr:uid="{C4B1B764-63BA-41F3-A17A-6AC45079057D}"/>
  </hyperlinks>
  <pageMargins left="0.15748031496062992" right="0" top="0" bottom="0" header="0" footer="0"/>
  <pageSetup scale="68" orientation="landscape" r:id="rId2"/>
  <headerFooter alignWithMargins="0"/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5839C7-DE7A-4C4F-9C24-322AE501B34F}">
  <dimension ref="A7:J246"/>
  <sheetViews>
    <sheetView workbookViewId="0">
      <selection activeCell="B89" sqref="B89"/>
    </sheetView>
  </sheetViews>
  <sheetFormatPr baseColWidth="10" defaultRowHeight="15" x14ac:dyDescent="0.25"/>
  <cols>
    <col min="1" max="1" width="4" customWidth="1"/>
    <col min="2" max="2" width="48.140625" customWidth="1"/>
    <col min="3" max="3" width="13.42578125" bestFit="1" customWidth="1"/>
    <col min="4" max="4" width="45.7109375" bestFit="1" customWidth="1"/>
    <col min="5" max="5" width="13.42578125" customWidth="1"/>
    <col min="6" max="6" width="16.7109375" bestFit="1" customWidth="1"/>
    <col min="7" max="7" width="15.140625" bestFit="1" customWidth="1"/>
    <col min="8" max="10" width="13.5703125" customWidth="1"/>
    <col min="257" max="257" width="4" customWidth="1"/>
    <col min="258" max="258" width="48.140625" customWidth="1"/>
    <col min="259" max="259" width="13.42578125" bestFit="1" customWidth="1"/>
    <col min="260" max="260" width="45.7109375" bestFit="1" customWidth="1"/>
    <col min="261" max="261" width="13.42578125" customWidth="1"/>
    <col min="262" max="262" width="16.7109375" bestFit="1" customWidth="1"/>
    <col min="263" max="263" width="15.140625" bestFit="1" customWidth="1"/>
    <col min="264" max="266" width="13.5703125" customWidth="1"/>
    <col min="513" max="513" width="4" customWidth="1"/>
    <col min="514" max="514" width="48.140625" customWidth="1"/>
    <col min="515" max="515" width="13.42578125" bestFit="1" customWidth="1"/>
    <col min="516" max="516" width="45.7109375" bestFit="1" customWidth="1"/>
    <col min="517" max="517" width="13.42578125" customWidth="1"/>
    <col min="518" max="518" width="16.7109375" bestFit="1" customWidth="1"/>
    <col min="519" max="519" width="15.140625" bestFit="1" customWidth="1"/>
    <col min="520" max="522" width="13.5703125" customWidth="1"/>
    <col min="769" max="769" width="4" customWidth="1"/>
    <col min="770" max="770" width="48.140625" customWidth="1"/>
    <col min="771" max="771" width="13.42578125" bestFit="1" customWidth="1"/>
    <col min="772" max="772" width="45.7109375" bestFit="1" customWidth="1"/>
    <col min="773" max="773" width="13.42578125" customWidth="1"/>
    <col min="774" max="774" width="16.7109375" bestFit="1" customWidth="1"/>
    <col min="775" max="775" width="15.140625" bestFit="1" customWidth="1"/>
    <col min="776" max="778" width="13.5703125" customWidth="1"/>
    <col min="1025" max="1025" width="4" customWidth="1"/>
    <col min="1026" max="1026" width="48.140625" customWidth="1"/>
    <col min="1027" max="1027" width="13.42578125" bestFit="1" customWidth="1"/>
    <col min="1028" max="1028" width="45.7109375" bestFit="1" customWidth="1"/>
    <col min="1029" max="1029" width="13.42578125" customWidth="1"/>
    <col min="1030" max="1030" width="16.7109375" bestFit="1" customWidth="1"/>
    <col min="1031" max="1031" width="15.140625" bestFit="1" customWidth="1"/>
    <col min="1032" max="1034" width="13.5703125" customWidth="1"/>
    <col min="1281" max="1281" width="4" customWidth="1"/>
    <col min="1282" max="1282" width="48.140625" customWidth="1"/>
    <col min="1283" max="1283" width="13.42578125" bestFit="1" customWidth="1"/>
    <col min="1284" max="1284" width="45.7109375" bestFit="1" customWidth="1"/>
    <col min="1285" max="1285" width="13.42578125" customWidth="1"/>
    <col min="1286" max="1286" width="16.7109375" bestFit="1" customWidth="1"/>
    <col min="1287" max="1287" width="15.140625" bestFit="1" customWidth="1"/>
    <col min="1288" max="1290" width="13.5703125" customWidth="1"/>
    <col min="1537" max="1537" width="4" customWidth="1"/>
    <col min="1538" max="1538" width="48.140625" customWidth="1"/>
    <col min="1539" max="1539" width="13.42578125" bestFit="1" customWidth="1"/>
    <col min="1540" max="1540" width="45.7109375" bestFit="1" customWidth="1"/>
    <col min="1541" max="1541" width="13.42578125" customWidth="1"/>
    <col min="1542" max="1542" width="16.7109375" bestFit="1" customWidth="1"/>
    <col min="1543" max="1543" width="15.140625" bestFit="1" customWidth="1"/>
    <col min="1544" max="1546" width="13.5703125" customWidth="1"/>
    <col min="1793" max="1793" width="4" customWidth="1"/>
    <col min="1794" max="1794" width="48.140625" customWidth="1"/>
    <col min="1795" max="1795" width="13.42578125" bestFit="1" customWidth="1"/>
    <col min="1796" max="1796" width="45.7109375" bestFit="1" customWidth="1"/>
    <col min="1797" max="1797" width="13.42578125" customWidth="1"/>
    <col min="1798" max="1798" width="16.7109375" bestFit="1" customWidth="1"/>
    <col min="1799" max="1799" width="15.140625" bestFit="1" customWidth="1"/>
    <col min="1800" max="1802" width="13.5703125" customWidth="1"/>
    <col min="2049" max="2049" width="4" customWidth="1"/>
    <col min="2050" max="2050" width="48.140625" customWidth="1"/>
    <col min="2051" max="2051" width="13.42578125" bestFit="1" customWidth="1"/>
    <col min="2052" max="2052" width="45.7109375" bestFit="1" customWidth="1"/>
    <col min="2053" max="2053" width="13.42578125" customWidth="1"/>
    <col min="2054" max="2054" width="16.7109375" bestFit="1" customWidth="1"/>
    <col min="2055" max="2055" width="15.140625" bestFit="1" customWidth="1"/>
    <col min="2056" max="2058" width="13.5703125" customWidth="1"/>
    <col min="2305" max="2305" width="4" customWidth="1"/>
    <col min="2306" max="2306" width="48.140625" customWidth="1"/>
    <col min="2307" max="2307" width="13.42578125" bestFit="1" customWidth="1"/>
    <col min="2308" max="2308" width="45.7109375" bestFit="1" customWidth="1"/>
    <col min="2309" max="2309" width="13.42578125" customWidth="1"/>
    <col min="2310" max="2310" width="16.7109375" bestFit="1" customWidth="1"/>
    <col min="2311" max="2311" width="15.140625" bestFit="1" customWidth="1"/>
    <col min="2312" max="2314" width="13.5703125" customWidth="1"/>
    <col min="2561" max="2561" width="4" customWidth="1"/>
    <col min="2562" max="2562" width="48.140625" customWidth="1"/>
    <col min="2563" max="2563" width="13.42578125" bestFit="1" customWidth="1"/>
    <col min="2564" max="2564" width="45.7109375" bestFit="1" customWidth="1"/>
    <col min="2565" max="2565" width="13.42578125" customWidth="1"/>
    <col min="2566" max="2566" width="16.7109375" bestFit="1" customWidth="1"/>
    <col min="2567" max="2567" width="15.140625" bestFit="1" customWidth="1"/>
    <col min="2568" max="2570" width="13.5703125" customWidth="1"/>
    <col min="2817" max="2817" width="4" customWidth="1"/>
    <col min="2818" max="2818" width="48.140625" customWidth="1"/>
    <col min="2819" max="2819" width="13.42578125" bestFit="1" customWidth="1"/>
    <col min="2820" max="2820" width="45.7109375" bestFit="1" customWidth="1"/>
    <col min="2821" max="2821" width="13.42578125" customWidth="1"/>
    <col min="2822" max="2822" width="16.7109375" bestFit="1" customWidth="1"/>
    <col min="2823" max="2823" width="15.140625" bestFit="1" customWidth="1"/>
    <col min="2824" max="2826" width="13.5703125" customWidth="1"/>
    <col min="3073" max="3073" width="4" customWidth="1"/>
    <col min="3074" max="3074" width="48.140625" customWidth="1"/>
    <col min="3075" max="3075" width="13.42578125" bestFit="1" customWidth="1"/>
    <col min="3076" max="3076" width="45.7109375" bestFit="1" customWidth="1"/>
    <col min="3077" max="3077" width="13.42578125" customWidth="1"/>
    <col min="3078" max="3078" width="16.7109375" bestFit="1" customWidth="1"/>
    <col min="3079" max="3079" width="15.140625" bestFit="1" customWidth="1"/>
    <col min="3080" max="3082" width="13.5703125" customWidth="1"/>
    <col min="3329" max="3329" width="4" customWidth="1"/>
    <col min="3330" max="3330" width="48.140625" customWidth="1"/>
    <col min="3331" max="3331" width="13.42578125" bestFit="1" customWidth="1"/>
    <col min="3332" max="3332" width="45.7109375" bestFit="1" customWidth="1"/>
    <col min="3333" max="3333" width="13.42578125" customWidth="1"/>
    <col min="3334" max="3334" width="16.7109375" bestFit="1" customWidth="1"/>
    <col min="3335" max="3335" width="15.140625" bestFit="1" customWidth="1"/>
    <col min="3336" max="3338" width="13.5703125" customWidth="1"/>
    <col min="3585" max="3585" width="4" customWidth="1"/>
    <col min="3586" max="3586" width="48.140625" customWidth="1"/>
    <col min="3587" max="3587" width="13.42578125" bestFit="1" customWidth="1"/>
    <col min="3588" max="3588" width="45.7109375" bestFit="1" customWidth="1"/>
    <col min="3589" max="3589" width="13.42578125" customWidth="1"/>
    <col min="3590" max="3590" width="16.7109375" bestFit="1" customWidth="1"/>
    <col min="3591" max="3591" width="15.140625" bestFit="1" customWidth="1"/>
    <col min="3592" max="3594" width="13.5703125" customWidth="1"/>
    <col min="3841" max="3841" width="4" customWidth="1"/>
    <col min="3842" max="3842" width="48.140625" customWidth="1"/>
    <col min="3843" max="3843" width="13.42578125" bestFit="1" customWidth="1"/>
    <col min="3844" max="3844" width="45.7109375" bestFit="1" customWidth="1"/>
    <col min="3845" max="3845" width="13.42578125" customWidth="1"/>
    <col min="3846" max="3846" width="16.7109375" bestFit="1" customWidth="1"/>
    <col min="3847" max="3847" width="15.140625" bestFit="1" customWidth="1"/>
    <col min="3848" max="3850" width="13.5703125" customWidth="1"/>
    <col min="4097" max="4097" width="4" customWidth="1"/>
    <col min="4098" max="4098" width="48.140625" customWidth="1"/>
    <col min="4099" max="4099" width="13.42578125" bestFit="1" customWidth="1"/>
    <col min="4100" max="4100" width="45.7109375" bestFit="1" customWidth="1"/>
    <col min="4101" max="4101" width="13.42578125" customWidth="1"/>
    <col min="4102" max="4102" width="16.7109375" bestFit="1" customWidth="1"/>
    <col min="4103" max="4103" width="15.140625" bestFit="1" customWidth="1"/>
    <col min="4104" max="4106" width="13.5703125" customWidth="1"/>
    <col min="4353" max="4353" width="4" customWidth="1"/>
    <col min="4354" max="4354" width="48.140625" customWidth="1"/>
    <col min="4355" max="4355" width="13.42578125" bestFit="1" customWidth="1"/>
    <col min="4356" max="4356" width="45.7109375" bestFit="1" customWidth="1"/>
    <col min="4357" max="4357" width="13.42578125" customWidth="1"/>
    <col min="4358" max="4358" width="16.7109375" bestFit="1" customWidth="1"/>
    <col min="4359" max="4359" width="15.140625" bestFit="1" customWidth="1"/>
    <col min="4360" max="4362" width="13.5703125" customWidth="1"/>
    <col min="4609" max="4609" width="4" customWidth="1"/>
    <col min="4610" max="4610" width="48.140625" customWidth="1"/>
    <col min="4611" max="4611" width="13.42578125" bestFit="1" customWidth="1"/>
    <col min="4612" max="4612" width="45.7109375" bestFit="1" customWidth="1"/>
    <col min="4613" max="4613" width="13.42578125" customWidth="1"/>
    <col min="4614" max="4614" width="16.7109375" bestFit="1" customWidth="1"/>
    <col min="4615" max="4615" width="15.140625" bestFit="1" customWidth="1"/>
    <col min="4616" max="4618" width="13.5703125" customWidth="1"/>
    <col min="4865" max="4865" width="4" customWidth="1"/>
    <col min="4866" max="4866" width="48.140625" customWidth="1"/>
    <col min="4867" max="4867" width="13.42578125" bestFit="1" customWidth="1"/>
    <col min="4868" max="4868" width="45.7109375" bestFit="1" customWidth="1"/>
    <col min="4869" max="4869" width="13.42578125" customWidth="1"/>
    <col min="4870" max="4870" width="16.7109375" bestFit="1" customWidth="1"/>
    <col min="4871" max="4871" width="15.140625" bestFit="1" customWidth="1"/>
    <col min="4872" max="4874" width="13.5703125" customWidth="1"/>
    <col min="5121" max="5121" width="4" customWidth="1"/>
    <col min="5122" max="5122" width="48.140625" customWidth="1"/>
    <col min="5123" max="5123" width="13.42578125" bestFit="1" customWidth="1"/>
    <col min="5124" max="5124" width="45.7109375" bestFit="1" customWidth="1"/>
    <col min="5125" max="5125" width="13.42578125" customWidth="1"/>
    <col min="5126" max="5126" width="16.7109375" bestFit="1" customWidth="1"/>
    <col min="5127" max="5127" width="15.140625" bestFit="1" customWidth="1"/>
    <col min="5128" max="5130" width="13.5703125" customWidth="1"/>
    <col min="5377" max="5377" width="4" customWidth="1"/>
    <col min="5378" max="5378" width="48.140625" customWidth="1"/>
    <col min="5379" max="5379" width="13.42578125" bestFit="1" customWidth="1"/>
    <col min="5380" max="5380" width="45.7109375" bestFit="1" customWidth="1"/>
    <col min="5381" max="5381" width="13.42578125" customWidth="1"/>
    <col min="5382" max="5382" width="16.7109375" bestFit="1" customWidth="1"/>
    <col min="5383" max="5383" width="15.140625" bestFit="1" customWidth="1"/>
    <col min="5384" max="5386" width="13.5703125" customWidth="1"/>
    <col min="5633" max="5633" width="4" customWidth="1"/>
    <col min="5634" max="5634" width="48.140625" customWidth="1"/>
    <col min="5635" max="5635" width="13.42578125" bestFit="1" customWidth="1"/>
    <col min="5636" max="5636" width="45.7109375" bestFit="1" customWidth="1"/>
    <col min="5637" max="5637" width="13.42578125" customWidth="1"/>
    <col min="5638" max="5638" width="16.7109375" bestFit="1" customWidth="1"/>
    <col min="5639" max="5639" width="15.140625" bestFit="1" customWidth="1"/>
    <col min="5640" max="5642" width="13.5703125" customWidth="1"/>
    <col min="5889" max="5889" width="4" customWidth="1"/>
    <col min="5890" max="5890" width="48.140625" customWidth="1"/>
    <col min="5891" max="5891" width="13.42578125" bestFit="1" customWidth="1"/>
    <col min="5892" max="5892" width="45.7109375" bestFit="1" customWidth="1"/>
    <col min="5893" max="5893" width="13.42578125" customWidth="1"/>
    <col min="5894" max="5894" width="16.7109375" bestFit="1" customWidth="1"/>
    <col min="5895" max="5895" width="15.140625" bestFit="1" customWidth="1"/>
    <col min="5896" max="5898" width="13.5703125" customWidth="1"/>
    <col min="6145" max="6145" width="4" customWidth="1"/>
    <col min="6146" max="6146" width="48.140625" customWidth="1"/>
    <col min="6147" max="6147" width="13.42578125" bestFit="1" customWidth="1"/>
    <col min="6148" max="6148" width="45.7109375" bestFit="1" customWidth="1"/>
    <col min="6149" max="6149" width="13.42578125" customWidth="1"/>
    <col min="6150" max="6150" width="16.7109375" bestFit="1" customWidth="1"/>
    <col min="6151" max="6151" width="15.140625" bestFit="1" customWidth="1"/>
    <col min="6152" max="6154" width="13.5703125" customWidth="1"/>
    <col min="6401" max="6401" width="4" customWidth="1"/>
    <col min="6402" max="6402" width="48.140625" customWidth="1"/>
    <col min="6403" max="6403" width="13.42578125" bestFit="1" customWidth="1"/>
    <col min="6404" max="6404" width="45.7109375" bestFit="1" customWidth="1"/>
    <col min="6405" max="6405" width="13.42578125" customWidth="1"/>
    <col min="6406" max="6406" width="16.7109375" bestFit="1" customWidth="1"/>
    <col min="6407" max="6407" width="15.140625" bestFit="1" customWidth="1"/>
    <col min="6408" max="6410" width="13.5703125" customWidth="1"/>
    <col min="6657" max="6657" width="4" customWidth="1"/>
    <col min="6658" max="6658" width="48.140625" customWidth="1"/>
    <col min="6659" max="6659" width="13.42578125" bestFit="1" customWidth="1"/>
    <col min="6660" max="6660" width="45.7109375" bestFit="1" customWidth="1"/>
    <col min="6661" max="6661" width="13.42578125" customWidth="1"/>
    <col min="6662" max="6662" width="16.7109375" bestFit="1" customWidth="1"/>
    <col min="6663" max="6663" width="15.140625" bestFit="1" customWidth="1"/>
    <col min="6664" max="6666" width="13.5703125" customWidth="1"/>
    <col min="6913" max="6913" width="4" customWidth="1"/>
    <col min="6914" max="6914" width="48.140625" customWidth="1"/>
    <col min="6915" max="6915" width="13.42578125" bestFit="1" customWidth="1"/>
    <col min="6916" max="6916" width="45.7109375" bestFit="1" customWidth="1"/>
    <col min="6917" max="6917" width="13.42578125" customWidth="1"/>
    <col min="6918" max="6918" width="16.7109375" bestFit="1" customWidth="1"/>
    <col min="6919" max="6919" width="15.140625" bestFit="1" customWidth="1"/>
    <col min="6920" max="6922" width="13.5703125" customWidth="1"/>
    <col min="7169" max="7169" width="4" customWidth="1"/>
    <col min="7170" max="7170" width="48.140625" customWidth="1"/>
    <col min="7171" max="7171" width="13.42578125" bestFit="1" customWidth="1"/>
    <col min="7172" max="7172" width="45.7109375" bestFit="1" customWidth="1"/>
    <col min="7173" max="7173" width="13.42578125" customWidth="1"/>
    <col min="7174" max="7174" width="16.7109375" bestFit="1" customWidth="1"/>
    <col min="7175" max="7175" width="15.140625" bestFit="1" customWidth="1"/>
    <col min="7176" max="7178" width="13.5703125" customWidth="1"/>
    <col min="7425" max="7425" width="4" customWidth="1"/>
    <col min="7426" max="7426" width="48.140625" customWidth="1"/>
    <col min="7427" max="7427" width="13.42578125" bestFit="1" customWidth="1"/>
    <col min="7428" max="7428" width="45.7109375" bestFit="1" customWidth="1"/>
    <col min="7429" max="7429" width="13.42578125" customWidth="1"/>
    <col min="7430" max="7430" width="16.7109375" bestFit="1" customWidth="1"/>
    <col min="7431" max="7431" width="15.140625" bestFit="1" customWidth="1"/>
    <col min="7432" max="7434" width="13.5703125" customWidth="1"/>
    <col min="7681" max="7681" width="4" customWidth="1"/>
    <col min="7682" max="7682" width="48.140625" customWidth="1"/>
    <col min="7683" max="7683" width="13.42578125" bestFit="1" customWidth="1"/>
    <col min="7684" max="7684" width="45.7109375" bestFit="1" customWidth="1"/>
    <col min="7685" max="7685" width="13.42578125" customWidth="1"/>
    <col min="7686" max="7686" width="16.7109375" bestFit="1" customWidth="1"/>
    <col min="7687" max="7687" width="15.140625" bestFit="1" customWidth="1"/>
    <col min="7688" max="7690" width="13.5703125" customWidth="1"/>
    <col min="7937" max="7937" width="4" customWidth="1"/>
    <col min="7938" max="7938" width="48.140625" customWidth="1"/>
    <col min="7939" max="7939" width="13.42578125" bestFit="1" customWidth="1"/>
    <col min="7940" max="7940" width="45.7109375" bestFit="1" customWidth="1"/>
    <col min="7941" max="7941" width="13.42578125" customWidth="1"/>
    <col min="7942" max="7942" width="16.7109375" bestFit="1" customWidth="1"/>
    <col min="7943" max="7943" width="15.140625" bestFit="1" customWidth="1"/>
    <col min="7944" max="7946" width="13.5703125" customWidth="1"/>
    <col min="8193" max="8193" width="4" customWidth="1"/>
    <col min="8194" max="8194" width="48.140625" customWidth="1"/>
    <col min="8195" max="8195" width="13.42578125" bestFit="1" customWidth="1"/>
    <col min="8196" max="8196" width="45.7109375" bestFit="1" customWidth="1"/>
    <col min="8197" max="8197" width="13.42578125" customWidth="1"/>
    <col min="8198" max="8198" width="16.7109375" bestFit="1" customWidth="1"/>
    <col min="8199" max="8199" width="15.140625" bestFit="1" customWidth="1"/>
    <col min="8200" max="8202" width="13.5703125" customWidth="1"/>
    <col min="8449" max="8449" width="4" customWidth="1"/>
    <col min="8450" max="8450" width="48.140625" customWidth="1"/>
    <col min="8451" max="8451" width="13.42578125" bestFit="1" customWidth="1"/>
    <col min="8452" max="8452" width="45.7109375" bestFit="1" customWidth="1"/>
    <col min="8453" max="8453" width="13.42578125" customWidth="1"/>
    <col min="8454" max="8454" width="16.7109375" bestFit="1" customWidth="1"/>
    <col min="8455" max="8455" width="15.140625" bestFit="1" customWidth="1"/>
    <col min="8456" max="8458" width="13.5703125" customWidth="1"/>
    <col min="8705" max="8705" width="4" customWidth="1"/>
    <col min="8706" max="8706" width="48.140625" customWidth="1"/>
    <col min="8707" max="8707" width="13.42578125" bestFit="1" customWidth="1"/>
    <col min="8708" max="8708" width="45.7109375" bestFit="1" customWidth="1"/>
    <col min="8709" max="8709" width="13.42578125" customWidth="1"/>
    <col min="8710" max="8710" width="16.7109375" bestFit="1" customWidth="1"/>
    <col min="8711" max="8711" width="15.140625" bestFit="1" customWidth="1"/>
    <col min="8712" max="8714" width="13.5703125" customWidth="1"/>
    <col min="8961" max="8961" width="4" customWidth="1"/>
    <col min="8962" max="8962" width="48.140625" customWidth="1"/>
    <col min="8963" max="8963" width="13.42578125" bestFit="1" customWidth="1"/>
    <col min="8964" max="8964" width="45.7109375" bestFit="1" customWidth="1"/>
    <col min="8965" max="8965" width="13.42578125" customWidth="1"/>
    <col min="8966" max="8966" width="16.7109375" bestFit="1" customWidth="1"/>
    <col min="8967" max="8967" width="15.140625" bestFit="1" customWidth="1"/>
    <col min="8968" max="8970" width="13.5703125" customWidth="1"/>
    <col min="9217" max="9217" width="4" customWidth="1"/>
    <col min="9218" max="9218" width="48.140625" customWidth="1"/>
    <col min="9219" max="9219" width="13.42578125" bestFit="1" customWidth="1"/>
    <col min="9220" max="9220" width="45.7109375" bestFit="1" customWidth="1"/>
    <col min="9221" max="9221" width="13.42578125" customWidth="1"/>
    <col min="9222" max="9222" width="16.7109375" bestFit="1" customWidth="1"/>
    <col min="9223" max="9223" width="15.140625" bestFit="1" customWidth="1"/>
    <col min="9224" max="9226" width="13.5703125" customWidth="1"/>
    <col min="9473" max="9473" width="4" customWidth="1"/>
    <col min="9474" max="9474" width="48.140625" customWidth="1"/>
    <col min="9475" max="9475" width="13.42578125" bestFit="1" customWidth="1"/>
    <col min="9476" max="9476" width="45.7109375" bestFit="1" customWidth="1"/>
    <col min="9477" max="9477" width="13.42578125" customWidth="1"/>
    <col min="9478" max="9478" width="16.7109375" bestFit="1" customWidth="1"/>
    <col min="9479" max="9479" width="15.140625" bestFit="1" customWidth="1"/>
    <col min="9480" max="9482" width="13.5703125" customWidth="1"/>
    <col min="9729" max="9729" width="4" customWidth="1"/>
    <col min="9730" max="9730" width="48.140625" customWidth="1"/>
    <col min="9731" max="9731" width="13.42578125" bestFit="1" customWidth="1"/>
    <col min="9732" max="9732" width="45.7109375" bestFit="1" customWidth="1"/>
    <col min="9733" max="9733" width="13.42578125" customWidth="1"/>
    <col min="9734" max="9734" width="16.7109375" bestFit="1" customWidth="1"/>
    <col min="9735" max="9735" width="15.140625" bestFit="1" customWidth="1"/>
    <col min="9736" max="9738" width="13.5703125" customWidth="1"/>
    <col min="9985" max="9985" width="4" customWidth="1"/>
    <col min="9986" max="9986" width="48.140625" customWidth="1"/>
    <col min="9987" max="9987" width="13.42578125" bestFit="1" customWidth="1"/>
    <col min="9988" max="9988" width="45.7109375" bestFit="1" customWidth="1"/>
    <col min="9989" max="9989" width="13.42578125" customWidth="1"/>
    <col min="9990" max="9990" width="16.7109375" bestFit="1" customWidth="1"/>
    <col min="9991" max="9991" width="15.140625" bestFit="1" customWidth="1"/>
    <col min="9992" max="9994" width="13.5703125" customWidth="1"/>
    <col min="10241" max="10241" width="4" customWidth="1"/>
    <col min="10242" max="10242" width="48.140625" customWidth="1"/>
    <col min="10243" max="10243" width="13.42578125" bestFit="1" customWidth="1"/>
    <col min="10244" max="10244" width="45.7109375" bestFit="1" customWidth="1"/>
    <col min="10245" max="10245" width="13.42578125" customWidth="1"/>
    <col min="10246" max="10246" width="16.7109375" bestFit="1" customWidth="1"/>
    <col min="10247" max="10247" width="15.140625" bestFit="1" customWidth="1"/>
    <col min="10248" max="10250" width="13.5703125" customWidth="1"/>
    <col min="10497" max="10497" width="4" customWidth="1"/>
    <col min="10498" max="10498" width="48.140625" customWidth="1"/>
    <col min="10499" max="10499" width="13.42578125" bestFit="1" customWidth="1"/>
    <col min="10500" max="10500" width="45.7109375" bestFit="1" customWidth="1"/>
    <col min="10501" max="10501" width="13.42578125" customWidth="1"/>
    <col min="10502" max="10502" width="16.7109375" bestFit="1" customWidth="1"/>
    <col min="10503" max="10503" width="15.140625" bestFit="1" customWidth="1"/>
    <col min="10504" max="10506" width="13.5703125" customWidth="1"/>
    <col min="10753" max="10753" width="4" customWidth="1"/>
    <col min="10754" max="10754" width="48.140625" customWidth="1"/>
    <col min="10755" max="10755" width="13.42578125" bestFit="1" customWidth="1"/>
    <col min="10756" max="10756" width="45.7109375" bestFit="1" customWidth="1"/>
    <col min="10757" max="10757" width="13.42578125" customWidth="1"/>
    <col min="10758" max="10758" width="16.7109375" bestFit="1" customWidth="1"/>
    <col min="10759" max="10759" width="15.140625" bestFit="1" customWidth="1"/>
    <col min="10760" max="10762" width="13.5703125" customWidth="1"/>
    <col min="11009" max="11009" width="4" customWidth="1"/>
    <col min="11010" max="11010" width="48.140625" customWidth="1"/>
    <col min="11011" max="11011" width="13.42578125" bestFit="1" customWidth="1"/>
    <col min="11012" max="11012" width="45.7109375" bestFit="1" customWidth="1"/>
    <col min="11013" max="11013" width="13.42578125" customWidth="1"/>
    <col min="11014" max="11014" width="16.7109375" bestFit="1" customWidth="1"/>
    <col min="11015" max="11015" width="15.140625" bestFit="1" customWidth="1"/>
    <col min="11016" max="11018" width="13.5703125" customWidth="1"/>
    <col min="11265" max="11265" width="4" customWidth="1"/>
    <col min="11266" max="11266" width="48.140625" customWidth="1"/>
    <col min="11267" max="11267" width="13.42578125" bestFit="1" customWidth="1"/>
    <col min="11268" max="11268" width="45.7109375" bestFit="1" customWidth="1"/>
    <col min="11269" max="11269" width="13.42578125" customWidth="1"/>
    <col min="11270" max="11270" width="16.7109375" bestFit="1" customWidth="1"/>
    <col min="11271" max="11271" width="15.140625" bestFit="1" customWidth="1"/>
    <col min="11272" max="11274" width="13.5703125" customWidth="1"/>
    <col min="11521" max="11521" width="4" customWidth="1"/>
    <col min="11522" max="11522" width="48.140625" customWidth="1"/>
    <col min="11523" max="11523" width="13.42578125" bestFit="1" customWidth="1"/>
    <col min="11524" max="11524" width="45.7109375" bestFit="1" customWidth="1"/>
    <col min="11525" max="11525" width="13.42578125" customWidth="1"/>
    <col min="11526" max="11526" width="16.7109375" bestFit="1" customWidth="1"/>
    <col min="11527" max="11527" width="15.140625" bestFit="1" customWidth="1"/>
    <col min="11528" max="11530" width="13.5703125" customWidth="1"/>
    <col min="11777" max="11777" width="4" customWidth="1"/>
    <col min="11778" max="11778" width="48.140625" customWidth="1"/>
    <col min="11779" max="11779" width="13.42578125" bestFit="1" customWidth="1"/>
    <col min="11780" max="11780" width="45.7109375" bestFit="1" customWidth="1"/>
    <col min="11781" max="11781" width="13.42578125" customWidth="1"/>
    <col min="11782" max="11782" width="16.7109375" bestFit="1" customWidth="1"/>
    <col min="11783" max="11783" width="15.140625" bestFit="1" customWidth="1"/>
    <col min="11784" max="11786" width="13.5703125" customWidth="1"/>
    <col min="12033" max="12033" width="4" customWidth="1"/>
    <col min="12034" max="12034" width="48.140625" customWidth="1"/>
    <col min="12035" max="12035" width="13.42578125" bestFit="1" customWidth="1"/>
    <col min="12036" max="12036" width="45.7109375" bestFit="1" customWidth="1"/>
    <col min="12037" max="12037" width="13.42578125" customWidth="1"/>
    <col min="12038" max="12038" width="16.7109375" bestFit="1" customWidth="1"/>
    <col min="12039" max="12039" width="15.140625" bestFit="1" customWidth="1"/>
    <col min="12040" max="12042" width="13.5703125" customWidth="1"/>
    <col min="12289" max="12289" width="4" customWidth="1"/>
    <col min="12290" max="12290" width="48.140625" customWidth="1"/>
    <col min="12291" max="12291" width="13.42578125" bestFit="1" customWidth="1"/>
    <col min="12292" max="12292" width="45.7109375" bestFit="1" customWidth="1"/>
    <col min="12293" max="12293" width="13.42578125" customWidth="1"/>
    <col min="12294" max="12294" width="16.7109375" bestFit="1" customWidth="1"/>
    <col min="12295" max="12295" width="15.140625" bestFit="1" customWidth="1"/>
    <col min="12296" max="12298" width="13.5703125" customWidth="1"/>
    <col min="12545" max="12545" width="4" customWidth="1"/>
    <col min="12546" max="12546" width="48.140625" customWidth="1"/>
    <col min="12547" max="12547" width="13.42578125" bestFit="1" customWidth="1"/>
    <col min="12548" max="12548" width="45.7109375" bestFit="1" customWidth="1"/>
    <col min="12549" max="12549" width="13.42578125" customWidth="1"/>
    <col min="12550" max="12550" width="16.7109375" bestFit="1" customWidth="1"/>
    <col min="12551" max="12551" width="15.140625" bestFit="1" customWidth="1"/>
    <col min="12552" max="12554" width="13.5703125" customWidth="1"/>
    <col min="12801" max="12801" width="4" customWidth="1"/>
    <col min="12802" max="12802" width="48.140625" customWidth="1"/>
    <col min="12803" max="12803" width="13.42578125" bestFit="1" customWidth="1"/>
    <col min="12804" max="12804" width="45.7109375" bestFit="1" customWidth="1"/>
    <col min="12805" max="12805" width="13.42578125" customWidth="1"/>
    <col min="12806" max="12806" width="16.7109375" bestFit="1" customWidth="1"/>
    <col min="12807" max="12807" width="15.140625" bestFit="1" customWidth="1"/>
    <col min="12808" max="12810" width="13.5703125" customWidth="1"/>
    <col min="13057" max="13057" width="4" customWidth="1"/>
    <col min="13058" max="13058" width="48.140625" customWidth="1"/>
    <col min="13059" max="13059" width="13.42578125" bestFit="1" customWidth="1"/>
    <col min="13060" max="13060" width="45.7109375" bestFit="1" customWidth="1"/>
    <col min="13061" max="13061" width="13.42578125" customWidth="1"/>
    <col min="13062" max="13062" width="16.7109375" bestFit="1" customWidth="1"/>
    <col min="13063" max="13063" width="15.140625" bestFit="1" customWidth="1"/>
    <col min="13064" max="13066" width="13.5703125" customWidth="1"/>
    <col min="13313" max="13313" width="4" customWidth="1"/>
    <col min="13314" max="13314" width="48.140625" customWidth="1"/>
    <col min="13315" max="13315" width="13.42578125" bestFit="1" customWidth="1"/>
    <col min="13316" max="13316" width="45.7109375" bestFit="1" customWidth="1"/>
    <col min="13317" max="13317" width="13.42578125" customWidth="1"/>
    <col min="13318" max="13318" width="16.7109375" bestFit="1" customWidth="1"/>
    <col min="13319" max="13319" width="15.140625" bestFit="1" customWidth="1"/>
    <col min="13320" max="13322" width="13.5703125" customWidth="1"/>
    <col min="13569" max="13569" width="4" customWidth="1"/>
    <col min="13570" max="13570" width="48.140625" customWidth="1"/>
    <col min="13571" max="13571" width="13.42578125" bestFit="1" customWidth="1"/>
    <col min="13572" max="13572" width="45.7109375" bestFit="1" customWidth="1"/>
    <col min="13573" max="13573" width="13.42578125" customWidth="1"/>
    <col min="13574" max="13574" width="16.7109375" bestFit="1" customWidth="1"/>
    <col min="13575" max="13575" width="15.140625" bestFit="1" customWidth="1"/>
    <col min="13576" max="13578" width="13.5703125" customWidth="1"/>
    <col min="13825" max="13825" width="4" customWidth="1"/>
    <col min="13826" max="13826" width="48.140625" customWidth="1"/>
    <col min="13827" max="13827" width="13.42578125" bestFit="1" customWidth="1"/>
    <col min="13828" max="13828" width="45.7109375" bestFit="1" customWidth="1"/>
    <col min="13829" max="13829" width="13.42578125" customWidth="1"/>
    <col min="13830" max="13830" width="16.7109375" bestFit="1" customWidth="1"/>
    <col min="13831" max="13831" width="15.140625" bestFit="1" customWidth="1"/>
    <col min="13832" max="13834" width="13.5703125" customWidth="1"/>
    <col min="14081" max="14081" width="4" customWidth="1"/>
    <col min="14082" max="14082" width="48.140625" customWidth="1"/>
    <col min="14083" max="14083" width="13.42578125" bestFit="1" customWidth="1"/>
    <col min="14084" max="14084" width="45.7109375" bestFit="1" customWidth="1"/>
    <col min="14085" max="14085" width="13.42578125" customWidth="1"/>
    <col min="14086" max="14086" width="16.7109375" bestFit="1" customWidth="1"/>
    <col min="14087" max="14087" width="15.140625" bestFit="1" customWidth="1"/>
    <col min="14088" max="14090" width="13.5703125" customWidth="1"/>
    <col min="14337" max="14337" width="4" customWidth="1"/>
    <col min="14338" max="14338" width="48.140625" customWidth="1"/>
    <col min="14339" max="14339" width="13.42578125" bestFit="1" customWidth="1"/>
    <col min="14340" max="14340" width="45.7109375" bestFit="1" customWidth="1"/>
    <col min="14341" max="14341" width="13.42578125" customWidth="1"/>
    <col min="14342" max="14342" width="16.7109375" bestFit="1" customWidth="1"/>
    <col min="14343" max="14343" width="15.140625" bestFit="1" customWidth="1"/>
    <col min="14344" max="14346" width="13.5703125" customWidth="1"/>
    <col min="14593" max="14593" width="4" customWidth="1"/>
    <col min="14594" max="14594" width="48.140625" customWidth="1"/>
    <col min="14595" max="14595" width="13.42578125" bestFit="1" customWidth="1"/>
    <col min="14596" max="14596" width="45.7109375" bestFit="1" customWidth="1"/>
    <col min="14597" max="14597" width="13.42578125" customWidth="1"/>
    <col min="14598" max="14598" width="16.7109375" bestFit="1" customWidth="1"/>
    <col min="14599" max="14599" width="15.140625" bestFit="1" customWidth="1"/>
    <col min="14600" max="14602" width="13.5703125" customWidth="1"/>
    <col min="14849" max="14849" width="4" customWidth="1"/>
    <col min="14850" max="14850" width="48.140625" customWidth="1"/>
    <col min="14851" max="14851" width="13.42578125" bestFit="1" customWidth="1"/>
    <col min="14852" max="14852" width="45.7109375" bestFit="1" customWidth="1"/>
    <col min="14853" max="14853" width="13.42578125" customWidth="1"/>
    <col min="14854" max="14854" width="16.7109375" bestFit="1" customWidth="1"/>
    <col min="14855" max="14855" width="15.140625" bestFit="1" customWidth="1"/>
    <col min="14856" max="14858" width="13.5703125" customWidth="1"/>
    <col min="15105" max="15105" width="4" customWidth="1"/>
    <col min="15106" max="15106" width="48.140625" customWidth="1"/>
    <col min="15107" max="15107" width="13.42578125" bestFit="1" customWidth="1"/>
    <col min="15108" max="15108" width="45.7109375" bestFit="1" customWidth="1"/>
    <col min="15109" max="15109" width="13.42578125" customWidth="1"/>
    <col min="15110" max="15110" width="16.7109375" bestFit="1" customWidth="1"/>
    <col min="15111" max="15111" width="15.140625" bestFit="1" customWidth="1"/>
    <col min="15112" max="15114" width="13.5703125" customWidth="1"/>
    <col min="15361" max="15361" width="4" customWidth="1"/>
    <col min="15362" max="15362" width="48.140625" customWidth="1"/>
    <col min="15363" max="15363" width="13.42578125" bestFit="1" customWidth="1"/>
    <col min="15364" max="15364" width="45.7109375" bestFit="1" customWidth="1"/>
    <col min="15365" max="15365" width="13.42578125" customWidth="1"/>
    <col min="15366" max="15366" width="16.7109375" bestFit="1" customWidth="1"/>
    <col min="15367" max="15367" width="15.140625" bestFit="1" customWidth="1"/>
    <col min="15368" max="15370" width="13.5703125" customWidth="1"/>
    <col min="15617" max="15617" width="4" customWidth="1"/>
    <col min="15618" max="15618" width="48.140625" customWidth="1"/>
    <col min="15619" max="15619" width="13.42578125" bestFit="1" customWidth="1"/>
    <col min="15620" max="15620" width="45.7109375" bestFit="1" customWidth="1"/>
    <col min="15621" max="15621" width="13.42578125" customWidth="1"/>
    <col min="15622" max="15622" width="16.7109375" bestFit="1" customWidth="1"/>
    <col min="15623" max="15623" width="15.140625" bestFit="1" customWidth="1"/>
    <col min="15624" max="15626" width="13.5703125" customWidth="1"/>
    <col min="15873" max="15873" width="4" customWidth="1"/>
    <col min="15874" max="15874" width="48.140625" customWidth="1"/>
    <col min="15875" max="15875" width="13.42578125" bestFit="1" customWidth="1"/>
    <col min="15876" max="15876" width="45.7109375" bestFit="1" customWidth="1"/>
    <col min="15877" max="15877" width="13.42578125" customWidth="1"/>
    <col min="15878" max="15878" width="16.7109375" bestFit="1" customWidth="1"/>
    <col min="15879" max="15879" width="15.140625" bestFit="1" customWidth="1"/>
    <col min="15880" max="15882" width="13.5703125" customWidth="1"/>
    <col min="16129" max="16129" width="4" customWidth="1"/>
    <col min="16130" max="16130" width="48.140625" customWidth="1"/>
    <col min="16131" max="16131" width="13.42578125" bestFit="1" customWidth="1"/>
    <col min="16132" max="16132" width="45.7109375" bestFit="1" customWidth="1"/>
    <col min="16133" max="16133" width="13.42578125" customWidth="1"/>
    <col min="16134" max="16134" width="16.7109375" bestFit="1" customWidth="1"/>
    <col min="16135" max="16135" width="15.140625" bestFit="1" customWidth="1"/>
    <col min="16136" max="16138" width="13.5703125" customWidth="1"/>
  </cols>
  <sheetData>
    <row r="7" spans="1:10" ht="15.75" thickBot="1" x14ac:dyDescent="0.3"/>
    <row r="8" spans="1:10" ht="16.5" thickBot="1" x14ac:dyDescent="0.3">
      <c r="B8" s="1" t="s">
        <v>0</v>
      </c>
      <c r="I8" s="192" t="s">
        <v>155</v>
      </c>
      <c r="J8" s="193"/>
    </row>
    <row r="9" spans="1:10" ht="5.25" customHeight="1" x14ac:dyDescent="0.25"/>
    <row r="10" spans="1:10" x14ac:dyDescent="0.25">
      <c r="A10" s="194" t="s">
        <v>1</v>
      </c>
      <c r="B10" s="194"/>
      <c r="C10" s="194"/>
      <c r="D10" s="194"/>
      <c r="E10" s="194"/>
      <c r="F10" s="194"/>
      <c r="G10" s="194"/>
      <c r="H10" s="194"/>
      <c r="I10" s="194"/>
      <c r="J10" s="194"/>
    </row>
    <row r="11" spans="1:10" x14ac:dyDescent="0.25">
      <c r="A11" s="190" t="s">
        <v>2</v>
      </c>
      <c r="B11" s="190"/>
      <c r="C11" s="190"/>
      <c r="D11" s="190"/>
      <c r="E11" s="190"/>
      <c r="F11" s="190"/>
      <c r="G11" s="190"/>
      <c r="H11" s="190"/>
      <c r="I11" s="190"/>
      <c r="J11" s="190"/>
    </row>
    <row r="12" spans="1:10" x14ac:dyDescent="0.25">
      <c r="A12" s="195" t="s">
        <v>3</v>
      </c>
      <c r="B12" s="190"/>
      <c r="C12" s="190"/>
      <c r="D12" s="190"/>
      <c r="E12" s="190"/>
      <c r="F12" s="190"/>
      <c r="G12" s="190"/>
      <c r="H12" s="190"/>
      <c r="I12" s="190"/>
      <c r="J12" s="190"/>
    </row>
    <row r="13" spans="1:10" ht="4.5" customHeight="1" x14ac:dyDescent="0.25">
      <c r="A13" s="133"/>
      <c r="B13" s="133"/>
      <c r="C13" s="133"/>
      <c r="D13" s="133"/>
      <c r="E13" s="133"/>
      <c r="F13" s="133"/>
      <c r="G13" s="133"/>
      <c r="H13" s="133"/>
      <c r="I13" s="133"/>
      <c r="J13" s="133"/>
    </row>
    <row r="14" spans="1:10" ht="16.5" hidden="1" thickBot="1" x14ac:dyDescent="0.3">
      <c r="A14" s="196" t="s">
        <v>59</v>
      </c>
      <c r="B14" s="196"/>
      <c r="C14" s="196"/>
      <c r="D14" s="196"/>
      <c r="E14" s="196"/>
      <c r="F14" s="196"/>
      <c r="G14" s="196"/>
      <c r="H14" s="196"/>
      <c r="I14" s="196"/>
      <c r="J14" s="196"/>
    </row>
    <row r="15" spans="1:10" ht="30.75" hidden="1" customHeight="1" thickBot="1" x14ac:dyDescent="0.35">
      <c r="A15" s="4" t="s">
        <v>4</v>
      </c>
      <c r="B15" s="5" t="s">
        <v>5</v>
      </c>
      <c r="C15" s="197" t="s">
        <v>6</v>
      </c>
      <c r="D15" s="198"/>
      <c r="E15" s="197" t="s">
        <v>7</v>
      </c>
      <c r="F15" s="199"/>
      <c r="G15" s="197" t="s">
        <v>8</v>
      </c>
      <c r="H15" s="198"/>
      <c r="I15" s="197" t="s">
        <v>9</v>
      </c>
      <c r="J15" s="198"/>
    </row>
    <row r="16" spans="1:10" ht="15.75" hidden="1" x14ac:dyDescent="0.3">
      <c r="A16" s="6"/>
      <c r="B16" s="7"/>
      <c r="C16" s="8" t="s">
        <v>10</v>
      </c>
      <c r="D16" s="8" t="s">
        <v>11</v>
      </c>
      <c r="E16" s="8" t="s">
        <v>10</v>
      </c>
      <c r="F16" s="8" t="s">
        <v>11</v>
      </c>
      <c r="G16" s="8" t="s">
        <v>10</v>
      </c>
      <c r="H16" s="8" t="s">
        <v>11</v>
      </c>
      <c r="I16" s="8" t="s">
        <v>10</v>
      </c>
      <c r="J16" s="8" t="s">
        <v>11</v>
      </c>
    </row>
    <row r="17" spans="1:10" ht="15.75" hidden="1" x14ac:dyDescent="0.3">
      <c r="A17" s="10"/>
      <c r="B17" s="7" t="s">
        <v>12</v>
      </c>
      <c r="C17" s="11">
        <v>1764858.42</v>
      </c>
      <c r="D17" s="11">
        <v>1492317.42</v>
      </c>
      <c r="E17" s="11">
        <v>1764858.42</v>
      </c>
      <c r="F17" s="11">
        <v>1792563.63</v>
      </c>
      <c r="G17" s="11">
        <v>1764858.42</v>
      </c>
      <c r="H17" s="11">
        <v>1578007.92</v>
      </c>
      <c r="I17" s="11">
        <v>1764858.42</v>
      </c>
      <c r="J17" s="11">
        <v>1803793.55</v>
      </c>
    </row>
    <row r="18" spans="1:10" ht="15.75" hidden="1" x14ac:dyDescent="0.3">
      <c r="A18" s="27"/>
      <c r="B18" s="7"/>
      <c r="C18" s="28"/>
      <c r="D18" s="27"/>
      <c r="E18" s="43"/>
      <c r="F18" s="43"/>
      <c r="G18" s="27"/>
      <c r="H18" s="43"/>
      <c r="I18" s="27"/>
      <c r="J18" s="43"/>
    </row>
    <row r="19" spans="1:10" ht="15.75" hidden="1" x14ac:dyDescent="0.3">
      <c r="A19" s="27"/>
      <c r="B19" s="7" t="s">
        <v>13</v>
      </c>
      <c r="C19" s="11">
        <f t="shared" ref="C19:J19" si="0">+C27+C43</f>
        <v>2818474.9200000004</v>
      </c>
      <c r="D19" s="11">
        <f t="shared" si="0"/>
        <v>0</v>
      </c>
      <c r="E19" s="11">
        <f t="shared" si="0"/>
        <v>2818474.9200000004</v>
      </c>
      <c r="F19" s="11">
        <f t="shared" si="0"/>
        <v>67111.01999999999</v>
      </c>
      <c r="G19" s="11">
        <f t="shared" si="0"/>
        <v>2818474.9200000004</v>
      </c>
      <c r="H19" s="11">
        <f t="shared" si="0"/>
        <v>58543.64</v>
      </c>
      <c r="I19" s="11">
        <f t="shared" si="0"/>
        <v>2818474.9200000004</v>
      </c>
      <c r="J19" s="11">
        <f t="shared" si="0"/>
        <v>3743927.3</v>
      </c>
    </row>
    <row r="20" spans="1:10" hidden="1" x14ac:dyDescent="0.25">
      <c r="A20" s="31"/>
      <c r="B20" s="16" t="s">
        <v>14</v>
      </c>
      <c r="C20" s="24">
        <v>62500</v>
      </c>
      <c r="D20" s="24"/>
      <c r="E20" s="24">
        <v>62500</v>
      </c>
      <c r="F20" s="24">
        <v>56112.02</v>
      </c>
      <c r="G20" s="24">
        <v>62500</v>
      </c>
      <c r="H20" s="24"/>
      <c r="I20" s="24">
        <v>62500</v>
      </c>
      <c r="J20" s="24">
        <v>68083.009999999995</v>
      </c>
    </row>
    <row r="21" spans="1:10" hidden="1" x14ac:dyDescent="0.25">
      <c r="A21" s="31"/>
      <c r="B21" s="16" t="s">
        <v>15</v>
      </c>
      <c r="C21" s="24">
        <v>7500</v>
      </c>
      <c r="D21" s="24"/>
      <c r="E21" s="24">
        <v>7500</v>
      </c>
      <c r="F21" s="24">
        <v>10999</v>
      </c>
      <c r="G21" s="24">
        <v>7500</v>
      </c>
      <c r="H21" s="24">
        <v>11011</v>
      </c>
      <c r="I21" s="24">
        <v>7500</v>
      </c>
      <c r="J21" s="24">
        <v>10992</v>
      </c>
    </row>
    <row r="22" spans="1:10" hidden="1" x14ac:dyDescent="0.25">
      <c r="A22" s="31"/>
      <c r="B22" s="16" t="s">
        <v>16</v>
      </c>
      <c r="C22" s="24">
        <v>8133.97</v>
      </c>
      <c r="D22" s="24"/>
      <c r="E22" s="24">
        <v>8133.97</v>
      </c>
      <c r="F22" s="24"/>
      <c r="G22" s="24">
        <v>8133.97</v>
      </c>
      <c r="H22" s="24"/>
      <c r="I22" s="24">
        <v>8133.97</v>
      </c>
      <c r="J22" s="24">
        <v>4358</v>
      </c>
    </row>
    <row r="23" spans="1:10" hidden="1" x14ac:dyDescent="0.25">
      <c r="A23" s="31"/>
      <c r="B23" s="16" t="s">
        <v>17</v>
      </c>
      <c r="C23" s="24">
        <v>33333.33</v>
      </c>
      <c r="D23" s="24"/>
      <c r="E23" s="24">
        <v>33333.33</v>
      </c>
      <c r="F23" s="24"/>
      <c r="G23" s="24">
        <v>33333.33</v>
      </c>
      <c r="H23" s="24"/>
      <c r="I23" s="24">
        <v>33333.33</v>
      </c>
      <c r="J23" s="24">
        <v>45020</v>
      </c>
    </row>
    <row r="24" spans="1:10" hidden="1" x14ac:dyDescent="0.25">
      <c r="A24" s="31"/>
      <c r="B24" s="16" t="s">
        <v>19</v>
      </c>
      <c r="C24" s="24">
        <v>165141.75</v>
      </c>
      <c r="D24" s="24"/>
      <c r="E24" s="24">
        <v>165141.75</v>
      </c>
      <c r="F24" s="24"/>
      <c r="G24" s="24">
        <v>165141.75</v>
      </c>
      <c r="H24" s="24">
        <v>1000</v>
      </c>
      <c r="I24" s="24">
        <v>165141.75</v>
      </c>
      <c r="J24" s="24">
        <v>26842.86</v>
      </c>
    </row>
    <row r="25" spans="1:10" hidden="1" x14ac:dyDescent="0.25">
      <c r="A25" s="31"/>
      <c r="B25" s="16" t="s">
        <v>20</v>
      </c>
      <c r="C25" s="24">
        <v>40000</v>
      </c>
      <c r="D25" s="24"/>
      <c r="E25" s="24">
        <v>40000</v>
      </c>
      <c r="F25" s="24"/>
      <c r="G25" s="24">
        <v>40000</v>
      </c>
      <c r="H25" s="24"/>
      <c r="I25" s="24">
        <v>40000</v>
      </c>
      <c r="J25" s="24">
        <v>76240</v>
      </c>
    </row>
    <row r="26" spans="1:10" hidden="1" x14ac:dyDescent="0.25">
      <c r="A26" s="31"/>
      <c r="B26" s="16" t="s">
        <v>21</v>
      </c>
      <c r="C26" s="24">
        <v>26305.03</v>
      </c>
      <c r="D26" s="24"/>
      <c r="E26" s="24">
        <v>26305.03</v>
      </c>
      <c r="F26" s="24"/>
      <c r="G26" s="24">
        <v>26305.03</v>
      </c>
      <c r="H26" s="24">
        <v>46532.639999999999</v>
      </c>
      <c r="I26" s="24">
        <v>26305.03</v>
      </c>
      <c r="J26" s="24">
        <v>55063.68</v>
      </c>
    </row>
    <row r="27" spans="1:10" ht="16.5" hidden="1" thickBot="1" x14ac:dyDescent="0.35">
      <c r="A27" s="31"/>
      <c r="B27" s="18" t="s">
        <v>22</v>
      </c>
      <c r="C27" s="32">
        <f t="shared" ref="C27:J27" si="1">SUM(C20:C26)</f>
        <v>342914.07999999996</v>
      </c>
      <c r="D27" s="32">
        <f t="shared" si="1"/>
        <v>0</v>
      </c>
      <c r="E27" s="32">
        <f t="shared" si="1"/>
        <v>342914.07999999996</v>
      </c>
      <c r="F27" s="32">
        <f t="shared" si="1"/>
        <v>67111.01999999999</v>
      </c>
      <c r="G27" s="32">
        <f t="shared" si="1"/>
        <v>342914.07999999996</v>
      </c>
      <c r="H27" s="32">
        <f t="shared" si="1"/>
        <v>58543.64</v>
      </c>
      <c r="I27" s="32">
        <f t="shared" si="1"/>
        <v>342914.07999999996</v>
      </c>
      <c r="J27" s="32">
        <f t="shared" si="1"/>
        <v>286599.55</v>
      </c>
    </row>
    <row r="28" spans="1:10" ht="15.75" hidden="1" x14ac:dyDescent="0.3">
      <c r="A28" s="31"/>
      <c r="B28" s="19" t="s">
        <v>23</v>
      </c>
      <c r="C28" s="33"/>
      <c r="D28" s="33"/>
      <c r="E28" s="33"/>
      <c r="F28" s="33"/>
      <c r="G28" s="33"/>
      <c r="H28" s="33"/>
      <c r="I28" s="33"/>
      <c r="J28" s="33"/>
    </row>
    <row r="29" spans="1:10" hidden="1" x14ac:dyDescent="0.25">
      <c r="A29" s="31"/>
      <c r="B29" s="16" t="s">
        <v>24</v>
      </c>
      <c r="C29" s="24">
        <v>60936.45</v>
      </c>
      <c r="D29" s="24"/>
      <c r="E29" s="24">
        <v>60936.45</v>
      </c>
      <c r="F29" s="24"/>
      <c r="G29" s="24">
        <v>60936.45</v>
      </c>
      <c r="H29" s="24"/>
      <c r="I29" s="24">
        <v>60936.45</v>
      </c>
      <c r="J29" s="24">
        <v>202940.25</v>
      </c>
    </row>
    <row r="30" spans="1:10" hidden="1" x14ac:dyDescent="0.25">
      <c r="A30" s="31"/>
      <c r="B30" s="16" t="s">
        <v>25</v>
      </c>
      <c r="C30" s="24">
        <v>600</v>
      </c>
      <c r="D30" s="24"/>
      <c r="E30" s="24">
        <v>600</v>
      </c>
      <c r="F30" s="24"/>
      <c r="G30" s="24">
        <v>600</v>
      </c>
      <c r="H30" s="24"/>
      <c r="I30" s="24">
        <v>600</v>
      </c>
      <c r="J30" s="24"/>
    </row>
    <row r="31" spans="1:10" hidden="1" x14ac:dyDescent="0.25">
      <c r="A31" s="31"/>
      <c r="B31" s="16" t="s">
        <v>48</v>
      </c>
      <c r="C31" s="24">
        <v>945.42</v>
      </c>
      <c r="D31" s="24"/>
      <c r="E31" s="24">
        <v>945.42</v>
      </c>
      <c r="F31" s="24"/>
      <c r="G31" s="24">
        <v>945.42</v>
      </c>
      <c r="H31" s="24"/>
      <c r="I31" s="24">
        <v>945.42</v>
      </c>
      <c r="J31" s="24"/>
    </row>
    <row r="32" spans="1:10" hidden="1" x14ac:dyDescent="0.25">
      <c r="A32" s="31"/>
      <c r="B32" s="16" t="s">
        <v>26</v>
      </c>
      <c r="C32" s="24">
        <v>169652.57</v>
      </c>
      <c r="D32" s="24"/>
      <c r="E32" s="24">
        <v>169652.57</v>
      </c>
      <c r="F32" s="24"/>
      <c r="G32" s="24">
        <v>169652.57</v>
      </c>
      <c r="H32" s="24"/>
      <c r="I32" s="24">
        <v>169652.57</v>
      </c>
      <c r="J32" s="24">
        <v>178282.05</v>
      </c>
    </row>
    <row r="33" spans="1:10" hidden="1" x14ac:dyDescent="0.25">
      <c r="A33" s="31"/>
      <c r="B33" s="16" t="s">
        <v>27</v>
      </c>
      <c r="C33" s="24">
        <v>912</v>
      </c>
      <c r="D33" s="24"/>
      <c r="E33" s="24">
        <v>912</v>
      </c>
      <c r="F33" s="24"/>
      <c r="G33" s="24">
        <v>912</v>
      </c>
      <c r="H33" s="24"/>
      <c r="I33" s="24">
        <v>912</v>
      </c>
      <c r="J33" s="24"/>
    </row>
    <row r="34" spans="1:10" hidden="1" x14ac:dyDescent="0.25">
      <c r="A34" s="31"/>
      <c r="B34" s="16" t="s">
        <v>28</v>
      </c>
      <c r="C34" s="24">
        <v>427229.65</v>
      </c>
      <c r="D34" s="24"/>
      <c r="E34" s="24">
        <v>427229.65</v>
      </c>
      <c r="F34" s="24"/>
      <c r="G34" s="24">
        <v>427229.65</v>
      </c>
      <c r="H34" s="24"/>
      <c r="I34" s="24">
        <v>427229.65</v>
      </c>
      <c r="J34" s="24">
        <v>1425199.8</v>
      </c>
    </row>
    <row r="35" spans="1:10" hidden="1" x14ac:dyDescent="0.25">
      <c r="A35" s="31"/>
      <c r="B35" s="16" t="s">
        <v>29</v>
      </c>
      <c r="C35" s="24">
        <v>100</v>
      </c>
      <c r="D35" s="24"/>
      <c r="E35" s="24">
        <v>100</v>
      </c>
      <c r="F35" s="24"/>
      <c r="G35" s="24">
        <v>100</v>
      </c>
      <c r="H35" s="24"/>
      <c r="I35" s="24">
        <v>100</v>
      </c>
      <c r="J35" s="24"/>
    </row>
    <row r="36" spans="1:10" hidden="1" x14ac:dyDescent="0.25">
      <c r="A36" s="31"/>
      <c r="B36" s="16" t="s">
        <v>30</v>
      </c>
      <c r="C36" s="24">
        <v>13579.7</v>
      </c>
      <c r="D36" s="24"/>
      <c r="E36" s="24">
        <v>13579.7</v>
      </c>
      <c r="F36" s="24"/>
      <c r="G36" s="24">
        <v>13579.7</v>
      </c>
      <c r="H36" s="24"/>
      <c r="I36" s="24">
        <v>13579.7</v>
      </c>
      <c r="J36" s="24">
        <v>75162.240000000005</v>
      </c>
    </row>
    <row r="37" spans="1:10" hidden="1" x14ac:dyDescent="0.25">
      <c r="A37" s="31"/>
      <c r="B37" s="16" t="s">
        <v>32</v>
      </c>
      <c r="C37" s="24">
        <v>310</v>
      </c>
      <c r="D37" s="24"/>
      <c r="E37" s="24">
        <v>310</v>
      </c>
      <c r="F37" s="24"/>
      <c r="G37" s="24">
        <v>310</v>
      </c>
      <c r="H37" s="24"/>
      <c r="I37" s="24">
        <v>310</v>
      </c>
      <c r="J37" s="24"/>
    </row>
    <row r="38" spans="1:10" hidden="1" x14ac:dyDescent="0.25">
      <c r="A38" s="31"/>
      <c r="B38" s="16" t="s">
        <v>33</v>
      </c>
      <c r="C38" s="24">
        <v>10809.43</v>
      </c>
      <c r="D38" s="24"/>
      <c r="E38" s="24">
        <v>10809.43</v>
      </c>
      <c r="F38" s="24"/>
      <c r="G38" s="24">
        <v>10809.43</v>
      </c>
      <c r="H38" s="24"/>
      <c r="I38" s="24">
        <v>10809.43</v>
      </c>
      <c r="J38" s="24">
        <v>14528.6</v>
      </c>
    </row>
    <row r="39" spans="1:10" hidden="1" x14ac:dyDescent="0.25">
      <c r="A39" s="31"/>
      <c r="B39" s="16" t="s">
        <v>34</v>
      </c>
      <c r="C39" s="24">
        <v>1780006.32</v>
      </c>
      <c r="D39" s="24"/>
      <c r="E39" s="24">
        <v>1780006.32</v>
      </c>
      <c r="F39" s="24"/>
      <c r="G39" s="24">
        <v>1780006.32</v>
      </c>
      <c r="H39" s="24"/>
      <c r="I39" s="24">
        <v>1780006.32</v>
      </c>
      <c r="J39" s="24">
        <v>1545914.81</v>
      </c>
    </row>
    <row r="40" spans="1:10" hidden="1" x14ac:dyDescent="0.25">
      <c r="A40" s="31"/>
      <c r="B40" s="16" t="s">
        <v>35</v>
      </c>
      <c r="C40" s="24">
        <v>2208.6999999999998</v>
      </c>
      <c r="D40" s="24"/>
      <c r="E40" s="24">
        <v>2208.6999999999998</v>
      </c>
      <c r="F40" s="24"/>
      <c r="G40" s="24">
        <v>2208.6999999999998</v>
      </c>
      <c r="H40" s="24"/>
      <c r="I40" s="24">
        <v>2208.6999999999998</v>
      </c>
      <c r="J40" s="24">
        <v>15300</v>
      </c>
    </row>
    <row r="41" spans="1:10" hidden="1" x14ac:dyDescent="0.25">
      <c r="A41" s="31"/>
      <c r="B41" s="16" t="s">
        <v>36</v>
      </c>
      <c r="C41" s="24">
        <v>8105.1</v>
      </c>
      <c r="D41" s="24"/>
      <c r="E41" s="24">
        <v>8105.1</v>
      </c>
      <c r="F41" s="24"/>
      <c r="G41" s="24">
        <v>8105.1</v>
      </c>
      <c r="H41" s="24"/>
      <c r="I41" s="24">
        <v>8105.1</v>
      </c>
      <c r="J41" s="24"/>
    </row>
    <row r="42" spans="1:10" hidden="1" x14ac:dyDescent="0.25">
      <c r="A42" s="31"/>
      <c r="B42" s="16" t="s">
        <v>37</v>
      </c>
      <c r="C42" s="24">
        <v>165.5</v>
      </c>
      <c r="D42" s="24"/>
      <c r="E42" s="24">
        <v>165.5</v>
      </c>
      <c r="F42" s="24"/>
      <c r="G42" s="24">
        <v>165.5</v>
      </c>
      <c r="H42" s="24"/>
      <c r="I42" s="24">
        <v>165.5</v>
      </c>
      <c r="J42" s="24"/>
    </row>
    <row r="43" spans="1:10" ht="16.5" hidden="1" thickBot="1" x14ac:dyDescent="0.35">
      <c r="A43" s="31"/>
      <c r="B43" s="20" t="s">
        <v>38</v>
      </c>
      <c r="C43" s="32">
        <f t="shared" ref="C43:J43" si="2">SUM(C29:C42)</f>
        <v>2475560.8400000003</v>
      </c>
      <c r="D43" s="32">
        <f t="shared" si="2"/>
        <v>0</v>
      </c>
      <c r="E43" s="32">
        <f t="shared" si="2"/>
        <v>2475560.8400000003</v>
      </c>
      <c r="F43" s="32">
        <f t="shared" si="2"/>
        <v>0</v>
      </c>
      <c r="G43" s="32">
        <f t="shared" si="2"/>
        <v>2475560.8400000003</v>
      </c>
      <c r="H43" s="32">
        <f t="shared" si="2"/>
        <v>0</v>
      </c>
      <c r="I43" s="32">
        <f t="shared" si="2"/>
        <v>2475560.8400000003</v>
      </c>
      <c r="J43" s="32">
        <f t="shared" si="2"/>
        <v>3457327.75</v>
      </c>
    </row>
    <row r="44" spans="1:10" hidden="1" x14ac:dyDescent="0.25"/>
    <row r="45" spans="1:10" hidden="1" x14ac:dyDescent="0.25"/>
    <row r="46" spans="1:10" ht="16.5" hidden="1" thickBot="1" x14ac:dyDescent="0.3">
      <c r="A46" s="196" t="s">
        <v>60</v>
      </c>
      <c r="B46" s="196"/>
      <c r="C46" s="196"/>
      <c r="D46" s="196"/>
      <c r="E46" s="196"/>
      <c r="F46" s="196"/>
      <c r="G46" s="196"/>
      <c r="H46" s="196"/>
      <c r="I46" s="196"/>
      <c r="J46" s="196"/>
    </row>
    <row r="47" spans="1:10" ht="28.5" hidden="1" customHeight="1" x14ac:dyDescent="0.25">
      <c r="A47" s="81" t="s">
        <v>4</v>
      </c>
      <c r="B47" s="44" t="s">
        <v>61</v>
      </c>
      <c r="C47" s="203" t="s">
        <v>62</v>
      </c>
      <c r="D47" s="204"/>
      <c r="E47" s="203" t="s">
        <v>63</v>
      </c>
      <c r="F47" s="205"/>
      <c r="G47" s="135" t="s">
        <v>64</v>
      </c>
      <c r="H47" s="136"/>
      <c r="I47" s="136"/>
      <c r="J47" s="136"/>
    </row>
    <row r="48" spans="1:10" hidden="1" x14ac:dyDescent="0.25">
      <c r="A48" s="134"/>
      <c r="B48" s="45" t="s">
        <v>65</v>
      </c>
      <c r="C48" s="134" t="s">
        <v>66</v>
      </c>
      <c r="D48" s="134" t="s">
        <v>67</v>
      </c>
      <c r="E48" s="134" t="s">
        <v>66</v>
      </c>
      <c r="F48" s="134" t="s">
        <v>67</v>
      </c>
      <c r="G48" s="134" t="s">
        <v>66</v>
      </c>
      <c r="H48" s="134" t="s">
        <v>67</v>
      </c>
      <c r="I48" s="134"/>
      <c r="J48" s="134"/>
    </row>
    <row r="49" spans="1:10" hidden="1" x14ac:dyDescent="0.25">
      <c r="A49" s="35"/>
      <c r="B49" s="35"/>
      <c r="C49" s="35"/>
      <c r="D49" s="35"/>
      <c r="E49" s="35"/>
      <c r="F49" s="35"/>
      <c r="G49" s="35"/>
      <c r="H49" s="35"/>
      <c r="I49" s="35"/>
      <c r="J49" s="35"/>
    </row>
    <row r="50" spans="1:10" hidden="1" x14ac:dyDescent="0.25">
      <c r="A50" s="35"/>
      <c r="B50" s="35"/>
      <c r="C50" s="35"/>
      <c r="D50" s="35"/>
      <c r="E50" s="35"/>
      <c r="F50" s="35"/>
      <c r="G50" s="35"/>
      <c r="H50" s="35"/>
      <c r="I50" s="35"/>
      <c r="J50" s="35"/>
    </row>
    <row r="51" spans="1:10" hidden="1" x14ac:dyDescent="0.25">
      <c r="A51" s="35"/>
      <c r="B51" s="45" t="s">
        <v>68</v>
      </c>
      <c r="C51" s="35"/>
      <c r="D51" s="35"/>
      <c r="E51" s="35"/>
      <c r="F51" s="35"/>
      <c r="G51" s="35"/>
      <c r="H51" s="35"/>
      <c r="I51" s="35"/>
      <c r="J51" s="35"/>
    </row>
    <row r="52" spans="1:10" hidden="1" x14ac:dyDescent="0.25">
      <c r="A52" s="35"/>
      <c r="B52" s="35" t="s">
        <v>69</v>
      </c>
      <c r="C52" s="35"/>
      <c r="D52" s="35"/>
      <c r="E52" s="35"/>
      <c r="F52" s="35"/>
      <c r="G52" s="35"/>
      <c r="H52" s="35"/>
      <c r="I52" s="35"/>
      <c r="J52" s="35"/>
    </row>
    <row r="53" spans="1:10" hidden="1" x14ac:dyDescent="0.25">
      <c r="A53" s="35"/>
      <c r="B53" s="35"/>
      <c r="C53" s="35"/>
      <c r="D53" s="35"/>
      <c r="E53" s="35"/>
      <c r="F53" s="35"/>
      <c r="G53" s="35"/>
      <c r="H53" s="35"/>
      <c r="I53" s="35"/>
      <c r="J53" s="35"/>
    </row>
    <row r="54" spans="1:10" hidden="1" x14ac:dyDescent="0.25">
      <c r="A54" s="35"/>
      <c r="B54" s="35"/>
      <c r="C54" s="35"/>
      <c r="D54" s="35"/>
      <c r="E54" s="35"/>
      <c r="F54" s="35"/>
      <c r="G54" s="35"/>
      <c r="H54" s="35"/>
      <c r="I54" s="35"/>
      <c r="J54" s="35"/>
    </row>
    <row r="55" spans="1:10" hidden="1" x14ac:dyDescent="0.25">
      <c r="A55" s="35"/>
      <c r="B55" s="35"/>
      <c r="C55" s="35"/>
      <c r="D55" s="35"/>
      <c r="E55" s="35"/>
      <c r="F55" s="35"/>
      <c r="G55" s="35"/>
      <c r="H55" s="35"/>
      <c r="I55" s="35"/>
      <c r="J55" s="35"/>
    </row>
    <row r="56" spans="1:10" hidden="1" x14ac:dyDescent="0.25">
      <c r="A56" s="35"/>
      <c r="B56" s="35"/>
      <c r="C56" s="35"/>
      <c r="D56" s="35"/>
      <c r="E56" s="35"/>
      <c r="F56" s="35"/>
      <c r="G56" s="35"/>
      <c r="H56" s="35"/>
      <c r="I56" s="35"/>
      <c r="J56" s="35"/>
    </row>
    <row r="57" spans="1:10" hidden="1" x14ac:dyDescent="0.25">
      <c r="A57" s="35"/>
      <c r="B57" s="35"/>
      <c r="C57" s="35"/>
      <c r="D57" s="35"/>
      <c r="E57" s="35"/>
      <c r="F57" s="35"/>
      <c r="G57" s="35"/>
      <c r="H57" s="35"/>
      <c r="I57" s="35"/>
      <c r="J57" s="35"/>
    </row>
    <row r="58" spans="1:10" hidden="1" x14ac:dyDescent="0.25">
      <c r="A58" s="35"/>
      <c r="B58" s="35"/>
      <c r="C58" s="35"/>
      <c r="D58" s="35"/>
      <c r="E58" s="35"/>
      <c r="F58" s="35"/>
      <c r="G58" s="35"/>
      <c r="H58" s="35"/>
      <c r="I58" s="35"/>
      <c r="J58" s="35"/>
    </row>
    <row r="59" spans="1:10" hidden="1" x14ac:dyDescent="0.25">
      <c r="A59" s="35"/>
      <c r="B59" s="35"/>
      <c r="C59" s="35"/>
      <c r="D59" s="35"/>
      <c r="E59" s="35"/>
      <c r="F59" s="35"/>
      <c r="G59" s="35"/>
      <c r="H59" s="35"/>
      <c r="I59" s="35"/>
      <c r="J59" s="35"/>
    </row>
    <row r="60" spans="1:10" hidden="1" x14ac:dyDescent="0.25">
      <c r="A60" s="201" t="s">
        <v>70</v>
      </c>
      <c r="B60" s="201"/>
      <c r="C60" s="35"/>
      <c r="D60" s="35"/>
      <c r="E60" s="35"/>
      <c r="F60" s="35"/>
      <c r="G60" s="35"/>
      <c r="H60" s="35"/>
      <c r="I60" s="35"/>
      <c r="J60" s="35"/>
    </row>
    <row r="61" spans="1:10" hidden="1" x14ac:dyDescent="0.25"/>
    <row r="62" spans="1:10" hidden="1" x14ac:dyDescent="0.25"/>
    <row r="63" spans="1:10" hidden="1" x14ac:dyDescent="0.25"/>
    <row r="64" spans="1:10" hidden="1" x14ac:dyDescent="0.25"/>
    <row r="65" spans="1:10" hidden="1" x14ac:dyDescent="0.25"/>
    <row r="66" spans="1:10" hidden="1" x14ac:dyDescent="0.25"/>
    <row r="67" spans="1:10" hidden="1" x14ac:dyDescent="0.25"/>
    <row r="68" spans="1:10" hidden="1" x14ac:dyDescent="0.25"/>
    <row r="69" spans="1:10" hidden="1" x14ac:dyDescent="0.25"/>
    <row r="70" spans="1:10" hidden="1" x14ac:dyDescent="0.25"/>
    <row r="71" spans="1:10" hidden="1" x14ac:dyDescent="0.25"/>
    <row r="72" spans="1:10" hidden="1" x14ac:dyDescent="0.25"/>
    <row r="73" spans="1:10" ht="16.5" hidden="1" thickBot="1" x14ac:dyDescent="0.3">
      <c r="A73" s="196" t="s">
        <v>71</v>
      </c>
      <c r="B73" s="196"/>
      <c r="C73" s="196"/>
      <c r="D73" s="196"/>
      <c r="E73" s="196"/>
      <c r="F73" s="196"/>
      <c r="G73" s="196"/>
      <c r="H73" s="196"/>
      <c r="I73" s="196"/>
      <c r="J73" s="196"/>
    </row>
    <row r="74" spans="1:10" ht="16.5" hidden="1" customHeight="1" thickBot="1" x14ac:dyDescent="0.35">
      <c r="A74" s="4" t="s">
        <v>4</v>
      </c>
      <c r="B74" s="5" t="s">
        <v>5</v>
      </c>
      <c r="C74" s="197" t="s">
        <v>40</v>
      </c>
      <c r="D74" s="198"/>
      <c r="E74" s="197" t="s">
        <v>41</v>
      </c>
      <c r="F74" s="199"/>
      <c r="G74" s="197" t="s">
        <v>42</v>
      </c>
      <c r="H74" s="198"/>
      <c r="I74" s="197" t="s">
        <v>43</v>
      </c>
      <c r="J74" s="198"/>
    </row>
    <row r="75" spans="1:10" ht="15.75" hidden="1" x14ac:dyDescent="0.3">
      <c r="A75" s="6"/>
      <c r="B75" s="7"/>
      <c r="C75" s="8" t="s">
        <v>10</v>
      </c>
      <c r="D75" s="8" t="s">
        <v>11</v>
      </c>
      <c r="E75" s="8" t="s">
        <v>10</v>
      </c>
      <c r="F75" s="8" t="s">
        <v>11</v>
      </c>
      <c r="G75" s="8" t="s">
        <v>10</v>
      </c>
      <c r="H75" s="8" t="s">
        <v>11</v>
      </c>
      <c r="I75" s="8" t="s">
        <v>10</v>
      </c>
      <c r="J75" s="8" t="s">
        <v>11</v>
      </c>
    </row>
    <row r="76" spans="1:10" ht="15.75" hidden="1" x14ac:dyDescent="0.3">
      <c r="A76" s="10"/>
      <c r="B76" s="7" t="s">
        <v>12</v>
      </c>
      <c r="C76" s="11">
        <v>1764858.42</v>
      </c>
      <c r="D76" s="11">
        <v>2281196.17</v>
      </c>
      <c r="E76" s="11">
        <v>1764858.42</v>
      </c>
      <c r="F76" s="11">
        <v>1896496.89</v>
      </c>
      <c r="G76" s="11"/>
      <c r="H76" s="11"/>
      <c r="I76" s="11"/>
      <c r="J76" s="11"/>
    </row>
    <row r="77" spans="1:10" ht="15.75" hidden="1" x14ac:dyDescent="0.3">
      <c r="A77" s="27"/>
      <c r="B77" s="7"/>
      <c r="C77" s="27"/>
      <c r="D77" s="27"/>
      <c r="E77" s="27"/>
      <c r="F77" s="43"/>
      <c r="G77" s="43"/>
      <c r="H77" s="43"/>
      <c r="I77" s="43"/>
      <c r="J77" s="43"/>
    </row>
    <row r="78" spans="1:10" ht="15.75" hidden="1" x14ac:dyDescent="0.3">
      <c r="A78" s="27"/>
      <c r="B78" s="7" t="s">
        <v>13</v>
      </c>
      <c r="C78" s="11">
        <f t="shared" ref="C78:J78" si="3">+C86+C102</f>
        <v>2818474.9200000004</v>
      </c>
      <c r="D78" s="11">
        <f t="shared" si="3"/>
        <v>3820610.29</v>
      </c>
      <c r="E78" s="11">
        <f t="shared" si="3"/>
        <v>2818474.9200000004</v>
      </c>
      <c r="F78" s="11">
        <f t="shared" si="3"/>
        <v>2361172.1800000002</v>
      </c>
      <c r="G78" s="11">
        <f t="shared" si="3"/>
        <v>0</v>
      </c>
      <c r="H78" s="11">
        <f t="shared" si="3"/>
        <v>0</v>
      </c>
      <c r="I78" s="11">
        <f t="shared" si="3"/>
        <v>0</v>
      </c>
      <c r="J78" s="11">
        <f t="shared" si="3"/>
        <v>0</v>
      </c>
    </row>
    <row r="79" spans="1:10" hidden="1" x14ac:dyDescent="0.25">
      <c r="A79" s="31"/>
      <c r="B79" s="16" t="s">
        <v>14</v>
      </c>
      <c r="C79" s="24">
        <v>62500</v>
      </c>
      <c r="D79" s="24">
        <v>138609.60999999999</v>
      </c>
      <c r="E79" s="24">
        <v>62500</v>
      </c>
      <c r="F79" s="24"/>
      <c r="G79" s="24"/>
      <c r="H79" s="24"/>
      <c r="I79" s="24"/>
      <c r="J79" s="24"/>
    </row>
    <row r="80" spans="1:10" hidden="1" x14ac:dyDescent="0.25">
      <c r="A80" s="31"/>
      <c r="B80" s="16" t="s">
        <v>15</v>
      </c>
      <c r="C80" s="24">
        <v>7500</v>
      </c>
      <c r="D80" s="24">
        <v>9818.25</v>
      </c>
      <c r="E80" s="24">
        <v>7500</v>
      </c>
      <c r="F80" s="24">
        <v>9560.36</v>
      </c>
      <c r="G80" s="24"/>
      <c r="H80" s="24"/>
      <c r="I80" s="24"/>
      <c r="J80" s="24"/>
    </row>
    <row r="81" spans="1:10" hidden="1" x14ac:dyDescent="0.25">
      <c r="A81" s="31"/>
      <c r="B81" s="16" t="s">
        <v>16</v>
      </c>
      <c r="C81" s="24">
        <v>8133.97</v>
      </c>
      <c r="D81" s="24"/>
      <c r="E81" s="24">
        <v>8133.97</v>
      </c>
      <c r="F81" s="24">
        <v>39787</v>
      </c>
      <c r="G81" s="24"/>
      <c r="H81" s="24"/>
      <c r="I81" s="24"/>
      <c r="J81" s="24"/>
    </row>
    <row r="82" spans="1:10" hidden="1" x14ac:dyDescent="0.25">
      <c r="A82" s="31"/>
      <c r="B82" s="16" t="s">
        <v>17</v>
      </c>
      <c r="C82" s="24">
        <v>33333.33</v>
      </c>
      <c r="D82" s="24">
        <v>19161.8</v>
      </c>
      <c r="E82" s="24">
        <v>33333.33</v>
      </c>
      <c r="F82" s="24"/>
      <c r="G82" s="24"/>
      <c r="H82" s="24"/>
      <c r="I82" s="24"/>
      <c r="J82" s="24"/>
    </row>
    <row r="83" spans="1:10" hidden="1" x14ac:dyDescent="0.25">
      <c r="A83" s="31"/>
      <c r="B83" s="16" t="s">
        <v>19</v>
      </c>
      <c r="C83" s="24">
        <v>165141.75</v>
      </c>
      <c r="D83" s="24">
        <v>4057.14</v>
      </c>
      <c r="E83" s="24">
        <v>165141.75</v>
      </c>
      <c r="F83" s="24">
        <v>184282.78</v>
      </c>
      <c r="G83" s="24"/>
      <c r="H83" s="24"/>
      <c r="I83" s="24"/>
      <c r="J83" s="24"/>
    </row>
    <row r="84" spans="1:10" hidden="1" x14ac:dyDescent="0.25">
      <c r="A84" s="31"/>
      <c r="B84" s="16" t="s">
        <v>20</v>
      </c>
      <c r="C84" s="24">
        <v>40000</v>
      </c>
      <c r="D84" s="24">
        <v>38120</v>
      </c>
      <c r="E84" s="24">
        <v>40000</v>
      </c>
      <c r="F84" s="24">
        <v>38120</v>
      </c>
      <c r="G84" s="24"/>
      <c r="H84" s="24"/>
      <c r="I84" s="24"/>
      <c r="J84" s="24"/>
    </row>
    <row r="85" spans="1:10" hidden="1" x14ac:dyDescent="0.25">
      <c r="A85" s="31"/>
      <c r="B85" s="16" t="s">
        <v>21</v>
      </c>
      <c r="C85" s="24">
        <v>26305.03</v>
      </c>
      <c r="D85" s="24">
        <v>48548.639999999999</v>
      </c>
      <c r="E85" s="24">
        <v>26305.03</v>
      </c>
      <c r="F85" s="24">
        <v>44604</v>
      </c>
      <c r="G85" s="24"/>
      <c r="H85" s="24"/>
      <c r="I85" s="24"/>
      <c r="J85" s="24"/>
    </row>
    <row r="86" spans="1:10" ht="16.5" hidden="1" thickBot="1" x14ac:dyDescent="0.35">
      <c r="A86" s="31"/>
      <c r="B86" s="18" t="s">
        <v>22</v>
      </c>
      <c r="C86" s="32">
        <f t="shared" ref="C86:J86" si="4">SUM(C79:C85)</f>
        <v>342914.07999999996</v>
      </c>
      <c r="D86" s="32">
        <f t="shared" si="4"/>
        <v>258315.44</v>
      </c>
      <c r="E86" s="32">
        <f t="shared" si="4"/>
        <v>342914.07999999996</v>
      </c>
      <c r="F86" s="32">
        <f t="shared" si="4"/>
        <v>316354.14</v>
      </c>
      <c r="G86" s="32">
        <f t="shared" si="4"/>
        <v>0</v>
      </c>
      <c r="H86" s="32">
        <f t="shared" si="4"/>
        <v>0</v>
      </c>
      <c r="I86" s="32">
        <f t="shared" si="4"/>
        <v>0</v>
      </c>
      <c r="J86" s="32">
        <f t="shared" si="4"/>
        <v>0</v>
      </c>
    </row>
    <row r="87" spans="1:10" ht="15.75" hidden="1" x14ac:dyDescent="0.3">
      <c r="A87" s="31"/>
      <c r="B87" s="19" t="s">
        <v>23</v>
      </c>
      <c r="C87" s="33"/>
      <c r="D87" s="33"/>
      <c r="E87" s="33"/>
      <c r="F87" s="33"/>
      <c r="G87" s="33"/>
      <c r="H87" s="33"/>
      <c r="I87" s="33"/>
      <c r="J87" s="33"/>
    </row>
    <row r="88" spans="1:10" hidden="1" x14ac:dyDescent="0.25">
      <c r="A88" s="31"/>
      <c r="B88" s="16" t="s">
        <v>24</v>
      </c>
      <c r="C88" s="24">
        <v>60936.45</v>
      </c>
      <c r="D88" s="24">
        <v>1023</v>
      </c>
      <c r="E88" s="24">
        <v>60936.45</v>
      </c>
      <c r="F88" s="24">
        <v>58023.7</v>
      </c>
      <c r="G88" s="24"/>
      <c r="H88" s="24"/>
      <c r="I88" s="24"/>
      <c r="J88" s="24"/>
    </row>
    <row r="89" spans="1:10" hidden="1" x14ac:dyDescent="0.25">
      <c r="A89" s="31"/>
      <c r="B89" s="16" t="s">
        <v>25</v>
      </c>
      <c r="C89" s="24">
        <v>600</v>
      </c>
      <c r="D89" s="24"/>
      <c r="E89" s="24">
        <v>600</v>
      </c>
      <c r="F89" s="24"/>
      <c r="G89" s="24"/>
      <c r="H89" s="24"/>
      <c r="I89" s="24"/>
      <c r="J89" s="24"/>
    </row>
    <row r="90" spans="1:10" hidden="1" x14ac:dyDescent="0.25">
      <c r="A90" s="31"/>
      <c r="B90" s="16" t="s">
        <v>48</v>
      </c>
      <c r="C90" s="24">
        <v>945.42</v>
      </c>
      <c r="D90" s="24"/>
      <c r="E90" s="24">
        <v>945.42</v>
      </c>
      <c r="F90" s="24"/>
      <c r="G90" s="24"/>
      <c r="H90" s="24"/>
      <c r="I90" s="24"/>
      <c r="J90" s="24"/>
    </row>
    <row r="91" spans="1:10" hidden="1" x14ac:dyDescent="0.25">
      <c r="A91" s="31"/>
      <c r="B91" s="16" t="s">
        <v>26</v>
      </c>
      <c r="C91" s="24">
        <v>169652.57</v>
      </c>
      <c r="D91" s="24">
        <v>181188.84</v>
      </c>
      <c r="E91" s="24">
        <v>169652.57</v>
      </c>
      <c r="F91" s="24">
        <v>66957.58</v>
      </c>
      <c r="G91" s="24"/>
      <c r="H91" s="24"/>
      <c r="I91" s="24"/>
      <c r="J91" s="24"/>
    </row>
    <row r="92" spans="1:10" hidden="1" x14ac:dyDescent="0.25">
      <c r="A92" s="31"/>
      <c r="B92" s="16" t="s">
        <v>27</v>
      </c>
      <c r="C92" s="24">
        <v>912</v>
      </c>
      <c r="D92" s="24"/>
      <c r="E92" s="24">
        <v>912</v>
      </c>
      <c r="F92" s="24"/>
      <c r="G92" s="24"/>
      <c r="H92" s="24"/>
      <c r="I92" s="24"/>
      <c r="J92" s="24"/>
    </row>
    <row r="93" spans="1:10" hidden="1" x14ac:dyDescent="0.25">
      <c r="A93" s="31"/>
      <c r="B93" s="16" t="s">
        <v>28</v>
      </c>
      <c r="C93" s="24">
        <v>427229.65</v>
      </c>
      <c r="D93" s="24">
        <v>535053.32999999996</v>
      </c>
      <c r="E93" s="24">
        <v>427229.65</v>
      </c>
      <c r="F93" s="24">
        <v>261536.69</v>
      </c>
      <c r="G93" s="24"/>
      <c r="H93" s="24"/>
      <c r="I93" s="24"/>
      <c r="J93" s="24"/>
    </row>
    <row r="94" spans="1:10" hidden="1" x14ac:dyDescent="0.25">
      <c r="A94" s="31"/>
      <c r="B94" s="16" t="s">
        <v>29</v>
      </c>
      <c r="C94" s="24">
        <v>100</v>
      </c>
      <c r="D94" s="24"/>
      <c r="E94" s="24">
        <v>100</v>
      </c>
      <c r="F94" s="24"/>
      <c r="G94" s="24"/>
      <c r="H94" s="24"/>
      <c r="I94" s="24"/>
      <c r="J94" s="24"/>
    </row>
    <row r="95" spans="1:10" hidden="1" x14ac:dyDescent="0.25">
      <c r="A95" s="31"/>
      <c r="B95" s="16" t="s">
        <v>30</v>
      </c>
      <c r="C95" s="24">
        <v>13579.7</v>
      </c>
      <c r="D95" s="24">
        <v>6224.76</v>
      </c>
      <c r="E95" s="24">
        <v>13579.7</v>
      </c>
      <c r="F95" s="24">
        <v>6630</v>
      </c>
      <c r="G95" s="24"/>
      <c r="H95" s="24"/>
      <c r="I95" s="24"/>
      <c r="J95" s="24"/>
    </row>
    <row r="96" spans="1:10" hidden="1" x14ac:dyDescent="0.25">
      <c r="A96" s="31"/>
      <c r="B96" s="16" t="s">
        <v>32</v>
      </c>
      <c r="C96" s="24">
        <v>310</v>
      </c>
      <c r="D96" s="24">
        <v>3610</v>
      </c>
      <c r="E96" s="24">
        <v>310</v>
      </c>
      <c r="F96" s="24"/>
      <c r="G96" s="24"/>
      <c r="H96" s="24"/>
      <c r="I96" s="24"/>
      <c r="J96" s="24"/>
    </row>
    <row r="97" spans="1:10" hidden="1" x14ac:dyDescent="0.25">
      <c r="A97" s="31"/>
      <c r="B97" s="16" t="s">
        <v>33</v>
      </c>
      <c r="C97" s="24">
        <v>10809.43</v>
      </c>
      <c r="D97" s="24">
        <v>39404.76</v>
      </c>
      <c r="E97" s="24">
        <v>10809.43</v>
      </c>
      <c r="F97" s="24">
        <v>23463</v>
      </c>
      <c r="G97" s="24"/>
      <c r="H97" s="24"/>
      <c r="I97" s="24"/>
      <c r="J97" s="24"/>
    </row>
    <row r="98" spans="1:10" hidden="1" x14ac:dyDescent="0.25">
      <c r="A98" s="31"/>
      <c r="B98" s="16" t="s">
        <v>34</v>
      </c>
      <c r="C98" s="24">
        <v>1780006.32</v>
      </c>
      <c r="D98" s="24">
        <v>2752150.16</v>
      </c>
      <c r="E98" s="24">
        <v>1780006.32</v>
      </c>
      <c r="F98" s="24">
        <v>1617110.07</v>
      </c>
      <c r="G98" s="24"/>
      <c r="H98" s="24"/>
      <c r="I98" s="24"/>
      <c r="J98" s="24"/>
    </row>
    <row r="99" spans="1:10" hidden="1" x14ac:dyDescent="0.25">
      <c r="A99" s="31"/>
      <c r="B99" s="16" t="s">
        <v>35</v>
      </c>
      <c r="C99" s="24">
        <v>2208.6999999999998</v>
      </c>
      <c r="D99" s="24"/>
      <c r="E99" s="24">
        <v>2208.6999999999998</v>
      </c>
      <c r="F99" s="24">
        <v>11097</v>
      </c>
      <c r="G99" s="24"/>
      <c r="H99" s="24"/>
      <c r="I99" s="24"/>
      <c r="J99" s="24"/>
    </row>
    <row r="100" spans="1:10" hidden="1" x14ac:dyDescent="0.25">
      <c r="A100" s="31"/>
      <c r="B100" s="16" t="s">
        <v>36</v>
      </c>
      <c r="C100" s="24">
        <v>8105.1</v>
      </c>
      <c r="D100" s="24">
        <v>43640</v>
      </c>
      <c r="E100" s="24">
        <v>8105.1</v>
      </c>
      <c r="F100" s="24"/>
      <c r="G100" s="24"/>
      <c r="H100" s="24"/>
      <c r="I100" s="24"/>
      <c r="J100" s="24"/>
    </row>
    <row r="101" spans="1:10" hidden="1" x14ac:dyDescent="0.25">
      <c r="A101" s="31"/>
      <c r="B101" s="16" t="s">
        <v>37</v>
      </c>
      <c r="C101" s="24">
        <v>165.5</v>
      </c>
      <c r="D101" s="24"/>
      <c r="E101" s="24">
        <v>165.5</v>
      </c>
      <c r="F101" s="24"/>
      <c r="G101" s="24"/>
      <c r="H101" s="24"/>
      <c r="I101" s="24"/>
      <c r="J101" s="24"/>
    </row>
    <row r="102" spans="1:10" ht="16.5" hidden="1" thickBot="1" x14ac:dyDescent="0.35">
      <c r="A102" s="31"/>
      <c r="B102" s="20" t="s">
        <v>38</v>
      </c>
      <c r="C102" s="32">
        <f t="shared" ref="C102:J102" si="5">SUM(C88:C101)</f>
        <v>2475560.8400000003</v>
      </c>
      <c r="D102" s="32">
        <f t="shared" si="5"/>
        <v>3562294.85</v>
      </c>
      <c r="E102" s="32">
        <f t="shared" si="5"/>
        <v>2475560.8400000003</v>
      </c>
      <c r="F102" s="32">
        <f t="shared" si="5"/>
        <v>2044818.04</v>
      </c>
      <c r="G102" s="32">
        <f t="shared" si="5"/>
        <v>0</v>
      </c>
      <c r="H102" s="32">
        <f t="shared" si="5"/>
        <v>0</v>
      </c>
      <c r="I102" s="32">
        <f t="shared" si="5"/>
        <v>0</v>
      </c>
      <c r="J102" s="32">
        <f t="shared" si="5"/>
        <v>0</v>
      </c>
    </row>
    <row r="103" spans="1:10" hidden="1" x14ac:dyDescent="0.25"/>
    <row r="104" spans="1:10" hidden="1" x14ac:dyDescent="0.25"/>
    <row r="105" spans="1:10" hidden="1" x14ac:dyDescent="0.25"/>
    <row r="106" spans="1:10" hidden="1" x14ac:dyDescent="0.25"/>
    <row r="107" spans="1:10" hidden="1" x14ac:dyDescent="0.25"/>
    <row r="108" spans="1:10" hidden="1" x14ac:dyDescent="0.25"/>
    <row r="109" spans="1:10" hidden="1" x14ac:dyDescent="0.25"/>
    <row r="110" spans="1:10" hidden="1" x14ac:dyDescent="0.25"/>
    <row r="111" spans="1:10" hidden="1" x14ac:dyDescent="0.25"/>
    <row r="112" spans="1:10" hidden="1" x14ac:dyDescent="0.25"/>
    <row r="113" spans="1:10" hidden="1" x14ac:dyDescent="0.25"/>
    <row r="114" spans="1:10" hidden="1" x14ac:dyDescent="0.25"/>
    <row r="115" spans="1:10" hidden="1" x14ac:dyDescent="0.25"/>
    <row r="116" spans="1:10" hidden="1" x14ac:dyDescent="0.25"/>
    <row r="117" spans="1:10" hidden="1" x14ac:dyDescent="0.25"/>
    <row r="118" spans="1:10" hidden="1" x14ac:dyDescent="0.25"/>
    <row r="119" spans="1:10" hidden="1" x14ac:dyDescent="0.25"/>
    <row r="120" spans="1:10" hidden="1" x14ac:dyDescent="0.25"/>
    <row r="121" spans="1:10" hidden="1" x14ac:dyDescent="0.25"/>
    <row r="122" spans="1:10" hidden="1" x14ac:dyDescent="0.25"/>
    <row r="123" spans="1:10" ht="16.5" hidden="1" thickBot="1" x14ac:dyDescent="0.3">
      <c r="A123" s="196" t="s">
        <v>72</v>
      </c>
      <c r="B123" s="196"/>
      <c r="C123" s="196"/>
      <c r="D123" s="196"/>
      <c r="E123" s="196"/>
      <c r="F123" s="196"/>
      <c r="G123" s="196"/>
      <c r="H123" s="196"/>
      <c r="I123" s="196"/>
      <c r="J123" s="196"/>
    </row>
    <row r="124" spans="1:10" ht="16.5" hidden="1" customHeight="1" thickBot="1" x14ac:dyDescent="0.35">
      <c r="A124" s="4" t="s">
        <v>4</v>
      </c>
      <c r="B124" s="5" t="s">
        <v>5</v>
      </c>
      <c r="C124" s="197" t="s">
        <v>44</v>
      </c>
      <c r="D124" s="198"/>
      <c r="E124" s="197" t="s">
        <v>45</v>
      </c>
      <c r="F124" s="199"/>
      <c r="G124" s="197" t="s">
        <v>46</v>
      </c>
      <c r="H124" s="198"/>
      <c r="I124" s="197" t="s">
        <v>47</v>
      </c>
      <c r="J124" s="198"/>
    </row>
    <row r="125" spans="1:10" ht="15.75" hidden="1" x14ac:dyDescent="0.3">
      <c r="A125" s="6"/>
      <c r="B125" s="7"/>
      <c r="C125" s="8" t="s">
        <v>10</v>
      </c>
      <c r="D125" s="8" t="s">
        <v>11</v>
      </c>
      <c r="E125" s="8" t="s">
        <v>10</v>
      </c>
      <c r="F125" s="8" t="s">
        <v>11</v>
      </c>
      <c r="G125" s="8" t="s">
        <v>10</v>
      </c>
      <c r="H125" s="8" t="s">
        <v>11</v>
      </c>
      <c r="I125" s="8" t="s">
        <v>10</v>
      </c>
      <c r="J125" s="8" t="s">
        <v>11</v>
      </c>
    </row>
    <row r="126" spans="1:10" ht="15.75" hidden="1" x14ac:dyDescent="0.3">
      <c r="A126" s="10"/>
      <c r="B126" s="7" t="s">
        <v>12</v>
      </c>
      <c r="C126" s="11"/>
      <c r="D126" s="11"/>
      <c r="E126" s="11"/>
      <c r="F126" s="11"/>
      <c r="G126" s="11"/>
      <c r="H126" s="11"/>
      <c r="I126" s="11"/>
      <c r="J126" s="11"/>
    </row>
    <row r="127" spans="1:10" ht="15.75" hidden="1" x14ac:dyDescent="0.3">
      <c r="A127" s="27"/>
      <c r="B127" s="7"/>
      <c r="C127" s="43"/>
      <c r="D127" s="28"/>
      <c r="E127" s="43"/>
      <c r="F127" s="43"/>
      <c r="G127" s="43"/>
      <c r="H127" s="43"/>
      <c r="I127" s="43"/>
      <c r="J127" s="43"/>
    </row>
    <row r="128" spans="1:10" ht="15.75" hidden="1" x14ac:dyDescent="0.3">
      <c r="A128" s="27"/>
      <c r="B128" s="7" t="s">
        <v>13</v>
      </c>
      <c r="C128" s="11">
        <f t="shared" ref="C128:J128" si="6">+C136+C152</f>
        <v>0</v>
      </c>
      <c r="D128" s="11">
        <f t="shared" si="6"/>
        <v>0</v>
      </c>
      <c r="E128" s="11">
        <f t="shared" si="6"/>
        <v>0</v>
      </c>
      <c r="F128" s="11">
        <f t="shared" si="6"/>
        <v>0</v>
      </c>
      <c r="G128" s="11">
        <f t="shared" si="6"/>
        <v>0</v>
      </c>
      <c r="H128" s="11">
        <f t="shared" si="6"/>
        <v>0</v>
      </c>
      <c r="I128" s="11">
        <f t="shared" si="6"/>
        <v>0</v>
      </c>
      <c r="J128" s="11">
        <f t="shared" si="6"/>
        <v>0</v>
      </c>
    </row>
    <row r="129" spans="1:10" hidden="1" x14ac:dyDescent="0.25">
      <c r="A129" s="31"/>
      <c r="B129" s="16" t="s">
        <v>14</v>
      </c>
      <c r="C129" s="24"/>
      <c r="D129" s="24"/>
      <c r="E129" s="24"/>
      <c r="F129" s="24"/>
      <c r="G129" s="24"/>
      <c r="H129" s="24"/>
      <c r="I129" s="24"/>
      <c r="J129" s="24"/>
    </row>
    <row r="130" spans="1:10" hidden="1" x14ac:dyDescent="0.25">
      <c r="A130" s="31"/>
      <c r="B130" s="16" t="s">
        <v>15</v>
      </c>
      <c r="C130" s="24"/>
      <c r="D130" s="24"/>
      <c r="E130" s="24"/>
      <c r="F130" s="24"/>
      <c r="G130" s="24"/>
      <c r="H130" s="24"/>
      <c r="I130" s="24"/>
      <c r="J130" s="24"/>
    </row>
    <row r="131" spans="1:10" hidden="1" x14ac:dyDescent="0.25">
      <c r="A131" s="31"/>
      <c r="B131" s="16" t="s">
        <v>16</v>
      </c>
      <c r="C131" s="24"/>
      <c r="D131" s="24"/>
      <c r="E131" s="24"/>
      <c r="F131" s="24"/>
      <c r="G131" s="24"/>
      <c r="H131" s="24"/>
      <c r="I131" s="24"/>
      <c r="J131" s="24"/>
    </row>
    <row r="132" spans="1:10" hidden="1" x14ac:dyDescent="0.25">
      <c r="A132" s="31"/>
      <c r="B132" s="16" t="s">
        <v>17</v>
      </c>
      <c r="C132" s="24"/>
      <c r="D132" s="24"/>
      <c r="E132" s="24"/>
      <c r="F132" s="24"/>
      <c r="G132" s="24"/>
      <c r="H132" s="24"/>
      <c r="I132" s="24"/>
      <c r="J132" s="24"/>
    </row>
    <row r="133" spans="1:10" hidden="1" x14ac:dyDescent="0.25">
      <c r="A133" s="31"/>
      <c r="B133" s="16" t="s">
        <v>19</v>
      </c>
      <c r="C133" s="24"/>
      <c r="D133" s="24"/>
      <c r="E133" s="24"/>
      <c r="F133" s="24"/>
      <c r="G133" s="24"/>
      <c r="H133" s="24"/>
      <c r="I133" s="24"/>
      <c r="J133" s="24"/>
    </row>
    <row r="134" spans="1:10" hidden="1" x14ac:dyDescent="0.25">
      <c r="A134" s="31"/>
      <c r="B134" s="16" t="s">
        <v>20</v>
      </c>
      <c r="C134" s="24"/>
      <c r="D134" s="24"/>
      <c r="E134" s="24"/>
      <c r="F134" s="24"/>
      <c r="G134" s="24"/>
      <c r="H134" s="24"/>
      <c r="I134" s="24"/>
      <c r="J134" s="24"/>
    </row>
    <row r="135" spans="1:10" hidden="1" x14ac:dyDescent="0.25">
      <c r="A135" s="31"/>
      <c r="B135" s="16" t="s">
        <v>21</v>
      </c>
      <c r="C135" s="24"/>
      <c r="D135" s="24"/>
      <c r="E135" s="24"/>
      <c r="F135" s="24"/>
      <c r="G135" s="24"/>
      <c r="H135" s="24"/>
      <c r="I135" s="24"/>
      <c r="J135" s="24"/>
    </row>
    <row r="136" spans="1:10" ht="16.5" hidden="1" thickBot="1" x14ac:dyDescent="0.35">
      <c r="A136" s="31"/>
      <c r="B136" s="18" t="s">
        <v>22</v>
      </c>
      <c r="C136" s="32">
        <f t="shared" ref="C136:J136" si="7">SUM(C129:C135)</f>
        <v>0</v>
      </c>
      <c r="D136" s="32">
        <f t="shared" si="7"/>
        <v>0</v>
      </c>
      <c r="E136" s="32">
        <f t="shared" si="7"/>
        <v>0</v>
      </c>
      <c r="F136" s="32">
        <f t="shared" si="7"/>
        <v>0</v>
      </c>
      <c r="G136" s="32">
        <f t="shared" si="7"/>
        <v>0</v>
      </c>
      <c r="H136" s="32">
        <f t="shared" si="7"/>
        <v>0</v>
      </c>
      <c r="I136" s="32">
        <f t="shared" si="7"/>
        <v>0</v>
      </c>
      <c r="J136" s="32">
        <f t="shared" si="7"/>
        <v>0</v>
      </c>
    </row>
    <row r="137" spans="1:10" ht="15.75" hidden="1" x14ac:dyDescent="0.3">
      <c r="A137" s="31"/>
      <c r="B137" s="19" t="s">
        <v>23</v>
      </c>
      <c r="C137" s="33"/>
      <c r="D137" s="33"/>
      <c r="E137" s="33"/>
      <c r="F137" s="33"/>
      <c r="G137" s="33"/>
      <c r="H137" s="33"/>
      <c r="I137" s="33"/>
      <c r="J137" s="33"/>
    </row>
    <row r="138" spans="1:10" hidden="1" x14ac:dyDescent="0.25">
      <c r="A138" s="31"/>
      <c r="B138" s="16" t="s">
        <v>24</v>
      </c>
      <c r="C138" s="24"/>
      <c r="D138" s="24"/>
      <c r="E138" s="24"/>
      <c r="F138" s="24"/>
      <c r="G138" s="24"/>
      <c r="H138" s="24"/>
      <c r="I138" s="24"/>
      <c r="J138" s="24"/>
    </row>
    <row r="139" spans="1:10" hidden="1" x14ac:dyDescent="0.25">
      <c r="A139" s="31"/>
      <c r="B139" s="16" t="s">
        <v>73</v>
      </c>
      <c r="C139" s="24"/>
      <c r="D139" s="24"/>
      <c r="E139" s="24"/>
      <c r="F139" s="24"/>
      <c r="G139" s="24"/>
      <c r="H139" s="24"/>
      <c r="I139" s="24"/>
      <c r="J139" s="24"/>
    </row>
    <row r="140" spans="1:10" hidden="1" x14ac:dyDescent="0.25">
      <c r="A140" s="31"/>
      <c r="B140" s="16" t="s">
        <v>48</v>
      </c>
      <c r="C140" s="24"/>
      <c r="D140" s="24"/>
      <c r="E140" s="24"/>
      <c r="F140" s="24"/>
      <c r="G140" s="24"/>
      <c r="H140" s="24"/>
      <c r="I140" s="24"/>
      <c r="J140" s="24"/>
    </row>
    <row r="141" spans="1:10" hidden="1" x14ac:dyDescent="0.25">
      <c r="A141" s="31"/>
      <c r="B141" s="16" t="s">
        <v>26</v>
      </c>
      <c r="C141" s="24"/>
      <c r="D141" s="24"/>
      <c r="E141" s="24"/>
      <c r="F141" s="24"/>
      <c r="G141" s="24"/>
      <c r="H141" s="24"/>
      <c r="I141" s="24"/>
      <c r="J141" s="24"/>
    </row>
    <row r="142" spans="1:10" hidden="1" x14ac:dyDescent="0.25">
      <c r="A142" s="31"/>
      <c r="B142" s="16" t="s">
        <v>27</v>
      </c>
      <c r="C142" s="24"/>
      <c r="D142" s="24"/>
      <c r="E142" s="24"/>
      <c r="F142" s="24"/>
      <c r="G142" s="24"/>
      <c r="H142" s="24"/>
      <c r="I142" s="24"/>
      <c r="J142" s="24"/>
    </row>
    <row r="143" spans="1:10" hidden="1" x14ac:dyDescent="0.25">
      <c r="A143" s="31"/>
      <c r="B143" s="16" t="s">
        <v>28</v>
      </c>
      <c r="C143" s="24"/>
      <c r="D143" s="24"/>
      <c r="E143" s="24"/>
      <c r="F143" s="24"/>
      <c r="G143" s="24"/>
      <c r="H143" s="24"/>
      <c r="I143" s="24"/>
      <c r="J143" s="24"/>
    </row>
    <row r="144" spans="1:10" hidden="1" x14ac:dyDescent="0.25">
      <c r="A144" s="31"/>
      <c r="B144" s="16" t="s">
        <v>29</v>
      </c>
      <c r="C144" s="24"/>
      <c r="D144" s="24"/>
      <c r="E144" s="24"/>
      <c r="F144" s="24"/>
      <c r="G144" s="24"/>
      <c r="H144" s="24"/>
      <c r="I144" s="24"/>
      <c r="J144" s="24"/>
    </row>
    <row r="145" spans="1:10" hidden="1" x14ac:dyDescent="0.25">
      <c r="A145" s="31"/>
      <c r="B145" s="16" t="s">
        <v>30</v>
      </c>
      <c r="C145" s="24"/>
      <c r="D145" s="24"/>
      <c r="E145" s="24"/>
      <c r="F145" s="24"/>
      <c r="G145" s="24"/>
      <c r="H145" s="24"/>
      <c r="I145" s="24"/>
      <c r="J145" s="24"/>
    </row>
    <row r="146" spans="1:10" hidden="1" x14ac:dyDescent="0.25">
      <c r="A146" s="31"/>
      <c r="B146" s="16" t="s">
        <v>32</v>
      </c>
      <c r="C146" s="24"/>
      <c r="D146" s="24"/>
      <c r="E146" s="24"/>
      <c r="F146" s="24"/>
      <c r="G146" s="24"/>
      <c r="H146" s="24"/>
      <c r="I146" s="24"/>
      <c r="J146" s="24"/>
    </row>
    <row r="147" spans="1:10" hidden="1" x14ac:dyDescent="0.25">
      <c r="A147" s="31"/>
      <c r="B147" s="16" t="s">
        <v>33</v>
      </c>
      <c r="C147" s="24"/>
      <c r="D147" s="24"/>
      <c r="E147" s="24"/>
      <c r="F147" s="24"/>
      <c r="G147" s="24"/>
      <c r="H147" s="24"/>
      <c r="I147" s="24"/>
      <c r="J147" s="24"/>
    </row>
    <row r="148" spans="1:10" hidden="1" x14ac:dyDescent="0.25">
      <c r="A148" s="31"/>
      <c r="B148" s="16" t="s">
        <v>34</v>
      </c>
      <c r="C148" s="24"/>
      <c r="D148" s="24"/>
      <c r="E148" s="24"/>
      <c r="F148" s="24"/>
      <c r="G148" s="24"/>
      <c r="H148" s="24"/>
      <c r="I148" s="24"/>
      <c r="J148" s="24"/>
    </row>
    <row r="149" spans="1:10" hidden="1" x14ac:dyDescent="0.25">
      <c r="A149" s="31"/>
      <c r="B149" s="16" t="s">
        <v>35</v>
      </c>
      <c r="C149" s="24"/>
      <c r="D149" s="24"/>
      <c r="E149" s="24"/>
      <c r="F149" s="24"/>
      <c r="G149" s="24"/>
      <c r="H149" s="24"/>
      <c r="I149" s="24"/>
      <c r="J149" s="24"/>
    </row>
    <row r="150" spans="1:10" hidden="1" x14ac:dyDescent="0.25">
      <c r="A150" s="31"/>
      <c r="B150" s="16" t="s">
        <v>36</v>
      </c>
      <c r="C150" s="24"/>
      <c r="D150" s="24"/>
      <c r="E150" s="24"/>
      <c r="F150" s="24"/>
      <c r="G150" s="24"/>
      <c r="H150" s="24"/>
      <c r="I150" s="24"/>
      <c r="J150" s="24"/>
    </row>
    <row r="151" spans="1:10" hidden="1" x14ac:dyDescent="0.25">
      <c r="A151" s="31"/>
      <c r="B151" s="16" t="s">
        <v>37</v>
      </c>
      <c r="C151" s="24"/>
      <c r="D151" s="24"/>
      <c r="E151" s="24"/>
      <c r="F151" s="24"/>
      <c r="G151" s="24"/>
      <c r="H151" s="24"/>
      <c r="I151" s="24"/>
      <c r="J151" s="24"/>
    </row>
    <row r="152" spans="1:10" ht="16.5" hidden="1" thickBot="1" x14ac:dyDescent="0.35">
      <c r="A152" s="31"/>
      <c r="B152" s="20" t="s">
        <v>38</v>
      </c>
      <c r="C152" s="32">
        <f t="shared" ref="C152:J152" si="8">SUM(C138:C151)</f>
        <v>0</v>
      </c>
      <c r="D152" s="32">
        <f t="shared" si="8"/>
        <v>0</v>
      </c>
      <c r="E152" s="32">
        <f t="shared" si="8"/>
        <v>0</v>
      </c>
      <c r="F152" s="32">
        <f t="shared" si="8"/>
        <v>0</v>
      </c>
      <c r="G152" s="32">
        <f t="shared" si="8"/>
        <v>0</v>
      </c>
      <c r="H152" s="32">
        <f t="shared" si="8"/>
        <v>0</v>
      </c>
      <c r="I152" s="32">
        <f t="shared" si="8"/>
        <v>0</v>
      </c>
      <c r="J152" s="32">
        <f t="shared" si="8"/>
        <v>0</v>
      </c>
    </row>
    <row r="153" spans="1:10" hidden="1" x14ac:dyDescent="0.25">
      <c r="D153" s="29"/>
      <c r="J153" s="46"/>
    </row>
    <row r="154" spans="1:10" hidden="1" x14ac:dyDescent="0.25">
      <c r="J154" s="25"/>
    </row>
    <row r="155" spans="1:10" hidden="1" x14ac:dyDescent="0.25"/>
    <row r="156" spans="1:10" hidden="1" x14ac:dyDescent="0.25"/>
    <row r="157" spans="1:10" hidden="1" x14ac:dyDescent="0.25"/>
    <row r="158" spans="1:10" hidden="1" x14ac:dyDescent="0.25"/>
    <row r="159" spans="1:10" hidden="1" x14ac:dyDescent="0.25"/>
    <row r="160" spans="1:1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spans="3:7" x14ac:dyDescent="0.25">
      <c r="C177" s="200" t="s">
        <v>171</v>
      </c>
      <c r="D177" s="200"/>
      <c r="E177" s="200"/>
      <c r="F177" s="200"/>
    </row>
    <row r="178" spans="3:7" x14ac:dyDescent="0.25">
      <c r="C178" s="200" t="s">
        <v>188</v>
      </c>
      <c r="D178" s="200"/>
      <c r="E178" s="200"/>
      <c r="F178" s="200"/>
    </row>
    <row r="179" spans="3:7" ht="15.75" x14ac:dyDescent="0.3">
      <c r="C179" s="178" t="s">
        <v>4</v>
      </c>
      <c r="D179" s="179" t="s">
        <v>150</v>
      </c>
      <c r="E179" s="202" t="s">
        <v>49</v>
      </c>
      <c r="F179" s="202"/>
    </row>
    <row r="180" spans="3:7" ht="15.75" x14ac:dyDescent="0.3">
      <c r="C180" s="178"/>
      <c r="D180" s="13"/>
      <c r="E180" s="178" t="s">
        <v>10</v>
      </c>
      <c r="F180" s="178" t="s">
        <v>74</v>
      </c>
    </row>
    <row r="181" spans="3:7" ht="15.75" x14ac:dyDescent="0.3">
      <c r="C181" s="176" t="s">
        <v>123</v>
      </c>
      <c r="D181" s="13" t="s">
        <v>12</v>
      </c>
      <c r="E181" s="15">
        <f>+'OCTUBRE DECE-5'!K93</f>
        <v>43201294.13000001</v>
      </c>
      <c r="F181" s="15">
        <f>+'OCTUBRE DECE-5'!L93</f>
        <v>42681315.969999999</v>
      </c>
      <c r="G181" s="25"/>
    </row>
    <row r="182" spans="3:7" ht="15.75" x14ac:dyDescent="0.3">
      <c r="C182" s="12"/>
      <c r="D182" s="13"/>
      <c r="E182" s="12"/>
      <c r="F182" s="14"/>
      <c r="G182" s="25"/>
    </row>
    <row r="183" spans="3:7" ht="15.75" x14ac:dyDescent="0.3">
      <c r="C183" s="12"/>
      <c r="D183" s="13" t="s">
        <v>141</v>
      </c>
      <c r="E183" s="15"/>
      <c r="F183" s="15"/>
    </row>
    <row r="184" spans="3:7" x14ac:dyDescent="0.25">
      <c r="C184" s="177">
        <v>111</v>
      </c>
      <c r="D184" s="180" t="str">
        <f>+'OCTUBRE DECE-5'!B149</f>
        <v>ENERGIA ELECTRICA</v>
      </c>
      <c r="E184" s="17">
        <f>+'OCTUBRE DECE-5'!K96</f>
        <v>954000</v>
      </c>
      <c r="F184" s="17">
        <v>968917.32</v>
      </c>
      <c r="G184" s="25"/>
    </row>
    <row r="185" spans="3:7" x14ac:dyDescent="0.25">
      <c r="C185" s="177">
        <v>113</v>
      </c>
      <c r="D185" s="180" t="str">
        <f>+'OCTUBRE DECE-5'!B150</f>
        <v>TELEFONIA</v>
      </c>
      <c r="E185" s="17">
        <f>+'OCTUBRE DECE-5'!K97</f>
        <v>106425</v>
      </c>
      <c r="F185" s="17">
        <v>86719.56</v>
      </c>
      <c r="G185" s="25"/>
    </row>
    <row r="186" spans="3:7" x14ac:dyDescent="0.25">
      <c r="C186" s="177">
        <v>122</v>
      </c>
      <c r="D186" s="180" t="str">
        <f>+'OCTUBRE DECE-5'!B151</f>
        <v>IMPRESIÓN, ENCUADERNACION Y REPRODUCCION</v>
      </c>
      <c r="E186" s="17">
        <f>+'OCTUBRE DECE-5'!K98</f>
        <v>64244.05</v>
      </c>
      <c r="F186" s="17">
        <v>63066.25</v>
      </c>
      <c r="G186" s="25"/>
    </row>
    <row r="187" spans="3:7" x14ac:dyDescent="0.25">
      <c r="C187" s="177">
        <v>163</v>
      </c>
      <c r="D187" s="180" t="str">
        <f>+'OCTUBRE DECE-5'!B152</f>
        <v>MANT. Y REP. EQUIPO MEDICO SANITARIO Y DE LAB.</v>
      </c>
      <c r="E187" s="17">
        <f>+'OCTUBRE DECE-5'!K99</f>
        <v>889367.13</v>
      </c>
      <c r="F187" s="17">
        <v>1300768.82</v>
      </c>
      <c r="G187" s="25"/>
    </row>
    <row r="188" spans="3:7" x14ac:dyDescent="0.25">
      <c r="C188" s="177">
        <v>169</v>
      </c>
      <c r="D188" s="180" t="str">
        <f>+'OCTUBRE DECE-5'!B153</f>
        <v>MANT. Y REP. DE OTRAS MAQ. Y EQUIPO</v>
      </c>
      <c r="E188" s="17">
        <f>+'OCTUBRE DECE-5'!K100</f>
        <v>42392.3</v>
      </c>
      <c r="F188" s="17">
        <v>66280</v>
      </c>
      <c r="G188" s="25"/>
    </row>
    <row r="189" spans="3:7" x14ac:dyDescent="0.25">
      <c r="C189" s="177">
        <v>171</v>
      </c>
      <c r="D189" s="180" t="str">
        <f>+'OCTUBRE DECE-5'!B154</f>
        <v>MANT. Y REPARACION DE EDIFICIOS</v>
      </c>
      <c r="E189" s="17">
        <f>+'OCTUBRE DECE-5'!K101</f>
        <v>73100</v>
      </c>
      <c r="F189" s="17">
        <v>55950</v>
      </c>
      <c r="G189" s="25"/>
    </row>
    <row r="190" spans="3:7" x14ac:dyDescent="0.25">
      <c r="C190" s="177">
        <v>174</v>
      </c>
      <c r="D190" s="180" t="str">
        <f>+'OCTUBRE DECE-5'!B155</f>
        <v>MANT. Y REP. DE INSTALACIONES</v>
      </c>
      <c r="E190" s="17">
        <f>+'OCTUBRE DECE-5'!K102</f>
        <v>118407.5</v>
      </c>
      <c r="F190" s="17">
        <v>128375</v>
      </c>
      <c r="G190" s="25"/>
    </row>
    <row r="191" spans="3:7" x14ac:dyDescent="0.25">
      <c r="C191" s="177">
        <v>197</v>
      </c>
      <c r="D191" s="180" t="str">
        <f>+'OCTUBRE DECE-5'!B156</f>
        <v>SERVICIOS DE VIGILANCIA</v>
      </c>
      <c r="E191" s="17">
        <f>+'OCTUBRE DECE-5'!K103</f>
        <v>478400</v>
      </c>
      <c r="F191" s="17">
        <v>468000</v>
      </c>
      <c r="G191" s="25"/>
    </row>
    <row r="192" spans="3:7" x14ac:dyDescent="0.25">
      <c r="C192" s="177">
        <v>199</v>
      </c>
      <c r="D192" s="180" t="str">
        <f>+'OCTUBRE DECE-5'!B157</f>
        <v>OTROS SERVICIOS NO PERSONALES</v>
      </c>
      <c r="E192" s="17">
        <f>+'OCTUBRE DECE-5'!K104</f>
        <v>604093.10000000009</v>
      </c>
      <c r="F192" s="17">
        <v>601612.93000000005</v>
      </c>
      <c r="G192" s="25"/>
    </row>
    <row r="193" spans="2:8" x14ac:dyDescent="0.25">
      <c r="C193" s="177">
        <v>243</v>
      </c>
      <c r="D193" s="180" t="str">
        <f>+'OCTUBRE DECE-5'!B158</f>
        <v>PRODUCTOS DE PAPEL O CARTON</v>
      </c>
      <c r="E193" s="17">
        <f>+'OCTUBRE DECE-5'!K105</f>
        <v>154711.24</v>
      </c>
      <c r="F193" s="17">
        <v>154453.14000000001</v>
      </c>
      <c r="G193" s="25"/>
    </row>
    <row r="194" spans="2:8" x14ac:dyDescent="0.25">
      <c r="C194" s="177">
        <v>261</v>
      </c>
      <c r="D194" s="180" t="str">
        <f>+'OCTUBRE DECE-5'!B159</f>
        <v>ELEMENTOS Y COMPUESTOS QUIMICOS</v>
      </c>
      <c r="E194" s="17">
        <f>+'OCTUBRE DECE-5'!K106</f>
        <v>836414.94</v>
      </c>
      <c r="F194" s="17">
        <v>694740.76</v>
      </c>
      <c r="G194" s="25"/>
    </row>
    <row r="195" spans="2:8" x14ac:dyDescent="0.25">
      <c r="C195" s="177">
        <v>262</v>
      </c>
      <c r="D195" s="180" t="str">
        <f>+'OCTUBRE DECE-5'!B160</f>
        <v>COMBUSTIBLES Y LUBRICANTES</v>
      </c>
      <c r="E195" s="17">
        <f>+'OCTUBRE DECE-5'!K107</f>
        <v>17000</v>
      </c>
      <c r="F195" s="17">
        <v>22875.48</v>
      </c>
      <c r="G195" s="25"/>
    </row>
    <row r="196" spans="2:8" x14ac:dyDescent="0.25">
      <c r="C196" s="177">
        <v>266</v>
      </c>
      <c r="D196" s="180" t="str">
        <f>+'OCTUBRE DECE-5'!B161</f>
        <v>PRODUCTOS MEDICINALES Y FARMACEUTICOS</v>
      </c>
      <c r="E196" s="17">
        <f>+'OCTUBRE DECE-5'!K108</f>
        <v>880347.34000000008</v>
      </c>
      <c r="F196" s="17">
        <v>828017.59</v>
      </c>
      <c r="G196" s="25"/>
    </row>
    <row r="197" spans="2:8" x14ac:dyDescent="0.25">
      <c r="C197" s="177">
        <v>267</v>
      </c>
      <c r="D197" s="180" t="str">
        <f>+'OCTUBRE DECE-5'!B162</f>
        <v>TINTES, PINTURAS Y COLORANTES</v>
      </c>
      <c r="E197" s="17">
        <f>+'OCTUBRE DECE-5'!K109</f>
        <v>180000</v>
      </c>
      <c r="F197" s="17">
        <v>165449.62</v>
      </c>
      <c r="G197" s="25"/>
    </row>
    <row r="198" spans="2:8" x14ac:dyDescent="0.25">
      <c r="C198" s="177">
        <v>268</v>
      </c>
      <c r="D198" s="180" t="str">
        <f>+'OCTUBRE DECE-5'!B163</f>
        <v>PRODUCTOS PLASTICOS, NYLON, VINIL Y PVC</v>
      </c>
      <c r="E198" s="17">
        <f>+'OCTUBRE DECE-5'!K110</f>
        <v>154389</v>
      </c>
      <c r="F198" s="17">
        <v>154386</v>
      </c>
      <c r="G198" s="25"/>
    </row>
    <row r="199" spans="2:8" x14ac:dyDescent="0.25">
      <c r="C199" s="177">
        <v>269</v>
      </c>
      <c r="D199" s="180" t="str">
        <f>+'OCTUBRE DECE-5'!B164</f>
        <v>OTROS PRODUCTOS QUIMICOS Y CONEXOS</v>
      </c>
      <c r="E199" s="17">
        <f>+'OCTUBRE DECE-5'!K111</f>
        <v>10000</v>
      </c>
      <c r="F199" s="17">
        <v>9850</v>
      </c>
      <c r="G199" s="25"/>
    </row>
    <row r="200" spans="2:8" x14ac:dyDescent="0.25">
      <c r="C200" s="177">
        <v>292</v>
      </c>
      <c r="D200" s="180" t="str">
        <f>+'OCTUBRE DECE-5'!B165</f>
        <v>UTILES DE LIMPIEZA Y PRODUCTOS SANITARIOS</v>
      </c>
      <c r="E200" s="17">
        <f>+'OCTUBRE DECE-5'!K112</f>
        <v>262316.5</v>
      </c>
      <c r="F200" s="17">
        <v>252478.2</v>
      </c>
      <c r="G200" s="25"/>
    </row>
    <row r="201" spans="2:8" x14ac:dyDescent="0.25">
      <c r="C201" s="177">
        <v>295</v>
      </c>
      <c r="D201" s="180" t="str">
        <f>+'OCTUBRE DECE-5'!B166</f>
        <v>UTILES MENORES MEDICO QUIRURGICOS Y DE LAB.</v>
      </c>
      <c r="E201" s="17">
        <f>+'OCTUBRE DECE-5'!K113</f>
        <v>32456859.84</v>
      </c>
      <c r="F201" s="17">
        <v>32213208.030000001</v>
      </c>
      <c r="G201" s="25"/>
    </row>
    <row r="202" spans="2:8" x14ac:dyDescent="0.25">
      <c r="C202" s="177">
        <v>297</v>
      </c>
      <c r="D202" s="180" t="str">
        <f>+'OCTUBRE DECE-5'!B167</f>
        <v>UTILES, ACCESORIOS Y MATERIALES ELECTRICOS</v>
      </c>
      <c r="E202" s="17">
        <f>+'OCTUBRE DECE-5'!K114</f>
        <v>45600.32</v>
      </c>
      <c r="F202" s="17">
        <v>45599.4</v>
      </c>
      <c r="G202" s="25"/>
    </row>
    <row r="203" spans="2:8" x14ac:dyDescent="0.25">
      <c r="C203" s="177">
        <v>298</v>
      </c>
      <c r="D203" s="180" t="str">
        <f>+'OCTUBRE DECE-5'!B168</f>
        <v>ACCESORIOS Y REPUESTOS EN GENERAL</v>
      </c>
      <c r="E203" s="17">
        <f>+'OCTUBRE DECE-5'!K115</f>
        <v>400000</v>
      </c>
      <c r="F203" s="17">
        <v>400000</v>
      </c>
      <c r="G203" s="25"/>
    </row>
    <row r="204" spans="2:8" x14ac:dyDescent="0.25">
      <c r="C204" s="177">
        <v>299</v>
      </c>
      <c r="D204" s="180" t="str">
        <f>+'OCTUBRE DECE-5'!B169</f>
        <v>OTROS MATERIALES Y SUMINISTROS</v>
      </c>
      <c r="E204" s="17">
        <f>+'OCTUBRE DECE-5'!K116</f>
        <v>300000</v>
      </c>
      <c r="F204" s="17">
        <v>299998.90000000002</v>
      </c>
      <c r="G204" s="25"/>
      <c r="H204" s="25"/>
    </row>
    <row r="205" spans="2:8" x14ac:dyDescent="0.25">
      <c r="C205" s="177">
        <v>323</v>
      </c>
      <c r="D205" s="180" t="str">
        <f>+'OCTUBRE DECE-5'!B170</f>
        <v>EQUIPO MEDICO SANITARIO Y DE LABORATORIO</v>
      </c>
      <c r="E205" s="17">
        <f>+'OCTUBRE DECE-5'!K117</f>
        <v>15417467.76</v>
      </c>
      <c r="F205" s="17">
        <v>11607700</v>
      </c>
      <c r="G205" s="25"/>
      <c r="H205" s="25"/>
    </row>
    <row r="206" spans="2:8" ht="15.75" x14ac:dyDescent="0.3">
      <c r="C206" s="21"/>
      <c r="D206" s="13" t="s">
        <v>148</v>
      </c>
      <c r="E206" s="15">
        <f>SUM(E184:E205)</f>
        <v>54445536.019999996</v>
      </c>
      <c r="F206" s="15">
        <f>SUM(F184:F205)</f>
        <v>50588447</v>
      </c>
      <c r="G206" s="25"/>
    </row>
    <row r="207" spans="2:8" ht="15.75" x14ac:dyDescent="0.3">
      <c r="C207" s="21"/>
      <c r="D207" s="13" t="s">
        <v>51</v>
      </c>
      <c r="E207" s="15">
        <f>E206+E181</f>
        <v>97646830.150000006</v>
      </c>
      <c r="F207" s="15">
        <f>+F206+F181</f>
        <v>93269762.969999999</v>
      </c>
      <c r="G207" s="25"/>
    </row>
    <row r="208" spans="2:8" x14ac:dyDescent="0.25">
      <c r="B208" s="2"/>
      <c r="C208" s="25"/>
      <c r="G208" s="2"/>
    </row>
    <row r="209" spans="2:5" x14ac:dyDescent="0.25">
      <c r="B209" s="2"/>
      <c r="C209" s="25"/>
    </row>
    <row r="210" spans="2:5" x14ac:dyDescent="0.25">
      <c r="E210" s="26"/>
    </row>
    <row r="240" spans="2:8" x14ac:dyDescent="0.25">
      <c r="B240" s="40" t="s">
        <v>52</v>
      </c>
      <c r="D240" t="s">
        <v>78</v>
      </c>
      <c r="G240" s="2" t="s">
        <v>75</v>
      </c>
      <c r="H240" t="s">
        <v>79</v>
      </c>
    </row>
    <row r="241" spans="2:10" x14ac:dyDescent="0.25">
      <c r="D241" s="186" t="s">
        <v>80</v>
      </c>
      <c r="E241" s="186"/>
      <c r="F241" s="186"/>
      <c r="G241" s="2"/>
      <c r="H241" s="2" t="s">
        <v>153</v>
      </c>
      <c r="J241" s="2"/>
    </row>
    <row r="242" spans="2:10" x14ac:dyDescent="0.25">
      <c r="D242" s="186" t="s">
        <v>81</v>
      </c>
      <c r="E242" s="186"/>
      <c r="F242" s="186"/>
      <c r="G242" s="2"/>
      <c r="H242" s="2" t="s">
        <v>154</v>
      </c>
      <c r="J242" s="2"/>
    </row>
    <row r="243" spans="2:10" ht="9" customHeight="1" x14ac:dyDescent="0.25">
      <c r="D243" s="41"/>
      <c r="E243" s="41"/>
      <c r="H243" s="2"/>
      <c r="I243" s="2"/>
      <c r="J243" s="2"/>
    </row>
    <row r="244" spans="2:10" x14ac:dyDescent="0.25">
      <c r="B244" s="40" t="s">
        <v>57</v>
      </c>
      <c r="D244" s="2" t="s">
        <v>187</v>
      </c>
      <c r="H244" s="42"/>
      <c r="I244" s="42"/>
      <c r="J244" s="42"/>
    </row>
    <row r="246" spans="2:10" x14ac:dyDescent="0.25">
      <c r="D246" s="2"/>
    </row>
  </sheetData>
  <mergeCells count="28">
    <mergeCell ref="D242:F242"/>
    <mergeCell ref="A123:J123"/>
    <mergeCell ref="C124:D124"/>
    <mergeCell ref="E124:F124"/>
    <mergeCell ref="G124:H124"/>
    <mergeCell ref="I124:J124"/>
    <mergeCell ref="C177:F177"/>
    <mergeCell ref="A60:B60"/>
    <mergeCell ref="A73:J73"/>
    <mergeCell ref="C178:F178"/>
    <mergeCell ref="E179:F179"/>
    <mergeCell ref="D241:F241"/>
    <mergeCell ref="C74:D74"/>
    <mergeCell ref="E74:F74"/>
    <mergeCell ref="G74:H74"/>
    <mergeCell ref="I74:J74"/>
    <mergeCell ref="I8:J8"/>
    <mergeCell ref="A10:J10"/>
    <mergeCell ref="A11:J11"/>
    <mergeCell ref="A12:J12"/>
    <mergeCell ref="A14:J14"/>
    <mergeCell ref="C15:D15"/>
    <mergeCell ref="E15:F15"/>
    <mergeCell ref="G15:H15"/>
    <mergeCell ref="I15:J15"/>
    <mergeCell ref="A46:J46"/>
    <mergeCell ref="C47:D47"/>
    <mergeCell ref="E47:F47"/>
  </mergeCells>
  <hyperlinks>
    <hyperlink ref="A12" r:id="rId1" xr:uid="{AF837A89-3B31-49CB-80AD-BCE5F97C85D1}"/>
  </hyperlinks>
  <pageMargins left="0.15748031496062992" right="0" top="0" bottom="0" header="0" footer="0"/>
  <pageSetup scale="68" orientation="landscape" r:id="rId2"/>
  <headerFooter alignWithMargins="0"/>
  <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0762A8-FFCD-49C8-9D5D-0B0358C9C93B}">
  <dimension ref="A7:J246"/>
  <sheetViews>
    <sheetView topLeftCell="A10" workbookViewId="0">
      <selection activeCell="A3" sqref="A3"/>
    </sheetView>
  </sheetViews>
  <sheetFormatPr baseColWidth="10" defaultRowHeight="15" x14ac:dyDescent="0.25"/>
  <cols>
    <col min="1" max="1" width="4" customWidth="1"/>
    <col min="2" max="2" width="48.140625" customWidth="1"/>
    <col min="3" max="3" width="13.42578125" bestFit="1" customWidth="1"/>
    <col min="4" max="4" width="45.7109375" bestFit="1" customWidth="1"/>
    <col min="5" max="5" width="14.140625" bestFit="1" customWidth="1"/>
    <col min="6" max="6" width="16.7109375" bestFit="1" customWidth="1"/>
    <col min="7" max="7" width="15.140625" bestFit="1" customWidth="1"/>
    <col min="8" max="10" width="13.5703125" customWidth="1"/>
    <col min="257" max="257" width="4" customWidth="1"/>
    <col min="258" max="258" width="48.140625" customWidth="1"/>
    <col min="259" max="259" width="13.42578125" bestFit="1" customWidth="1"/>
    <col min="260" max="260" width="45.7109375" bestFit="1" customWidth="1"/>
    <col min="261" max="261" width="14.140625" bestFit="1" customWidth="1"/>
    <col min="262" max="262" width="16.7109375" bestFit="1" customWidth="1"/>
    <col min="263" max="263" width="15.140625" bestFit="1" customWidth="1"/>
    <col min="264" max="266" width="13.5703125" customWidth="1"/>
    <col min="513" max="513" width="4" customWidth="1"/>
    <col min="514" max="514" width="48.140625" customWidth="1"/>
    <col min="515" max="515" width="13.42578125" bestFit="1" customWidth="1"/>
    <col min="516" max="516" width="45.7109375" bestFit="1" customWidth="1"/>
    <col min="517" max="517" width="14.140625" bestFit="1" customWidth="1"/>
    <col min="518" max="518" width="16.7109375" bestFit="1" customWidth="1"/>
    <col min="519" max="519" width="15.140625" bestFit="1" customWidth="1"/>
    <col min="520" max="522" width="13.5703125" customWidth="1"/>
    <col min="769" max="769" width="4" customWidth="1"/>
    <col min="770" max="770" width="48.140625" customWidth="1"/>
    <col min="771" max="771" width="13.42578125" bestFit="1" customWidth="1"/>
    <col min="772" max="772" width="45.7109375" bestFit="1" customWidth="1"/>
    <col min="773" max="773" width="14.140625" bestFit="1" customWidth="1"/>
    <col min="774" max="774" width="16.7109375" bestFit="1" customWidth="1"/>
    <col min="775" max="775" width="15.140625" bestFit="1" customWidth="1"/>
    <col min="776" max="778" width="13.5703125" customWidth="1"/>
    <col min="1025" max="1025" width="4" customWidth="1"/>
    <col min="1026" max="1026" width="48.140625" customWidth="1"/>
    <col min="1027" max="1027" width="13.42578125" bestFit="1" customWidth="1"/>
    <col min="1028" max="1028" width="45.7109375" bestFit="1" customWidth="1"/>
    <col min="1029" max="1029" width="14.140625" bestFit="1" customWidth="1"/>
    <col min="1030" max="1030" width="16.7109375" bestFit="1" customWidth="1"/>
    <col min="1031" max="1031" width="15.140625" bestFit="1" customWidth="1"/>
    <col min="1032" max="1034" width="13.5703125" customWidth="1"/>
    <col min="1281" max="1281" width="4" customWidth="1"/>
    <col min="1282" max="1282" width="48.140625" customWidth="1"/>
    <col min="1283" max="1283" width="13.42578125" bestFit="1" customWidth="1"/>
    <col min="1284" max="1284" width="45.7109375" bestFit="1" customWidth="1"/>
    <col min="1285" max="1285" width="14.140625" bestFit="1" customWidth="1"/>
    <col min="1286" max="1286" width="16.7109375" bestFit="1" customWidth="1"/>
    <col min="1287" max="1287" width="15.140625" bestFit="1" customWidth="1"/>
    <col min="1288" max="1290" width="13.5703125" customWidth="1"/>
    <col min="1537" max="1537" width="4" customWidth="1"/>
    <col min="1538" max="1538" width="48.140625" customWidth="1"/>
    <col min="1539" max="1539" width="13.42578125" bestFit="1" customWidth="1"/>
    <col min="1540" max="1540" width="45.7109375" bestFit="1" customWidth="1"/>
    <col min="1541" max="1541" width="14.140625" bestFit="1" customWidth="1"/>
    <col min="1542" max="1542" width="16.7109375" bestFit="1" customWidth="1"/>
    <col min="1543" max="1543" width="15.140625" bestFit="1" customWidth="1"/>
    <col min="1544" max="1546" width="13.5703125" customWidth="1"/>
    <col min="1793" max="1793" width="4" customWidth="1"/>
    <col min="1794" max="1794" width="48.140625" customWidth="1"/>
    <col min="1795" max="1795" width="13.42578125" bestFit="1" customWidth="1"/>
    <col min="1796" max="1796" width="45.7109375" bestFit="1" customWidth="1"/>
    <col min="1797" max="1797" width="14.140625" bestFit="1" customWidth="1"/>
    <col min="1798" max="1798" width="16.7109375" bestFit="1" customWidth="1"/>
    <col min="1799" max="1799" width="15.140625" bestFit="1" customWidth="1"/>
    <col min="1800" max="1802" width="13.5703125" customWidth="1"/>
    <col min="2049" max="2049" width="4" customWidth="1"/>
    <col min="2050" max="2050" width="48.140625" customWidth="1"/>
    <col min="2051" max="2051" width="13.42578125" bestFit="1" customWidth="1"/>
    <col min="2052" max="2052" width="45.7109375" bestFit="1" customWidth="1"/>
    <col min="2053" max="2053" width="14.140625" bestFit="1" customWidth="1"/>
    <col min="2054" max="2054" width="16.7109375" bestFit="1" customWidth="1"/>
    <col min="2055" max="2055" width="15.140625" bestFit="1" customWidth="1"/>
    <col min="2056" max="2058" width="13.5703125" customWidth="1"/>
    <col min="2305" max="2305" width="4" customWidth="1"/>
    <col min="2306" max="2306" width="48.140625" customWidth="1"/>
    <col min="2307" max="2307" width="13.42578125" bestFit="1" customWidth="1"/>
    <col min="2308" max="2308" width="45.7109375" bestFit="1" customWidth="1"/>
    <col min="2309" max="2309" width="14.140625" bestFit="1" customWidth="1"/>
    <col min="2310" max="2310" width="16.7109375" bestFit="1" customWidth="1"/>
    <col min="2311" max="2311" width="15.140625" bestFit="1" customWidth="1"/>
    <col min="2312" max="2314" width="13.5703125" customWidth="1"/>
    <col min="2561" max="2561" width="4" customWidth="1"/>
    <col min="2562" max="2562" width="48.140625" customWidth="1"/>
    <col min="2563" max="2563" width="13.42578125" bestFit="1" customWidth="1"/>
    <col min="2564" max="2564" width="45.7109375" bestFit="1" customWidth="1"/>
    <col min="2565" max="2565" width="14.140625" bestFit="1" customWidth="1"/>
    <col min="2566" max="2566" width="16.7109375" bestFit="1" customWidth="1"/>
    <col min="2567" max="2567" width="15.140625" bestFit="1" customWidth="1"/>
    <col min="2568" max="2570" width="13.5703125" customWidth="1"/>
    <col min="2817" max="2817" width="4" customWidth="1"/>
    <col min="2818" max="2818" width="48.140625" customWidth="1"/>
    <col min="2819" max="2819" width="13.42578125" bestFit="1" customWidth="1"/>
    <col min="2820" max="2820" width="45.7109375" bestFit="1" customWidth="1"/>
    <col min="2821" max="2821" width="14.140625" bestFit="1" customWidth="1"/>
    <col min="2822" max="2822" width="16.7109375" bestFit="1" customWidth="1"/>
    <col min="2823" max="2823" width="15.140625" bestFit="1" customWidth="1"/>
    <col min="2824" max="2826" width="13.5703125" customWidth="1"/>
    <col min="3073" max="3073" width="4" customWidth="1"/>
    <col min="3074" max="3074" width="48.140625" customWidth="1"/>
    <col min="3075" max="3075" width="13.42578125" bestFit="1" customWidth="1"/>
    <col min="3076" max="3076" width="45.7109375" bestFit="1" customWidth="1"/>
    <col min="3077" max="3077" width="14.140625" bestFit="1" customWidth="1"/>
    <col min="3078" max="3078" width="16.7109375" bestFit="1" customWidth="1"/>
    <col min="3079" max="3079" width="15.140625" bestFit="1" customWidth="1"/>
    <col min="3080" max="3082" width="13.5703125" customWidth="1"/>
    <col min="3329" max="3329" width="4" customWidth="1"/>
    <col min="3330" max="3330" width="48.140625" customWidth="1"/>
    <col min="3331" max="3331" width="13.42578125" bestFit="1" customWidth="1"/>
    <col min="3332" max="3332" width="45.7109375" bestFit="1" customWidth="1"/>
    <col min="3333" max="3333" width="14.140625" bestFit="1" customWidth="1"/>
    <col min="3334" max="3334" width="16.7109375" bestFit="1" customWidth="1"/>
    <col min="3335" max="3335" width="15.140625" bestFit="1" customWidth="1"/>
    <col min="3336" max="3338" width="13.5703125" customWidth="1"/>
    <col min="3585" max="3585" width="4" customWidth="1"/>
    <col min="3586" max="3586" width="48.140625" customWidth="1"/>
    <col min="3587" max="3587" width="13.42578125" bestFit="1" customWidth="1"/>
    <col min="3588" max="3588" width="45.7109375" bestFit="1" customWidth="1"/>
    <col min="3589" max="3589" width="14.140625" bestFit="1" customWidth="1"/>
    <col min="3590" max="3590" width="16.7109375" bestFit="1" customWidth="1"/>
    <col min="3591" max="3591" width="15.140625" bestFit="1" customWidth="1"/>
    <col min="3592" max="3594" width="13.5703125" customWidth="1"/>
    <col min="3841" max="3841" width="4" customWidth="1"/>
    <col min="3842" max="3842" width="48.140625" customWidth="1"/>
    <col min="3843" max="3843" width="13.42578125" bestFit="1" customWidth="1"/>
    <col min="3844" max="3844" width="45.7109375" bestFit="1" customWidth="1"/>
    <col min="3845" max="3845" width="14.140625" bestFit="1" customWidth="1"/>
    <col min="3846" max="3846" width="16.7109375" bestFit="1" customWidth="1"/>
    <col min="3847" max="3847" width="15.140625" bestFit="1" customWidth="1"/>
    <col min="3848" max="3850" width="13.5703125" customWidth="1"/>
    <col min="4097" max="4097" width="4" customWidth="1"/>
    <col min="4098" max="4098" width="48.140625" customWidth="1"/>
    <col min="4099" max="4099" width="13.42578125" bestFit="1" customWidth="1"/>
    <col min="4100" max="4100" width="45.7109375" bestFit="1" customWidth="1"/>
    <col min="4101" max="4101" width="14.140625" bestFit="1" customWidth="1"/>
    <col min="4102" max="4102" width="16.7109375" bestFit="1" customWidth="1"/>
    <col min="4103" max="4103" width="15.140625" bestFit="1" customWidth="1"/>
    <col min="4104" max="4106" width="13.5703125" customWidth="1"/>
    <col min="4353" max="4353" width="4" customWidth="1"/>
    <col min="4354" max="4354" width="48.140625" customWidth="1"/>
    <col min="4355" max="4355" width="13.42578125" bestFit="1" customWidth="1"/>
    <col min="4356" max="4356" width="45.7109375" bestFit="1" customWidth="1"/>
    <col min="4357" max="4357" width="14.140625" bestFit="1" customWidth="1"/>
    <col min="4358" max="4358" width="16.7109375" bestFit="1" customWidth="1"/>
    <col min="4359" max="4359" width="15.140625" bestFit="1" customWidth="1"/>
    <col min="4360" max="4362" width="13.5703125" customWidth="1"/>
    <col min="4609" max="4609" width="4" customWidth="1"/>
    <col min="4610" max="4610" width="48.140625" customWidth="1"/>
    <col min="4611" max="4611" width="13.42578125" bestFit="1" customWidth="1"/>
    <col min="4612" max="4612" width="45.7109375" bestFit="1" customWidth="1"/>
    <col min="4613" max="4613" width="14.140625" bestFit="1" customWidth="1"/>
    <col min="4614" max="4614" width="16.7109375" bestFit="1" customWidth="1"/>
    <col min="4615" max="4615" width="15.140625" bestFit="1" customWidth="1"/>
    <col min="4616" max="4618" width="13.5703125" customWidth="1"/>
    <col min="4865" max="4865" width="4" customWidth="1"/>
    <col min="4866" max="4866" width="48.140625" customWidth="1"/>
    <col min="4867" max="4867" width="13.42578125" bestFit="1" customWidth="1"/>
    <col min="4868" max="4868" width="45.7109375" bestFit="1" customWidth="1"/>
    <col min="4869" max="4869" width="14.140625" bestFit="1" customWidth="1"/>
    <col min="4870" max="4870" width="16.7109375" bestFit="1" customWidth="1"/>
    <col min="4871" max="4871" width="15.140625" bestFit="1" customWidth="1"/>
    <col min="4872" max="4874" width="13.5703125" customWidth="1"/>
    <col min="5121" max="5121" width="4" customWidth="1"/>
    <col min="5122" max="5122" width="48.140625" customWidth="1"/>
    <col min="5123" max="5123" width="13.42578125" bestFit="1" customWidth="1"/>
    <col min="5124" max="5124" width="45.7109375" bestFit="1" customWidth="1"/>
    <col min="5125" max="5125" width="14.140625" bestFit="1" customWidth="1"/>
    <col min="5126" max="5126" width="16.7109375" bestFit="1" customWidth="1"/>
    <col min="5127" max="5127" width="15.140625" bestFit="1" customWidth="1"/>
    <col min="5128" max="5130" width="13.5703125" customWidth="1"/>
    <col min="5377" max="5377" width="4" customWidth="1"/>
    <col min="5378" max="5378" width="48.140625" customWidth="1"/>
    <col min="5379" max="5379" width="13.42578125" bestFit="1" customWidth="1"/>
    <col min="5380" max="5380" width="45.7109375" bestFit="1" customWidth="1"/>
    <col min="5381" max="5381" width="14.140625" bestFit="1" customWidth="1"/>
    <col min="5382" max="5382" width="16.7109375" bestFit="1" customWidth="1"/>
    <col min="5383" max="5383" width="15.140625" bestFit="1" customWidth="1"/>
    <col min="5384" max="5386" width="13.5703125" customWidth="1"/>
    <col min="5633" max="5633" width="4" customWidth="1"/>
    <col min="5634" max="5634" width="48.140625" customWidth="1"/>
    <col min="5635" max="5635" width="13.42578125" bestFit="1" customWidth="1"/>
    <col min="5636" max="5636" width="45.7109375" bestFit="1" customWidth="1"/>
    <col min="5637" max="5637" width="14.140625" bestFit="1" customWidth="1"/>
    <col min="5638" max="5638" width="16.7109375" bestFit="1" customWidth="1"/>
    <col min="5639" max="5639" width="15.140625" bestFit="1" customWidth="1"/>
    <col min="5640" max="5642" width="13.5703125" customWidth="1"/>
    <col min="5889" max="5889" width="4" customWidth="1"/>
    <col min="5890" max="5890" width="48.140625" customWidth="1"/>
    <col min="5891" max="5891" width="13.42578125" bestFit="1" customWidth="1"/>
    <col min="5892" max="5892" width="45.7109375" bestFit="1" customWidth="1"/>
    <col min="5893" max="5893" width="14.140625" bestFit="1" customWidth="1"/>
    <col min="5894" max="5894" width="16.7109375" bestFit="1" customWidth="1"/>
    <col min="5895" max="5895" width="15.140625" bestFit="1" customWidth="1"/>
    <col min="5896" max="5898" width="13.5703125" customWidth="1"/>
    <col min="6145" max="6145" width="4" customWidth="1"/>
    <col min="6146" max="6146" width="48.140625" customWidth="1"/>
    <col min="6147" max="6147" width="13.42578125" bestFit="1" customWidth="1"/>
    <col min="6148" max="6148" width="45.7109375" bestFit="1" customWidth="1"/>
    <col min="6149" max="6149" width="14.140625" bestFit="1" customWidth="1"/>
    <col min="6150" max="6150" width="16.7109375" bestFit="1" customWidth="1"/>
    <col min="6151" max="6151" width="15.140625" bestFit="1" customWidth="1"/>
    <col min="6152" max="6154" width="13.5703125" customWidth="1"/>
    <col min="6401" max="6401" width="4" customWidth="1"/>
    <col min="6402" max="6402" width="48.140625" customWidth="1"/>
    <col min="6403" max="6403" width="13.42578125" bestFit="1" customWidth="1"/>
    <col min="6404" max="6404" width="45.7109375" bestFit="1" customWidth="1"/>
    <col min="6405" max="6405" width="14.140625" bestFit="1" customWidth="1"/>
    <col min="6406" max="6406" width="16.7109375" bestFit="1" customWidth="1"/>
    <col min="6407" max="6407" width="15.140625" bestFit="1" customWidth="1"/>
    <col min="6408" max="6410" width="13.5703125" customWidth="1"/>
    <col min="6657" max="6657" width="4" customWidth="1"/>
    <col min="6658" max="6658" width="48.140625" customWidth="1"/>
    <col min="6659" max="6659" width="13.42578125" bestFit="1" customWidth="1"/>
    <col min="6660" max="6660" width="45.7109375" bestFit="1" customWidth="1"/>
    <col min="6661" max="6661" width="14.140625" bestFit="1" customWidth="1"/>
    <col min="6662" max="6662" width="16.7109375" bestFit="1" customWidth="1"/>
    <col min="6663" max="6663" width="15.140625" bestFit="1" customWidth="1"/>
    <col min="6664" max="6666" width="13.5703125" customWidth="1"/>
    <col min="6913" max="6913" width="4" customWidth="1"/>
    <col min="6914" max="6914" width="48.140625" customWidth="1"/>
    <col min="6915" max="6915" width="13.42578125" bestFit="1" customWidth="1"/>
    <col min="6916" max="6916" width="45.7109375" bestFit="1" customWidth="1"/>
    <col min="6917" max="6917" width="14.140625" bestFit="1" customWidth="1"/>
    <col min="6918" max="6918" width="16.7109375" bestFit="1" customWidth="1"/>
    <col min="6919" max="6919" width="15.140625" bestFit="1" customWidth="1"/>
    <col min="6920" max="6922" width="13.5703125" customWidth="1"/>
    <col min="7169" max="7169" width="4" customWidth="1"/>
    <col min="7170" max="7170" width="48.140625" customWidth="1"/>
    <col min="7171" max="7171" width="13.42578125" bestFit="1" customWidth="1"/>
    <col min="7172" max="7172" width="45.7109375" bestFit="1" customWidth="1"/>
    <col min="7173" max="7173" width="14.140625" bestFit="1" customWidth="1"/>
    <col min="7174" max="7174" width="16.7109375" bestFit="1" customWidth="1"/>
    <col min="7175" max="7175" width="15.140625" bestFit="1" customWidth="1"/>
    <col min="7176" max="7178" width="13.5703125" customWidth="1"/>
    <col min="7425" max="7425" width="4" customWidth="1"/>
    <col min="7426" max="7426" width="48.140625" customWidth="1"/>
    <col min="7427" max="7427" width="13.42578125" bestFit="1" customWidth="1"/>
    <col min="7428" max="7428" width="45.7109375" bestFit="1" customWidth="1"/>
    <col min="7429" max="7429" width="14.140625" bestFit="1" customWidth="1"/>
    <col min="7430" max="7430" width="16.7109375" bestFit="1" customWidth="1"/>
    <col min="7431" max="7431" width="15.140625" bestFit="1" customWidth="1"/>
    <col min="7432" max="7434" width="13.5703125" customWidth="1"/>
    <col min="7681" max="7681" width="4" customWidth="1"/>
    <col min="7682" max="7682" width="48.140625" customWidth="1"/>
    <col min="7683" max="7683" width="13.42578125" bestFit="1" customWidth="1"/>
    <col min="7684" max="7684" width="45.7109375" bestFit="1" customWidth="1"/>
    <col min="7685" max="7685" width="14.140625" bestFit="1" customWidth="1"/>
    <col min="7686" max="7686" width="16.7109375" bestFit="1" customWidth="1"/>
    <col min="7687" max="7687" width="15.140625" bestFit="1" customWidth="1"/>
    <col min="7688" max="7690" width="13.5703125" customWidth="1"/>
    <col min="7937" max="7937" width="4" customWidth="1"/>
    <col min="7938" max="7938" width="48.140625" customWidth="1"/>
    <col min="7939" max="7939" width="13.42578125" bestFit="1" customWidth="1"/>
    <col min="7940" max="7940" width="45.7109375" bestFit="1" customWidth="1"/>
    <col min="7941" max="7941" width="14.140625" bestFit="1" customWidth="1"/>
    <col min="7942" max="7942" width="16.7109375" bestFit="1" customWidth="1"/>
    <col min="7943" max="7943" width="15.140625" bestFit="1" customWidth="1"/>
    <col min="7944" max="7946" width="13.5703125" customWidth="1"/>
    <col min="8193" max="8193" width="4" customWidth="1"/>
    <col min="8194" max="8194" width="48.140625" customWidth="1"/>
    <col min="8195" max="8195" width="13.42578125" bestFit="1" customWidth="1"/>
    <col min="8196" max="8196" width="45.7109375" bestFit="1" customWidth="1"/>
    <col min="8197" max="8197" width="14.140625" bestFit="1" customWidth="1"/>
    <col min="8198" max="8198" width="16.7109375" bestFit="1" customWidth="1"/>
    <col min="8199" max="8199" width="15.140625" bestFit="1" customWidth="1"/>
    <col min="8200" max="8202" width="13.5703125" customWidth="1"/>
    <col min="8449" max="8449" width="4" customWidth="1"/>
    <col min="8450" max="8450" width="48.140625" customWidth="1"/>
    <col min="8451" max="8451" width="13.42578125" bestFit="1" customWidth="1"/>
    <col min="8452" max="8452" width="45.7109375" bestFit="1" customWidth="1"/>
    <col min="8453" max="8453" width="14.140625" bestFit="1" customWidth="1"/>
    <col min="8454" max="8454" width="16.7109375" bestFit="1" customWidth="1"/>
    <col min="8455" max="8455" width="15.140625" bestFit="1" customWidth="1"/>
    <col min="8456" max="8458" width="13.5703125" customWidth="1"/>
    <col min="8705" max="8705" width="4" customWidth="1"/>
    <col min="8706" max="8706" width="48.140625" customWidth="1"/>
    <col min="8707" max="8707" width="13.42578125" bestFit="1" customWidth="1"/>
    <col min="8708" max="8708" width="45.7109375" bestFit="1" customWidth="1"/>
    <col min="8709" max="8709" width="14.140625" bestFit="1" customWidth="1"/>
    <col min="8710" max="8710" width="16.7109375" bestFit="1" customWidth="1"/>
    <col min="8711" max="8711" width="15.140625" bestFit="1" customWidth="1"/>
    <col min="8712" max="8714" width="13.5703125" customWidth="1"/>
    <col min="8961" max="8961" width="4" customWidth="1"/>
    <col min="8962" max="8962" width="48.140625" customWidth="1"/>
    <col min="8963" max="8963" width="13.42578125" bestFit="1" customWidth="1"/>
    <col min="8964" max="8964" width="45.7109375" bestFit="1" customWidth="1"/>
    <col min="8965" max="8965" width="14.140625" bestFit="1" customWidth="1"/>
    <col min="8966" max="8966" width="16.7109375" bestFit="1" customWidth="1"/>
    <col min="8967" max="8967" width="15.140625" bestFit="1" customWidth="1"/>
    <col min="8968" max="8970" width="13.5703125" customWidth="1"/>
    <col min="9217" max="9217" width="4" customWidth="1"/>
    <col min="9218" max="9218" width="48.140625" customWidth="1"/>
    <col min="9219" max="9219" width="13.42578125" bestFit="1" customWidth="1"/>
    <col min="9220" max="9220" width="45.7109375" bestFit="1" customWidth="1"/>
    <col min="9221" max="9221" width="14.140625" bestFit="1" customWidth="1"/>
    <col min="9222" max="9222" width="16.7109375" bestFit="1" customWidth="1"/>
    <col min="9223" max="9223" width="15.140625" bestFit="1" customWidth="1"/>
    <col min="9224" max="9226" width="13.5703125" customWidth="1"/>
    <col min="9473" max="9473" width="4" customWidth="1"/>
    <col min="9474" max="9474" width="48.140625" customWidth="1"/>
    <col min="9475" max="9475" width="13.42578125" bestFit="1" customWidth="1"/>
    <col min="9476" max="9476" width="45.7109375" bestFit="1" customWidth="1"/>
    <col min="9477" max="9477" width="14.140625" bestFit="1" customWidth="1"/>
    <col min="9478" max="9478" width="16.7109375" bestFit="1" customWidth="1"/>
    <col min="9479" max="9479" width="15.140625" bestFit="1" customWidth="1"/>
    <col min="9480" max="9482" width="13.5703125" customWidth="1"/>
    <col min="9729" max="9729" width="4" customWidth="1"/>
    <col min="9730" max="9730" width="48.140625" customWidth="1"/>
    <col min="9731" max="9731" width="13.42578125" bestFit="1" customWidth="1"/>
    <col min="9732" max="9732" width="45.7109375" bestFit="1" customWidth="1"/>
    <col min="9733" max="9733" width="14.140625" bestFit="1" customWidth="1"/>
    <col min="9734" max="9734" width="16.7109375" bestFit="1" customWidth="1"/>
    <col min="9735" max="9735" width="15.140625" bestFit="1" customWidth="1"/>
    <col min="9736" max="9738" width="13.5703125" customWidth="1"/>
    <col min="9985" max="9985" width="4" customWidth="1"/>
    <col min="9986" max="9986" width="48.140625" customWidth="1"/>
    <col min="9987" max="9987" width="13.42578125" bestFit="1" customWidth="1"/>
    <col min="9988" max="9988" width="45.7109375" bestFit="1" customWidth="1"/>
    <col min="9989" max="9989" width="14.140625" bestFit="1" customWidth="1"/>
    <col min="9990" max="9990" width="16.7109375" bestFit="1" customWidth="1"/>
    <col min="9991" max="9991" width="15.140625" bestFit="1" customWidth="1"/>
    <col min="9992" max="9994" width="13.5703125" customWidth="1"/>
    <col min="10241" max="10241" width="4" customWidth="1"/>
    <col min="10242" max="10242" width="48.140625" customWidth="1"/>
    <col min="10243" max="10243" width="13.42578125" bestFit="1" customWidth="1"/>
    <col min="10244" max="10244" width="45.7109375" bestFit="1" customWidth="1"/>
    <col min="10245" max="10245" width="14.140625" bestFit="1" customWidth="1"/>
    <col min="10246" max="10246" width="16.7109375" bestFit="1" customWidth="1"/>
    <col min="10247" max="10247" width="15.140625" bestFit="1" customWidth="1"/>
    <col min="10248" max="10250" width="13.5703125" customWidth="1"/>
    <col min="10497" max="10497" width="4" customWidth="1"/>
    <col min="10498" max="10498" width="48.140625" customWidth="1"/>
    <col min="10499" max="10499" width="13.42578125" bestFit="1" customWidth="1"/>
    <col min="10500" max="10500" width="45.7109375" bestFit="1" customWidth="1"/>
    <col min="10501" max="10501" width="14.140625" bestFit="1" customWidth="1"/>
    <col min="10502" max="10502" width="16.7109375" bestFit="1" customWidth="1"/>
    <col min="10503" max="10503" width="15.140625" bestFit="1" customWidth="1"/>
    <col min="10504" max="10506" width="13.5703125" customWidth="1"/>
    <col min="10753" max="10753" width="4" customWidth="1"/>
    <col min="10754" max="10754" width="48.140625" customWidth="1"/>
    <col min="10755" max="10755" width="13.42578125" bestFit="1" customWidth="1"/>
    <col min="10756" max="10756" width="45.7109375" bestFit="1" customWidth="1"/>
    <col min="10757" max="10757" width="14.140625" bestFit="1" customWidth="1"/>
    <col min="10758" max="10758" width="16.7109375" bestFit="1" customWidth="1"/>
    <col min="10759" max="10759" width="15.140625" bestFit="1" customWidth="1"/>
    <col min="10760" max="10762" width="13.5703125" customWidth="1"/>
    <col min="11009" max="11009" width="4" customWidth="1"/>
    <col min="11010" max="11010" width="48.140625" customWidth="1"/>
    <col min="11011" max="11011" width="13.42578125" bestFit="1" customWidth="1"/>
    <col min="11012" max="11012" width="45.7109375" bestFit="1" customWidth="1"/>
    <col min="11013" max="11013" width="14.140625" bestFit="1" customWidth="1"/>
    <col min="11014" max="11014" width="16.7109375" bestFit="1" customWidth="1"/>
    <col min="11015" max="11015" width="15.140625" bestFit="1" customWidth="1"/>
    <col min="11016" max="11018" width="13.5703125" customWidth="1"/>
    <col min="11265" max="11265" width="4" customWidth="1"/>
    <col min="11266" max="11266" width="48.140625" customWidth="1"/>
    <col min="11267" max="11267" width="13.42578125" bestFit="1" customWidth="1"/>
    <col min="11268" max="11268" width="45.7109375" bestFit="1" customWidth="1"/>
    <col min="11269" max="11269" width="14.140625" bestFit="1" customWidth="1"/>
    <col min="11270" max="11270" width="16.7109375" bestFit="1" customWidth="1"/>
    <col min="11271" max="11271" width="15.140625" bestFit="1" customWidth="1"/>
    <col min="11272" max="11274" width="13.5703125" customWidth="1"/>
    <col min="11521" max="11521" width="4" customWidth="1"/>
    <col min="11522" max="11522" width="48.140625" customWidth="1"/>
    <col min="11523" max="11523" width="13.42578125" bestFit="1" customWidth="1"/>
    <col min="11524" max="11524" width="45.7109375" bestFit="1" customWidth="1"/>
    <col min="11525" max="11525" width="14.140625" bestFit="1" customWidth="1"/>
    <col min="11526" max="11526" width="16.7109375" bestFit="1" customWidth="1"/>
    <col min="11527" max="11527" width="15.140625" bestFit="1" customWidth="1"/>
    <col min="11528" max="11530" width="13.5703125" customWidth="1"/>
    <col min="11777" max="11777" width="4" customWidth="1"/>
    <col min="11778" max="11778" width="48.140625" customWidth="1"/>
    <col min="11779" max="11779" width="13.42578125" bestFit="1" customWidth="1"/>
    <col min="11780" max="11780" width="45.7109375" bestFit="1" customWidth="1"/>
    <col min="11781" max="11781" width="14.140625" bestFit="1" customWidth="1"/>
    <col min="11782" max="11782" width="16.7109375" bestFit="1" customWidth="1"/>
    <col min="11783" max="11783" width="15.140625" bestFit="1" customWidth="1"/>
    <col min="11784" max="11786" width="13.5703125" customWidth="1"/>
    <col min="12033" max="12033" width="4" customWidth="1"/>
    <col min="12034" max="12034" width="48.140625" customWidth="1"/>
    <col min="12035" max="12035" width="13.42578125" bestFit="1" customWidth="1"/>
    <col min="12036" max="12036" width="45.7109375" bestFit="1" customWidth="1"/>
    <col min="12037" max="12037" width="14.140625" bestFit="1" customWidth="1"/>
    <col min="12038" max="12038" width="16.7109375" bestFit="1" customWidth="1"/>
    <col min="12039" max="12039" width="15.140625" bestFit="1" customWidth="1"/>
    <col min="12040" max="12042" width="13.5703125" customWidth="1"/>
    <col min="12289" max="12289" width="4" customWidth="1"/>
    <col min="12290" max="12290" width="48.140625" customWidth="1"/>
    <col min="12291" max="12291" width="13.42578125" bestFit="1" customWidth="1"/>
    <col min="12292" max="12292" width="45.7109375" bestFit="1" customWidth="1"/>
    <col min="12293" max="12293" width="14.140625" bestFit="1" customWidth="1"/>
    <col min="12294" max="12294" width="16.7109375" bestFit="1" customWidth="1"/>
    <col min="12295" max="12295" width="15.140625" bestFit="1" customWidth="1"/>
    <col min="12296" max="12298" width="13.5703125" customWidth="1"/>
    <col min="12545" max="12545" width="4" customWidth="1"/>
    <col min="12546" max="12546" width="48.140625" customWidth="1"/>
    <col min="12547" max="12547" width="13.42578125" bestFit="1" customWidth="1"/>
    <col min="12548" max="12548" width="45.7109375" bestFit="1" customWidth="1"/>
    <col min="12549" max="12549" width="14.140625" bestFit="1" customWidth="1"/>
    <col min="12550" max="12550" width="16.7109375" bestFit="1" customWidth="1"/>
    <col min="12551" max="12551" width="15.140625" bestFit="1" customWidth="1"/>
    <col min="12552" max="12554" width="13.5703125" customWidth="1"/>
    <col min="12801" max="12801" width="4" customWidth="1"/>
    <col min="12802" max="12802" width="48.140625" customWidth="1"/>
    <col min="12803" max="12803" width="13.42578125" bestFit="1" customWidth="1"/>
    <col min="12804" max="12804" width="45.7109375" bestFit="1" customWidth="1"/>
    <col min="12805" max="12805" width="14.140625" bestFit="1" customWidth="1"/>
    <col min="12806" max="12806" width="16.7109375" bestFit="1" customWidth="1"/>
    <col min="12807" max="12807" width="15.140625" bestFit="1" customWidth="1"/>
    <col min="12808" max="12810" width="13.5703125" customWidth="1"/>
    <col min="13057" max="13057" width="4" customWidth="1"/>
    <col min="13058" max="13058" width="48.140625" customWidth="1"/>
    <col min="13059" max="13059" width="13.42578125" bestFit="1" customWidth="1"/>
    <col min="13060" max="13060" width="45.7109375" bestFit="1" customWidth="1"/>
    <col min="13061" max="13061" width="14.140625" bestFit="1" customWidth="1"/>
    <col min="13062" max="13062" width="16.7109375" bestFit="1" customWidth="1"/>
    <col min="13063" max="13063" width="15.140625" bestFit="1" customWidth="1"/>
    <col min="13064" max="13066" width="13.5703125" customWidth="1"/>
    <col min="13313" max="13313" width="4" customWidth="1"/>
    <col min="13314" max="13314" width="48.140625" customWidth="1"/>
    <col min="13315" max="13315" width="13.42578125" bestFit="1" customWidth="1"/>
    <col min="13316" max="13316" width="45.7109375" bestFit="1" customWidth="1"/>
    <col min="13317" max="13317" width="14.140625" bestFit="1" customWidth="1"/>
    <col min="13318" max="13318" width="16.7109375" bestFit="1" customWidth="1"/>
    <col min="13319" max="13319" width="15.140625" bestFit="1" customWidth="1"/>
    <col min="13320" max="13322" width="13.5703125" customWidth="1"/>
    <col min="13569" max="13569" width="4" customWidth="1"/>
    <col min="13570" max="13570" width="48.140625" customWidth="1"/>
    <col min="13571" max="13571" width="13.42578125" bestFit="1" customWidth="1"/>
    <col min="13572" max="13572" width="45.7109375" bestFit="1" customWidth="1"/>
    <col min="13573" max="13573" width="14.140625" bestFit="1" customWidth="1"/>
    <col min="13574" max="13574" width="16.7109375" bestFit="1" customWidth="1"/>
    <col min="13575" max="13575" width="15.140625" bestFit="1" customWidth="1"/>
    <col min="13576" max="13578" width="13.5703125" customWidth="1"/>
    <col min="13825" max="13825" width="4" customWidth="1"/>
    <col min="13826" max="13826" width="48.140625" customWidth="1"/>
    <col min="13827" max="13827" width="13.42578125" bestFit="1" customWidth="1"/>
    <col min="13828" max="13828" width="45.7109375" bestFit="1" customWidth="1"/>
    <col min="13829" max="13829" width="14.140625" bestFit="1" customWidth="1"/>
    <col min="13830" max="13830" width="16.7109375" bestFit="1" customWidth="1"/>
    <col min="13831" max="13831" width="15.140625" bestFit="1" customWidth="1"/>
    <col min="13832" max="13834" width="13.5703125" customWidth="1"/>
    <col min="14081" max="14081" width="4" customWidth="1"/>
    <col min="14082" max="14082" width="48.140625" customWidth="1"/>
    <col min="14083" max="14083" width="13.42578125" bestFit="1" customWidth="1"/>
    <col min="14084" max="14084" width="45.7109375" bestFit="1" customWidth="1"/>
    <col min="14085" max="14085" width="14.140625" bestFit="1" customWidth="1"/>
    <col min="14086" max="14086" width="16.7109375" bestFit="1" customWidth="1"/>
    <col min="14087" max="14087" width="15.140625" bestFit="1" customWidth="1"/>
    <col min="14088" max="14090" width="13.5703125" customWidth="1"/>
    <col min="14337" max="14337" width="4" customWidth="1"/>
    <col min="14338" max="14338" width="48.140625" customWidth="1"/>
    <col min="14339" max="14339" width="13.42578125" bestFit="1" customWidth="1"/>
    <col min="14340" max="14340" width="45.7109375" bestFit="1" customWidth="1"/>
    <col min="14341" max="14341" width="14.140625" bestFit="1" customWidth="1"/>
    <col min="14342" max="14342" width="16.7109375" bestFit="1" customWidth="1"/>
    <col min="14343" max="14343" width="15.140625" bestFit="1" customWidth="1"/>
    <col min="14344" max="14346" width="13.5703125" customWidth="1"/>
    <col min="14593" max="14593" width="4" customWidth="1"/>
    <col min="14594" max="14594" width="48.140625" customWidth="1"/>
    <col min="14595" max="14595" width="13.42578125" bestFit="1" customWidth="1"/>
    <col min="14596" max="14596" width="45.7109375" bestFit="1" customWidth="1"/>
    <col min="14597" max="14597" width="14.140625" bestFit="1" customWidth="1"/>
    <col min="14598" max="14598" width="16.7109375" bestFit="1" customWidth="1"/>
    <col min="14599" max="14599" width="15.140625" bestFit="1" customWidth="1"/>
    <col min="14600" max="14602" width="13.5703125" customWidth="1"/>
    <col min="14849" max="14849" width="4" customWidth="1"/>
    <col min="14850" max="14850" width="48.140625" customWidth="1"/>
    <col min="14851" max="14851" width="13.42578125" bestFit="1" customWidth="1"/>
    <col min="14852" max="14852" width="45.7109375" bestFit="1" customWidth="1"/>
    <col min="14853" max="14853" width="14.140625" bestFit="1" customWidth="1"/>
    <col min="14854" max="14854" width="16.7109375" bestFit="1" customWidth="1"/>
    <col min="14855" max="14855" width="15.140625" bestFit="1" customWidth="1"/>
    <col min="14856" max="14858" width="13.5703125" customWidth="1"/>
    <col min="15105" max="15105" width="4" customWidth="1"/>
    <col min="15106" max="15106" width="48.140625" customWidth="1"/>
    <col min="15107" max="15107" width="13.42578125" bestFit="1" customWidth="1"/>
    <col min="15108" max="15108" width="45.7109375" bestFit="1" customWidth="1"/>
    <col min="15109" max="15109" width="14.140625" bestFit="1" customWidth="1"/>
    <col min="15110" max="15110" width="16.7109375" bestFit="1" customWidth="1"/>
    <col min="15111" max="15111" width="15.140625" bestFit="1" customWidth="1"/>
    <col min="15112" max="15114" width="13.5703125" customWidth="1"/>
    <col min="15361" max="15361" width="4" customWidth="1"/>
    <col min="15362" max="15362" width="48.140625" customWidth="1"/>
    <col min="15363" max="15363" width="13.42578125" bestFit="1" customWidth="1"/>
    <col min="15364" max="15364" width="45.7109375" bestFit="1" customWidth="1"/>
    <col min="15365" max="15365" width="14.140625" bestFit="1" customWidth="1"/>
    <col min="15366" max="15366" width="16.7109375" bestFit="1" customWidth="1"/>
    <col min="15367" max="15367" width="15.140625" bestFit="1" customWidth="1"/>
    <col min="15368" max="15370" width="13.5703125" customWidth="1"/>
    <col min="15617" max="15617" width="4" customWidth="1"/>
    <col min="15618" max="15618" width="48.140625" customWidth="1"/>
    <col min="15619" max="15619" width="13.42578125" bestFit="1" customWidth="1"/>
    <col min="15620" max="15620" width="45.7109375" bestFit="1" customWidth="1"/>
    <col min="15621" max="15621" width="14.140625" bestFit="1" customWidth="1"/>
    <col min="15622" max="15622" width="16.7109375" bestFit="1" customWidth="1"/>
    <col min="15623" max="15623" width="15.140625" bestFit="1" customWidth="1"/>
    <col min="15624" max="15626" width="13.5703125" customWidth="1"/>
    <col min="15873" max="15873" width="4" customWidth="1"/>
    <col min="15874" max="15874" width="48.140625" customWidth="1"/>
    <col min="15875" max="15875" width="13.42578125" bestFit="1" customWidth="1"/>
    <col min="15876" max="15876" width="45.7109375" bestFit="1" customWidth="1"/>
    <col min="15877" max="15877" width="14.140625" bestFit="1" customWidth="1"/>
    <col min="15878" max="15878" width="16.7109375" bestFit="1" customWidth="1"/>
    <col min="15879" max="15879" width="15.140625" bestFit="1" customWidth="1"/>
    <col min="15880" max="15882" width="13.5703125" customWidth="1"/>
    <col min="16129" max="16129" width="4" customWidth="1"/>
    <col min="16130" max="16130" width="48.140625" customWidth="1"/>
    <col min="16131" max="16131" width="13.42578125" bestFit="1" customWidth="1"/>
    <col min="16132" max="16132" width="45.7109375" bestFit="1" customWidth="1"/>
    <col min="16133" max="16133" width="14.140625" bestFit="1" customWidth="1"/>
    <col min="16134" max="16134" width="16.7109375" bestFit="1" customWidth="1"/>
    <col min="16135" max="16135" width="15.140625" bestFit="1" customWidth="1"/>
    <col min="16136" max="16138" width="13.5703125" customWidth="1"/>
  </cols>
  <sheetData>
    <row r="7" spans="1:10" ht="15.75" thickBot="1" x14ac:dyDescent="0.3"/>
    <row r="8" spans="1:10" ht="16.5" thickBot="1" x14ac:dyDescent="0.3">
      <c r="B8" s="1" t="s">
        <v>0</v>
      </c>
      <c r="I8" s="192" t="s">
        <v>155</v>
      </c>
      <c r="J8" s="193"/>
    </row>
    <row r="9" spans="1:10" ht="5.25" customHeight="1" x14ac:dyDescent="0.25"/>
    <row r="10" spans="1:10" x14ac:dyDescent="0.25">
      <c r="A10" s="194" t="s">
        <v>1</v>
      </c>
      <c r="B10" s="194"/>
      <c r="C10" s="194"/>
      <c r="D10" s="194"/>
      <c r="E10" s="194"/>
      <c r="F10" s="194"/>
      <c r="G10" s="194"/>
      <c r="H10" s="194"/>
      <c r="I10" s="194"/>
      <c r="J10" s="194"/>
    </row>
    <row r="11" spans="1:10" x14ac:dyDescent="0.25">
      <c r="A11" s="190" t="s">
        <v>2</v>
      </c>
      <c r="B11" s="190"/>
      <c r="C11" s="190"/>
      <c r="D11" s="190"/>
      <c r="E11" s="190"/>
      <c r="F11" s="190"/>
      <c r="G11" s="190"/>
      <c r="H11" s="190"/>
      <c r="I11" s="190"/>
      <c r="J11" s="190"/>
    </row>
    <row r="12" spans="1:10" x14ac:dyDescent="0.25">
      <c r="A12" s="195" t="s">
        <v>3</v>
      </c>
      <c r="B12" s="190"/>
      <c r="C12" s="190"/>
      <c r="D12" s="190"/>
      <c r="E12" s="190"/>
      <c r="F12" s="190"/>
      <c r="G12" s="190"/>
      <c r="H12" s="190"/>
      <c r="I12" s="190"/>
      <c r="J12" s="190"/>
    </row>
    <row r="13" spans="1:10" ht="4.5" customHeight="1" x14ac:dyDescent="0.25">
      <c r="A13" s="133"/>
      <c r="B13" s="133"/>
      <c r="C13" s="133"/>
      <c r="D13" s="133"/>
      <c r="E13" s="133"/>
      <c r="F13" s="133"/>
      <c r="G13" s="133"/>
      <c r="H13" s="133"/>
      <c r="I13" s="133"/>
      <c r="J13" s="133"/>
    </row>
    <row r="14" spans="1:10" ht="16.5" hidden="1" thickBot="1" x14ac:dyDescent="0.3">
      <c r="A14" s="196" t="s">
        <v>59</v>
      </c>
      <c r="B14" s="196"/>
      <c r="C14" s="196"/>
      <c r="D14" s="196"/>
      <c r="E14" s="196"/>
      <c r="F14" s="196"/>
      <c r="G14" s="196"/>
      <c r="H14" s="196"/>
      <c r="I14" s="196"/>
      <c r="J14" s="196"/>
    </row>
    <row r="15" spans="1:10" ht="30.75" hidden="1" customHeight="1" thickBot="1" x14ac:dyDescent="0.35">
      <c r="A15" s="4" t="s">
        <v>4</v>
      </c>
      <c r="B15" s="5" t="s">
        <v>5</v>
      </c>
      <c r="C15" s="197" t="s">
        <v>6</v>
      </c>
      <c r="D15" s="198"/>
      <c r="E15" s="197" t="s">
        <v>7</v>
      </c>
      <c r="F15" s="199"/>
      <c r="G15" s="197" t="s">
        <v>8</v>
      </c>
      <c r="H15" s="198"/>
      <c r="I15" s="197" t="s">
        <v>9</v>
      </c>
      <c r="J15" s="198"/>
    </row>
    <row r="16" spans="1:10" ht="15.75" hidden="1" x14ac:dyDescent="0.3">
      <c r="A16" s="6"/>
      <c r="B16" s="7"/>
      <c r="C16" s="8" t="s">
        <v>10</v>
      </c>
      <c r="D16" s="8" t="s">
        <v>11</v>
      </c>
      <c r="E16" s="8" t="s">
        <v>10</v>
      </c>
      <c r="F16" s="8" t="s">
        <v>11</v>
      </c>
      <c r="G16" s="8" t="s">
        <v>10</v>
      </c>
      <c r="H16" s="8" t="s">
        <v>11</v>
      </c>
      <c r="I16" s="8" t="s">
        <v>10</v>
      </c>
      <c r="J16" s="8" t="s">
        <v>11</v>
      </c>
    </row>
    <row r="17" spans="1:10" ht="15.75" hidden="1" x14ac:dyDescent="0.3">
      <c r="A17" s="10"/>
      <c r="B17" s="7" t="s">
        <v>12</v>
      </c>
      <c r="C17" s="11">
        <v>1764858.42</v>
      </c>
      <c r="D17" s="11">
        <v>1492317.42</v>
      </c>
      <c r="E17" s="11">
        <v>1764858.42</v>
      </c>
      <c r="F17" s="11">
        <v>1792563.63</v>
      </c>
      <c r="G17" s="11">
        <v>1764858.42</v>
      </c>
      <c r="H17" s="11">
        <v>1578007.92</v>
      </c>
      <c r="I17" s="11">
        <v>1764858.42</v>
      </c>
      <c r="J17" s="11">
        <v>1803793.55</v>
      </c>
    </row>
    <row r="18" spans="1:10" ht="15.75" hidden="1" x14ac:dyDescent="0.3">
      <c r="A18" s="27"/>
      <c r="B18" s="7"/>
      <c r="C18" s="28"/>
      <c r="D18" s="27"/>
      <c r="E18" s="43"/>
      <c r="F18" s="43"/>
      <c r="G18" s="27"/>
      <c r="H18" s="43"/>
      <c r="I18" s="27"/>
      <c r="J18" s="43"/>
    </row>
    <row r="19" spans="1:10" ht="15.75" hidden="1" x14ac:dyDescent="0.3">
      <c r="A19" s="27"/>
      <c r="B19" s="7" t="s">
        <v>13</v>
      </c>
      <c r="C19" s="11">
        <f t="shared" ref="C19:J19" si="0">+C27+C43</f>
        <v>2818474.9200000004</v>
      </c>
      <c r="D19" s="11">
        <f t="shared" si="0"/>
        <v>0</v>
      </c>
      <c r="E19" s="11">
        <f t="shared" si="0"/>
        <v>2818474.9200000004</v>
      </c>
      <c r="F19" s="11">
        <f t="shared" si="0"/>
        <v>67111.01999999999</v>
      </c>
      <c r="G19" s="11">
        <f t="shared" si="0"/>
        <v>2818474.9200000004</v>
      </c>
      <c r="H19" s="11">
        <f t="shared" si="0"/>
        <v>58543.64</v>
      </c>
      <c r="I19" s="11">
        <f t="shared" si="0"/>
        <v>2818474.9200000004</v>
      </c>
      <c r="J19" s="11">
        <f t="shared" si="0"/>
        <v>3743927.3</v>
      </c>
    </row>
    <row r="20" spans="1:10" hidden="1" x14ac:dyDescent="0.25">
      <c r="A20" s="31"/>
      <c r="B20" s="16" t="s">
        <v>14</v>
      </c>
      <c r="C20" s="24">
        <v>62500</v>
      </c>
      <c r="D20" s="24"/>
      <c r="E20" s="24">
        <v>62500</v>
      </c>
      <c r="F20" s="24">
        <v>56112.02</v>
      </c>
      <c r="G20" s="24">
        <v>62500</v>
      </c>
      <c r="H20" s="24"/>
      <c r="I20" s="24">
        <v>62500</v>
      </c>
      <c r="J20" s="24">
        <v>68083.009999999995</v>
      </c>
    </row>
    <row r="21" spans="1:10" hidden="1" x14ac:dyDescent="0.25">
      <c r="A21" s="31"/>
      <c r="B21" s="16" t="s">
        <v>15</v>
      </c>
      <c r="C21" s="24">
        <v>7500</v>
      </c>
      <c r="D21" s="24"/>
      <c r="E21" s="24">
        <v>7500</v>
      </c>
      <c r="F21" s="24">
        <v>10999</v>
      </c>
      <c r="G21" s="24">
        <v>7500</v>
      </c>
      <c r="H21" s="24">
        <v>11011</v>
      </c>
      <c r="I21" s="24">
        <v>7500</v>
      </c>
      <c r="J21" s="24">
        <v>10992</v>
      </c>
    </row>
    <row r="22" spans="1:10" hidden="1" x14ac:dyDescent="0.25">
      <c r="A22" s="31"/>
      <c r="B22" s="16" t="s">
        <v>16</v>
      </c>
      <c r="C22" s="24">
        <v>8133.97</v>
      </c>
      <c r="D22" s="24"/>
      <c r="E22" s="24">
        <v>8133.97</v>
      </c>
      <c r="F22" s="24"/>
      <c r="G22" s="24">
        <v>8133.97</v>
      </c>
      <c r="H22" s="24"/>
      <c r="I22" s="24">
        <v>8133.97</v>
      </c>
      <c r="J22" s="24">
        <v>4358</v>
      </c>
    </row>
    <row r="23" spans="1:10" hidden="1" x14ac:dyDescent="0.25">
      <c r="A23" s="31"/>
      <c r="B23" s="16" t="s">
        <v>17</v>
      </c>
      <c r="C23" s="24">
        <v>33333.33</v>
      </c>
      <c r="D23" s="24"/>
      <c r="E23" s="24">
        <v>33333.33</v>
      </c>
      <c r="F23" s="24"/>
      <c r="G23" s="24">
        <v>33333.33</v>
      </c>
      <c r="H23" s="24"/>
      <c r="I23" s="24">
        <v>33333.33</v>
      </c>
      <c r="J23" s="24">
        <v>45020</v>
      </c>
    </row>
    <row r="24" spans="1:10" hidden="1" x14ac:dyDescent="0.25">
      <c r="A24" s="31"/>
      <c r="B24" s="16" t="s">
        <v>19</v>
      </c>
      <c r="C24" s="24">
        <v>165141.75</v>
      </c>
      <c r="D24" s="24"/>
      <c r="E24" s="24">
        <v>165141.75</v>
      </c>
      <c r="F24" s="24"/>
      <c r="G24" s="24">
        <v>165141.75</v>
      </c>
      <c r="H24" s="24">
        <v>1000</v>
      </c>
      <c r="I24" s="24">
        <v>165141.75</v>
      </c>
      <c r="J24" s="24">
        <v>26842.86</v>
      </c>
    </row>
    <row r="25" spans="1:10" hidden="1" x14ac:dyDescent="0.25">
      <c r="A25" s="31"/>
      <c r="B25" s="16" t="s">
        <v>20</v>
      </c>
      <c r="C25" s="24">
        <v>40000</v>
      </c>
      <c r="D25" s="24"/>
      <c r="E25" s="24">
        <v>40000</v>
      </c>
      <c r="F25" s="24"/>
      <c r="G25" s="24">
        <v>40000</v>
      </c>
      <c r="H25" s="24"/>
      <c r="I25" s="24">
        <v>40000</v>
      </c>
      <c r="J25" s="24">
        <v>76240</v>
      </c>
    </row>
    <row r="26" spans="1:10" hidden="1" x14ac:dyDescent="0.25">
      <c r="A26" s="31"/>
      <c r="B26" s="16" t="s">
        <v>21</v>
      </c>
      <c r="C26" s="24">
        <v>26305.03</v>
      </c>
      <c r="D26" s="24"/>
      <c r="E26" s="24">
        <v>26305.03</v>
      </c>
      <c r="F26" s="24"/>
      <c r="G26" s="24">
        <v>26305.03</v>
      </c>
      <c r="H26" s="24">
        <v>46532.639999999999</v>
      </c>
      <c r="I26" s="24">
        <v>26305.03</v>
      </c>
      <c r="J26" s="24">
        <v>55063.68</v>
      </c>
    </row>
    <row r="27" spans="1:10" ht="16.5" hidden="1" thickBot="1" x14ac:dyDescent="0.35">
      <c r="A27" s="31"/>
      <c r="B27" s="18" t="s">
        <v>22</v>
      </c>
      <c r="C27" s="32">
        <f t="shared" ref="C27:J27" si="1">SUM(C20:C26)</f>
        <v>342914.07999999996</v>
      </c>
      <c r="D27" s="32">
        <f t="shared" si="1"/>
        <v>0</v>
      </c>
      <c r="E27" s="32">
        <f t="shared" si="1"/>
        <v>342914.07999999996</v>
      </c>
      <c r="F27" s="32">
        <f t="shared" si="1"/>
        <v>67111.01999999999</v>
      </c>
      <c r="G27" s="32">
        <f t="shared" si="1"/>
        <v>342914.07999999996</v>
      </c>
      <c r="H27" s="32">
        <f t="shared" si="1"/>
        <v>58543.64</v>
      </c>
      <c r="I27" s="32">
        <f t="shared" si="1"/>
        <v>342914.07999999996</v>
      </c>
      <c r="J27" s="32">
        <f t="shared" si="1"/>
        <v>286599.55</v>
      </c>
    </row>
    <row r="28" spans="1:10" ht="15.75" hidden="1" x14ac:dyDescent="0.3">
      <c r="A28" s="31"/>
      <c r="B28" s="19" t="s">
        <v>23</v>
      </c>
      <c r="C28" s="33"/>
      <c r="D28" s="33"/>
      <c r="E28" s="33"/>
      <c r="F28" s="33"/>
      <c r="G28" s="33"/>
      <c r="H28" s="33"/>
      <c r="I28" s="33"/>
      <c r="J28" s="33"/>
    </row>
    <row r="29" spans="1:10" hidden="1" x14ac:dyDescent="0.25">
      <c r="A29" s="31"/>
      <c r="B29" s="16" t="s">
        <v>24</v>
      </c>
      <c r="C29" s="24">
        <v>60936.45</v>
      </c>
      <c r="D29" s="24"/>
      <c r="E29" s="24">
        <v>60936.45</v>
      </c>
      <c r="F29" s="24"/>
      <c r="G29" s="24">
        <v>60936.45</v>
      </c>
      <c r="H29" s="24"/>
      <c r="I29" s="24">
        <v>60936.45</v>
      </c>
      <c r="J29" s="24">
        <v>202940.25</v>
      </c>
    </row>
    <row r="30" spans="1:10" hidden="1" x14ac:dyDescent="0.25">
      <c r="A30" s="31"/>
      <c r="B30" s="16" t="s">
        <v>25</v>
      </c>
      <c r="C30" s="24">
        <v>600</v>
      </c>
      <c r="D30" s="24"/>
      <c r="E30" s="24">
        <v>600</v>
      </c>
      <c r="F30" s="24"/>
      <c r="G30" s="24">
        <v>600</v>
      </c>
      <c r="H30" s="24"/>
      <c r="I30" s="24">
        <v>600</v>
      </c>
      <c r="J30" s="24"/>
    </row>
    <row r="31" spans="1:10" hidden="1" x14ac:dyDescent="0.25">
      <c r="A31" s="31"/>
      <c r="B31" s="16" t="s">
        <v>48</v>
      </c>
      <c r="C31" s="24">
        <v>945.42</v>
      </c>
      <c r="D31" s="24"/>
      <c r="E31" s="24">
        <v>945.42</v>
      </c>
      <c r="F31" s="24"/>
      <c r="G31" s="24">
        <v>945.42</v>
      </c>
      <c r="H31" s="24"/>
      <c r="I31" s="24">
        <v>945.42</v>
      </c>
      <c r="J31" s="24"/>
    </row>
    <row r="32" spans="1:10" hidden="1" x14ac:dyDescent="0.25">
      <c r="A32" s="31"/>
      <c r="B32" s="16" t="s">
        <v>26</v>
      </c>
      <c r="C32" s="24">
        <v>169652.57</v>
      </c>
      <c r="D32" s="24"/>
      <c r="E32" s="24">
        <v>169652.57</v>
      </c>
      <c r="F32" s="24"/>
      <c r="G32" s="24">
        <v>169652.57</v>
      </c>
      <c r="H32" s="24"/>
      <c r="I32" s="24">
        <v>169652.57</v>
      </c>
      <c r="J32" s="24">
        <v>178282.05</v>
      </c>
    </row>
    <row r="33" spans="1:10" hidden="1" x14ac:dyDescent="0.25">
      <c r="A33" s="31"/>
      <c r="B33" s="16" t="s">
        <v>27</v>
      </c>
      <c r="C33" s="24">
        <v>912</v>
      </c>
      <c r="D33" s="24"/>
      <c r="E33" s="24">
        <v>912</v>
      </c>
      <c r="F33" s="24"/>
      <c r="G33" s="24">
        <v>912</v>
      </c>
      <c r="H33" s="24"/>
      <c r="I33" s="24">
        <v>912</v>
      </c>
      <c r="J33" s="24"/>
    </row>
    <row r="34" spans="1:10" hidden="1" x14ac:dyDescent="0.25">
      <c r="A34" s="31"/>
      <c r="B34" s="16" t="s">
        <v>28</v>
      </c>
      <c r="C34" s="24">
        <v>427229.65</v>
      </c>
      <c r="D34" s="24"/>
      <c r="E34" s="24">
        <v>427229.65</v>
      </c>
      <c r="F34" s="24"/>
      <c r="G34" s="24">
        <v>427229.65</v>
      </c>
      <c r="H34" s="24"/>
      <c r="I34" s="24">
        <v>427229.65</v>
      </c>
      <c r="J34" s="24">
        <v>1425199.8</v>
      </c>
    </row>
    <row r="35" spans="1:10" hidden="1" x14ac:dyDescent="0.25">
      <c r="A35" s="31"/>
      <c r="B35" s="16" t="s">
        <v>29</v>
      </c>
      <c r="C35" s="24">
        <v>100</v>
      </c>
      <c r="D35" s="24"/>
      <c r="E35" s="24">
        <v>100</v>
      </c>
      <c r="F35" s="24"/>
      <c r="G35" s="24">
        <v>100</v>
      </c>
      <c r="H35" s="24"/>
      <c r="I35" s="24">
        <v>100</v>
      </c>
      <c r="J35" s="24"/>
    </row>
    <row r="36" spans="1:10" hidden="1" x14ac:dyDescent="0.25">
      <c r="A36" s="31"/>
      <c r="B36" s="16" t="s">
        <v>30</v>
      </c>
      <c r="C36" s="24">
        <v>13579.7</v>
      </c>
      <c r="D36" s="24"/>
      <c r="E36" s="24">
        <v>13579.7</v>
      </c>
      <c r="F36" s="24"/>
      <c r="G36" s="24">
        <v>13579.7</v>
      </c>
      <c r="H36" s="24"/>
      <c r="I36" s="24">
        <v>13579.7</v>
      </c>
      <c r="J36" s="24">
        <v>75162.240000000005</v>
      </c>
    </row>
    <row r="37" spans="1:10" hidden="1" x14ac:dyDescent="0.25">
      <c r="A37" s="31"/>
      <c r="B37" s="16" t="s">
        <v>32</v>
      </c>
      <c r="C37" s="24">
        <v>310</v>
      </c>
      <c r="D37" s="24"/>
      <c r="E37" s="24">
        <v>310</v>
      </c>
      <c r="F37" s="24"/>
      <c r="G37" s="24">
        <v>310</v>
      </c>
      <c r="H37" s="24"/>
      <c r="I37" s="24">
        <v>310</v>
      </c>
      <c r="J37" s="24"/>
    </row>
    <row r="38" spans="1:10" hidden="1" x14ac:dyDescent="0.25">
      <c r="A38" s="31"/>
      <c r="B38" s="16" t="s">
        <v>33</v>
      </c>
      <c r="C38" s="24">
        <v>10809.43</v>
      </c>
      <c r="D38" s="24"/>
      <c r="E38" s="24">
        <v>10809.43</v>
      </c>
      <c r="F38" s="24"/>
      <c r="G38" s="24">
        <v>10809.43</v>
      </c>
      <c r="H38" s="24"/>
      <c r="I38" s="24">
        <v>10809.43</v>
      </c>
      <c r="J38" s="24">
        <v>14528.6</v>
      </c>
    </row>
    <row r="39" spans="1:10" hidden="1" x14ac:dyDescent="0.25">
      <c r="A39" s="31"/>
      <c r="B39" s="16" t="s">
        <v>34</v>
      </c>
      <c r="C39" s="24">
        <v>1780006.32</v>
      </c>
      <c r="D39" s="24"/>
      <c r="E39" s="24">
        <v>1780006.32</v>
      </c>
      <c r="F39" s="24"/>
      <c r="G39" s="24">
        <v>1780006.32</v>
      </c>
      <c r="H39" s="24"/>
      <c r="I39" s="24">
        <v>1780006.32</v>
      </c>
      <c r="J39" s="24">
        <v>1545914.81</v>
      </c>
    </row>
    <row r="40" spans="1:10" hidden="1" x14ac:dyDescent="0.25">
      <c r="A40" s="31"/>
      <c r="B40" s="16" t="s">
        <v>35</v>
      </c>
      <c r="C40" s="24">
        <v>2208.6999999999998</v>
      </c>
      <c r="D40" s="24"/>
      <c r="E40" s="24">
        <v>2208.6999999999998</v>
      </c>
      <c r="F40" s="24"/>
      <c r="G40" s="24">
        <v>2208.6999999999998</v>
      </c>
      <c r="H40" s="24"/>
      <c r="I40" s="24">
        <v>2208.6999999999998</v>
      </c>
      <c r="J40" s="24">
        <v>15300</v>
      </c>
    </row>
    <row r="41" spans="1:10" hidden="1" x14ac:dyDescent="0.25">
      <c r="A41" s="31"/>
      <c r="B41" s="16" t="s">
        <v>36</v>
      </c>
      <c r="C41" s="24">
        <v>8105.1</v>
      </c>
      <c r="D41" s="24"/>
      <c r="E41" s="24">
        <v>8105.1</v>
      </c>
      <c r="F41" s="24"/>
      <c r="G41" s="24">
        <v>8105.1</v>
      </c>
      <c r="H41" s="24"/>
      <c r="I41" s="24">
        <v>8105.1</v>
      </c>
      <c r="J41" s="24"/>
    </row>
    <row r="42" spans="1:10" hidden="1" x14ac:dyDescent="0.25">
      <c r="A42" s="31"/>
      <c r="B42" s="16" t="s">
        <v>37</v>
      </c>
      <c r="C42" s="24">
        <v>165.5</v>
      </c>
      <c r="D42" s="24"/>
      <c r="E42" s="24">
        <v>165.5</v>
      </c>
      <c r="F42" s="24"/>
      <c r="G42" s="24">
        <v>165.5</v>
      </c>
      <c r="H42" s="24"/>
      <c r="I42" s="24">
        <v>165.5</v>
      </c>
      <c r="J42" s="24"/>
    </row>
    <row r="43" spans="1:10" ht="16.5" hidden="1" thickBot="1" x14ac:dyDescent="0.35">
      <c r="A43" s="31"/>
      <c r="B43" s="20" t="s">
        <v>38</v>
      </c>
      <c r="C43" s="32">
        <f t="shared" ref="C43:J43" si="2">SUM(C29:C42)</f>
        <v>2475560.8400000003</v>
      </c>
      <c r="D43" s="32">
        <f t="shared" si="2"/>
        <v>0</v>
      </c>
      <c r="E43" s="32">
        <f t="shared" si="2"/>
        <v>2475560.8400000003</v>
      </c>
      <c r="F43" s="32">
        <f t="shared" si="2"/>
        <v>0</v>
      </c>
      <c r="G43" s="32">
        <f t="shared" si="2"/>
        <v>2475560.8400000003</v>
      </c>
      <c r="H43" s="32">
        <f t="shared" si="2"/>
        <v>0</v>
      </c>
      <c r="I43" s="32">
        <f t="shared" si="2"/>
        <v>2475560.8400000003</v>
      </c>
      <c r="J43" s="32">
        <f t="shared" si="2"/>
        <v>3457327.75</v>
      </c>
    </row>
    <row r="44" spans="1:10" hidden="1" x14ac:dyDescent="0.25"/>
    <row r="45" spans="1:10" hidden="1" x14ac:dyDescent="0.25"/>
    <row r="46" spans="1:10" ht="16.5" hidden="1" thickBot="1" x14ac:dyDescent="0.3">
      <c r="A46" s="196" t="s">
        <v>60</v>
      </c>
      <c r="B46" s="196"/>
      <c r="C46" s="196"/>
      <c r="D46" s="196"/>
      <c r="E46" s="196"/>
      <c r="F46" s="196"/>
      <c r="G46" s="196"/>
      <c r="H46" s="196"/>
      <c r="I46" s="196"/>
      <c r="J46" s="196"/>
    </row>
    <row r="47" spans="1:10" ht="28.5" hidden="1" customHeight="1" x14ac:dyDescent="0.25">
      <c r="A47" s="81" t="s">
        <v>4</v>
      </c>
      <c r="B47" s="44" t="s">
        <v>61</v>
      </c>
      <c r="C47" s="203" t="s">
        <v>62</v>
      </c>
      <c r="D47" s="204"/>
      <c r="E47" s="203" t="s">
        <v>63</v>
      </c>
      <c r="F47" s="205"/>
      <c r="G47" s="135" t="s">
        <v>64</v>
      </c>
      <c r="H47" s="136"/>
      <c r="I47" s="136"/>
      <c r="J47" s="136"/>
    </row>
    <row r="48" spans="1:10" hidden="1" x14ac:dyDescent="0.25">
      <c r="A48" s="134"/>
      <c r="B48" s="45" t="s">
        <v>65</v>
      </c>
      <c r="C48" s="134" t="s">
        <v>66</v>
      </c>
      <c r="D48" s="134" t="s">
        <v>67</v>
      </c>
      <c r="E48" s="134" t="s">
        <v>66</v>
      </c>
      <c r="F48" s="134" t="s">
        <v>67</v>
      </c>
      <c r="G48" s="134" t="s">
        <v>66</v>
      </c>
      <c r="H48" s="134" t="s">
        <v>67</v>
      </c>
      <c r="I48" s="134"/>
      <c r="J48" s="134"/>
    </row>
    <row r="49" spans="1:10" hidden="1" x14ac:dyDescent="0.25">
      <c r="A49" s="35"/>
      <c r="B49" s="35"/>
      <c r="C49" s="35"/>
      <c r="D49" s="35"/>
      <c r="E49" s="35"/>
      <c r="F49" s="35"/>
      <c r="G49" s="35"/>
      <c r="H49" s="35"/>
      <c r="I49" s="35"/>
      <c r="J49" s="35"/>
    </row>
    <row r="50" spans="1:10" hidden="1" x14ac:dyDescent="0.25">
      <c r="A50" s="35"/>
      <c r="B50" s="35"/>
      <c r="C50" s="35"/>
      <c r="D50" s="35"/>
      <c r="E50" s="35"/>
      <c r="F50" s="35"/>
      <c r="G50" s="35"/>
      <c r="H50" s="35"/>
      <c r="I50" s="35"/>
      <c r="J50" s="35"/>
    </row>
    <row r="51" spans="1:10" hidden="1" x14ac:dyDescent="0.25">
      <c r="A51" s="35"/>
      <c r="B51" s="45" t="s">
        <v>68</v>
      </c>
      <c r="C51" s="35"/>
      <c r="D51" s="35"/>
      <c r="E51" s="35"/>
      <c r="F51" s="35"/>
      <c r="G51" s="35"/>
      <c r="H51" s="35"/>
      <c r="I51" s="35"/>
      <c r="J51" s="35"/>
    </row>
    <row r="52" spans="1:10" hidden="1" x14ac:dyDescent="0.25">
      <c r="A52" s="35"/>
      <c r="B52" s="35" t="s">
        <v>69</v>
      </c>
      <c r="C52" s="35"/>
      <c r="D52" s="35"/>
      <c r="E52" s="35"/>
      <c r="F52" s="35"/>
      <c r="G52" s="35"/>
      <c r="H52" s="35"/>
      <c r="I52" s="35"/>
      <c r="J52" s="35"/>
    </row>
    <row r="53" spans="1:10" hidden="1" x14ac:dyDescent="0.25">
      <c r="A53" s="35"/>
      <c r="B53" s="35"/>
      <c r="C53" s="35"/>
      <c r="D53" s="35"/>
      <c r="E53" s="35"/>
      <c r="F53" s="35"/>
      <c r="G53" s="35"/>
      <c r="H53" s="35"/>
      <c r="I53" s="35"/>
      <c r="J53" s="35"/>
    </row>
    <row r="54" spans="1:10" hidden="1" x14ac:dyDescent="0.25">
      <c r="A54" s="35"/>
      <c r="B54" s="35"/>
      <c r="C54" s="35"/>
      <c r="D54" s="35"/>
      <c r="E54" s="35"/>
      <c r="F54" s="35"/>
      <c r="G54" s="35"/>
      <c r="H54" s="35"/>
      <c r="I54" s="35"/>
      <c r="J54" s="35"/>
    </row>
    <row r="55" spans="1:10" hidden="1" x14ac:dyDescent="0.25">
      <c r="A55" s="35"/>
      <c r="B55" s="35"/>
      <c r="C55" s="35"/>
      <c r="D55" s="35"/>
      <c r="E55" s="35"/>
      <c r="F55" s="35"/>
      <c r="G55" s="35"/>
      <c r="H55" s="35"/>
      <c r="I55" s="35"/>
      <c r="J55" s="35"/>
    </row>
    <row r="56" spans="1:10" hidden="1" x14ac:dyDescent="0.25">
      <c r="A56" s="35"/>
      <c r="B56" s="35"/>
      <c r="C56" s="35"/>
      <c r="D56" s="35"/>
      <c r="E56" s="35"/>
      <c r="F56" s="35"/>
      <c r="G56" s="35"/>
      <c r="H56" s="35"/>
      <c r="I56" s="35"/>
      <c r="J56" s="35"/>
    </row>
    <row r="57" spans="1:10" hidden="1" x14ac:dyDescent="0.25">
      <c r="A57" s="35"/>
      <c r="B57" s="35"/>
      <c r="C57" s="35"/>
      <c r="D57" s="35"/>
      <c r="E57" s="35"/>
      <c r="F57" s="35"/>
      <c r="G57" s="35"/>
      <c r="H57" s="35"/>
      <c r="I57" s="35"/>
      <c r="J57" s="35"/>
    </row>
    <row r="58" spans="1:10" hidden="1" x14ac:dyDescent="0.25">
      <c r="A58" s="35"/>
      <c r="B58" s="35"/>
      <c r="C58" s="35"/>
      <c r="D58" s="35"/>
      <c r="E58" s="35"/>
      <c r="F58" s="35"/>
      <c r="G58" s="35"/>
      <c r="H58" s="35"/>
      <c r="I58" s="35"/>
      <c r="J58" s="35"/>
    </row>
    <row r="59" spans="1:10" hidden="1" x14ac:dyDescent="0.25">
      <c r="A59" s="35"/>
      <c r="B59" s="35"/>
      <c r="C59" s="35"/>
      <c r="D59" s="35"/>
      <c r="E59" s="35"/>
      <c r="F59" s="35"/>
      <c r="G59" s="35"/>
      <c r="H59" s="35"/>
      <c r="I59" s="35"/>
      <c r="J59" s="35"/>
    </row>
    <row r="60" spans="1:10" hidden="1" x14ac:dyDescent="0.25">
      <c r="A60" s="201" t="s">
        <v>70</v>
      </c>
      <c r="B60" s="201"/>
      <c r="C60" s="35"/>
      <c r="D60" s="35"/>
      <c r="E60" s="35"/>
      <c r="F60" s="35"/>
      <c r="G60" s="35"/>
      <c r="H60" s="35"/>
      <c r="I60" s="35"/>
      <c r="J60" s="35"/>
    </row>
    <row r="61" spans="1:10" hidden="1" x14ac:dyDescent="0.25"/>
    <row r="62" spans="1:10" hidden="1" x14ac:dyDescent="0.25"/>
    <row r="63" spans="1:10" hidden="1" x14ac:dyDescent="0.25"/>
    <row r="64" spans="1:10" hidden="1" x14ac:dyDescent="0.25"/>
    <row r="65" spans="1:10" hidden="1" x14ac:dyDescent="0.25"/>
    <row r="66" spans="1:10" hidden="1" x14ac:dyDescent="0.25"/>
    <row r="67" spans="1:10" hidden="1" x14ac:dyDescent="0.25"/>
    <row r="68" spans="1:10" hidden="1" x14ac:dyDescent="0.25"/>
    <row r="69" spans="1:10" hidden="1" x14ac:dyDescent="0.25"/>
    <row r="70" spans="1:10" hidden="1" x14ac:dyDescent="0.25"/>
    <row r="71" spans="1:10" hidden="1" x14ac:dyDescent="0.25"/>
    <row r="72" spans="1:10" hidden="1" x14ac:dyDescent="0.25"/>
    <row r="73" spans="1:10" ht="16.5" hidden="1" thickBot="1" x14ac:dyDescent="0.3">
      <c r="A73" s="196" t="s">
        <v>71</v>
      </c>
      <c r="B73" s="196"/>
      <c r="C73" s="196"/>
      <c r="D73" s="196"/>
      <c r="E73" s="196"/>
      <c r="F73" s="196"/>
      <c r="G73" s="196"/>
      <c r="H73" s="196"/>
      <c r="I73" s="196"/>
      <c r="J73" s="196"/>
    </row>
    <row r="74" spans="1:10" ht="16.5" hidden="1" customHeight="1" thickBot="1" x14ac:dyDescent="0.35">
      <c r="A74" s="4" t="s">
        <v>4</v>
      </c>
      <c r="B74" s="5" t="s">
        <v>5</v>
      </c>
      <c r="C74" s="197" t="s">
        <v>40</v>
      </c>
      <c r="D74" s="198"/>
      <c r="E74" s="197" t="s">
        <v>41</v>
      </c>
      <c r="F74" s="199"/>
      <c r="G74" s="197" t="s">
        <v>42</v>
      </c>
      <c r="H74" s="198"/>
      <c r="I74" s="197" t="s">
        <v>43</v>
      </c>
      <c r="J74" s="198"/>
    </row>
    <row r="75" spans="1:10" ht="15.75" hidden="1" x14ac:dyDescent="0.3">
      <c r="A75" s="6"/>
      <c r="B75" s="7"/>
      <c r="C75" s="8" t="s">
        <v>10</v>
      </c>
      <c r="D75" s="8" t="s">
        <v>11</v>
      </c>
      <c r="E75" s="8" t="s">
        <v>10</v>
      </c>
      <c r="F75" s="8" t="s">
        <v>11</v>
      </c>
      <c r="G75" s="8" t="s">
        <v>10</v>
      </c>
      <c r="H75" s="8" t="s">
        <v>11</v>
      </c>
      <c r="I75" s="8" t="s">
        <v>10</v>
      </c>
      <c r="J75" s="8" t="s">
        <v>11</v>
      </c>
    </row>
    <row r="76" spans="1:10" ht="15.75" hidden="1" x14ac:dyDescent="0.3">
      <c r="A76" s="10"/>
      <c r="B76" s="7" t="s">
        <v>12</v>
      </c>
      <c r="C76" s="11">
        <v>1764858.42</v>
      </c>
      <c r="D76" s="11">
        <v>2281196.17</v>
      </c>
      <c r="E76" s="11">
        <v>1764858.42</v>
      </c>
      <c r="F76" s="11">
        <v>1896496.89</v>
      </c>
      <c r="G76" s="11"/>
      <c r="H76" s="11"/>
      <c r="I76" s="11"/>
      <c r="J76" s="11"/>
    </row>
    <row r="77" spans="1:10" ht="15.75" hidden="1" x14ac:dyDescent="0.3">
      <c r="A77" s="27"/>
      <c r="B77" s="7"/>
      <c r="C77" s="27"/>
      <c r="D77" s="27"/>
      <c r="E77" s="27"/>
      <c r="F77" s="43"/>
      <c r="G77" s="43"/>
      <c r="H77" s="43"/>
      <c r="I77" s="43"/>
      <c r="J77" s="43"/>
    </row>
    <row r="78" spans="1:10" ht="15.75" hidden="1" x14ac:dyDescent="0.3">
      <c r="A78" s="27"/>
      <c r="B78" s="7" t="s">
        <v>13</v>
      </c>
      <c r="C78" s="11">
        <f t="shared" ref="C78:J78" si="3">+C86+C102</f>
        <v>2818474.9200000004</v>
      </c>
      <c r="D78" s="11">
        <f t="shared" si="3"/>
        <v>3820610.29</v>
      </c>
      <c r="E78" s="11">
        <f t="shared" si="3"/>
        <v>2818474.9200000004</v>
      </c>
      <c r="F78" s="11">
        <f t="shared" si="3"/>
        <v>2361172.1800000002</v>
      </c>
      <c r="G78" s="11">
        <f t="shared" si="3"/>
        <v>0</v>
      </c>
      <c r="H78" s="11">
        <f t="shared" si="3"/>
        <v>0</v>
      </c>
      <c r="I78" s="11">
        <f t="shared" si="3"/>
        <v>0</v>
      </c>
      <c r="J78" s="11">
        <f t="shared" si="3"/>
        <v>0</v>
      </c>
    </row>
    <row r="79" spans="1:10" hidden="1" x14ac:dyDescent="0.25">
      <c r="A79" s="31"/>
      <c r="B79" s="16" t="s">
        <v>14</v>
      </c>
      <c r="C79" s="24">
        <v>62500</v>
      </c>
      <c r="D79" s="24">
        <v>138609.60999999999</v>
      </c>
      <c r="E79" s="24">
        <v>62500</v>
      </c>
      <c r="F79" s="24"/>
      <c r="G79" s="24"/>
      <c r="H79" s="24"/>
      <c r="I79" s="24"/>
      <c r="J79" s="24"/>
    </row>
    <row r="80" spans="1:10" hidden="1" x14ac:dyDescent="0.25">
      <c r="A80" s="31"/>
      <c r="B80" s="16" t="s">
        <v>15</v>
      </c>
      <c r="C80" s="24">
        <v>7500</v>
      </c>
      <c r="D80" s="24">
        <v>9818.25</v>
      </c>
      <c r="E80" s="24">
        <v>7500</v>
      </c>
      <c r="F80" s="24">
        <v>9560.36</v>
      </c>
      <c r="G80" s="24"/>
      <c r="H80" s="24"/>
      <c r="I80" s="24"/>
      <c r="J80" s="24"/>
    </row>
    <row r="81" spans="1:10" hidden="1" x14ac:dyDescent="0.25">
      <c r="A81" s="31"/>
      <c r="B81" s="16" t="s">
        <v>16</v>
      </c>
      <c r="C81" s="24">
        <v>8133.97</v>
      </c>
      <c r="D81" s="24"/>
      <c r="E81" s="24">
        <v>8133.97</v>
      </c>
      <c r="F81" s="24">
        <v>39787</v>
      </c>
      <c r="G81" s="24"/>
      <c r="H81" s="24"/>
      <c r="I81" s="24"/>
      <c r="J81" s="24"/>
    </row>
    <row r="82" spans="1:10" hidden="1" x14ac:dyDescent="0.25">
      <c r="A82" s="31"/>
      <c r="B82" s="16" t="s">
        <v>17</v>
      </c>
      <c r="C82" s="24">
        <v>33333.33</v>
      </c>
      <c r="D82" s="24">
        <v>19161.8</v>
      </c>
      <c r="E82" s="24">
        <v>33333.33</v>
      </c>
      <c r="F82" s="24"/>
      <c r="G82" s="24"/>
      <c r="H82" s="24"/>
      <c r="I82" s="24"/>
      <c r="J82" s="24"/>
    </row>
    <row r="83" spans="1:10" hidden="1" x14ac:dyDescent="0.25">
      <c r="A83" s="31"/>
      <c r="B83" s="16" t="s">
        <v>19</v>
      </c>
      <c r="C83" s="24">
        <v>165141.75</v>
      </c>
      <c r="D83" s="24">
        <v>4057.14</v>
      </c>
      <c r="E83" s="24">
        <v>165141.75</v>
      </c>
      <c r="F83" s="24">
        <v>184282.78</v>
      </c>
      <c r="G83" s="24"/>
      <c r="H83" s="24"/>
      <c r="I83" s="24"/>
      <c r="J83" s="24"/>
    </row>
    <row r="84" spans="1:10" hidden="1" x14ac:dyDescent="0.25">
      <c r="A84" s="31"/>
      <c r="B84" s="16" t="s">
        <v>20</v>
      </c>
      <c r="C84" s="24">
        <v>40000</v>
      </c>
      <c r="D84" s="24">
        <v>38120</v>
      </c>
      <c r="E84" s="24">
        <v>40000</v>
      </c>
      <c r="F84" s="24">
        <v>38120</v>
      </c>
      <c r="G84" s="24"/>
      <c r="H84" s="24"/>
      <c r="I84" s="24"/>
      <c r="J84" s="24"/>
    </row>
    <row r="85" spans="1:10" hidden="1" x14ac:dyDescent="0.25">
      <c r="A85" s="31"/>
      <c r="B85" s="16" t="s">
        <v>21</v>
      </c>
      <c r="C85" s="24">
        <v>26305.03</v>
      </c>
      <c r="D85" s="24">
        <v>48548.639999999999</v>
      </c>
      <c r="E85" s="24">
        <v>26305.03</v>
      </c>
      <c r="F85" s="24">
        <v>44604</v>
      </c>
      <c r="G85" s="24"/>
      <c r="H85" s="24"/>
      <c r="I85" s="24"/>
      <c r="J85" s="24"/>
    </row>
    <row r="86" spans="1:10" ht="16.5" hidden="1" thickBot="1" x14ac:dyDescent="0.35">
      <c r="A86" s="31"/>
      <c r="B86" s="18" t="s">
        <v>22</v>
      </c>
      <c r="C86" s="32">
        <f t="shared" ref="C86:J86" si="4">SUM(C79:C85)</f>
        <v>342914.07999999996</v>
      </c>
      <c r="D86" s="32">
        <f t="shared" si="4"/>
        <v>258315.44</v>
      </c>
      <c r="E86" s="32">
        <f t="shared" si="4"/>
        <v>342914.07999999996</v>
      </c>
      <c r="F86" s="32">
        <f t="shared" si="4"/>
        <v>316354.14</v>
      </c>
      <c r="G86" s="32">
        <f t="shared" si="4"/>
        <v>0</v>
      </c>
      <c r="H86" s="32">
        <f t="shared" si="4"/>
        <v>0</v>
      </c>
      <c r="I86" s="32">
        <f t="shared" si="4"/>
        <v>0</v>
      </c>
      <c r="J86" s="32">
        <f t="shared" si="4"/>
        <v>0</v>
      </c>
    </row>
    <row r="87" spans="1:10" ht="15.75" hidden="1" x14ac:dyDescent="0.3">
      <c r="A87" s="31"/>
      <c r="B87" s="19" t="s">
        <v>23</v>
      </c>
      <c r="C87" s="33"/>
      <c r="D87" s="33"/>
      <c r="E87" s="33"/>
      <c r="F87" s="33"/>
      <c r="G87" s="33"/>
      <c r="H87" s="33"/>
      <c r="I87" s="33"/>
      <c r="J87" s="33"/>
    </row>
    <row r="88" spans="1:10" hidden="1" x14ac:dyDescent="0.25">
      <c r="A88" s="31"/>
      <c r="B88" s="16" t="s">
        <v>24</v>
      </c>
      <c r="C88" s="24">
        <v>60936.45</v>
      </c>
      <c r="D88" s="24">
        <v>1023</v>
      </c>
      <c r="E88" s="24">
        <v>60936.45</v>
      </c>
      <c r="F88" s="24">
        <v>58023.7</v>
      </c>
      <c r="G88" s="24"/>
      <c r="H88" s="24"/>
      <c r="I88" s="24"/>
      <c r="J88" s="24"/>
    </row>
    <row r="89" spans="1:10" hidden="1" x14ac:dyDescent="0.25">
      <c r="A89" s="31"/>
      <c r="B89" s="16" t="s">
        <v>25</v>
      </c>
      <c r="C89" s="24">
        <v>600</v>
      </c>
      <c r="D89" s="24"/>
      <c r="E89" s="24">
        <v>600</v>
      </c>
      <c r="F89" s="24"/>
      <c r="G89" s="24"/>
      <c r="H89" s="24"/>
      <c r="I89" s="24"/>
      <c r="J89" s="24"/>
    </row>
    <row r="90" spans="1:10" hidden="1" x14ac:dyDescent="0.25">
      <c r="A90" s="31"/>
      <c r="B90" s="16" t="s">
        <v>48</v>
      </c>
      <c r="C90" s="24">
        <v>945.42</v>
      </c>
      <c r="D90" s="24"/>
      <c r="E90" s="24">
        <v>945.42</v>
      </c>
      <c r="F90" s="24"/>
      <c r="G90" s="24"/>
      <c r="H90" s="24"/>
      <c r="I90" s="24"/>
      <c r="J90" s="24"/>
    </row>
    <row r="91" spans="1:10" hidden="1" x14ac:dyDescent="0.25">
      <c r="A91" s="31"/>
      <c r="B91" s="16" t="s">
        <v>26</v>
      </c>
      <c r="C91" s="24">
        <v>169652.57</v>
      </c>
      <c r="D91" s="24">
        <v>181188.84</v>
      </c>
      <c r="E91" s="24">
        <v>169652.57</v>
      </c>
      <c r="F91" s="24">
        <v>66957.58</v>
      </c>
      <c r="G91" s="24"/>
      <c r="H91" s="24"/>
      <c r="I91" s="24"/>
      <c r="J91" s="24"/>
    </row>
    <row r="92" spans="1:10" hidden="1" x14ac:dyDescent="0.25">
      <c r="A92" s="31"/>
      <c r="B92" s="16" t="s">
        <v>27</v>
      </c>
      <c r="C92" s="24">
        <v>912</v>
      </c>
      <c r="D92" s="24"/>
      <c r="E92" s="24">
        <v>912</v>
      </c>
      <c r="F92" s="24"/>
      <c r="G92" s="24"/>
      <c r="H92" s="24"/>
      <c r="I92" s="24"/>
      <c r="J92" s="24"/>
    </row>
    <row r="93" spans="1:10" hidden="1" x14ac:dyDescent="0.25">
      <c r="A93" s="31"/>
      <c r="B93" s="16" t="s">
        <v>28</v>
      </c>
      <c r="C93" s="24">
        <v>427229.65</v>
      </c>
      <c r="D93" s="24">
        <v>535053.32999999996</v>
      </c>
      <c r="E93" s="24">
        <v>427229.65</v>
      </c>
      <c r="F93" s="24">
        <v>261536.69</v>
      </c>
      <c r="G93" s="24"/>
      <c r="H93" s="24"/>
      <c r="I93" s="24"/>
      <c r="J93" s="24"/>
    </row>
    <row r="94" spans="1:10" hidden="1" x14ac:dyDescent="0.25">
      <c r="A94" s="31"/>
      <c r="B94" s="16" t="s">
        <v>29</v>
      </c>
      <c r="C94" s="24">
        <v>100</v>
      </c>
      <c r="D94" s="24"/>
      <c r="E94" s="24">
        <v>100</v>
      </c>
      <c r="F94" s="24"/>
      <c r="G94" s="24"/>
      <c r="H94" s="24"/>
      <c r="I94" s="24"/>
      <c r="J94" s="24"/>
    </row>
    <row r="95" spans="1:10" hidden="1" x14ac:dyDescent="0.25">
      <c r="A95" s="31"/>
      <c r="B95" s="16" t="s">
        <v>30</v>
      </c>
      <c r="C95" s="24">
        <v>13579.7</v>
      </c>
      <c r="D95" s="24">
        <v>6224.76</v>
      </c>
      <c r="E95" s="24">
        <v>13579.7</v>
      </c>
      <c r="F95" s="24">
        <v>6630</v>
      </c>
      <c r="G95" s="24"/>
      <c r="H95" s="24"/>
      <c r="I95" s="24"/>
      <c r="J95" s="24"/>
    </row>
    <row r="96" spans="1:10" hidden="1" x14ac:dyDescent="0.25">
      <c r="A96" s="31"/>
      <c r="B96" s="16" t="s">
        <v>32</v>
      </c>
      <c r="C96" s="24">
        <v>310</v>
      </c>
      <c r="D96" s="24">
        <v>3610</v>
      </c>
      <c r="E96" s="24">
        <v>310</v>
      </c>
      <c r="F96" s="24"/>
      <c r="G96" s="24"/>
      <c r="H96" s="24"/>
      <c r="I96" s="24"/>
      <c r="J96" s="24"/>
    </row>
    <row r="97" spans="1:10" hidden="1" x14ac:dyDescent="0.25">
      <c r="A97" s="31"/>
      <c r="B97" s="16" t="s">
        <v>33</v>
      </c>
      <c r="C97" s="24">
        <v>10809.43</v>
      </c>
      <c r="D97" s="24">
        <v>39404.76</v>
      </c>
      <c r="E97" s="24">
        <v>10809.43</v>
      </c>
      <c r="F97" s="24">
        <v>23463</v>
      </c>
      <c r="G97" s="24"/>
      <c r="H97" s="24"/>
      <c r="I97" s="24"/>
      <c r="J97" s="24"/>
    </row>
    <row r="98" spans="1:10" hidden="1" x14ac:dyDescent="0.25">
      <c r="A98" s="31"/>
      <c r="B98" s="16" t="s">
        <v>34</v>
      </c>
      <c r="C98" s="24">
        <v>1780006.32</v>
      </c>
      <c r="D98" s="24">
        <v>2752150.16</v>
      </c>
      <c r="E98" s="24">
        <v>1780006.32</v>
      </c>
      <c r="F98" s="24">
        <v>1617110.07</v>
      </c>
      <c r="G98" s="24"/>
      <c r="H98" s="24"/>
      <c r="I98" s="24"/>
      <c r="J98" s="24"/>
    </row>
    <row r="99" spans="1:10" hidden="1" x14ac:dyDescent="0.25">
      <c r="A99" s="31"/>
      <c r="B99" s="16" t="s">
        <v>35</v>
      </c>
      <c r="C99" s="24">
        <v>2208.6999999999998</v>
      </c>
      <c r="D99" s="24"/>
      <c r="E99" s="24">
        <v>2208.6999999999998</v>
      </c>
      <c r="F99" s="24">
        <v>11097</v>
      </c>
      <c r="G99" s="24"/>
      <c r="H99" s="24"/>
      <c r="I99" s="24"/>
      <c r="J99" s="24"/>
    </row>
    <row r="100" spans="1:10" hidden="1" x14ac:dyDescent="0.25">
      <c r="A100" s="31"/>
      <c r="B100" s="16" t="s">
        <v>36</v>
      </c>
      <c r="C100" s="24">
        <v>8105.1</v>
      </c>
      <c r="D100" s="24">
        <v>43640</v>
      </c>
      <c r="E100" s="24">
        <v>8105.1</v>
      </c>
      <c r="F100" s="24"/>
      <c r="G100" s="24"/>
      <c r="H100" s="24"/>
      <c r="I100" s="24"/>
      <c r="J100" s="24"/>
    </row>
    <row r="101" spans="1:10" hidden="1" x14ac:dyDescent="0.25">
      <c r="A101" s="31"/>
      <c r="B101" s="16" t="s">
        <v>37</v>
      </c>
      <c r="C101" s="24">
        <v>165.5</v>
      </c>
      <c r="D101" s="24"/>
      <c r="E101" s="24">
        <v>165.5</v>
      </c>
      <c r="F101" s="24"/>
      <c r="G101" s="24"/>
      <c r="H101" s="24"/>
      <c r="I101" s="24"/>
      <c r="J101" s="24"/>
    </row>
    <row r="102" spans="1:10" ht="16.5" hidden="1" thickBot="1" x14ac:dyDescent="0.35">
      <c r="A102" s="31"/>
      <c r="B102" s="20" t="s">
        <v>38</v>
      </c>
      <c r="C102" s="32">
        <f t="shared" ref="C102:J102" si="5">SUM(C88:C101)</f>
        <v>2475560.8400000003</v>
      </c>
      <c r="D102" s="32">
        <f t="shared" si="5"/>
        <v>3562294.85</v>
      </c>
      <c r="E102" s="32">
        <f t="shared" si="5"/>
        <v>2475560.8400000003</v>
      </c>
      <c r="F102" s="32">
        <f t="shared" si="5"/>
        <v>2044818.04</v>
      </c>
      <c r="G102" s="32">
        <f t="shared" si="5"/>
        <v>0</v>
      </c>
      <c r="H102" s="32">
        <f t="shared" si="5"/>
        <v>0</v>
      </c>
      <c r="I102" s="32">
        <f t="shared" si="5"/>
        <v>0</v>
      </c>
      <c r="J102" s="32">
        <f t="shared" si="5"/>
        <v>0</v>
      </c>
    </row>
    <row r="103" spans="1:10" hidden="1" x14ac:dyDescent="0.25"/>
    <row r="104" spans="1:10" hidden="1" x14ac:dyDescent="0.25"/>
    <row r="105" spans="1:10" hidden="1" x14ac:dyDescent="0.25"/>
    <row r="106" spans="1:10" hidden="1" x14ac:dyDescent="0.25"/>
    <row r="107" spans="1:10" hidden="1" x14ac:dyDescent="0.25"/>
    <row r="108" spans="1:10" hidden="1" x14ac:dyDescent="0.25"/>
    <row r="109" spans="1:10" hidden="1" x14ac:dyDescent="0.25"/>
    <row r="110" spans="1:10" hidden="1" x14ac:dyDescent="0.25"/>
    <row r="111" spans="1:10" hidden="1" x14ac:dyDescent="0.25"/>
    <row r="112" spans="1:10" hidden="1" x14ac:dyDescent="0.25"/>
    <row r="113" spans="1:10" hidden="1" x14ac:dyDescent="0.25"/>
    <row r="114" spans="1:10" hidden="1" x14ac:dyDescent="0.25"/>
    <row r="115" spans="1:10" hidden="1" x14ac:dyDescent="0.25"/>
    <row r="116" spans="1:10" hidden="1" x14ac:dyDescent="0.25"/>
    <row r="117" spans="1:10" hidden="1" x14ac:dyDescent="0.25"/>
    <row r="118" spans="1:10" hidden="1" x14ac:dyDescent="0.25"/>
    <row r="119" spans="1:10" hidden="1" x14ac:dyDescent="0.25"/>
    <row r="120" spans="1:10" hidden="1" x14ac:dyDescent="0.25"/>
    <row r="121" spans="1:10" hidden="1" x14ac:dyDescent="0.25"/>
    <row r="122" spans="1:10" hidden="1" x14ac:dyDescent="0.25"/>
    <row r="123" spans="1:10" ht="16.5" hidden="1" thickBot="1" x14ac:dyDescent="0.3">
      <c r="A123" s="196" t="s">
        <v>72</v>
      </c>
      <c r="B123" s="196"/>
      <c r="C123" s="196"/>
      <c r="D123" s="196"/>
      <c r="E123" s="196"/>
      <c r="F123" s="196"/>
      <c r="G123" s="196"/>
      <c r="H123" s="196"/>
      <c r="I123" s="196"/>
      <c r="J123" s="196"/>
    </row>
    <row r="124" spans="1:10" ht="16.5" hidden="1" customHeight="1" thickBot="1" x14ac:dyDescent="0.35">
      <c r="A124" s="4" t="s">
        <v>4</v>
      </c>
      <c r="B124" s="5" t="s">
        <v>5</v>
      </c>
      <c r="C124" s="197" t="s">
        <v>44</v>
      </c>
      <c r="D124" s="198"/>
      <c r="E124" s="197" t="s">
        <v>45</v>
      </c>
      <c r="F124" s="199"/>
      <c r="G124" s="197" t="s">
        <v>46</v>
      </c>
      <c r="H124" s="198"/>
      <c r="I124" s="197" t="s">
        <v>47</v>
      </c>
      <c r="J124" s="198"/>
    </row>
    <row r="125" spans="1:10" ht="15.75" hidden="1" x14ac:dyDescent="0.3">
      <c r="A125" s="6"/>
      <c r="B125" s="7"/>
      <c r="C125" s="8" t="s">
        <v>10</v>
      </c>
      <c r="D125" s="8" t="s">
        <v>11</v>
      </c>
      <c r="E125" s="8" t="s">
        <v>10</v>
      </c>
      <c r="F125" s="8" t="s">
        <v>11</v>
      </c>
      <c r="G125" s="8" t="s">
        <v>10</v>
      </c>
      <c r="H125" s="8" t="s">
        <v>11</v>
      </c>
      <c r="I125" s="8" t="s">
        <v>10</v>
      </c>
      <c r="J125" s="8" t="s">
        <v>11</v>
      </c>
    </row>
    <row r="126" spans="1:10" ht="15.75" hidden="1" x14ac:dyDescent="0.3">
      <c r="A126" s="10"/>
      <c r="B126" s="7" t="s">
        <v>12</v>
      </c>
      <c r="C126" s="11"/>
      <c r="D126" s="11"/>
      <c r="E126" s="11"/>
      <c r="F126" s="11"/>
      <c r="G126" s="11"/>
      <c r="H126" s="11"/>
      <c r="I126" s="11"/>
      <c r="J126" s="11"/>
    </row>
    <row r="127" spans="1:10" ht="15.75" hidden="1" x14ac:dyDescent="0.3">
      <c r="A127" s="27"/>
      <c r="B127" s="7"/>
      <c r="C127" s="43"/>
      <c r="D127" s="28"/>
      <c r="E127" s="43"/>
      <c r="F127" s="43"/>
      <c r="G127" s="43"/>
      <c r="H127" s="43"/>
      <c r="I127" s="43"/>
      <c r="J127" s="43"/>
    </row>
    <row r="128" spans="1:10" ht="15.75" hidden="1" x14ac:dyDescent="0.3">
      <c r="A128" s="27"/>
      <c r="B128" s="7" t="s">
        <v>13</v>
      </c>
      <c r="C128" s="11">
        <f t="shared" ref="C128:J128" si="6">+C136+C152</f>
        <v>0</v>
      </c>
      <c r="D128" s="11">
        <f t="shared" si="6"/>
        <v>0</v>
      </c>
      <c r="E128" s="11">
        <f t="shared" si="6"/>
        <v>0</v>
      </c>
      <c r="F128" s="11">
        <f t="shared" si="6"/>
        <v>0</v>
      </c>
      <c r="G128" s="11">
        <f t="shared" si="6"/>
        <v>0</v>
      </c>
      <c r="H128" s="11">
        <f t="shared" si="6"/>
        <v>0</v>
      </c>
      <c r="I128" s="11">
        <f t="shared" si="6"/>
        <v>0</v>
      </c>
      <c r="J128" s="11">
        <f t="shared" si="6"/>
        <v>0</v>
      </c>
    </row>
    <row r="129" spans="1:10" hidden="1" x14ac:dyDescent="0.25">
      <c r="A129" s="31"/>
      <c r="B129" s="16" t="s">
        <v>14</v>
      </c>
      <c r="C129" s="24"/>
      <c r="D129" s="24"/>
      <c r="E129" s="24"/>
      <c r="F129" s="24"/>
      <c r="G129" s="24"/>
      <c r="H129" s="24"/>
      <c r="I129" s="24"/>
      <c r="J129" s="24"/>
    </row>
    <row r="130" spans="1:10" hidden="1" x14ac:dyDescent="0.25">
      <c r="A130" s="31"/>
      <c r="B130" s="16" t="s">
        <v>15</v>
      </c>
      <c r="C130" s="24"/>
      <c r="D130" s="24"/>
      <c r="E130" s="24"/>
      <c r="F130" s="24"/>
      <c r="G130" s="24"/>
      <c r="H130" s="24"/>
      <c r="I130" s="24"/>
      <c r="J130" s="24"/>
    </row>
    <row r="131" spans="1:10" hidden="1" x14ac:dyDescent="0.25">
      <c r="A131" s="31"/>
      <c r="B131" s="16" t="s">
        <v>16</v>
      </c>
      <c r="C131" s="24"/>
      <c r="D131" s="24"/>
      <c r="E131" s="24"/>
      <c r="F131" s="24"/>
      <c r="G131" s="24"/>
      <c r="H131" s="24"/>
      <c r="I131" s="24"/>
      <c r="J131" s="24"/>
    </row>
    <row r="132" spans="1:10" hidden="1" x14ac:dyDescent="0.25">
      <c r="A132" s="31"/>
      <c r="B132" s="16" t="s">
        <v>17</v>
      </c>
      <c r="C132" s="24"/>
      <c r="D132" s="24"/>
      <c r="E132" s="24"/>
      <c r="F132" s="24"/>
      <c r="G132" s="24"/>
      <c r="H132" s="24"/>
      <c r="I132" s="24"/>
      <c r="J132" s="24"/>
    </row>
    <row r="133" spans="1:10" hidden="1" x14ac:dyDescent="0.25">
      <c r="A133" s="31"/>
      <c r="B133" s="16" t="s">
        <v>19</v>
      </c>
      <c r="C133" s="24"/>
      <c r="D133" s="24"/>
      <c r="E133" s="24"/>
      <c r="F133" s="24"/>
      <c r="G133" s="24"/>
      <c r="H133" s="24"/>
      <c r="I133" s="24"/>
      <c r="J133" s="24"/>
    </row>
    <row r="134" spans="1:10" hidden="1" x14ac:dyDescent="0.25">
      <c r="A134" s="31"/>
      <c r="B134" s="16" t="s">
        <v>20</v>
      </c>
      <c r="C134" s="24"/>
      <c r="D134" s="24"/>
      <c r="E134" s="24"/>
      <c r="F134" s="24"/>
      <c r="G134" s="24"/>
      <c r="H134" s="24"/>
      <c r="I134" s="24"/>
      <c r="J134" s="24"/>
    </row>
    <row r="135" spans="1:10" hidden="1" x14ac:dyDescent="0.25">
      <c r="A135" s="31"/>
      <c r="B135" s="16" t="s">
        <v>21</v>
      </c>
      <c r="C135" s="24"/>
      <c r="D135" s="24"/>
      <c r="E135" s="24"/>
      <c r="F135" s="24"/>
      <c r="G135" s="24"/>
      <c r="H135" s="24"/>
      <c r="I135" s="24"/>
      <c r="J135" s="24"/>
    </row>
    <row r="136" spans="1:10" ht="16.5" hidden="1" thickBot="1" x14ac:dyDescent="0.35">
      <c r="A136" s="31"/>
      <c r="B136" s="18" t="s">
        <v>22</v>
      </c>
      <c r="C136" s="32">
        <f t="shared" ref="C136:J136" si="7">SUM(C129:C135)</f>
        <v>0</v>
      </c>
      <c r="D136" s="32">
        <f t="shared" si="7"/>
        <v>0</v>
      </c>
      <c r="E136" s="32">
        <f t="shared" si="7"/>
        <v>0</v>
      </c>
      <c r="F136" s="32">
        <f t="shared" si="7"/>
        <v>0</v>
      </c>
      <c r="G136" s="32">
        <f t="shared" si="7"/>
        <v>0</v>
      </c>
      <c r="H136" s="32">
        <f t="shared" si="7"/>
        <v>0</v>
      </c>
      <c r="I136" s="32">
        <f t="shared" si="7"/>
        <v>0</v>
      </c>
      <c r="J136" s="32">
        <f t="shared" si="7"/>
        <v>0</v>
      </c>
    </row>
    <row r="137" spans="1:10" ht="15.75" hidden="1" x14ac:dyDescent="0.3">
      <c r="A137" s="31"/>
      <c r="B137" s="19" t="s">
        <v>23</v>
      </c>
      <c r="C137" s="33"/>
      <c r="D137" s="33"/>
      <c r="E137" s="33"/>
      <c r="F137" s="33"/>
      <c r="G137" s="33"/>
      <c r="H137" s="33"/>
      <c r="I137" s="33"/>
      <c r="J137" s="33"/>
    </row>
    <row r="138" spans="1:10" hidden="1" x14ac:dyDescent="0.25">
      <c r="A138" s="31"/>
      <c r="B138" s="16" t="s">
        <v>24</v>
      </c>
      <c r="C138" s="24"/>
      <c r="D138" s="24"/>
      <c r="E138" s="24"/>
      <c r="F138" s="24"/>
      <c r="G138" s="24"/>
      <c r="H138" s="24"/>
      <c r="I138" s="24"/>
      <c r="J138" s="24"/>
    </row>
    <row r="139" spans="1:10" hidden="1" x14ac:dyDescent="0.25">
      <c r="A139" s="31"/>
      <c r="B139" s="16" t="s">
        <v>73</v>
      </c>
      <c r="C139" s="24"/>
      <c r="D139" s="24"/>
      <c r="E139" s="24"/>
      <c r="F139" s="24"/>
      <c r="G139" s="24"/>
      <c r="H139" s="24"/>
      <c r="I139" s="24"/>
      <c r="J139" s="24"/>
    </row>
    <row r="140" spans="1:10" hidden="1" x14ac:dyDescent="0.25">
      <c r="A140" s="31"/>
      <c r="B140" s="16" t="s">
        <v>48</v>
      </c>
      <c r="C140" s="24"/>
      <c r="D140" s="24"/>
      <c r="E140" s="24"/>
      <c r="F140" s="24"/>
      <c r="G140" s="24"/>
      <c r="H140" s="24"/>
      <c r="I140" s="24"/>
      <c r="J140" s="24"/>
    </row>
    <row r="141" spans="1:10" hidden="1" x14ac:dyDescent="0.25">
      <c r="A141" s="31"/>
      <c r="B141" s="16" t="s">
        <v>26</v>
      </c>
      <c r="C141" s="24"/>
      <c r="D141" s="24"/>
      <c r="E141" s="24"/>
      <c r="F141" s="24"/>
      <c r="G141" s="24"/>
      <c r="H141" s="24"/>
      <c r="I141" s="24"/>
      <c r="J141" s="24"/>
    </row>
    <row r="142" spans="1:10" hidden="1" x14ac:dyDescent="0.25">
      <c r="A142" s="31"/>
      <c r="B142" s="16" t="s">
        <v>27</v>
      </c>
      <c r="C142" s="24"/>
      <c r="D142" s="24"/>
      <c r="E142" s="24"/>
      <c r="F142" s="24"/>
      <c r="G142" s="24"/>
      <c r="H142" s="24"/>
      <c r="I142" s="24"/>
      <c r="J142" s="24"/>
    </row>
    <row r="143" spans="1:10" hidden="1" x14ac:dyDescent="0.25">
      <c r="A143" s="31"/>
      <c r="B143" s="16" t="s">
        <v>28</v>
      </c>
      <c r="C143" s="24"/>
      <c r="D143" s="24"/>
      <c r="E143" s="24"/>
      <c r="F143" s="24"/>
      <c r="G143" s="24"/>
      <c r="H143" s="24"/>
      <c r="I143" s="24"/>
      <c r="J143" s="24"/>
    </row>
    <row r="144" spans="1:10" hidden="1" x14ac:dyDescent="0.25">
      <c r="A144" s="31"/>
      <c r="B144" s="16" t="s">
        <v>29</v>
      </c>
      <c r="C144" s="24"/>
      <c r="D144" s="24"/>
      <c r="E144" s="24"/>
      <c r="F144" s="24"/>
      <c r="G144" s="24"/>
      <c r="H144" s="24"/>
      <c r="I144" s="24"/>
      <c r="J144" s="24"/>
    </row>
    <row r="145" spans="1:10" hidden="1" x14ac:dyDescent="0.25">
      <c r="A145" s="31"/>
      <c r="B145" s="16" t="s">
        <v>30</v>
      </c>
      <c r="C145" s="24"/>
      <c r="D145" s="24"/>
      <c r="E145" s="24"/>
      <c r="F145" s="24"/>
      <c r="G145" s="24"/>
      <c r="H145" s="24"/>
      <c r="I145" s="24"/>
      <c r="J145" s="24"/>
    </row>
    <row r="146" spans="1:10" hidden="1" x14ac:dyDescent="0.25">
      <c r="A146" s="31"/>
      <c r="B146" s="16" t="s">
        <v>32</v>
      </c>
      <c r="C146" s="24"/>
      <c r="D146" s="24"/>
      <c r="E146" s="24"/>
      <c r="F146" s="24"/>
      <c r="G146" s="24"/>
      <c r="H146" s="24"/>
      <c r="I146" s="24"/>
      <c r="J146" s="24"/>
    </row>
    <row r="147" spans="1:10" hidden="1" x14ac:dyDescent="0.25">
      <c r="A147" s="31"/>
      <c r="B147" s="16" t="s">
        <v>33</v>
      </c>
      <c r="C147" s="24"/>
      <c r="D147" s="24"/>
      <c r="E147" s="24"/>
      <c r="F147" s="24"/>
      <c r="G147" s="24"/>
      <c r="H147" s="24"/>
      <c r="I147" s="24"/>
      <c r="J147" s="24"/>
    </row>
    <row r="148" spans="1:10" hidden="1" x14ac:dyDescent="0.25">
      <c r="A148" s="31"/>
      <c r="B148" s="16" t="s">
        <v>34</v>
      </c>
      <c r="C148" s="24"/>
      <c r="D148" s="24"/>
      <c r="E148" s="24"/>
      <c r="F148" s="24"/>
      <c r="G148" s="24"/>
      <c r="H148" s="24"/>
      <c r="I148" s="24"/>
      <c r="J148" s="24"/>
    </row>
    <row r="149" spans="1:10" hidden="1" x14ac:dyDescent="0.25">
      <c r="A149" s="31"/>
      <c r="B149" s="16" t="s">
        <v>35</v>
      </c>
      <c r="C149" s="24"/>
      <c r="D149" s="24"/>
      <c r="E149" s="24"/>
      <c r="F149" s="24"/>
      <c r="G149" s="24"/>
      <c r="H149" s="24"/>
      <c r="I149" s="24"/>
      <c r="J149" s="24"/>
    </row>
    <row r="150" spans="1:10" hidden="1" x14ac:dyDescent="0.25">
      <c r="A150" s="31"/>
      <c r="B150" s="16" t="s">
        <v>36</v>
      </c>
      <c r="C150" s="24"/>
      <c r="D150" s="24"/>
      <c r="E150" s="24"/>
      <c r="F150" s="24"/>
      <c r="G150" s="24"/>
      <c r="H150" s="24"/>
      <c r="I150" s="24"/>
      <c r="J150" s="24"/>
    </row>
    <row r="151" spans="1:10" hidden="1" x14ac:dyDescent="0.25">
      <c r="A151" s="31"/>
      <c r="B151" s="16" t="s">
        <v>37</v>
      </c>
      <c r="C151" s="24"/>
      <c r="D151" s="24"/>
      <c r="E151" s="24"/>
      <c r="F151" s="24"/>
      <c r="G151" s="24"/>
      <c r="H151" s="24"/>
      <c r="I151" s="24"/>
      <c r="J151" s="24"/>
    </row>
    <row r="152" spans="1:10" ht="16.5" hidden="1" thickBot="1" x14ac:dyDescent="0.35">
      <c r="A152" s="31"/>
      <c r="B152" s="20" t="s">
        <v>38</v>
      </c>
      <c r="C152" s="32">
        <f t="shared" ref="C152:J152" si="8">SUM(C138:C151)</f>
        <v>0</v>
      </c>
      <c r="D152" s="32">
        <f t="shared" si="8"/>
        <v>0</v>
      </c>
      <c r="E152" s="32">
        <f t="shared" si="8"/>
        <v>0</v>
      </c>
      <c r="F152" s="32">
        <f t="shared" si="8"/>
        <v>0</v>
      </c>
      <c r="G152" s="32">
        <f t="shared" si="8"/>
        <v>0</v>
      </c>
      <c r="H152" s="32">
        <f t="shared" si="8"/>
        <v>0</v>
      </c>
      <c r="I152" s="32">
        <f t="shared" si="8"/>
        <v>0</v>
      </c>
      <c r="J152" s="32">
        <f t="shared" si="8"/>
        <v>0</v>
      </c>
    </row>
    <row r="153" spans="1:10" hidden="1" x14ac:dyDescent="0.25">
      <c r="D153" s="29"/>
      <c r="J153" s="46"/>
    </row>
    <row r="154" spans="1:10" hidden="1" x14ac:dyDescent="0.25">
      <c r="J154" s="25"/>
    </row>
    <row r="155" spans="1:10" hidden="1" x14ac:dyDescent="0.25"/>
    <row r="156" spans="1:10" hidden="1" x14ac:dyDescent="0.25"/>
    <row r="157" spans="1:10" hidden="1" x14ac:dyDescent="0.25"/>
    <row r="158" spans="1:10" hidden="1" x14ac:dyDescent="0.25"/>
    <row r="159" spans="1:10" hidden="1" x14ac:dyDescent="0.25"/>
    <row r="160" spans="1:1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spans="3:7" x14ac:dyDescent="0.25">
      <c r="C177" s="200" t="s">
        <v>171</v>
      </c>
      <c r="D177" s="200"/>
      <c r="E177" s="200"/>
      <c r="F177" s="200"/>
    </row>
    <row r="178" spans="3:7" x14ac:dyDescent="0.25">
      <c r="C178" s="200" t="s">
        <v>196</v>
      </c>
      <c r="D178" s="200"/>
      <c r="E178" s="200"/>
      <c r="F178" s="200"/>
    </row>
    <row r="179" spans="3:7" ht="15.75" x14ac:dyDescent="0.3">
      <c r="C179" s="178" t="s">
        <v>4</v>
      </c>
      <c r="D179" s="179" t="s">
        <v>150</v>
      </c>
      <c r="E179" s="202" t="s">
        <v>49</v>
      </c>
      <c r="F179" s="202"/>
    </row>
    <row r="180" spans="3:7" ht="15.75" x14ac:dyDescent="0.3">
      <c r="C180" s="178"/>
      <c r="D180" s="13"/>
      <c r="E180" s="178" t="s">
        <v>10</v>
      </c>
      <c r="F180" s="178" t="s">
        <v>74</v>
      </c>
    </row>
    <row r="181" spans="3:7" ht="15.75" x14ac:dyDescent="0.3">
      <c r="C181" s="176" t="s">
        <v>123</v>
      </c>
      <c r="D181" s="13" t="s">
        <v>12</v>
      </c>
      <c r="E181" s="15">
        <f>+'NOVIEMBRE DECE-5'!K93</f>
        <v>47186875.400000013</v>
      </c>
      <c r="F181" s="15">
        <f>+'NOVIEMBRE DECE-5'!L93</f>
        <v>46918843.519999996</v>
      </c>
      <c r="G181" s="25"/>
    </row>
    <row r="182" spans="3:7" ht="15.75" x14ac:dyDescent="0.3">
      <c r="C182" s="12"/>
      <c r="D182" s="13"/>
      <c r="E182" s="12"/>
      <c r="F182" s="14"/>
      <c r="G182" s="25"/>
    </row>
    <row r="183" spans="3:7" ht="15.75" x14ac:dyDescent="0.3">
      <c r="C183" s="12"/>
      <c r="D183" s="13" t="s">
        <v>141</v>
      </c>
      <c r="E183" s="15"/>
      <c r="F183" s="15"/>
    </row>
    <row r="184" spans="3:7" x14ac:dyDescent="0.25">
      <c r="C184" s="177">
        <v>111</v>
      </c>
      <c r="D184" s="180" t="str">
        <f>+'NOVIEMBRE DECE-5'!B149</f>
        <v>ENERGIA ELECTRICA</v>
      </c>
      <c r="E184" s="17">
        <f>+'NOVIEMBRE DECE-5'!K96</f>
        <v>1060000</v>
      </c>
      <c r="F184" s="17">
        <v>1068188.1299999999</v>
      </c>
      <c r="G184" s="25"/>
    </row>
    <row r="185" spans="3:7" x14ac:dyDescent="0.25">
      <c r="C185" s="177">
        <v>113</v>
      </c>
      <c r="D185" s="180" t="str">
        <f>+'NOVIEMBRE DECE-5'!B150</f>
        <v>TELEFONIA</v>
      </c>
      <c r="E185" s="17">
        <f>+'NOVIEMBRE DECE-5'!K97</f>
        <v>110099.65</v>
      </c>
      <c r="F185" s="17">
        <v>95320.54</v>
      </c>
      <c r="G185" s="25"/>
    </row>
    <row r="186" spans="3:7" x14ac:dyDescent="0.25">
      <c r="C186" s="177">
        <v>122</v>
      </c>
      <c r="D186" s="180" t="str">
        <f>+'NOVIEMBRE DECE-5'!B151</f>
        <v>IMPRESIÓN, ENCUADERNACION Y REPRODUCCION</v>
      </c>
      <c r="E186" s="17">
        <f>+'NOVIEMBRE DECE-5'!K98</f>
        <v>64244.05</v>
      </c>
      <c r="F186" s="17">
        <v>64244.05</v>
      </c>
      <c r="G186" s="25"/>
    </row>
    <row r="187" spans="3:7" x14ac:dyDescent="0.25">
      <c r="C187" s="177">
        <v>163</v>
      </c>
      <c r="D187" s="180" t="str">
        <f>+'NOVIEMBRE DECE-5'!B152</f>
        <v>MANT. Y REP. EQUIPO MEDICO SANITARIO Y DE LAB.</v>
      </c>
      <c r="E187" s="17">
        <f>+'NOVIEMBRE DECE-5'!K99</f>
        <v>1293853.22</v>
      </c>
      <c r="F187" s="17">
        <v>1318978.82</v>
      </c>
      <c r="G187" s="25"/>
    </row>
    <row r="188" spans="3:7" x14ac:dyDescent="0.25">
      <c r="C188" s="177">
        <v>169</v>
      </c>
      <c r="D188" s="180" t="str">
        <f>+'NOVIEMBRE DECE-5'!B153</f>
        <v>MANT. Y REP. DE OTRAS MAQ. Y EQUIPO</v>
      </c>
      <c r="E188" s="17">
        <f>+'NOVIEMBRE DECE-5'!K100</f>
        <v>66280</v>
      </c>
      <c r="F188" s="17">
        <v>66880</v>
      </c>
      <c r="G188" s="25"/>
    </row>
    <row r="189" spans="3:7" x14ac:dyDescent="0.25">
      <c r="C189" s="177">
        <v>171</v>
      </c>
      <c r="D189" s="180" t="str">
        <f>+'NOVIEMBRE DECE-5'!B154</f>
        <v>MANT. Y REPARACION DE EDIFICIOS</v>
      </c>
      <c r="E189" s="17">
        <f>+'NOVIEMBRE DECE-5'!K101</f>
        <v>80870</v>
      </c>
      <c r="F189" s="17">
        <v>82130</v>
      </c>
      <c r="G189" s="25"/>
    </row>
    <row r="190" spans="3:7" x14ac:dyDescent="0.25">
      <c r="C190" s="177">
        <v>174</v>
      </c>
      <c r="D190" s="180" t="str">
        <f>+'NOVIEMBRE DECE-5'!B155</f>
        <v>MANT. Y REP. DE INSTALACIONES</v>
      </c>
      <c r="E190" s="17">
        <f>+'NOVIEMBRE DECE-5'!K102</f>
        <v>123169.25</v>
      </c>
      <c r="F190" s="17">
        <v>127925</v>
      </c>
      <c r="G190" s="25"/>
    </row>
    <row r="191" spans="3:7" x14ac:dyDescent="0.25">
      <c r="C191" s="177">
        <v>197</v>
      </c>
      <c r="D191" s="180" t="str">
        <f>+'NOVIEMBRE DECE-5'!B156</f>
        <v>SERVICIOS DE VIGILANCIA</v>
      </c>
      <c r="E191" s="17">
        <f>+'NOVIEMBRE DECE-5'!K103</f>
        <v>525200</v>
      </c>
      <c r="F191" s="17">
        <v>520000</v>
      </c>
      <c r="G191" s="25"/>
    </row>
    <row r="192" spans="3:7" x14ac:dyDescent="0.25">
      <c r="C192" s="177">
        <v>199</v>
      </c>
      <c r="D192" s="180" t="str">
        <f>+'NOVIEMBRE DECE-5'!B157</f>
        <v>OTROS SERVICIOS NO PERSONALES</v>
      </c>
      <c r="E192" s="17">
        <f>+'NOVIEMBRE DECE-5'!K104</f>
        <v>655509.00000000012</v>
      </c>
      <c r="F192" s="17">
        <v>685550.79</v>
      </c>
      <c r="G192" s="25"/>
    </row>
    <row r="193" spans="2:8" x14ac:dyDescent="0.25">
      <c r="C193" s="177">
        <v>243</v>
      </c>
      <c r="D193" s="180" t="str">
        <f>+'NOVIEMBRE DECE-5'!B158</f>
        <v>PRODUCTOS DE PAPEL O CARTON</v>
      </c>
      <c r="E193" s="17">
        <f>+'NOVIEMBRE DECE-5'!K105</f>
        <v>154453.14000000001</v>
      </c>
      <c r="F193" s="17">
        <v>154453.14000000001</v>
      </c>
      <c r="G193" s="25"/>
    </row>
    <row r="194" spans="2:8" x14ac:dyDescent="0.25">
      <c r="C194" s="177">
        <v>261</v>
      </c>
      <c r="D194" s="180" t="str">
        <f>+'NOVIEMBRE DECE-5'!B159</f>
        <v>ELEMENTOS Y COMPUESTOS QUIMICOS</v>
      </c>
      <c r="E194" s="17">
        <f>+'NOVIEMBRE DECE-5'!K106</f>
        <v>836414.94</v>
      </c>
      <c r="F194" s="17">
        <v>834143.88</v>
      </c>
      <c r="G194" s="25"/>
    </row>
    <row r="195" spans="2:8" x14ac:dyDescent="0.25">
      <c r="C195" s="177">
        <v>262</v>
      </c>
      <c r="D195" s="180" t="str">
        <f>+'NOVIEMBRE DECE-5'!B160</f>
        <v>COMBUSTIBLES Y LUBRICANTES</v>
      </c>
      <c r="E195" s="17">
        <f>+'NOVIEMBRE DECE-5'!K107</f>
        <v>16999.48</v>
      </c>
      <c r="F195" s="17">
        <v>16999.48</v>
      </c>
      <c r="G195" s="25"/>
    </row>
    <row r="196" spans="2:8" x14ac:dyDescent="0.25">
      <c r="C196" s="177">
        <v>266</v>
      </c>
      <c r="D196" s="180" t="str">
        <f>+'NOVIEMBRE DECE-5'!B161</f>
        <v>PRODUCTOS MEDICINALES Y FARMACEUTICOS</v>
      </c>
      <c r="E196" s="17">
        <f>+'NOVIEMBRE DECE-5'!K108</f>
        <v>820097.59000000008</v>
      </c>
      <c r="F196" s="17">
        <v>820097.59</v>
      </c>
      <c r="G196" s="25"/>
    </row>
    <row r="197" spans="2:8" x14ac:dyDescent="0.25">
      <c r="C197" s="177">
        <v>267</v>
      </c>
      <c r="D197" s="180" t="str">
        <f>+'NOVIEMBRE DECE-5'!B162</f>
        <v>TINTES, PINTURAS Y COLORANTES</v>
      </c>
      <c r="E197" s="17">
        <f>+'NOVIEMBRE DECE-5'!K109</f>
        <v>180000</v>
      </c>
      <c r="F197" s="17">
        <v>179928.62</v>
      </c>
      <c r="G197" s="25"/>
    </row>
    <row r="198" spans="2:8" x14ac:dyDescent="0.25">
      <c r="C198" s="177">
        <v>268</v>
      </c>
      <c r="D198" s="180" t="str">
        <f>+'NOVIEMBRE DECE-5'!B163</f>
        <v>PRODUCTOS PLASTICOS, NYLON, VINIL Y PVC</v>
      </c>
      <c r="E198" s="17">
        <f>+'NOVIEMBRE DECE-5'!K110</f>
        <v>154386</v>
      </c>
      <c r="F198" s="17">
        <v>154386</v>
      </c>
      <c r="G198" s="25"/>
    </row>
    <row r="199" spans="2:8" x14ac:dyDescent="0.25">
      <c r="C199" s="177">
        <v>269</v>
      </c>
      <c r="D199" s="180" t="str">
        <f>+'NOVIEMBRE DECE-5'!B164</f>
        <v>OTROS PRODUCTOS QUIMICOS Y CONEXOS</v>
      </c>
      <c r="E199" s="17">
        <f>+'NOVIEMBRE DECE-5'!K111</f>
        <v>9850</v>
      </c>
      <c r="F199" s="17">
        <v>9850</v>
      </c>
      <c r="G199" s="25"/>
    </row>
    <row r="200" spans="2:8" x14ac:dyDescent="0.25">
      <c r="C200" s="177">
        <v>292</v>
      </c>
      <c r="D200" s="180" t="str">
        <f>+'NOVIEMBRE DECE-5'!B165</f>
        <v>UTILES DE LIMPIEZA Y PRODUCTOS SANITARIOS</v>
      </c>
      <c r="E200" s="17">
        <f>+'NOVIEMBRE DECE-5'!K112</f>
        <v>252478.2</v>
      </c>
      <c r="F200" s="17">
        <v>252478.2</v>
      </c>
      <c r="G200" s="25"/>
    </row>
    <row r="201" spans="2:8" x14ac:dyDescent="0.25">
      <c r="C201" s="177">
        <v>295</v>
      </c>
      <c r="D201" s="180" t="str">
        <f>+'NOVIEMBRE DECE-5'!B166</f>
        <v>UTILES MENORES MEDICO QUIRURGICOS Y DE LAB.</v>
      </c>
      <c r="E201" s="17">
        <f>+'NOVIEMBRE DECE-5'!K113</f>
        <v>32549827.43</v>
      </c>
      <c r="F201" s="17">
        <v>32512794.030000001</v>
      </c>
      <c r="G201" s="25"/>
    </row>
    <row r="202" spans="2:8" x14ac:dyDescent="0.25">
      <c r="C202" s="177">
        <v>297</v>
      </c>
      <c r="D202" s="180" t="str">
        <f>+'NOVIEMBRE DECE-5'!B167</f>
        <v>UTILES, ACCESORIOS Y MATERIALES ELECTRICOS</v>
      </c>
      <c r="E202" s="17">
        <f>+'NOVIEMBRE DECE-5'!K114</f>
        <v>45599.4</v>
      </c>
      <c r="F202" s="17">
        <v>45599.4</v>
      </c>
      <c r="G202" s="25"/>
    </row>
    <row r="203" spans="2:8" x14ac:dyDescent="0.25">
      <c r="C203" s="177">
        <v>298</v>
      </c>
      <c r="D203" s="180" t="str">
        <f>+'NOVIEMBRE DECE-5'!B168</f>
        <v>ACCESORIOS Y REPUESTOS EN GENERAL</v>
      </c>
      <c r="E203" s="17">
        <f>+'NOVIEMBRE DECE-5'!K115</f>
        <v>400000</v>
      </c>
      <c r="F203" s="17">
        <v>401645</v>
      </c>
      <c r="G203" s="25"/>
    </row>
    <row r="204" spans="2:8" x14ac:dyDescent="0.25">
      <c r="C204" s="177">
        <v>299</v>
      </c>
      <c r="D204" s="180" t="str">
        <f>+'NOVIEMBRE DECE-5'!B169</f>
        <v>OTROS MATERIALES Y SUMINISTROS</v>
      </c>
      <c r="E204" s="17">
        <f>+'NOVIEMBRE DECE-5'!K116</f>
        <v>299998.90000000002</v>
      </c>
      <c r="F204" s="17">
        <v>320382.90000000002</v>
      </c>
      <c r="G204" s="25"/>
      <c r="H204" s="25"/>
    </row>
    <row r="205" spans="2:8" x14ac:dyDescent="0.25">
      <c r="C205" s="177">
        <v>323</v>
      </c>
      <c r="D205" s="180" t="str">
        <f>+'NOVIEMBRE DECE-5'!B170</f>
        <v>EQUIPO MEDICO SANITARIO Y DE LABORATORIO</v>
      </c>
      <c r="E205" s="17">
        <f>+'NOVIEMBRE DECE-5'!K117</f>
        <v>15339809</v>
      </c>
      <c r="F205" s="17">
        <v>13222333</v>
      </c>
      <c r="G205" s="25"/>
      <c r="H205" s="25"/>
    </row>
    <row r="206" spans="2:8" ht="15.75" x14ac:dyDescent="0.3">
      <c r="C206" s="21"/>
      <c r="D206" s="13" t="s">
        <v>148</v>
      </c>
      <c r="E206" s="15">
        <f>SUM(E184:E205)</f>
        <v>55039139.25</v>
      </c>
      <c r="F206" s="15">
        <f>SUM(F184:F205)</f>
        <v>52954308.57</v>
      </c>
      <c r="G206" s="25"/>
    </row>
    <row r="207" spans="2:8" ht="15.75" x14ac:dyDescent="0.3">
      <c r="C207" s="21"/>
      <c r="D207" s="13" t="s">
        <v>51</v>
      </c>
      <c r="E207" s="15">
        <f>E206+E181</f>
        <v>102226014.65000001</v>
      </c>
      <c r="F207" s="15">
        <f>+F206+F181</f>
        <v>99873152.090000004</v>
      </c>
      <c r="G207" s="25"/>
    </row>
    <row r="208" spans="2:8" x14ac:dyDescent="0.25">
      <c r="B208" s="2"/>
      <c r="C208" s="25"/>
      <c r="G208" s="2"/>
    </row>
    <row r="209" spans="2:5" x14ac:dyDescent="0.25">
      <c r="B209" s="2"/>
      <c r="C209" s="25"/>
    </row>
    <row r="210" spans="2:5" x14ac:dyDescent="0.25">
      <c r="E210" s="26"/>
    </row>
    <row r="240" spans="2:8" x14ac:dyDescent="0.25">
      <c r="B240" s="40" t="s">
        <v>52</v>
      </c>
      <c r="D240" t="s">
        <v>78</v>
      </c>
      <c r="G240" s="2" t="s">
        <v>75</v>
      </c>
      <c r="H240" t="s">
        <v>79</v>
      </c>
    </row>
    <row r="241" spans="2:10" x14ac:dyDescent="0.25">
      <c r="D241" s="186" t="s">
        <v>80</v>
      </c>
      <c r="E241" s="186"/>
      <c r="F241" s="186"/>
      <c r="G241" s="2"/>
      <c r="H241" s="2" t="s">
        <v>153</v>
      </c>
      <c r="J241" s="2"/>
    </row>
    <row r="242" spans="2:10" x14ac:dyDescent="0.25">
      <c r="D242" s="186" t="s">
        <v>81</v>
      </c>
      <c r="E242" s="186"/>
      <c r="F242" s="186"/>
      <c r="G242" s="2"/>
      <c r="H242" s="2" t="s">
        <v>154</v>
      </c>
      <c r="J242" s="2"/>
    </row>
    <row r="243" spans="2:10" ht="9" customHeight="1" x14ac:dyDescent="0.25">
      <c r="D243" s="41"/>
      <c r="E243" s="41"/>
      <c r="H243" s="2"/>
      <c r="I243" s="2"/>
      <c r="J243" s="2"/>
    </row>
    <row r="244" spans="2:10" x14ac:dyDescent="0.25">
      <c r="B244" s="40" t="s">
        <v>57</v>
      </c>
      <c r="D244" s="2" t="s">
        <v>195</v>
      </c>
      <c r="H244" s="42"/>
      <c r="I244" s="42"/>
      <c r="J244" s="42"/>
    </row>
    <row r="246" spans="2:10" x14ac:dyDescent="0.25">
      <c r="D246" s="2"/>
    </row>
  </sheetData>
  <mergeCells count="28">
    <mergeCell ref="C178:F178"/>
    <mergeCell ref="E179:F179"/>
    <mergeCell ref="D241:F241"/>
    <mergeCell ref="D242:F242"/>
    <mergeCell ref="A123:J123"/>
    <mergeCell ref="C124:D124"/>
    <mergeCell ref="E124:F124"/>
    <mergeCell ref="G124:H124"/>
    <mergeCell ref="I124:J124"/>
    <mergeCell ref="C177:F177"/>
    <mergeCell ref="A46:J46"/>
    <mergeCell ref="C47:D47"/>
    <mergeCell ref="E47:F47"/>
    <mergeCell ref="A60:B60"/>
    <mergeCell ref="A73:J73"/>
    <mergeCell ref="C74:D74"/>
    <mergeCell ref="E74:F74"/>
    <mergeCell ref="G74:H74"/>
    <mergeCell ref="I74:J74"/>
    <mergeCell ref="I8:J8"/>
    <mergeCell ref="A10:J10"/>
    <mergeCell ref="A11:J11"/>
    <mergeCell ref="A12:J12"/>
    <mergeCell ref="A14:J14"/>
    <mergeCell ref="C15:D15"/>
    <mergeCell ref="E15:F15"/>
    <mergeCell ref="G15:H15"/>
    <mergeCell ref="I15:J15"/>
  </mergeCells>
  <hyperlinks>
    <hyperlink ref="A12" r:id="rId1" xr:uid="{D22A5C70-7A2F-4FF5-A0ED-BB4BDC63C8CE}"/>
  </hyperlinks>
  <pageMargins left="0.15748031496062992" right="0" top="0" bottom="0" header="0" footer="0"/>
  <pageSetup scale="68" orientation="landscape" r:id="rId2"/>
  <headerFooter alignWithMargins="0"/>
  <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03B1D9-AD2E-4A10-9293-5D9654324378}">
  <dimension ref="A2:AA72"/>
  <sheetViews>
    <sheetView topLeftCell="A21" workbookViewId="0">
      <selection activeCell="C206" sqref="C206"/>
    </sheetView>
  </sheetViews>
  <sheetFormatPr baseColWidth="10" defaultRowHeight="15" x14ac:dyDescent="0.25"/>
  <cols>
    <col min="1" max="1" width="27.85546875" customWidth="1"/>
    <col min="2" max="2" width="13.42578125" customWidth="1"/>
    <col min="3" max="3" width="13.42578125" bestFit="1" customWidth="1"/>
    <col min="4" max="4" width="13" customWidth="1"/>
    <col min="5" max="5" width="14.85546875" bestFit="1" customWidth="1"/>
    <col min="6" max="6" width="14.5703125" customWidth="1"/>
    <col min="7" max="8" width="14.42578125" customWidth="1"/>
    <col min="9" max="9" width="13.42578125" bestFit="1" customWidth="1"/>
    <col min="10" max="10" width="15.7109375" bestFit="1" customWidth="1"/>
    <col min="11" max="11" width="14.5703125" customWidth="1"/>
    <col min="12" max="12" width="14.85546875" bestFit="1" customWidth="1"/>
    <col min="13" max="13" width="13.85546875" bestFit="1" customWidth="1"/>
    <col min="257" max="257" width="27.85546875" customWidth="1"/>
    <col min="258" max="258" width="13.42578125" customWidth="1"/>
    <col min="259" max="259" width="13.42578125" bestFit="1" customWidth="1"/>
    <col min="260" max="260" width="13" customWidth="1"/>
    <col min="261" max="261" width="14.85546875" bestFit="1" customWidth="1"/>
    <col min="262" max="262" width="14.5703125" customWidth="1"/>
    <col min="263" max="264" width="14.42578125" customWidth="1"/>
    <col min="265" max="265" width="13.42578125" bestFit="1" customWidth="1"/>
    <col min="266" max="266" width="15.7109375" bestFit="1" customWidth="1"/>
    <col min="267" max="267" width="14.5703125" customWidth="1"/>
    <col min="268" max="268" width="14.85546875" bestFit="1" customWidth="1"/>
    <col min="269" max="269" width="13.85546875" bestFit="1" customWidth="1"/>
    <col min="513" max="513" width="27.85546875" customWidth="1"/>
    <col min="514" max="514" width="13.42578125" customWidth="1"/>
    <col min="515" max="515" width="13.42578125" bestFit="1" customWidth="1"/>
    <col min="516" max="516" width="13" customWidth="1"/>
    <col min="517" max="517" width="14.85546875" bestFit="1" customWidth="1"/>
    <col min="518" max="518" width="14.5703125" customWidth="1"/>
    <col min="519" max="520" width="14.42578125" customWidth="1"/>
    <col min="521" max="521" width="13.42578125" bestFit="1" customWidth="1"/>
    <col min="522" max="522" width="15.7109375" bestFit="1" customWidth="1"/>
    <col min="523" max="523" width="14.5703125" customWidth="1"/>
    <col min="524" max="524" width="14.85546875" bestFit="1" customWidth="1"/>
    <col min="525" max="525" width="13.85546875" bestFit="1" customWidth="1"/>
    <col min="769" max="769" width="27.85546875" customWidth="1"/>
    <col min="770" max="770" width="13.42578125" customWidth="1"/>
    <col min="771" max="771" width="13.42578125" bestFit="1" customWidth="1"/>
    <col min="772" max="772" width="13" customWidth="1"/>
    <col min="773" max="773" width="14.85546875" bestFit="1" customWidth="1"/>
    <col min="774" max="774" width="14.5703125" customWidth="1"/>
    <col min="775" max="776" width="14.42578125" customWidth="1"/>
    <col min="777" max="777" width="13.42578125" bestFit="1" customWidth="1"/>
    <col min="778" max="778" width="15.7109375" bestFit="1" customWidth="1"/>
    <col min="779" max="779" width="14.5703125" customWidth="1"/>
    <col min="780" max="780" width="14.85546875" bestFit="1" customWidth="1"/>
    <col min="781" max="781" width="13.85546875" bestFit="1" customWidth="1"/>
    <col min="1025" max="1025" width="27.85546875" customWidth="1"/>
    <col min="1026" max="1026" width="13.42578125" customWidth="1"/>
    <col min="1027" max="1027" width="13.42578125" bestFit="1" customWidth="1"/>
    <col min="1028" max="1028" width="13" customWidth="1"/>
    <col min="1029" max="1029" width="14.85546875" bestFit="1" customWidth="1"/>
    <col min="1030" max="1030" width="14.5703125" customWidth="1"/>
    <col min="1031" max="1032" width="14.42578125" customWidth="1"/>
    <col min="1033" max="1033" width="13.42578125" bestFit="1" customWidth="1"/>
    <col min="1034" max="1034" width="15.7109375" bestFit="1" customWidth="1"/>
    <col min="1035" max="1035" width="14.5703125" customWidth="1"/>
    <col min="1036" max="1036" width="14.85546875" bestFit="1" customWidth="1"/>
    <col min="1037" max="1037" width="13.85546875" bestFit="1" customWidth="1"/>
    <col min="1281" max="1281" width="27.85546875" customWidth="1"/>
    <col min="1282" max="1282" width="13.42578125" customWidth="1"/>
    <col min="1283" max="1283" width="13.42578125" bestFit="1" customWidth="1"/>
    <col min="1284" max="1284" width="13" customWidth="1"/>
    <col min="1285" max="1285" width="14.85546875" bestFit="1" customWidth="1"/>
    <col min="1286" max="1286" width="14.5703125" customWidth="1"/>
    <col min="1287" max="1288" width="14.42578125" customWidth="1"/>
    <col min="1289" max="1289" width="13.42578125" bestFit="1" customWidth="1"/>
    <col min="1290" max="1290" width="15.7109375" bestFit="1" customWidth="1"/>
    <col min="1291" max="1291" width="14.5703125" customWidth="1"/>
    <col min="1292" max="1292" width="14.85546875" bestFit="1" customWidth="1"/>
    <col min="1293" max="1293" width="13.85546875" bestFit="1" customWidth="1"/>
    <col min="1537" max="1537" width="27.85546875" customWidth="1"/>
    <col min="1538" max="1538" width="13.42578125" customWidth="1"/>
    <col min="1539" max="1539" width="13.42578125" bestFit="1" customWidth="1"/>
    <col min="1540" max="1540" width="13" customWidth="1"/>
    <col min="1541" max="1541" width="14.85546875" bestFit="1" customWidth="1"/>
    <col min="1542" max="1542" width="14.5703125" customWidth="1"/>
    <col min="1543" max="1544" width="14.42578125" customWidth="1"/>
    <col min="1545" max="1545" width="13.42578125" bestFit="1" customWidth="1"/>
    <col min="1546" max="1546" width="15.7109375" bestFit="1" customWidth="1"/>
    <col min="1547" max="1547" width="14.5703125" customWidth="1"/>
    <col min="1548" max="1548" width="14.85546875" bestFit="1" customWidth="1"/>
    <col min="1549" max="1549" width="13.85546875" bestFit="1" customWidth="1"/>
    <col min="1793" max="1793" width="27.85546875" customWidth="1"/>
    <col min="1794" max="1794" width="13.42578125" customWidth="1"/>
    <col min="1795" max="1795" width="13.42578125" bestFit="1" customWidth="1"/>
    <col min="1796" max="1796" width="13" customWidth="1"/>
    <col min="1797" max="1797" width="14.85546875" bestFit="1" customWidth="1"/>
    <col min="1798" max="1798" width="14.5703125" customWidth="1"/>
    <col min="1799" max="1800" width="14.42578125" customWidth="1"/>
    <col min="1801" max="1801" width="13.42578125" bestFit="1" customWidth="1"/>
    <col min="1802" max="1802" width="15.7109375" bestFit="1" customWidth="1"/>
    <col min="1803" max="1803" width="14.5703125" customWidth="1"/>
    <col min="1804" max="1804" width="14.85546875" bestFit="1" customWidth="1"/>
    <col min="1805" max="1805" width="13.85546875" bestFit="1" customWidth="1"/>
    <col min="2049" max="2049" width="27.85546875" customWidth="1"/>
    <col min="2050" max="2050" width="13.42578125" customWidth="1"/>
    <col min="2051" max="2051" width="13.42578125" bestFit="1" customWidth="1"/>
    <col min="2052" max="2052" width="13" customWidth="1"/>
    <col min="2053" max="2053" width="14.85546875" bestFit="1" customWidth="1"/>
    <col min="2054" max="2054" width="14.5703125" customWidth="1"/>
    <col min="2055" max="2056" width="14.42578125" customWidth="1"/>
    <col min="2057" max="2057" width="13.42578125" bestFit="1" customWidth="1"/>
    <col min="2058" max="2058" width="15.7109375" bestFit="1" customWidth="1"/>
    <col min="2059" max="2059" width="14.5703125" customWidth="1"/>
    <col min="2060" max="2060" width="14.85546875" bestFit="1" customWidth="1"/>
    <col min="2061" max="2061" width="13.85546875" bestFit="1" customWidth="1"/>
    <col min="2305" max="2305" width="27.85546875" customWidth="1"/>
    <col min="2306" max="2306" width="13.42578125" customWidth="1"/>
    <col min="2307" max="2307" width="13.42578125" bestFit="1" customWidth="1"/>
    <col min="2308" max="2308" width="13" customWidth="1"/>
    <col min="2309" max="2309" width="14.85546875" bestFit="1" customWidth="1"/>
    <col min="2310" max="2310" width="14.5703125" customWidth="1"/>
    <col min="2311" max="2312" width="14.42578125" customWidth="1"/>
    <col min="2313" max="2313" width="13.42578125" bestFit="1" customWidth="1"/>
    <col min="2314" max="2314" width="15.7109375" bestFit="1" customWidth="1"/>
    <col min="2315" max="2315" width="14.5703125" customWidth="1"/>
    <col min="2316" max="2316" width="14.85546875" bestFit="1" customWidth="1"/>
    <col min="2317" max="2317" width="13.85546875" bestFit="1" customWidth="1"/>
    <col min="2561" max="2561" width="27.85546875" customWidth="1"/>
    <col min="2562" max="2562" width="13.42578125" customWidth="1"/>
    <col min="2563" max="2563" width="13.42578125" bestFit="1" customWidth="1"/>
    <col min="2564" max="2564" width="13" customWidth="1"/>
    <col min="2565" max="2565" width="14.85546875" bestFit="1" customWidth="1"/>
    <col min="2566" max="2566" width="14.5703125" customWidth="1"/>
    <col min="2567" max="2568" width="14.42578125" customWidth="1"/>
    <col min="2569" max="2569" width="13.42578125" bestFit="1" customWidth="1"/>
    <col min="2570" max="2570" width="15.7109375" bestFit="1" customWidth="1"/>
    <col min="2571" max="2571" width="14.5703125" customWidth="1"/>
    <col min="2572" max="2572" width="14.85546875" bestFit="1" customWidth="1"/>
    <col min="2573" max="2573" width="13.85546875" bestFit="1" customWidth="1"/>
    <col min="2817" max="2817" width="27.85546875" customWidth="1"/>
    <col min="2818" max="2818" width="13.42578125" customWidth="1"/>
    <col min="2819" max="2819" width="13.42578125" bestFit="1" customWidth="1"/>
    <col min="2820" max="2820" width="13" customWidth="1"/>
    <col min="2821" max="2821" width="14.85546875" bestFit="1" customWidth="1"/>
    <col min="2822" max="2822" width="14.5703125" customWidth="1"/>
    <col min="2823" max="2824" width="14.42578125" customWidth="1"/>
    <col min="2825" max="2825" width="13.42578125" bestFit="1" customWidth="1"/>
    <col min="2826" max="2826" width="15.7109375" bestFit="1" customWidth="1"/>
    <col min="2827" max="2827" width="14.5703125" customWidth="1"/>
    <col min="2828" max="2828" width="14.85546875" bestFit="1" customWidth="1"/>
    <col min="2829" max="2829" width="13.85546875" bestFit="1" customWidth="1"/>
    <col min="3073" max="3073" width="27.85546875" customWidth="1"/>
    <col min="3074" max="3074" width="13.42578125" customWidth="1"/>
    <col min="3075" max="3075" width="13.42578125" bestFit="1" customWidth="1"/>
    <col min="3076" max="3076" width="13" customWidth="1"/>
    <col min="3077" max="3077" width="14.85546875" bestFit="1" customWidth="1"/>
    <col min="3078" max="3078" width="14.5703125" customWidth="1"/>
    <col min="3079" max="3080" width="14.42578125" customWidth="1"/>
    <col min="3081" max="3081" width="13.42578125" bestFit="1" customWidth="1"/>
    <col min="3082" max="3082" width="15.7109375" bestFit="1" customWidth="1"/>
    <col min="3083" max="3083" width="14.5703125" customWidth="1"/>
    <col min="3084" max="3084" width="14.85546875" bestFit="1" customWidth="1"/>
    <col min="3085" max="3085" width="13.85546875" bestFit="1" customWidth="1"/>
    <col min="3329" max="3329" width="27.85546875" customWidth="1"/>
    <col min="3330" max="3330" width="13.42578125" customWidth="1"/>
    <col min="3331" max="3331" width="13.42578125" bestFit="1" customWidth="1"/>
    <col min="3332" max="3332" width="13" customWidth="1"/>
    <col min="3333" max="3333" width="14.85546875" bestFit="1" customWidth="1"/>
    <col min="3334" max="3334" width="14.5703125" customWidth="1"/>
    <col min="3335" max="3336" width="14.42578125" customWidth="1"/>
    <col min="3337" max="3337" width="13.42578125" bestFit="1" customWidth="1"/>
    <col min="3338" max="3338" width="15.7109375" bestFit="1" customWidth="1"/>
    <col min="3339" max="3339" width="14.5703125" customWidth="1"/>
    <col min="3340" max="3340" width="14.85546875" bestFit="1" customWidth="1"/>
    <col min="3341" max="3341" width="13.85546875" bestFit="1" customWidth="1"/>
    <col min="3585" max="3585" width="27.85546875" customWidth="1"/>
    <col min="3586" max="3586" width="13.42578125" customWidth="1"/>
    <col min="3587" max="3587" width="13.42578125" bestFit="1" customWidth="1"/>
    <col min="3588" max="3588" width="13" customWidth="1"/>
    <col min="3589" max="3589" width="14.85546875" bestFit="1" customWidth="1"/>
    <col min="3590" max="3590" width="14.5703125" customWidth="1"/>
    <col min="3591" max="3592" width="14.42578125" customWidth="1"/>
    <col min="3593" max="3593" width="13.42578125" bestFit="1" customWidth="1"/>
    <col min="3594" max="3594" width="15.7109375" bestFit="1" customWidth="1"/>
    <col min="3595" max="3595" width="14.5703125" customWidth="1"/>
    <col min="3596" max="3596" width="14.85546875" bestFit="1" customWidth="1"/>
    <col min="3597" max="3597" width="13.85546875" bestFit="1" customWidth="1"/>
    <col min="3841" max="3841" width="27.85546875" customWidth="1"/>
    <col min="3842" max="3842" width="13.42578125" customWidth="1"/>
    <col min="3843" max="3843" width="13.42578125" bestFit="1" customWidth="1"/>
    <col min="3844" max="3844" width="13" customWidth="1"/>
    <col min="3845" max="3845" width="14.85546875" bestFit="1" customWidth="1"/>
    <col min="3846" max="3846" width="14.5703125" customWidth="1"/>
    <col min="3847" max="3848" width="14.42578125" customWidth="1"/>
    <col min="3849" max="3849" width="13.42578125" bestFit="1" customWidth="1"/>
    <col min="3850" max="3850" width="15.7109375" bestFit="1" customWidth="1"/>
    <col min="3851" max="3851" width="14.5703125" customWidth="1"/>
    <col min="3852" max="3852" width="14.85546875" bestFit="1" customWidth="1"/>
    <col min="3853" max="3853" width="13.85546875" bestFit="1" customWidth="1"/>
    <col min="4097" max="4097" width="27.85546875" customWidth="1"/>
    <col min="4098" max="4098" width="13.42578125" customWidth="1"/>
    <col min="4099" max="4099" width="13.42578125" bestFit="1" customWidth="1"/>
    <col min="4100" max="4100" width="13" customWidth="1"/>
    <col min="4101" max="4101" width="14.85546875" bestFit="1" customWidth="1"/>
    <col min="4102" max="4102" width="14.5703125" customWidth="1"/>
    <col min="4103" max="4104" width="14.42578125" customWidth="1"/>
    <col min="4105" max="4105" width="13.42578125" bestFit="1" customWidth="1"/>
    <col min="4106" max="4106" width="15.7109375" bestFit="1" customWidth="1"/>
    <col min="4107" max="4107" width="14.5703125" customWidth="1"/>
    <col min="4108" max="4108" width="14.85546875" bestFit="1" customWidth="1"/>
    <col min="4109" max="4109" width="13.85546875" bestFit="1" customWidth="1"/>
    <col min="4353" max="4353" width="27.85546875" customWidth="1"/>
    <col min="4354" max="4354" width="13.42578125" customWidth="1"/>
    <col min="4355" max="4355" width="13.42578125" bestFit="1" customWidth="1"/>
    <col min="4356" max="4356" width="13" customWidth="1"/>
    <col min="4357" max="4357" width="14.85546875" bestFit="1" customWidth="1"/>
    <col min="4358" max="4358" width="14.5703125" customWidth="1"/>
    <col min="4359" max="4360" width="14.42578125" customWidth="1"/>
    <col min="4361" max="4361" width="13.42578125" bestFit="1" customWidth="1"/>
    <col min="4362" max="4362" width="15.7109375" bestFit="1" customWidth="1"/>
    <col min="4363" max="4363" width="14.5703125" customWidth="1"/>
    <col min="4364" max="4364" width="14.85546875" bestFit="1" customWidth="1"/>
    <col min="4365" max="4365" width="13.85546875" bestFit="1" customWidth="1"/>
    <col min="4609" max="4609" width="27.85546875" customWidth="1"/>
    <col min="4610" max="4610" width="13.42578125" customWidth="1"/>
    <col min="4611" max="4611" width="13.42578125" bestFit="1" customWidth="1"/>
    <col min="4612" max="4612" width="13" customWidth="1"/>
    <col min="4613" max="4613" width="14.85546875" bestFit="1" customWidth="1"/>
    <col min="4614" max="4614" width="14.5703125" customWidth="1"/>
    <col min="4615" max="4616" width="14.42578125" customWidth="1"/>
    <col min="4617" max="4617" width="13.42578125" bestFit="1" customWidth="1"/>
    <col min="4618" max="4618" width="15.7109375" bestFit="1" customWidth="1"/>
    <col min="4619" max="4619" width="14.5703125" customWidth="1"/>
    <col min="4620" max="4620" width="14.85546875" bestFit="1" customWidth="1"/>
    <col min="4621" max="4621" width="13.85546875" bestFit="1" customWidth="1"/>
    <col min="4865" max="4865" width="27.85546875" customWidth="1"/>
    <col min="4866" max="4866" width="13.42578125" customWidth="1"/>
    <col min="4867" max="4867" width="13.42578125" bestFit="1" customWidth="1"/>
    <col min="4868" max="4868" width="13" customWidth="1"/>
    <col min="4869" max="4869" width="14.85546875" bestFit="1" customWidth="1"/>
    <col min="4870" max="4870" width="14.5703125" customWidth="1"/>
    <col min="4871" max="4872" width="14.42578125" customWidth="1"/>
    <col min="4873" max="4873" width="13.42578125" bestFit="1" customWidth="1"/>
    <col min="4874" max="4874" width="15.7109375" bestFit="1" customWidth="1"/>
    <col min="4875" max="4875" width="14.5703125" customWidth="1"/>
    <col min="4876" max="4876" width="14.85546875" bestFit="1" customWidth="1"/>
    <col min="4877" max="4877" width="13.85546875" bestFit="1" customWidth="1"/>
    <col min="5121" max="5121" width="27.85546875" customWidth="1"/>
    <col min="5122" max="5122" width="13.42578125" customWidth="1"/>
    <col min="5123" max="5123" width="13.42578125" bestFit="1" customWidth="1"/>
    <col min="5124" max="5124" width="13" customWidth="1"/>
    <col min="5125" max="5125" width="14.85546875" bestFit="1" customWidth="1"/>
    <col min="5126" max="5126" width="14.5703125" customWidth="1"/>
    <col min="5127" max="5128" width="14.42578125" customWidth="1"/>
    <col min="5129" max="5129" width="13.42578125" bestFit="1" customWidth="1"/>
    <col min="5130" max="5130" width="15.7109375" bestFit="1" customWidth="1"/>
    <col min="5131" max="5131" width="14.5703125" customWidth="1"/>
    <col min="5132" max="5132" width="14.85546875" bestFit="1" customWidth="1"/>
    <col min="5133" max="5133" width="13.85546875" bestFit="1" customWidth="1"/>
    <col min="5377" max="5377" width="27.85546875" customWidth="1"/>
    <col min="5378" max="5378" width="13.42578125" customWidth="1"/>
    <col min="5379" max="5379" width="13.42578125" bestFit="1" customWidth="1"/>
    <col min="5380" max="5380" width="13" customWidth="1"/>
    <col min="5381" max="5381" width="14.85546875" bestFit="1" customWidth="1"/>
    <col min="5382" max="5382" width="14.5703125" customWidth="1"/>
    <col min="5383" max="5384" width="14.42578125" customWidth="1"/>
    <col min="5385" max="5385" width="13.42578125" bestFit="1" customWidth="1"/>
    <col min="5386" max="5386" width="15.7109375" bestFit="1" customWidth="1"/>
    <col min="5387" max="5387" width="14.5703125" customWidth="1"/>
    <col min="5388" max="5388" width="14.85546875" bestFit="1" customWidth="1"/>
    <col min="5389" max="5389" width="13.85546875" bestFit="1" customWidth="1"/>
    <col min="5633" max="5633" width="27.85546875" customWidth="1"/>
    <col min="5634" max="5634" width="13.42578125" customWidth="1"/>
    <col min="5635" max="5635" width="13.42578125" bestFit="1" customWidth="1"/>
    <col min="5636" max="5636" width="13" customWidth="1"/>
    <col min="5637" max="5637" width="14.85546875" bestFit="1" customWidth="1"/>
    <col min="5638" max="5638" width="14.5703125" customWidth="1"/>
    <col min="5639" max="5640" width="14.42578125" customWidth="1"/>
    <col min="5641" max="5641" width="13.42578125" bestFit="1" customWidth="1"/>
    <col min="5642" max="5642" width="15.7109375" bestFit="1" customWidth="1"/>
    <col min="5643" max="5643" width="14.5703125" customWidth="1"/>
    <col min="5644" max="5644" width="14.85546875" bestFit="1" customWidth="1"/>
    <col min="5645" max="5645" width="13.85546875" bestFit="1" customWidth="1"/>
    <col min="5889" max="5889" width="27.85546875" customWidth="1"/>
    <col min="5890" max="5890" width="13.42578125" customWidth="1"/>
    <col min="5891" max="5891" width="13.42578125" bestFit="1" customWidth="1"/>
    <col min="5892" max="5892" width="13" customWidth="1"/>
    <col min="5893" max="5893" width="14.85546875" bestFit="1" customWidth="1"/>
    <col min="5894" max="5894" width="14.5703125" customWidth="1"/>
    <col min="5895" max="5896" width="14.42578125" customWidth="1"/>
    <col min="5897" max="5897" width="13.42578125" bestFit="1" customWidth="1"/>
    <col min="5898" max="5898" width="15.7109375" bestFit="1" customWidth="1"/>
    <col min="5899" max="5899" width="14.5703125" customWidth="1"/>
    <col min="5900" max="5900" width="14.85546875" bestFit="1" customWidth="1"/>
    <col min="5901" max="5901" width="13.85546875" bestFit="1" customWidth="1"/>
    <col min="6145" max="6145" width="27.85546875" customWidth="1"/>
    <col min="6146" max="6146" width="13.42578125" customWidth="1"/>
    <col min="6147" max="6147" width="13.42578125" bestFit="1" customWidth="1"/>
    <col min="6148" max="6148" width="13" customWidth="1"/>
    <col min="6149" max="6149" width="14.85546875" bestFit="1" customWidth="1"/>
    <col min="6150" max="6150" width="14.5703125" customWidth="1"/>
    <col min="6151" max="6152" width="14.42578125" customWidth="1"/>
    <col min="6153" max="6153" width="13.42578125" bestFit="1" customWidth="1"/>
    <col min="6154" max="6154" width="15.7109375" bestFit="1" customWidth="1"/>
    <col min="6155" max="6155" width="14.5703125" customWidth="1"/>
    <col min="6156" max="6156" width="14.85546875" bestFit="1" customWidth="1"/>
    <col min="6157" max="6157" width="13.85546875" bestFit="1" customWidth="1"/>
    <col min="6401" max="6401" width="27.85546875" customWidth="1"/>
    <col min="6402" max="6402" width="13.42578125" customWidth="1"/>
    <col min="6403" max="6403" width="13.42578125" bestFit="1" customWidth="1"/>
    <col min="6404" max="6404" width="13" customWidth="1"/>
    <col min="6405" max="6405" width="14.85546875" bestFit="1" customWidth="1"/>
    <col min="6406" max="6406" width="14.5703125" customWidth="1"/>
    <col min="6407" max="6408" width="14.42578125" customWidth="1"/>
    <col min="6409" max="6409" width="13.42578125" bestFit="1" customWidth="1"/>
    <col min="6410" max="6410" width="15.7109375" bestFit="1" customWidth="1"/>
    <col min="6411" max="6411" width="14.5703125" customWidth="1"/>
    <col min="6412" max="6412" width="14.85546875" bestFit="1" customWidth="1"/>
    <col min="6413" max="6413" width="13.85546875" bestFit="1" customWidth="1"/>
    <col min="6657" max="6657" width="27.85546875" customWidth="1"/>
    <col min="6658" max="6658" width="13.42578125" customWidth="1"/>
    <col min="6659" max="6659" width="13.42578125" bestFit="1" customWidth="1"/>
    <col min="6660" max="6660" width="13" customWidth="1"/>
    <col min="6661" max="6661" width="14.85546875" bestFit="1" customWidth="1"/>
    <col min="6662" max="6662" width="14.5703125" customWidth="1"/>
    <col min="6663" max="6664" width="14.42578125" customWidth="1"/>
    <col min="6665" max="6665" width="13.42578125" bestFit="1" customWidth="1"/>
    <col min="6666" max="6666" width="15.7109375" bestFit="1" customWidth="1"/>
    <col min="6667" max="6667" width="14.5703125" customWidth="1"/>
    <col min="6668" max="6668" width="14.85546875" bestFit="1" customWidth="1"/>
    <col min="6669" max="6669" width="13.85546875" bestFit="1" customWidth="1"/>
    <col min="6913" max="6913" width="27.85546875" customWidth="1"/>
    <col min="6914" max="6914" width="13.42578125" customWidth="1"/>
    <col min="6915" max="6915" width="13.42578125" bestFit="1" customWidth="1"/>
    <col min="6916" max="6916" width="13" customWidth="1"/>
    <col min="6917" max="6917" width="14.85546875" bestFit="1" customWidth="1"/>
    <col min="6918" max="6918" width="14.5703125" customWidth="1"/>
    <col min="6919" max="6920" width="14.42578125" customWidth="1"/>
    <col min="6921" max="6921" width="13.42578125" bestFit="1" customWidth="1"/>
    <col min="6922" max="6922" width="15.7109375" bestFit="1" customWidth="1"/>
    <col min="6923" max="6923" width="14.5703125" customWidth="1"/>
    <col min="6924" max="6924" width="14.85546875" bestFit="1" customWidth="1"/>
    <col min="6925" max="6925" width="13.85546875" bestFit="1" customWidth="1"/>
    <col min="7169" max="7169" width="27.85546875" customWidth="1"/>
    <col min="7170" max="7170" width="13.42578125" customWidth="1"/>
    <col min="7171" max="7171" width="13.42578125" bestFit="1" customWidth="1"/>
    <col min="7172" max="7172" width="13" customWidth="1"/>
    <col min="7173" max="7173" width="14.85546875" bestFit="1" customWidth="1"/>
    <col min="7174" max="7174" width="14.5703125" customWidth="1"/>
    <col min="7175" max="7176" width="14.42578125" customWidth="1"/>
    <col min="7177" max="7177" width="13.42578125" bestFit="1" customWidth="1"/>
    <col min="7178" max="7178" width="15.7109375" bestFit="1" customWidth="1"/>
    <col min="7179" max="7179" width="14.5703125" customWidth="1"/>
    <col min="7180" max="7180" width="14.85546875" bestFit="1" customWidth="1"/>
    <col min="7181" max="7181" width="13.85546875" bestFit="1" customWidth="1"/>
    <col min="7425" max="7425" width="27.85546875" customWidth="1"/>
    <col min="7426" max="7426" width="13.42578125" customWidth="1"/>
    <col min="7427" max="7427" width="13.42578125" bestFit="1" customWidth="1"/>
    <col min="7428" max="7428" width="13" customWidth="1"/>
    <col min="7429" max="7429" width="14.85546875" bestFit="1" customWidth="1"/>
    <col min="7430" max="7430" width="14.5703125" customWidth="1"/>
    <col min="7431" max="7432" width="14.42578125" customWidth="1"/>
    <col min="7433" max="7433" width="13.42578125" bestFit="1" customWidth="1"/>
    <col min="7434" max="7434" width="15.7109375" bestFit="1" customWidth="1"/>
    <col min="7435" max="7435" width="14.5703125" customWidth="1"/>
    <col min="7436" max="7436" width="14.85546875" bestFit="1" customWidth="1"/>
    <col min="7437" max="7437" width="13.85546875" bestFit="1" customWidth="1"/>
    <col min="7681" max="7681" width="27.85546875" customWidth="1"/>
    <col min="7682" max="7682" width="13.42578125" customWidth="1"/>
    <col min="7683" max="7683" width="13.42578125" bestFit="1" customWidth="1"/>
    <col min="7684" max="7684" width="13" customWidth="1"/>
    <col min="7685" max="7685" width="14.85546875" bestFit="1" customWidth="1"/>
    <col min="7686" max="7686" width="14.5703125" customWidth="1"/>
    <col min="7687" max="7688" width="14.42578125" customWidth="1"/>
    <col min="7689" max="7689" width="13.42578125" bestFit="1" customWidth="1"/>
    <col min="7690" max="7690" width="15.7109375" bestFit="1" customWidth="1"/>
    <col min="7691" max="7691" width="14.5703125" customWidth="1"/>
    <col min="7692" max="7692" width="14.85546875" bestFit="1" customWidth="1"/>
    <col min="7693" max="7693" width="13.85546875" bestFit="1" customWidth="1"/>
    <col min="7937" max="7937" width="27.85546875" customWidth="1"/>
    <col min="7938" max="7938" width="13.42578125" customWidth="1"/>
    <col min="7939" max="7939" width="13.42578125" bestFit="1" customWidth="1"/>
    <col min="7940" max="7940" width="13" customWidth="1"/>
    <col min="7941" max="7941" width="14.85546875" bestFit="1" customWidth="1"/>
    <col min="7942" max="7942" width="14.5703125" customWidth="1"/>
    <col min="7943" max="7944" width="14.42578125" customWidth="1"/>
    <col min="7945" max="7945" width="13.42578125" bestFit="1" customWidth="1"/>
    <col min="7946" max="7946" width="15.7109375" bestFit="1" customWidth="1"/>
    <col min="7947" max="7947" width="14.5703125" customWidth="1"/>
    <col min="7948" max="7948" width="14.85546875" bestFit="1" customWidth="1"/>
    <col min="7949" max="7949" width="13.85546875" bestFit="1" customWidth="1"/>
    <col min="8193" max="8193" width="27.85546875" customWidth="1"/>
    <col min="8194" max="8194" width="13.42578125" customWidth="1"/>
    <col min="8195" max="8195" width="13.42578125" bestFit="1" customWidth="1"/>
    <col min="8196" max="8196" width="13" customWidth="1"/>
    <col min="8197" max="8197" width="14.85546875" bestFit="1" customWidth="1"/>
    <col min="8198" max="8198" width="14.5703125" customWidth="1"/>
    <col min="8199" max="8200" width="14.42578125" customWidth="1"/>
    <col min="8201" max="8201" width="13.42578125" bestFit="1" customWidth="1"/>
    <col min="8202" max="8202" width="15.7109375" bestFit="1" customWidth="1"/>
    <col min="8203" max="8203" width="14.5703125" customWidth="1"/>
    <col min="8204" max="8204" width="14.85546875" bestFit="1" customWidth="1"/>
    <col min="8205" max="8205" width="13.85546875" bestFit="1" customWidth="1"/>
    <col min="8449" max="8449" width="27.85546875" customWidth="1"/>
    <col min="8450" max="8450" width="13.42578125" customWidth="1"/>
    <col min="8451" max="8451" width="13.42578125" bestFit="1" customWidth="1"/>
    <col min="8452" max="8452" width="13" customWidth="1"/>
    <col min="8453" max="8453" width="14.85546875" bestFit="1" customWidth="1"/>
    <col min="8454" max="8454" width="14.5703125" customWidth="1"/>
    <col min="8455" max="8456" width="14.42578125" customWidth="1"/>
    <col min="8457" max="8457" width="13.42578125" bestFit="1" customWidth="1"/>
    <col min="8458" max="8458" width="15.7109375" bestFit="1" customWidth="1"/>
    <col min="8459" max="8459" width="14.5703125" customWidth="1"/>
    <col min="8460" max="8460" width="14.85546875" bestFit="1" customWidth="1"/>
    <col min="8461" max="8461" width="13.85546875" bestFit="1" customWidth="1"/>
    <col min="8705" max="8705" width="27.85546875" customWidth="1"/>
    <col min="8706" max="8706" width="13.42578125" customWidth="1"/>
    <col min="8707" max="8707" width="13.42578125" bestFit="1" customWidth="1"/>
    <col min="8708" max="8708" width="13" customWidth="1"/>
    <col min="8709" max="8709" width="14.85546875" bestFit="1" customWidth="1"/>
    <col min="8710" max="8710" width="14.5703125" customWidth="1"/>
    <col min="8711" max="8712" width="14.42578125" customWidth="1"/>
    <col min="8713" max="8713" width="13.42578125" bestFit="1" customWidth="1"/>
    <col min="8714" max="8714" width="15.7109375" bestFit="1" customWidth="1"/>
    <col min="8715" max="8715" width="14.5703125" customWidth="1"/>
    <col min="8716" max="8716" width="14.85546875" bestFit="1" customWidth="1"/>
    <col min="8717" max="8717" width="13.85546875" bestFit="1" customWidth="1"/>
    <col min="8961" max="8961" width="27.85546875" customWidth="1"/>
    <col min="8962" max="8962" width="13.42578125" customWidth="1"/>
    <col min="8963" max="8963" width="13.42578125" bestFit="1" customWidth="1"/>
    <col min="8964" max="8964" width="13" customWidth="1"/>
    <col min="8965" max="8965" width="14.85546875" bestFit="1" customWidth="1"/>
    <col min="8966" max="8966" width="14.5703125" customWidth="1"/>
    <col min="8967" max="8968" width="14.42578125" customWidth="1"/>
    <col min="8969" max="8969" width="13.42578125" bestFit="1" customWidth="1"/>
    <col min="8970" max="8970" width="15.7109375" bestFit="1" customWidth="1"/>
    <col min="8971" max="8971" width="14.5703125" customWidth="1"/>
    <col min="8972" max="8972" width="14.85546875" bestFit="1" customWidth="1"/>
    <col min="8973" max="8973" width="13.85546875" bestFit="1" customWidth="1"/>
    <col min="9217" max="9217" width="27.85546875" customWidth="1"/>
    <col min="9218" max="9218" width="13.42578125" customWidth="1"/>
    <col min="9219" max="9219" width="13.42578125" bestFit="1" customWidth="1"/>
    <col min="9220" max="9220" width="13" customWidth="1"/>
    <col min="9221" max="9221" width="14.85546875" bestFit="1" customWidth="1"/>
    <col min="9222" max="9222" width="14.5703125" customWidth="1"/>
    <col min="9223" max="9224" width="14.42578125" customWidth="1"/>
    <col min="9225" max="9225" width="13.42578125" bestFit="1" customWidth="1"/>
    <col min="9226" max="9226" width="15.7109375" bestFit="1" customWidth="1"/>
    <col min="9227" max="9227" width="14.5703125" customWidth="1"/>
    <col min="9228" max="9228" width="14.85546875" bestFit="1" customWidth="1"/>
    <col min="9229" max="9229" width="13.85546875" bestFit="1" customWidth="1"/>
    <col min="9473" max="9473" width="27.85546875" customWidth="1"/>
    <col min="9474" max="9474" width="13.42578125" customWidth="1"/>
    <col min="9475" max="9475" width="13.42578125" bestFit="1" customWidth="1"/>
    <col min="9476" max="9476" width="13" customWidth="1"/>
    <col min="9477" max="9477" width="14.85546875" bestFit="1" customWidth="1"/>
    <col min="9478" max="9478" width="14.5703125" customWidth="1"/>
    <col min="9479" max="9480" width="14.42578125" customWidth="1"/>
    <col min="9481" max="9481" width="13.42578125" bestFit="1" customWidth="1"/>
    <col min="9482" max="9482" width="15.7109375" bestFit="1" customWidth="1"/>
    <col min="9483" max="9483" width="14.5703125" customWidth="1"/>
    <col min="9484" max="9484" width="14.85546875" bestFit="1" customWidth="1"/>
    <col min="9485" max="9485" width="13.85546875" bestFit="1" customWidth="1"/>
    <col min="9729" max="9729" width="27.85546875" customWidth="1"/>
    <col min="9730" max="9730" width="13.42578125" customWidth="1"/>
    <col min="9731" max="9731" width="13.42578125" bestFit="1" customWidth="1"/>
    <col min="9732" max="9732" width="13" customWidth="1"/>
    <col min="9733" max="9733" width="14.85546875" bestFit="1" customWidth="1"/>
    <col min="9734" max="9734" width="14.5703125" customWidth="1"/>
    <col min="9735" max="9736" width="14.42578125" customWidth="1"/>
    <col min="9737" max="9737" width="13.42578125" bestFit="1" customWidth="1"/>
    <col min="9738" max="9738" width="15.7109375" bestFit="1" customWidth="1"/>
    <col min="9739" max="9739" width="14.5703125" customWidth="1"/>
    <col min="9740" max="9740" width="14.85546875" bestFit="1" customWidth="1"/>
    <col min="9741" max="9741" width="13.85546875" bestFit="1" customWidth="1"/>
    <col min="9985" max="9985" width="27.85546875" customWidth="1"/>
    <col min="9986" max="9986" width="13.42578125" customWidth="1"/>
    <col min="9987" max="9987" width="13.42578125" bestFit="1" customWidth="1"/>
    <col min="9988" max="9988" width="13" customWidth="1"/>
    <col min="9989" max="9989" width="14.85546875" bestFit="1" customWidth="1"/>
    <col min="9990" max="9990" width="14.5703125" customWidth="1"/>
    <col min="9991" max="9992" width="14.42578125" customWidth="1"/>
    <col min="9993" max="9993" width="13.42578125" bestFit="1" customWidth="1"/>
    <col min="9994" max="9994" width="15.7109375" bestFit="1" customWidth="1"/>
    <col min="9995" max="9995" width="14.5703125" customWidth="1"/>
    <col min="9996" max="9996" width="14.85546875" bestFit="1" customWidth="1"/>
    <col min="9997" max="9997" width="13.85546875" bestFit="1" customWidth="1"/>
    <col min="10241" max="10241" width="27.85546875" customWidth="1"/>
    <col min="10242" max="10242" width="13.42578125" customWidth="1"/>
    <col min="10243" max="10243" width="13.42578125" bestFit="1" customWidth="1"/>
    <col min="10244" max="10244" width="13" customWidth="1"/>
    <col min="10245" max="10245" width="14.85546875" bestFit="1" customWidth="1"/>
    <col min="10246" max="10246" width="14.5703125" customWidth="1"/>
    <col min="10247" max="10248" width="14.42578125" customWidth="1"/>
    <col min="10249" max="10249" width="13.42578125" bestFit="1" customWidth="1"/>
    <col min="10250" max="10250" width="15.7109375" bestFit="1" customWidth="1"/>
    <col min="10251" max="10251" width="14.5703125" customWidth="1"/>
    <col min="10252" max="10252" width="14.85546875" bestFit="1" customWidth="1"/>
    <col min="10253" max="10253" width="13.85546875" bestFit="1" customWidth="1"/>
    <col min="10497" max="10497" width="27.85546875" customWidth="1"/>
    <col min="10498" max="10498" width="13.42578125" customWidth="1"/>
    <col min="10499" max="10499" width="13.42578125" bestFit="1" customWidth="1"/>
    <col min="10500" max="10500" width="13" customWidth="1"/>
    <col min="10501" max="10501" width="14.85546875" bestFit="1" customWidth="1"/>
    <col min="10502" max="10502" width="14.5703125" customWidth="1"/>
    <col min="10503" max="10504" width="14.42578125" customWidth="1"/>
    <col min="10505" max="10505" width="13.42578125" bestFit="1" customWidth="1"/>
    <col min="10506" max="10506" width="15.7109375" bestFit="1" customWidth="1"/>
    <col min="10507" max="10507" width="14.5703125" customWidth="1"/>
    <col min="10508" max="10508" width="14.85546875" bestFit="1" customWidth="1"/>
    <col min="10509" max="10509" width="13.85546875" bestFit="1" customWidth="1"/>
    <col min="10753" max="10753" width="27.85546875" customWidth="1"/>
    <col min="10754" max="10754" width="13.42578125" customWidth="1"/>
    <col min="10755" max="10755" width="13.42578125" bestFit="1" customWidth="1"/>
    <col min="10756" max="10756" width="13" customWidth="1"/>
    <col min="10757" max="10757" width="14.85546875" bestFit="1" customWidth="1"/>
    <col min="10758" max="10758" width="14.5703125" customWidth="1"/>
    <col min="10759" max="10760" width="14.42578125" customWidth="1"/>
    <col min="10761" max="10761" width="13.42578125" bestFit="1" customWidth="1"/>
    <col min="10762" max="10762" width="15.7109375" bestFit="1" customWidth="1"/>
    <col min="10763" max="10763" width="14.5703125" customWidth="1"/>
    <col min="10764" max="10764" width="14.85546875" bestFit="1" customWidth="1"/>
    <col min="10765" max="10765" width="13.85546875" bestFit="1" customWidth="1"/>
    <col min="11009" max="11009" width="27.85546875" customWidth="1"/>
    <col min="11010" max="11010" width="13.42578125" customWidth="1"/>
    <col min="11011" max="11011" width="13.42578125" bestFit="1" customWidth="1"/>
    <col min="11012" max="11012" width="13" customWidth="1"/>
    <col min="11013" max="11013" width="14.85546875" bestFit="1" customWidth="1"/>
    <col min="11014" max="11014" width="14.5703125" customWidth="1"/>
    <col min="11015" max="11016" width="14.42578125" customWidth="1"/>
    <col min="11017" max="11017" width="13.42578125" bestFit="1" customWidth="1"/>
    <col min="11018" max="11018" width="15.7109375" bestFit="1" customWidth="1"/>
    <col min="11019" max="11019" width="14.5703125" customWidth="1"/>
    <col min="11020" max="11020" width="14.85546875" bestFit="1" customWidth="1"/>
    <col min="11021" max="11021" width="13.85546875" bestFit="1" customWidth="1"/>
    <col min="11265" max="11265" width="27.85546875" customWidth="1"/>
    <col min="11266" max="11266" width="13.42578125" customWidth="1"/>
    <col min="11267" max="11267" width="13.42578125" bestFit="1" customWidth="1"/>
    <col min="11268" max="11268" width="13" customWidth="1"/>
    <col min="11269" max="11269" width="14.85546875" bestFit="1" customWidth="1"/>
    <col min="11270" max="11270" width="14.5703125" customWidth="1"/>
    <col min="11271" max="11272" width="14.42578125" customWidth="1"/>
    <col min="11273" max="11273" width="13.42578125" bestFit="1" customWidth="1"/>
    <col min="11274" max="11274" width="15.7109375" bestFit="1" customWidth="1"/>
    <col min="11275" max="11275" width="14.5703125" customWidth="1"/>
    <col min="11276" max="11276" width="14.85546875" bestFit="1" customWidth="1"/>
    <col min="11277" max="11277" width="13.85546875" bestFit="1" customWidth="1"/>
    <col min="11521" max="11521" width="27.85546875" customWidth="1"/>
    <col min="11522" max="11522" width="13.42578125" customWidth="1"/>
    <col min="11523" max="11523" width="13.42578125" bestFit="1" customWidth="1"/>
    <col min="11524" max="11524" width="13" customWidth="1"/>
    <col min="11525" max="11525" width="14.85546875" bestFit="1" customWidth="1"/>
    <col min="11526" max="11526" width="14.5703125" customWidth="1"/>
    <col min="11527" max="11528" width="14.42578125" customWidth="1"/>
    <col min="11529" max="11529" width="13.42578125" bestFit="1" customWidth="1"/>
    <col min="11530" max="11530" width="15.7109375" bestFit="1" customWidth="1"/>
    <col min="11531" max="11531" width="14.5703125" customWidth="1"/>
    <col min="11532" max="11532" width="14.85546875" bestFit="1" customWidth="1"/>
    <col min="11533" max="11533" width="13.85546875" bestFit="1" customWidth="1"/>
    <col min="11777" max="11777" width="27.85546875" customWidth="1"/>
    <col min="11778" max="11778" width="13.42578125" customWidth="1"/>
    <col min="11779" max="11779" width="13.42578125" bestFit="1" customWidth="1"/>
    <col min="11780" max="11780" width="13" customWidth="1"/>
    <col min="11781" max="11781" width="14.85546875" bestFit="1" customWidth="1"/>
    <col min="11782" max="11782" width="14.5703125" customWidth="1"/>
    <col min="11783" max="11784" width="14.42578125" customWidth="1"/>
    <col min="11785" max="11785" width="13.42578125" bestFit="1" customWidth="1"/>
    <col min="11786" max="11786" width="15.7109375" bestFit="1" customWidth="1"/>
    <col min="11787" max="11787" width="14.5703125" customWidth="1"/>
    <col min="11788" max="11788" width="14.85546875" bestFit="1" customWidth="1"/>
    <col min="11789" max="11789" width="13.85546875" bestFit="1" customWidth="1"/>
    <col min="12033" max="12033" width="27.85546875" customWidth="1"/>
    <col min="12034" max="12034" width="13.42578125" customWidth="1"/>
    <col min="12035" max="12035" width="13.42578125" bestFit="1" customWidth="1"/>
    <col min="12036" max="12036" width="13" customWidth="1"/>
    <col min="12037" max="12037" width="14.85546875" bestFit="1" customWidth="1"/>
    <col min="12038" max="12038" width="14.5703125" customWidth="1"/>
    <col min="12039" max="12040" width="14.42578125" customWidth="1"/>
    <col min="12041" max="12041" width="13.42578125" bestFit="1" customWidth="1"/>
    <col min="12042" max="12042" width="15.7109375" bestFit="1" customWidth="1"/>
    <col min="12043" max="12043" width="14.5703125" customWidth="1"/>
    <col min="12044" max="12044" width="14.85546875" bestFit="1" customWidth="1"/>
    <col min="12045" max="12045" width="13.85546875" bestFit="1" customWidth="1"/>
    <col min="12289" max="12289" width="27.85546875" customWidth="1"/>
    <col min="12290" max="12290" width="13.42578125" customWidth="1"/>
    <col min="12291" max="12291" width="13.42578125" bestFit="1" customWidth="1"/>
    <col min="12292" max="12292" width="13" customWidth="1"/>
    <col min="12293" max="12293" width="14.85546875" bestFit="1" customWidth="1"/>
    <col min="12294" max="12294" width="14.5703125" customWidth="1"/>
    <col min="12295" max="12296" width="14.42578125" customWidth="1"/>
    <col min="12297" max="12297" width="13.42578125" bestFit="1" customWidth="1"/>
    <col min="12298" max="12298" width="15.7109375" bestFit="1" customWidth="1"/>
    <col min="12299" max="12299" width="14.5703125" customWidth="1"/>
    <col min="12300" max="12300" width="14.85546875" bestFit="1" customWidth="1"/>
    <col min="12301" max="12301" width="13.85546875" bestFit="1" customWidth="1"/>
    <col min="12545" max="12545" width="27.85546875" customWidth="1"/>
    <col min="12546" max="12546" width="13.42578125" customWidth="1"/>
    <col min="12547" max="12547" width="13.42578125" bestFit="1" customWidth="1"/>
    <col min="12548" max="12548" width="13" customWidth="1"/>
    <col min="12549" max="12549" width="14.85546875" bestFit="1" customWidth="1"/>
    <col min="12550" max="12550" width="14.5703125" customWidth="1"/>
    <col min="12551" max="12552" width="14.42578125" customWidth="1"/>
    <col min="12553" max="12553" width="13.42578125" bestFit="1" customWidth="1"/>
    <col min="12554" max="12554" width="15.7109375" bestFit="1" customWidth="1"/>
    <col min="12555" max="12555" width="14.5703125" customWidth="1"/>
    <col min="12556" max="12556" width="14.85546875" bestFit="1" customWidth="1"/>
    <col min="12557" max="12557" width="13.85546875" bestFit="1" customWidth="1"/>
    <col min="12801" max="12801" width="27.85546875" customWidth="1"/>
    <col min="12802" max="12802" width="13.42578125" customWidth="1"/>
    <col min="12803" max="12803" width="13.42578125" bestFit="1" customWidth="1"/>
    <col min="12804" max="12804" width="13" customWidth="1"/>
    <col min="12805" max="12805" width="14.85546875" bestFit="1" customWidth="1"/>
    <col min="12806" max="12806" width="14.5703125" customWidth="1"/>
    <col min="12807" max="12808" width="14.42578125" customWidth="1"/>
    <col min="12809" max="12809" width="13.42578125" bestFit="1" customWidth="1"/>
    <col min="12810" max="12810" width="15.7109375" bestFit="1" customWidth="1"/>
    <col min="12811" max="12811" width="14.5703125" customWidth="1"/>
    <col min="12812" max="12812" width="14.85546875" bestFit="1" customWidth="1"/>
    <col min="12813" max="12813" width="13.85546875" bestFit="1" customWidth="1"/>
    <col min="13057" max="13057" width="27.85546875" customWidth="1"/>
    <col min="13058" max="13058" width="13.42578125" customWidth="1"/>
    <col min="13059" max="13059" width="13.42578125" bestFit="1" customWidth="1"/>
    <col min="13060" max="13060" width="13" customWidth="1"/>
    <col min="13061" max="13061" width="14.85546875" bestFit="1" customWidth="1"/>
    <col min="13062" max="13062" width="14.5703125" customWidth="1"/>
    <col min="13063" max="13064" width="14.42578125" customWidth="1"/>
    <col min="13065" max="13065" width="13.42578125" bestFit="1" customWidth="1"/>
    <col min="13066" max="13066" width="15.7109375" bestFit="1" customWidth="1"/>
    <col min="13067" max="13067" width="14.5703125" customWidth="1"/>
    <col min="13068" max="13068" width="14.85546875" bestFit="1" customWidth="1"/>
    <col min="13069" max="13069" width="13.85546875" bestFit="1" customWidth="1"/>
    <col min="13313" max="13313" width="27.85546875" customWidth="1"/>
    <col min="13314" max="13314" width="13.42578125" customWidth="1"/>
    <col min="13315" max="13315" width="13.42578125" bestFit="1" customWidth="1"/>
    <col min="13316" max="13316" width="13" customWidth="1"/>
    <col min="13317" max="13317" width="14.85546875" bestFit="1" customWidth="1"/>
    <col min="13318" max="13318" width="14.5703125" customWidth="1"/>
    <col min="13319" max="13320" width="14.42578125" customWidth="1"/>
    <col min="13321" max="13321" width="13.42578125" bestFit="1" customWidth="1"/>
    <col min="13322" max="13322" width="15.7109375" bestFit="1" customWidth="1"/>
    <col min="13323" max="13323" width="14.5703125" customWidth="1"/>
    <col min="13324" max="13324" width="14.85546875" bestFit="1" customWidth="1"/>
    <col min="13325" max="13325" width="13.85546875" bestFit="1" customWidth="1"/>
    <col min="13569" max="13569" width="27.85546875" customWidth="1"/>
    <col min="13570" max="13570" width="13.42578125" customWidth="1"/>
    <col min="13571" max="13571" width="13.42578125" bestFit="1" customWidth="1"/>
    <col min="13572" max="13572" width="13" customWidth="1"/>
    <col min="13573" max="13573" width="14.85546875" bestFit="1" customWidth="1"/>
    <col min="13574" max="13574" width="14.5703125" customWidth="1"/>
    <col min="13575" max="13576" width="14.42578125" customWidth="1"/>
    <col min="13577" max="13577" width="13.42578125" bestFit="1" customWidth="1"/>
    <col min="13578" max="13578" width="15.7109375" bestFit="1" customWidth="1"/>
    <col min="13579" max="13579" width="14.5703125" customWidth="1"/>
    <col min="13580" max="13580" width="14.85546875" bestFit="1" customWidth="1"/>
    <col min="13581" max="13581" width="13.85546875" bestFit="1" customWidth="1"/>
    <col min="13825" max="13825" width="27.85546875" customWidth="1"/>
    <col min="13826" max="13826" width="13.42578125" customWidth="1"/>
    <col min="13827" max="13827" width="13.42578125" bestFit="1" customWidth="1"/>
    <col min="13828" max="13828" width="13" customWidth="1"/>
    <col min="13829" max="13829" width="14.85546875" bestFit="1" customWidth="1"/>
    <col min="13830" max="13830" width="14.5703125" customWidth="1"/>
    <col min="13831" max="13832" width="14.42578125" customWidth="1"/>
    <col min="13833" max="13833" width="13.42578125" bestFit="1" customWidth="1"/>
    <col min="13834" max="13834" width="15.7109375" bestFit="1" customWidth="1"/>
    <col min="13835" max="13835" width="14.5703125" customWidth="1"/>
    <col min="13836" max="13836" width="14.85546875" bestFit="1" customWidth="1"/>
    <col min="13837" max="13837" width="13.85546875" bestFit="1" customWidth="1"/>
    <col min="14081" max="14081" width="27.85546875" customWidth="1"/>
    <col min="14082" max="14082" width="13.42578125" customWidth="1"/>
    <col min="14083" max="14083" width="13.42578125" bestFit="1" customWidth="1"/>
    <col min="14084" max="14084" width="13" customWidth="1"/>
    <col min="14085" max="14085" width="14.85546875" bestFit="1" customWidth="1"/>
    <col min="14086" max="14086" width="14.5703125" customWidth="1"/>
    <col min="14087" max="14088" width="14.42578125" customWidth="1"/>
    <col min="14089" max="14089" width="13.42578125" bestFit="1" customWidth="1"/>
    <col min="14090" max="14090" width="15.7109375" bestFit="1" customWidth="1"/>
    <col min="14091" max="14091" width="14.5703125" customWidth="1"/>
    <col min="14092" max="14092" width="14.85546875" bestFit="1" customWidth="1"/>
    <col min="14093" max="14093" width="13.85546875" bestFit="1" customWidth="1"/>
    <col min="14337" max="14337" width="27.85546875" customWidth="1"/>
    <col min="14338" max="14338" width="13.42578125" customWidth="1"/>
    <col min="14339" max="14339" width="13.42578125" bestFit="1" customWidth="1"/>
    <col min="14340" max="14340" width="13" customWidth="1"/>
    <col min="14341" max="14341" width="14.85546875" bestFit="1" customWidth="1"/>
    <col min="14342" max="14342" width="14.5703125" customWidth="1"/>
    <col min="14343" max="14344" width="14.42578125" customWidth="1"/>
    <col min="14345" max="14345" width="13.42578125" bestFit="1" customWidth="1"/>
    <col min="14346" max="14346" width="15.7109375" bestFit="1" customWidth="1"/>
    <col min="14347" max="14347" width="14.5703125" customWidth="1"/>
    <col min="14348" max="14348" width="14.85546875" bestFit="1" customWidth="1"/>
    <col min="14349" max="14349" width="13.85546875" bestFit="1" customWidth="1"/>
    <col min="14593" max="14593" width="27.85546875" customWidth="1"/>
    <col min="14594" max="14594" width="13.42578125" customWidth="1"/>
    <col min="14595" max="14595" width="13.42578125" bestFit="1" customWidth="1"/>
    <col min="14596" max="14596" width="13" customWidth="1"/>
    <col min="14597" max="14597" width="14.85546875" bestFit="1" customWidth="1"/>
    <col min="14598" max="14598" width="14.5703125" customWidth="1"/>
    <col min="14599" max="14600" width="14.42578125" customWidth="1"/>
    <col min="14601" max="14601" width="13.42578125" bestFit="1" customWidth="1"/>
    <col min="14602" max="14602" width="15.7109375" bestFit="1" customWidth="1"/>
    <col min="14603" max="14603" width="14.5703125" customWidth="1"/>
    <col min="14604" max="14604" width="14.85546875" bestFit="1" customWidth="1"/>
    <col min="14605" max="14605" width="13.85546875" bestFit="1" customWidth="1"/>
    <col min="14849" max="14849" width="27.85546875" customWidth="1"/>
    <col min="14850" max="14850" width="13.42578125" customWidth="1"/>
    <col min="14851" max="14851" width="13.42578125" bestFit="1" customWidth="1"/>
    <col min="14852" max="14852" width="13" customWidth="1"/>
    <col min="14853" max="14853" width="14.85546875" bestFit="1" customWidth="1"/>
    <col min="14854" max="14854" width="14.5703125" customWidth="1"/>
    <col min="14855" max="14856" width="14.42578125" customWidth="1"/>
    <col min="14857" max="14857" width="13.42578125" bestFit="1" customWidth="1"/>
    <col min="14858" max="14858" width="15.7109375" bestFit="1" customWidth="1"/>
    <col min="14859" max="14859" width="14.5703125" customWidth="1"/>
    <col min="14860" max="14860" width="14.85546875" bestFit="1" customWidth="1"/>
    <col min="14861" max="14861" width="13.85546875" bestFit="1" customWidth="1"/>
    <col min="15105" max="15105" width="27.85546875" customWidth="1"/>
    <col min="15106" max="15106" width="13.42578125" customWidth="1"/>
    <col min="15107" max="15107" width="13.42578125" bestFit="1" customWidth="1"/>
    <col min="15108" max="15108" width="13" customWidth="1"/>
    <col min="15109" max="15109" width="14.85546875" bestFit="1" customWidth="1"/>
    <col min="15110" max="15110" width="14.5703125" customWidth="1"/>
    <col min="15111" max="15112" width="14.42578125" customWidth="1"/>
    <col min="15113" max="15113" width="13.42578125" bestFit="1" customWidth="1"/>
    <col min="15114" max="15114" width="15.7109375" bestFit="1" customWidth="1"/>
    <col min="15115" max="15115" width="14.5703125" customWidth="1"/>
    <col min="15116" max="15116" width="14.85546875" bestFit="1" customWidth="1"/>
    <col min="15117" max="15117" width="13.85546875" bestFit="1" customWidth="1"/>
    <col min="15361" max="15361" width="27.85546875" customWidth="1"/>
    <col min="15362" max="15362" width="13.42578125" customWidth="1"/>
    <col min="15363" max="15363" width="13.42578125" bestFit="1" customWidth="1"/>
    <col min="15364" max="15364" width="13" customWidth="1"/>
    <col min="15365" max="15365" width="14.85546875" bestFit="1" customWidth="1"/>
    <col min="15366" max="15366" width="14.5703125" customWidth="1"/>
    <col min="15367" max="15368" width="14.42578125" customWidth="1"/>
    <col min="15369" max="15369" width="13.42578125" bestFit="1" customWidth="1"/>
    <col min="15370" max="15370" width="15.7109375" bestFit="1" customWidth="1"/>
    <col min="15371" max="15371" width="14.5703125" customWidth="1"/>
    <col min="15372" max="15372" width="14.85546875" bestFit="1" customWidth="1"/>
    <col min="15373" max="15373" width="13.85546875" bestFit="1" customWidth="1"/>
    <col min="15617" max="15617" width="27.85546875" customWidth="1"/>
    <col min="15618" max="15618" width="13.42578125" customWidth="1"/>
    <col min="15619" max="15619" width="13.42578125" bestFit="1" customWidth="1"/>
    <col min="15620" max="15620" width="13" customWidth="1"/>
    <col min="15621" max="15621" width="14.85546875" bestFit="1" customWidth="1"/>
    <col min="15622" max="15622" width="14.5703125" customWidth="1"/>
    <col min="15623" max="15624" width="14.42578125" customWidth="1"/>
    <col min="15625" max="15625" width="13.42578125" bestFit="1" customWidth="1"/>
    <col min="15626" max="15626" width="15.7109375" bestFit="1" customWidth="1"/>
    <col min="15627" max="15627" width="14.5703125" customWidth="1"/>
    <col min="15628" max="15628" width="14.85546875" bestFit="1" customWidth="1"/>
    <col min="15629" max="15629" width="13.85546875" bestFit="1" customWidth="1"/>
    <col min="15873" max="15873" width="27.85546875" customWidth="1"/>
    <col min="15874" max="15874" width="13.42578125" customWidth="1"/>
    <col min="15875" max="15875" width="13.42578125" bestFit="1" customWidth="1"/>
    <col min="15876" max="15876" width="13" customWidth="1"/>
    <col min="15877" max="15877" width="14.85546875" bestFit="1" customWidth="1"/>
    <col min="15878" max="15878" width="14.5703125" customWidth="1"/>
    <col min="15879" max="15880" width="14.42578125" customWidth="1"/>
    <col min="15881" max="15881" width="13.42578125" bestFit="1" customWidth="1"/>
    <col min="15882" max="15882" width="15.7109375" bestFit="1" customWidth="1"/>
    <col min="15883" max="15883" width="14.5703125" customWidth="1"/>
    <col min="15884" max="15884" width="14.85546875" bestFit="1" customWidth="1"/>
    <col min="15885" max="15885" width="13.85546875" bestFit="1" customWidth="1"/>
    <col min="16129" max="16129" width="27.85546875" customWidth="1"/>
    <col min="16130" max="16130" width="13.42578125" customWidth="1"/>
    <col min="16131" max="16131" width="13.42578125" bestFit="1" customWidth="1"/>
    <col min="16132" max="16132" width="13" customWidth="1"/>
    <col min="16133" max="16133" width="14.85546875" bestFit="1" customWidth="1"/>
    <col min="16134" max="16134" width="14.5703125" customWidth="1"/>
    <col min="16135" max="16136" width="14.42578125" customWidth="1"/>
    <col min="16137" max="16137" width="13.42578125" bestFit="1" customWidth="1"/>
    <col min="16138" max="16138" width="15.7109375" bestFit="1" customWidth="1"/>
    <col min="16139" max="16139" width="14.5703125" customWidth="1"/>
    <col min="16140" max="16140" width="14.85546875" bestFit="1" customWidth="1"/>
    <col min="16141" max="16141" width="13.85546875" bestFit="1" customWidth="1"/>
  </cols>
  <sheetData>
    <row r="2" spans="1:27" x14ac:dyDescent="0.25">
      <c r="F2" s="47"/>
    </row>
    <row r="6" spans="1:27" ht="15.75" thickBot="1" x14ac:dyDescent="0.3"/>
    <row r="7" spans="1:27" ht="16.5" thickBot="1" x14ac:dyDescent="0.3">
      <c r="B7" s="192" t="s">
        <v>0</v>
      </c>
      <c r="C7" s="193"/>
      <c r="J7" s="1" t="s">
        <v>156</v>
      </c>
    </row>
    <row r="8" spans="1:27" ht="15.75" x14ac:dyDescent="0.25">
      <c r="J8" s="48"/>
    </row>
    <row r="9" spans="1:27" x14ac:dyDescent="0.25">
      <c r="A9" s="190" t="s">
        <v>1</v>
      </c>
      <c r="B9" s="190"/>
      <c r="C9" s="190"/>
      <c r="D9" s="190"/>
      <c r="E9" s="190"/>
      <c r="F9" s="190"/>
      <c r="G9" s="190"/>
      <c r="H9" s="190"/>
      <c r="I9" s="190"/>
      <c r="J9" s="190"/>
      <c r="K9" s="190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x14ac:dyDescent="0.25">
      <c r="A10" s="190" t="s">
        <v>2</v>
      </c>
      <c r="B10" s="190"/>
      <c r="C10" s="190"/>
      <c r="D10" s="190"/>
      <c r="E10" s="190"/>
      <c r="F10" s="190"/>
      <c r="G10" s="190"/>
      <c r="H10" s="190"/>
      <c r="I10" s="190"/>
      <c r="J10" s="190"/>
      <c r="K10" s="190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x14ac:dyDescent="0.25">
      <c r="A11" s="190" t="s">
        <v>82</v>
      </c>
      <c r="B11" s="190"/>
      <c r="C11" s="190"/>
      <c r="D11" s="190"/>
      <c r="E11" s="190"/>
      <c r="F11" s="190"/>
      <c r="G11" s="190"/>
      <c r="H11" s="190"/>
      <c r="I11" s="190"/>
      <c r="J11" s="190"/>
      <c r="K11" s="190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x14ac:dyDescent="0.25">
      <c r="A12" s="214" t="s">
        <v>135</v>
      </c>
      <c r="B12" s="214"/>
      <c r="C12" s="214"/>
      <c r="D12" s="214"/>
      <c r="E12" s="214"/>
      <c r="F12" s="214"/>
      <c r="G12" s="214"/>
      <c r="H12" s="214"/>
      <c r="I12" s="214"/>
      <c r="J12" s="214"/>
      <c r="K12" s="214"/>
    </row>
    <row r="14" spans="1:27" ht="15" customHeight="1" x14ac:dyDescent="0.25">
      <c r="A14" s="213" t="s">
        <v>173</v>
      </c>
      <c r="B14" s="213"/>
      <c r="C14" s="213"/>
      <c r="D14" s="213"/>
      <c r="E14" s="213"/>
      <c r="F14" s="213"/>
      <c r="G14" s="213"/>
      <c r="H14" s="213"/>
      <c r="I14" s="213"/>
      <c r="J14" s="213"/>
      <c r="K14" s="213"/>
      <c r="L14" s="49"/>
      <c r="M14" s="50"/>
    </row>
    <row r="15" spans="1:27" ht="9" customHeight="1" x14ac:dyDescent="0.25">
      <c r="A15" s="50"/>
      <c r="B15" s="50"/>
      <c r="C15" s="50"/>
      <c r="D15" s="50"/>
      <c r="E15" s="50"/>
      <c r="F15" s="50"/>
      <c r="G15" s="50"/>
      <c r="H15" s="50"/>
      <c r="I15" s="50"/>
      <c r="J15" s="50"/>
      <c r="K15" s="50"/>
      <c r="L15" s="50"/>
      <c r="M15" s="50"/>
    </row>
    <row r="16" spans="1:27" x14ac:dyDescent="0.25">
      <c r="A16" s="209" t="s">
        <v>157</v>
      </c>
      <c r="B16" s="208" t="s">
        <v>84</v>
      </c>
      <c r="C16" s="208"/>
      <c r="D16" s="215" t="s">
        <v>85</v>
      </c>
      <c r="E16" s="215"/>
      <c r="F16" s="215" t="s">
        <v>86</v>
      </c>
      <c r="G16" s="215"/>
      <c r="H16" s="208" t="s">
        <v>87</v>
      </c>
      <c r="I16" s="208"/>
    </row>
    <row r="17" spans="1:13" x14ac:dyDescent="0.25">
      <c r="A17" s="210"/>
      <c r="B17" s="51" t="s">
        <v>158</v>
      </c>
      <c r="C17" s="137" t="s">
        <v>90</v>
      </c>
      <c r="D17" s="51" t="s">
        <v>158</v>
      </c>
      <c r="E17" s="137" t="s">
        <v>90</v>
      </c>
      <c r="F17" s="51" t="s">
        <v>158</v>
      </c>
      <c r="G17" s="137" t="s">
        <v>90</v>
      </c>
      <c r="H17" s="51" t="s">
        <v>158</v>
      </c>
      <c r="I17" s="137" t="s">
        <v>90</v>
      </c>
      <c r="L17" s="52"/>
      <c r="M17" s="52"/>
    </row>
    <row r="18" spans="1:13" x14ac:dyDescent="0.25">
      <c r="A18" s="53" t="s">
        <v>65</v>
      </c>
      <c r="B18" s="54">
        <v>3985581.27</v>
      </c>
      <c r="C18" s="54">
        <v>3830190.31</v>
      </c>
      <c r="D18" s="54">
        <v>3985581.27</v>
      </c>
      <c r="E18" s="55">
        <v>3893734.48</v>
      </c>
      <c r="F18" s="54">
        <v>3985581.27</v>
      </c>
      <c r="G18" s="55">
        <v>3951903.53</v>
      </c>
      <c r="H18" s="54">
        <v>3985581.27</v>
      </c>
      <c r="I18" s="54">
        <v>3946986.7</v>
      </c>
      <c r="L18" s="57"/>
      <c r="M18" s="57"/>
    </row>
    <row r="19" spans="1:13" x14ac:dyDescent="0.25">
      <c r="A19" s="53" t="s">
        <v>159</v>
      </c>
      <c r="B19" s="17">
        <v>1165344.25</v>
      </c>
      <c r="C19" s="17">
        <v>0</v>
      </c>
      <c r="D19" s="17">
        <v>3598165.57</v>
      </c>
      <c r="E19" s="55">
        <v>136886.92000000001</v>
      </c>
      <c r="F19" s="17">
        <v>539792.39</v>
      </c>
      <c r="G19" s="55">
        <v>1879182.54</v>
      </c>
      <c r="H19" s="17">
        <v>227262.65</v>
      </c>
      <c r="I19" s="54">
        <v>1267854.54</v>
      </c>
      <c r="L19" s="57"/>
      <c r="M19" s="57"/>
    </row>
    <row r="20" spans="1:13" ht="15.75" x14ac:dyDescent="0.3">
      <c r="A20" s="53" t="s">
        <v>91</v>
      </c>
      <c r="B20" s="17">
        <v>0</v>
      </c>
      <c r="C20" s="58">
        <v>0</v>
      </c>
      <c r="D20" s="17">
        <v>0</v>
      </c>
      <c r="E20" s="15">
        <v>0</v>
      </c>
      <c r="F20" s="17">
        <v>0</v>
      </c>
      <c r="G20" s="58">
        <v>0</v>
      </c>
      <c r="H20" s="17">
        <v>0</v>
      </c>
      <c r="I20" s="54">
        <v>0</v>
      </c>
      <c r="L20" s="57"/>
      <c r="M20" s="57"/>
    </row>
    <row r="21" spans="1:13" x14ac:dyDescent="0.25">
      <c r="A21" s="53" t="s">
        <v>92</v>
      </c>
      <c r="B21" s="23">
        <f t="shared" ref="B21:I21" si="0">SUM(B18:B20)</f>
        <v>5150925.5199999996</v>
      </c>
      <c r="C21" s="23">
        <f t="shared" si="0"/>
        <v>3830190.31</v>
      </c>
      <c r="D21" s="23">
        <f t="shared" si="0"/>
        <v>7583746.8399999999</v>
      </c>
      <c r="E21" s="23">
        <f t="shared" si="0"/>
        <v>4030621.4</v>
      </c>
      <c r="F21" s="23">
        <f t="shared" si="0"/>
        <v>4525373.66</v>
      </c>
      <c r="G21" s="23">
        <f t="shared" si="0"/>
        <v>5831086.0700000003</v>
      </c>
      <c r="H21" s="23">
        <f t="shared" si="0"/>
        <v>4212843.92</v>
      </c>
      <c r="I21" s="23">
        <f t="shared" si="0"/>
        <v>5214841.24</v>
      </c>
      <c r="L21" s="60"/>
      <c r="M21" s="57"/>
    </row>
    <row r="22" spans="1:13" x14ac:dyDescent="0.25">
      <c r="A22" s="22"/>
      <c r="B22" s="61"/>
      <c r="C22" s="62"/>
      <c r="D22" s="62"/>
      <c r="E22" s="62"/>
      <c r="F22" s="62"/>
      <c r="G22" s="62"/>
      <c r="H22" s="62"/>
      <c r="I22" s="62"/>
      <c r="J22" s="63"/>
      <c r="K22" s="62"/>
      <c r="L22" s="64"/>
      <c r="M22" s="65"/>
    </row>
    <row r="23" spans="1:13" ht="15" customHeight="1" x14ac:dyDescent="0.25">
      <c r="A23" s="213" t="s">
        <v>173</v>
      </c>
      <c r="B23" s="213"/>
      <c r="C23" s="213"/>
      <c r="D23" s="213"/>
      <c r="E23" s="213"/>
      <c r="F23" s="213"/>
      <c r="G23" s="213"/>
      <c r="H23" s="213"/>
      <c r="I23" s="213"/>
      <c r="J23" s="213"/>
      <c r="K23" s="213"/>
      <c r="L23" s="66"/>
      <c r="M23" s="138"/>
    </row>
    <row r="24" spans="1:13" ht="15" customHeight="1" x14ac:dyDescent="0.25">
      <c r="A24" s="70"/>
      <c r="B24" s="70"/>
      <c r="C24" s="70"/>
      <c r="D24" s="70"/>
      <c r="E24" s="70"/>
      <c r="F24" s="70"/>
      <c r="G24" s="70"/>
      <c r="H24" s="70"/>
      <c r="I24" s="70"/>
      <c r="J24" s="70"/>
      <c r="K24" s="70"/>
      <c r="L24" s="66"/>
      <c r="M24" s="138"/>
    </row>
    <row r="25" spans="1:13" ht="15" customHeight="1" x14ac:dyDescent="0.25">
      <c r="A25" s="209" t="s">
        <v>157</v>
      </c>
      <c r="B25" s="211" t="s">
        <v>93</v>
      </c>
      <c r="C25" s="211"/>
      <c r="D25" s="212" t="s">
        <v>94</v>
      </c>
      <c r="E25" s="212"/>
      <c r="F25" s="212" t="s">
        <v>62</v>
      </c>
      <c r="G25" s="212"/>
      <c r="H25" s="211" t="s">
        <v>63</v>
      </c>
      <c r="I25" s="211"/>
    </row>
    <row r="26" spans="1:13" ht="15" customHeight="1" x14ac:dyDescent="0.25">
      <c r="A26" s="210"/>
      <c r="B26" s="51" t="s">
        <v>158</v>
      </c>
      <c r="C26" s="137" t="s">
        <v>90</v>
      </c>
      <c r="D26" s="51" t="s">
        <v>158</v>
      </c>
      <c r="E26" s="137" t="s">
        <v>90</v>
      </c>
      <c r="F26" s="51" t="s">
        <v>158</v>
      </c>
      <c r="G26" s="137" t="s">
        <v>90</v>
      </c>
      <c r="H26" s="51" t="s">
        <v>158</v>
      </c>
      <c r="I26" s="137" t="s">
        <v>90</v>
      </c>
    </row>
    <row r="27" spans="1:13" ht="15" customHeight="1" x14ac:dyDescent="0.25">
      <c r="A27" s="53" t="s">
        <v>65</v>
      </c>
      <c r="B27" s="55">
        <v>3985581.27</v>
      </c>
      <c r="C27" s="55">
        <v>3974391.34</v>
      </c>
      <c r="D27" s="55">
        <v>3985581.27</v>
      </c>
      <c r="E27" s="55">
        <v>3976684.56</v>
      </c>
      <c r="F27" s="54">
        <v>7331062.7000000002</v>
      </c>
      <c r="G27" s="17">
        <v>7148701.5300000003</v>
      </c>
      <c r="H27" s="54">
        <v>3985581.27</v>
      </c>
      <c r="I27" s="55">
        <v>3980829.02</v>
      </c>
    </row>
    <row r="28" spans="1:13" ht="15" customHeight="1" x14ac:dyDescent="0.25">
      <c r="A28" s="53" t="s">
        <v>159</v>
      </c>
      <c r="B28" s="17">
        <v>2828722.6</v>
      </c>
      <c r="C28" s="17">
        <v>1415750.76</v>
      </c>
      <c r="D28" s="17">
        <v>33139324.140000001</v>
      </c>
      <c r="E28" s="17">
        <v>1862267.99</v>
      </c>
      <c r="F28" s="17">
        <v>4507355.62</v>
      </c>
      <c r="G28" s="17">
        <v>2777077.35</v>
      </c>
      <c r="H28" s="17">
        <v>7241437.6500000004</v>
      </c>
      <c r="I28" s="54">
        <v>5323886.55</v>
      </c>
    </row>
    <row r="29" spans="1:13" ht="15" customHeight="1" x14ac:dyDescent="0.25">
      <c r="A29" s="53" t="s">
        <v>92</v>
      </c>
      <c r="B29" s="23">
        <f t="shared" ref="B29:I29" si="1">SUM(B27:B28)</f>
        <v>6814303.8700000001</v>
      </c>
      <c r="C29" s="23">
        <f t="shared" si="1"/>
        <v>5390142.0999999996</v>
      </c>
      <c r="D29" s="23">
        <f t="shared" si="1"/>
        <v>37124905.410000004</v>
      </c>
      <c r="E29" s="23">
        <f t="shared" si="1"/>
        <v>5838952.5499999998</v>
      </c>
      <c r="F29" s="23">
        <f t="shared" si="1"/>
        <v>11838418.32</v>
      </c>
      <c r="G29" s="23">
        <f t="shared" si="1"/>
        <v>9925778.8800000008</v>
      </c>
      <c r="H29" s="23">
        <f t="shared" si="1"/>
        <v>11227018.92</v>
      </c>
      <c r="I29" s="23">
        <f t="shared" si="1"/>
        <v>9304715.5700000003</v>
      </c>
    </row>
    <row r="30" spans="1:13" ht="15" customHeight="1" x14ac:dyDescent="0.25">
      <c r="A30" s="67"/>
      <c r="B30" s="68"/>
      <c r="C30" s="68"/>
      <c r="D30" s="68"/>
      <c r="E30" s="68"/>
      <c r="F30" s="68"/>
      <c r="G30" s="68"/>
      <c r="H30" s="68"/>
      <c r="I30" s="68"/>
      <c r="J30" s="69"/>
      <c r="K30" s="69"/>
      <c r="L30" s="66"/>
      <c r="M30" s="138"/>
    </row>
    <row r="31" spans="1:13" ht="15" customHeight="1" x14ac:dyDescent="0.25">
      <c r="A31" s="67"/>
      <c r="B31" s="68"/>
      <c r="C31" s="68"/>
      <c r="D31" s="68"/>
      <c r="E31" s="68"/>
      <c r="F31" s="68"/>
      <c r="G31" s="68"/>
      <c r="H31" s="68"/>
      <c r="I31" s="68"/>
      <c r="J31" s="69"/>
      <c r="K31" s="69"/>
      <c r="L31" s="66"/>
      <c r="M31" s="138"/>
    </row>
    <row r="32" spans="1:13" ht="15" customHeight="1" x14ac:dyDescent="0.25">
      <c r="A32" s="213" t="s">
        <v>173</v>
      </c>
      <c r="B32" s="213"/>
      <c r="C32" s="213"/>
      <c r="D32" s="213"/>
      <c r="E32" s="213"/>
      <c r="F32" s="213"/>
      <c r="G32" s="213"/>
      <c r="H32" s="213"/>
      <c r="I32" s="213"/>
      <c r="J32" s="213"/>
      <c r="K32" s="213"/>
      <c r="L32" s="66"/>
      <c r="M32" s="138"/>
    </row>
    <row r="33" spans="1:13" ht="9" customHeight="1" x14ac:dyDescent="0.25">
      <c r="A33" s="70"/>
      <c r="B33" s="70"/>
      <c r="C33" s="70"/>
      <c r="D33" s="70"/>
      <c r="E33" s="70"/>
      <c r="F33" s="70"/>
      <c r="G33" s="70"/>
      <c r="H33" s="70"/>
      <c r="I33" s="70"/>
      <c r="J33" s="70"/>
      <c r="K33" s="70"/>
      <c r="L33" s="66"/>
      <c r="M33" s="138"/>
    </row>
    <row r="34" spans="1:13" ht="15" customHeight="1" x14ac:dyDescent="0.25">
      <c r="A34" s="209" t="s">
        <v>157</v>
      </c>
      <c r="B34" s="211" t="s">
        <v>64</v>
      </c>
      <c r="C34" s="211"/>
      <c r="D34" s="212" t="s">
        <v>95</v>
      </c>
      <c r="E34" s="212"/>
      <c r="F34" s="212" t="s">
        <v>96</v>
      </c>
      <c r="G34" s="212"/>
      <c r="H34" s="211" t="s">
        <v>97</v>
      </c>
      <c r="I34" s="211"/>
      <c r="J34" s="212" t="s">
        <v>163</v>
      </c>
      <c r="K34" s="212"/>
    </row>
    <row r="35" spans="1:13" ht="15" customHeight="1" x14ac:dyDescent="0.25">
      <c r="A35" s="210"/>
      <c r="B35" s="51" t="s">
        <v>158</v>
      </c>
      <c r="C35" s="137" t="s">
        <v>90</v>
      </c>
      <c r="D35" s="51" t="s">
        <v>158</v>
      </c>
      <c r="E35" s="137" t="s">
        <v>90</v>
      </c>
      <c r="F35" s="51" t="s">
        <v>158</v>
      </c>
      <c r="G35" s="137" t="s">
        <v>90</v>
      </c>
      <c r="H35" s="51" t="s">
        <v>158</v>
      </c>
      <c r="I35" s="137" t="s">
        <v>90</v>
      </c>
      <c r="J35" s="51" t="s">
        <v>158</v>
      </c>
      <c r="K35" s="137" t="s">
        <v>90</v>
      </c>
    </row>
    <row r="36" spans="1:13" ht="15" customHeight="1" x14ac:dyDescent="0.25">
      <c r="A36" s="53" t="s">
        <v>65</v>
      </c>
      <c r="B36" s="55">
        <v>3985581.27</v>
      </c>
      <c r="C36" s="54">
        <f>3569080.07+402169.52</f>
        <v>3971249.59</v>
      </c>
      <c r="D36" s="55"/>
      <c r="E36" s="17"/>
      <c r="F36" s="55"/>
      <c r="G36" s="17"/>
      <c r="H36" s="55"/>
      <c r="I36" s="17"/>
      <c r="J36" s="56">
        <f>+B18+D18+F18+H18+B27+D27+F27+H27+B36+D36+F36+H36</f>
        <v>39215712.860000007</v>
      </c>
      <c r="K36" s="56">
        <f>+C18+E18+G18+I18+C27+E27+G27+I27+C36+E36+G36+I36</f>
        <v>38674671.060000002</v>
      </c>
    </row>
    <row r="37" spans="1:13" ht="15" customHeight="1" x14ac:dyDescent="0.25">
      <c r="A37" s="53" t="s">
        <v>159</v>
      </c>
      <c r="B37" s="17">
        <v>965668.5</v>
      </c>
      <c r="C37" s="17">
        <v>11949316.140000001</v>
      </c>
      <c r="D37" s="17"/>
      <c r="E37" s="17"/>
      <c r="F37" s="17"/>
      <c r="G37" s="17"/>
      <c r="H37" s="17"/>
      <c r="I37" s="17"/>
      <c r="J37" s="56">
        <f>+B19+D19+F19+H19+B28+D28+F28+H28+B37+D37+F37+H37</f>
        <v>54213073.369999997</v>
      </c>
      <c r="K37" s="56">
        <f>+C19+E19+G19+I19+C28+E28+G28+I28+C37+E37+G37+I37</f>
        <v>26612222.789999999</v>
      </c>
    </row>
    <row r="38" spans="1:13" ht="15" customHeight="1" x14ac:dyDescent="0.25">
      <c r="A38" s="53" t="s">
        <v>92</v>
      </c>
      <c r="B38" s="23">
        <f t="shared" ref="B38:K38" si="2">SUM(B36:B37)</f>
        <v>4951249.7699999996</v>
      </c>
      <c r="C38" s="23">
        <f t="shared" si="2"/>
        <v>15920565.73</v>
      </c>
      <c r="D38" s="23">
        <f t="shared" si="2"/>
        <v>0</v>
      </c>
      <c r="E38" s="23">
        <f t="shared" si="2"/>
        <v>0</v>
      </c>
      <c r="F38" s="23">
        <f t="shared" si="2"/>
        <v>0</v>
      </c>
      <c r="G38" s="23">
        <f t="shared" si="2"/>
        <v>0</v>
      </c>
      <c r="H38" s="23">
        <f t="shared" si="2"/>
        <v>0</v>
      </c>
      <c r="I38" s="23">
        <f t="shared" si="2"/>
        <v>0</v>
      </c>
      <c r="J38" s="59">
        <f t="shared" si="2"/>
        <v>93428786.230000004</v>
      </c>
      <c r="K38" s="59">
        <f t="shared" si="2"/>
        <v>65286893.850000001</v>
      </c>
    </row>
    <row r="39" spans="1:13" ht="15" customHeight="1" x14ac:dyDescent="0.25">
      <c r="A39" s="71"/>
      <c r="B39" s="72"/>
      <c r="C39" s="72"/>
      <c r="D39" s="72"/>
      <c r="E39" s="72"/>
      <c r="F39" s="72"/>
      <c r="G39" s="72"/>
      <c r="H39" s="72"/>
      <c r="I39" s="72"/>
      <c r="J39" s="73"/>
      <c r="K39" s="73"/>
      <c r="L39" s="66"/>
      <c r="M39" s="138"/>
    </row>
    <row r="40" spans="1:13" ht="15" hidden="1" customHeight="1" x14ac:dyDescent="0.25">
      <c r="A40" s="74" t="s">
        <v>174</v>
      </c>
      <c r="B40" s="60"/>
      <c r="C40" s="57"/>
      <c r="D40" s="57"/>
      <c r="E40" s="57"/>
      <c r="F40" s="57"/>
      <c r="G40" s="57"/>
      <c r="H40" s="57"/>
      <c r="I40" s="57"/>
      <c r="J40" s="57"/>
      <c r="K40" s="57"/>
      <c r="L40" s="66"/>
      <c r="M40" s="138"/>
    </row>
    <row r="41" spans="1:13" ht="15" hidden="1" customHeight="1" x14ac:dyDescent="0.25">
      <c r="A41" s="206" t="s">
        <v>83</v>
      </c>
      <c r="B41" s="208" t="s">
        <v>175</v>
      </c>
      <c r="C41" s="208"/>
      <c r="D41" s="57"/>
      <c r="E41" s="57"/>
      <c r="F41" s="57"/>
      <c r="G41" s="57"/>
      <c r="H41" s="57"/>
      <c r="I41" s="57"/>
      <c r="J41" s="57"/>
      <c r="K41" s="57"/>
      <c r="L41" s="66"/>
      <c r="M41" s="138"/>
    </row>
    <row r="42" spans="1:13" ht="15" hidden="1" customHeight="1" x14ac:dyDescent="0.25">
      <c r="A42" s="207"/>
      <c r="B42" s="51" t="s">
        <v>89</v>
      </c>
      <c r="C42" s="137" t="s">
        <v>90</v>
      </c>
      <c r="D42" s="57"/>
      <c r="E42" s="57"/>
      <c r="F42" s="57"/>
      <c r="G42" s="57"/>
      <c r="H42" s="57"/>
      <c r="I42" s="57"/>
      <c r="J42" s="57"/>
      <c r="K42" s="57"/>
      <c r="L42" s="66"/>
      <c r="M42" s="138"/>
    </row>
    <row r="43" spans="1:13" ht="15" hidden="1" customHeight="1" x14ac:dyDescent="0.25">
      <c r="A43" s="75" t="s">
        <v>65</v>
      </c>
      <c r="B43" s="76">
        <f>+J18+J27+J36</f>
        <v>39215712.860000007</v>
      </c>
      <c r="C43" s="76">
        <f>+K18+K27+K36</f>
        <v>38674671.060000002</v>
      </c>
      <c r="D43" s="57"/>
      <c r="E43" s="57"/>
      <c r="F43" s="57"/>
      <c r="G43" s="57"/>
      <c r="H43" s="57"/>
      <c r="I43" s="57"/>
      <c r="J43" s="57"/>
      <c r="K43" s="57"/>
      <c r="L43" s="66"/>
      <c r="M43" s="138"/>
    </row>
    <row r="44" spans="1:13" ht="15" hidden="1" customHeight="1" x14ac:dyDescent="0.25">
      <c r="A44" s="53" t="s">
        <v>159</v>
      </c>
      <c r="B44" s="76">
        <f>+J19+J28+J37</f>
        <v>54213073.369999997</v>
      </c>
      <c r="C44" s="76">
        <f>+K19+K28+K37</f>
        <v>26612222.789999999</v>
      </c>
      <c r="D44" s="57"/>
      <c r="E44" s="57"/>
      <c r="F44" s="57"/>
      <c r="G44" s="57"/>
      <c r="H44" s="57"/>
      <c r="I44" s="57"/>
      <c r="J44" s="57"/>
      <c r="K44" s="57"/>
      <c r="L44" s="66"/>
      <c r="M44" s="138"/>
    </row>
    <row r="45" spans="1:13" ht="15" hidden="1" customHeight="1" thickBot="1" x14ac:dyDescent="0.3">
      <c r="A45" s="75" t="s">
        <v>92</v>
      </c>
      <c r="B45" s="149">
        <f>SUM(B43:B44)</f>
        <v>93428786.230000004</v>
      </c>
      <c r="C45" s="150">
        <f>SUM(C43:C44)</f>
        <v>65286893.850000001</v>
      </c>
      <c r="D45" s="57"/>
      <c r="E45" s="57"/>
      <c r="F45" s="57"/>
      <c r="G45" s="57"/>
      <c r="H45" s="57"/>
      <c r="I45" s="57"/>
      <c r="J45" s="57"/>
      <c r="K45" s="57"/>
      <c r="L45" s="66"/>
      <c r="M45" s="138"/>
    </row>
    <row r="46" spans="1:13" hidden="1" x14ac:dyDescent="0.25">
      <c r="D46" s="57"/>
      <c r="E46" s="57"/>
      <c r="F46" s="57"/>
      <c r="G46" s="57"/>
      <c r="H46" s="57"/>
      <c r="I46" s="57"/>
      <c r="J46" s="57"/>
      <c r="K46" s="57"/>
      <c r="L46" s="66"/>
      <c r="M46" s="138"/>
    </row>
    <row r="47" spans="1:13" hidden="1" x14ac:dyDescent="0.25"/>
    <row r="48" spans="1:13" hidden="1" x14ac:dyDescent="0.25"/>
    <row r="49" hidden="1" x14ac:dyDescent="0.25"/>
    <row r="50" hidden="1" x14ac:dyDescent="0.25"/>
    <row r="69" spans="1:11" x14ac:dyDescent="0.25">
      <c r="A69" s="40" t="s">
        <v>52</v>
      </c>
      <c r="C69" t="s">
        <v>78</v>
      </c>
      <c r="F69" s="2" t="s">
        <v>75</v>
      </c>
      <c r="H69" t="s">
        <v>58</v>
      </c>
    </row>
    <row r="70" spans="1:11" x14ac:dyDescent="0.25">
      <c r="C70" s="186" t="s">
        <v>76</v>
      </c>
      <c r="D70" s="186"/>
      <c r="E70" s="186"/>
      <c r="F70" s="2"/>
      <c r="G70" s="2"/>
      <c r="H70" s="2" t="s">
        <v>153</v>
      </c>
      <c r="I70" s="2"/>
      <c r="J70" s="2"/>
      <c r="K70" s="2"/>
    </row>
    <row r="71" spans="1:11" x14ac:dyDescent="0.25">
      <c r="C71" s="186" t="s">
        <v>98</v>
      </c>
      <c r="D71" s="186"/>
      <c r="E71" s="186"/>
      <c r="F71" s="2"/>
      <c r="G71" s="2"/>
      <c r="H71" s="2" t="s">
        <v>154</v>
      </c>
      <c r="I71" s="2"/>
      <c r="J71" s="2"/>
      <c r="K71" s="2"/>
    </row>
    <row r="72" spans="1:11" x14ac:dyDescent="0.25">
      <c r="A72" s="40" t="s">
        <v>57</v>
      </c>
      <c r="C72" s="2" t="s">
        <v>170</v>
      </c>
      <c r="G72" s="42"/>
      <c r="H72" s="42"/>
      <c r="I72" s="42"/>
    </row>
  </sheetData>
  <mergeCells count="28">
    <mergeCell ref="A23:K23"/>
    <mergeCell ref="B7:C7"/>
    <mergeCell ref="A9:K9"/>
    <mergeCell ref="A10:K10"/>
    <mergeCell ref="A11:K11"/>
    <mergeCell ref="A12:K12"/>
    <mergeCell ref="A14:K14"/>
    <mergeCell ref="A16:A17"/>
    <mergeCell ref="B16:C16"/>
    <mergeCell ref="D16:E16"/>
    <mergeCell ref="F16:G16"/>
    <mergeCell ref="H16:I16"/>
    <mergeCell ref="F34:G34"/>
    <mergeCell ref="H34:I34"/>
    <mergeCell ref="J34:K34"/>
    <mergeCell ref="A25:A26"/>
    <mergeCell ref="B25:C25"/>
    <mergeCell ref="D25:E25"/>
    <mergeCell ref="F25:G25"/>
    <mergeCell ref="H25:I25"/>
    <mergeCell ref="A32:K32"/>
    <mergeCell ref="A41:A42"/>
    <mergeCell ref="B41:C41"/>
    <mergeCell ref="C70:E70"/>
    <mergeCell ref="C71:E71"/>
    <mergeCell ref="A34:A35"/>
    <mergeCell ref="B34:C34"/>
    <mergeCell ref="D34:E34"/>
  </mergeCells>
  <hyperlinks>
    <hyperlink ref="A12" r:id="rId1" xr:uid="{46989A59-2AE2-4012-BE53-EA481B1CE4F3}"/>
  </hyperlinks>
  <pageMargins left="0" right="0" top="0.74803149606299213" bottom="0.74803149606299213" header="0" footer="0.31496062992125984"/>
  <pageSetup scale="80" orientation="landscape" r:id="rId2"/>
  <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F45D91-8295-4C5B-903C-8DF4893A2DD2}">
  <dimension ref="A2:AA72"/>
  <sheetViews>
    <sheetView topLeftCell="A17" workbookViewId="0">
      <selection activeCell="B89" sqref="B89"/>
    </sheetView>
  </sheetViews>
  <sheetFormatPr baseColWidth="10" defaultRowHeight="15" x14ac:dyDescent="0.25"/>
  <cols>
    <col min="1" max="1" width="27.85546875" customWidth="1"/>
    <col min="2" max="2" width="13.42578125" customWidth="1"/>
    <col min="3" max="3" width="13.42578125" bestFit="1" customWidth="1"/>
    <col min="4" max="4" width="13" customWidth="1"/>
    <col min="5" max="5" width="14.85546875" bestFit="1" customWidth="1"/>
    <col min="6" max="6" width="14.5703125" customWidth="1"/>
    <col min="7" max="8" width="14.42578125" customWidth="1"/>
    <col min="9" max="9" width="13.42578125" bestFit="1" customWidth="1"/>
    <col min="10" max="10" width="15.7109375" bestFit="1" customWidth="1"/>
    <col min="11" max="11" width="14.5703125" customWidth="1"/>
    <col min="12" max="12" width="14.85546875" bestFit="1" customWidth="1"/>
    <col min="13" max="13" width="13.85546875" bestFit="1" customWidth="1"/>
    <col min="257" max="257" width="27.85546875" customWidth="1"/>
    <col min="258" max="258" width="13.42578125" customWidth="1"/>
    <col min="259" max="259" width="13.42578125" bestFit="1" customWidth="1"/>
    <col min="260" max="260" width="13" customWidth="1"/>
    <col min="261" max="261" width="14.85546875" bestFit="1" customWidth="1"/>
    <col min="262" max="262" width="14.5703125" customWidth="1"/>
    <col min="263" max="264" width="14.42578125" customWidth="1"/>
    <col min="265" max="265" width="13.42578125" bestFit="1" customWidth="1"/>
    <col min="266" max="266" width="15.7109375" bestFit="1" customWidth="1"/>
    <col min="267" max="267" width="14.5703125" customWidth="1"/>
    <col min="268" max="268" width="14.85546875" bestFit="1" customWidth="1"/>
    <col min="269" max="269" width="13.85546875" bestFit="1" customWidth="1"/>
    <col min="513" max="513" width="27.85546875" customWidth="1"/>
    <col min="514" max="514" width="13.42578125" customWidth="1"/>
    <col min="515" max="515" width="13.42578125" bestFit="1" customWidth="1"/>
    <col min="516" max="516" width="13" customWidth="1"/>
    <col min="517" max="517" width="14.85546875" bestFit="1" customWidth="1"/>
    <col min="518" max="518" width="14.5703125" customWidth="1"/>
    <col min="519" max="520" width="14.42578125" customWidth="1"/>
    <col min="521" max="521" width="13.42578125" bestFit="1" customWidth="1"/>
    <col min="522" max="522" width="15.7109375" bestFit="1" customWidth="1"/>
    <col min="523" max="523" width="14.5703125" customWidth="1"/>
    <col min="524" max="524" width="14.85546875" bestFit="1" customWidth="1"/>
    <col min="525" max="525" width="13.85546875" bestFit="1" customWidth="1"/>
    <col min="769" max="769" width="27.85546875" customWidth="1"/>
    <col min="770" max="770" width="13.42578125" customWidth="1"/>
    <col min="771" max="771" width="13.42578125" bestFit="1" customWidth="1"/>
    <col min="772" max="772" width="13" customWidth="1"/>
    <col min="773" max="773" width="14.85546875" bestFit="1" customWidth="1"/>
    <col min="774" max="774" width="14.5703125" customWidth="1"/>
    <col min="775" max="776" width="14.42578125" customWidth="1"/>
    <col min="777" max="777" width="13.42578125" bestFit="1" customWidth="1"/>
    <col min="778" max="778" width="15.7109375" bestFit="1" customWidth="1"/>
    <col min="779" max="779" width="14.5703125" customWidth="1"/>
    <col min="780" max="780" width="14.85546875" bestFit="1" customWidth="1"/>
    <col min="781" max="781" width="13.85546875" bestFit="1" customWidth="1"/>
    <col min="1025" max="1025" width="27.85546875" customWidth="1"/>
    <col min="1026" max="1026" width="13.42578125" customWidth="1"/>
    <col min="1027" max="1027" width="13.42578125" bestFit="1" customWidth="1"/>
    <col min="1028" max="1028" width="13" customWidth="1"/>
    <col min="1029" max="1029" width="14.85546875" bestFit="1" customWidth="1"/>
    <col min="1030" max="1030" width="14.5703125" customWidth="1"/>
    <col min="1031" max="1032" width="14.42578125" customWidth="1"/>
    <col min="1033" max="1033" width="13.42578125" bestFit="1" customWidth="1"/>
    <col min="1034" max="1034" width="15.7109375" bestFit="1" customWidth="1"/>
    <col min="1035" max="1035" width="14.5703125" customWidth="1"/>
    <col min="1036" max="1036" width="14.85546875" bestFit="1" customWidth="1"/>
    <col min="1037" max="1037" width="13.85546875" bestFit="1" customWidth="1"/>
    <col min="1281" max="1281" width="27.85546875" customWidth="1"/>
    <col min="1282" max="1282" width="13.42578125" customWidth="1"/>
    <col min="1283" max="1283" width="13.42578125" bestFit="1" customWidth="1"/>
    <col min="1284" max="1284" width="13" customWidth="1"/>
    <col min="1285" max="1285" width="14.85546875" bestFit="1" customWidth="1"/>
    <col min="1286" max="1286" width="14.5703125" customWidth="1"/>
    <col min="1287" max="1288" width="14.42578125" customWidth="1"/>
    <col min="1289" max="1289" width="13.42578125" bestFit="1" customWidth="1"/>
    <col min="1290" max="1290" width="15.7109375" bestFit="1" customWidth="1"/>
    <col min="1291" max="1291" width="14.5703125" customWidth="1"/>
    <col min="1292" max="1292" width="14.85546875" bestFit="1" customWidth="1"/>
    <col min="1293" max="1293" width="13.85546875" bestFit="1" customWidth="1"/>
    <col min="1537" max="1537" width="27.85546875" customWidth="1"/>
    <col min="1538" max="1538" width="13.42578125" customWidth="1"/>
    <col min="1539" max="1539" width="13.42578125" bestFit="1" customWidth="1"/>
    <col min="1540" max="1540" width="13" customWidth="1"/>
    <col min="1541" max="1541" width="14.85546875" bestFit="1" customWidth="1"/>
    <col min="1542" max="1542" width="14.5703125" customWidth="1"/>
    <col min="1543" max="1544" width="14.42578125" customWidth="1"/>
    <col min="1545" max="1545" width="13.42578125" bestFit="1" customWidth="1"/>
    <col min="1546" max="1546" width="15.7109375" bestFit="1" customWidth="1"/>
    <col min="1547" max="1547" width="14.5703125" customWidth="1"/>
    <col min="1548" max="1548" width="14.85546875" bestFit="1" customWidth="1"/>
    <col min="1549" max="1549" width="13.85546875" bestFit="1" customWidth="1"/>
    <col min="1793" max="1793" width="27.85546875" customWidth="1"/>
    <col min="1794" max="1794" width="13.42578125" customWidth="1"/>
    <col min="1795" max="1795" width="13.42578125" bestFit="1" customWidth="1"/>
    <col min="1796" max="1796" width="13" customWidth="1"/>
    <col min="1797" max="1797" width="14.85546875" bestFit="1" customWidth="1"/>
    <col min="1798" max="1798" width="14.5703125" customWidth="1"/>
    <col min="1799" max="1800" width="14.42578125" customWidth="1"/>
    <col min="1801" max="1801" width="13.42578125" bestFit="1" customWidth="1"/>
    <col min="1802" max="1802" width="15.7109375" bestFit="1" customWidth="1"/>
    <col min="1803" max="1803" width="14.5703125" customWidth="1"/>
    <col min="1804" max="1804" width="14.85546875" bestFit="1" customWidth="1"/>
    <col min="1805" max="1805" width="13.85546875" bestFit="1" customWidth="1"/>
    <col min="2049" max="2049" width="27.85546875" customWidth="1"/>
    <col min="2050" max="2050" width="13.42578125" customWidth="1"/>
    <col min="2051" max="2051" width="13.42578125" bestFit="1" customWidth="1"/>
    <col min="2052" max="2052" width="13" customWidth="1"/>
    <col min="2053" max="2053" width="14.85546875" bestFit="1" customWidth="1"/>
    <col min="2054" max="2054" width="14.5703125" customWidth="1"/>
    <col min="2055" max="2056" width="14.42578125" customWidth="1"/>
    <col min="2057" max="2057" width="13.42578125" bestFit="1" customWidth="1"/>
    <col min="2058" max="2058" width="15.7109375" bestFit="1" customWidth="1"/>
    <col min="2059" max="2059" width="14.5703125" customWidth="1"/>
    <col min="2060" max="2060" width="14.85546875" bestFit="1" customWidth="1"/>
    <col min="2061" max="2061" width="13.85546875" bestFit="1" customWidth="1"/>
    <col min="2305" max="2305" width="27.85546875" customWidth="1"/>
    <col min="2306" max="2306" width="13.42578125" customWidth="1"/>
    <col min="2307" max="2307" width="13.42578125" bestFit="1" customWidth="1"/>
    <col min="2308" max="2308" width="13" customWidth="1"/>
    <col min="2309" max="2309" width="14.85546875" bestFit="1" customWidth="1"/>
    <col min="2310" max="2310" width="14.5703125" customWidth="1"/>
    <col min="2311" max="2312" width="14.42578125" customWidth="1"/>
    <col min="2313" max="2313" width="13.42578125" bestFit="1" customWidth="1"/>
    <col min="2314" max="2314" width="15.7109375" bestFit="1" customWidth="1"/>
    <col min="2315" max="2315" width="14.5703125" customWidth="1"/>
    <col min="2316" max="2316" width="14.85546875" bestFit="1" customWidth="1"/>
    <col min="2317" max="2317" width="13.85546875" bestFit="1" customWidth="1"/>
    <col min="2561" max="2561" width="27.85546875" customWidth="1"/>
    <col min="2562" max="2562" width="13.42578125" customWidth="1"/>
    <col min="2563" max="2563" width="13.42578125" bestFit="1" customWidth="1"/>
    <col min="2564" max="2564" width="13" customWidth="1"/>
    <col min="2565" max="2565" width="14.85546875" bestFit="1" customWidth="1"/>
    <col min="2566" max="2566" width="14.5703125" customWidth="1"/>
    <col min="2567" max="2568" width="14.42578125" customWidth="1"/>
    <col min="2569" max="2569" width="13.42578125" bestFit="1" customWidth="1"/>
    <col min="2570" max="2570" width="15.7109375" bestFit="1" customWidth="1"/>
    <col min="2571" max="2571" width="14.5703125" customWidth="1"/>
    <col min="2572" max="2572" width="14.85546875" bestFit="1" customWidth="1"/>
    <col min="2573" max="2573" width="13.85546875" bestFit="1" customWidth="1"/>
    <col min="2817" max="2817" width="27.85546875" customWidth="1"/>
    <col min="2818" max="2818" width="13.42578125" customWidth="1"/>
    <col min="2819" max="2819" width="13.42578125" bestFit="1" customWidth="1"/>
    <col min="2820" max="2820" width="13" customWidth="1"/>
    <col min="2821" max="2821" width="14.85546875" bestFit="1" customWidth="1"/>
    <col min="2822" max="2822" width="14.5703125" customWidth="1"/>
    <col min="2823" max="2824" width="14.42578125" customWidth="1"/>
    <col min="2825" max="2825" width="13.42578125" bestFit="1" customWidth="1"/>
    <col min="2826" max="2826" width="15.7109375" bestFit="1" customWidth="1"/>
    <col min="2827" max="2827" width="14.5703125" customWidth="1"/>
    <col min="2828" max="2828" width="14.85546875" bestFit="1" customWidth="1"/>
    <col min="2829" max="2829" width="13.85546875" bestFit="1" customWidth="1"/>
    <col min="3073" max="3073" width="27.85546875" customWidth="1"/>
    <col min="3074" max="3074" width="13.42578125" customWidth="1"/>
    <col min="3075" max="3075" width="13.42578125" bestFit="1" customWidth="1"/>
    <col min="3076" max="3076" width="13" customWidth="1"/>
    <col min="3077" max="3077" width="14.85546875" bestFit="1" customWidth="1"/>
    <col min="3078" max="3078" width="14.5703125" customWidth="1"/>
    <col min="3079" max="3080" width="14.42578125" customWidth="1"/>
    <col min="3081" max="3081" width="13.42578125" bestFit="1" customWidth="1"/>
    <col min="3082" max="3082" width="15.7109375" bestFit="1" customWidth="1"/>
    <col min="3083" max="3083" width="14.5703125" customWidth="1"/>
    <col min="3084" max="3084" width="14.85546875" bestFit="1" customWidth="1"/>
    <col min="3085" max="3085" width="13.85546875" bestFit="1" customWidth="1"/>
    <col min="3329" max="3329" width="27.85546875" customWidth="1"/>
    <col min="3330" max="3330" width="13.42578125" customWidth="1"/>
    <col min="3331" max="3331" width="13.42578125" bestFit="1" customWidth="1"/>
    <col min="3332" max="3332" width="13" customWidth="1"/>
    <col min="3333" max="3333" width="14.85546875" bestFit="1" customWidth="1"/>
    <col min="3334" max="3334" width="14.5703125" customWidth="1"/>
    <col min="3335" max="3336" width="14.42578125" customWidth="1"/>
    <col min="3337" max="3337" width="13.42578125" bestFit="1" customWidth="1"/>
    <col min="3338" max="3338" width="15.7109375" bestFit="1" customWidth="1"/>
    <col min="3339" max="3339" width="14.5703125" customWidth="1"/>
    <col min="3340" max="3340" width="14.85546875" bestFit="1" customWidth="1"/>
    <col min="3341" max="3341" width="13.85546875" bestFit="1" customWidth="1"/>
    <col min="3585" max="3585" width="27.85546875" customWidth="1"/>
    <col min="3586" max="3586" width="13.42578125" customWidth="1"/>
    <col min="3587" max="3587" width="13.42578125" bestFit="1" customWidth="1"/>
    <col min="3588" max="3588" width="13" customWidth="1"/>
    <col min="3589" max="3589" width="14.85546875" bestFit="1" customWidth="1"/>
    <col min="3590" max="3590" width="14.5703125" customWidth="1"/>
    <col min="3591" max="3592" width="14.42578125" customWidth="1"/>
    <col min="3593" max="3593" width="13.42578125" bestFit="1" customWidth="1"/>
    <col min="3594" max="3594" width="15.7109375" bestFit="1" customWidth="1"/>
    <col min="3595" max="3595" width="14.5703125" customWidth="1"/>
    <col min="3596" max="3596" width="14.85546875" bestFit="1" customWidth="1"/>
    <col min="3597" max="3597" width="13.85546875" bestFit="1" customWidth="1"/>
    <col min="3841" max="3841" width="27.85546875" customWidth="1"/>
    <col min="3842" max="3842" width="13.42578125" customWidth="1"/>
    <col min="3843" max="3843" width="13.42578125" bestFit="1" customWidth="1"/>
    <col min="3844" max="3844" width="13" customWidth="1"/>
    <col min="3845" max="3845" width="14.85546875" bestFit="1" customWidth="1"/>
    <col min="3846" max="3846" width="14.5703125" customWidth="1"/>
    <col min="3847" max="3848" width="14.42578125" customWidth="1"/>
    <col min="3849" max="3849" width="13.42578125" bestFit="1" customWidth="1"/>
    <col min="3850" max="3850" width="15.7109375" bestFit="1" customWidth="1"/>
    <col min="3851" max="3851" width="14.5703125" customWidth="1"/>
    <col min="3852" max="3852" width="14.85546875" bestFit="1" customWidth="1"/>
    <col min="3853" max="3853" width="13.85546875" bestFit="1" customWidth="1"/>
    <col min="4097" max="4097" width="27.85546875" customWidth="1"/>
    <col min="4098" max="4098" width="13.42578125" customWidth="1"/>
    <col min="4099" max="4099" width="13.42578125" bestFit="1" customWidth="1"/>
    <col min="4100" max="4100" width="13" customWidth="1"/>
    <col min="4101" max="4101" width="14.85546875" bestFit="1" customWidth="1"/>
    <col min="4102" max="4102" width="14.5703125" customWidth="1"/>
    <col min="4103" max="4104" width="14.42578125" customWidth="1"/>
    <col min="4105" max="4105" width="13.42578125" bestFit="1" customWidth="1"/>
    <col min="4106" max="4106" width="15.7109375" bestFit="1" customWidth="1"/>
    <col min="4107" max="4107" width="14.5703125" customWidth="1"/>
    <col min="4108" max="4108" width="14.85546875" bestFit="1" customWidth="1"/>
    <col min="4109" max="4109" width="13.85546875" bestFit="1" customWidth="1"/>
    <col min="4353" max="4353" width="27.85546875" customWidth="1"/>
    <col min="4354" max="4354" width="13.42578125" customWidth="1"/>
    <col min="4355" max="4355" width="13.42578125" bestFit="1" customWidth="1"/>
    <col min="4356" max="4356" width="13" customWidth="1"/>
    <col min="4357" max="4357" width="14.85546875" bestFit="1" customWidth="1"/>
    <col min="4358" max="4358" width="14.5703125" customWidth="1"/>
    <col min="4359" max="4360" width="14.42578125" customWidth="1"/>
    <col min="4361" max="4361" width="13.42578125" bestFit="1" customWidth="1"/>
    <col min="4362" max="4362" width="15.7109375" bestFit="1" customWidth="1"/>
    <col min="4363" max="4363" width="14.5703125" customWidth="1"/>
    <col min="4364" max="4364" width="14.85546875" bestFit="1" customWidth="1"/>
    <col min="4365" max="4365" width="13.85546875" bestFit="1" customWidth="1"/>
    <col min="4609" max="4609" width="27.85546875" customWidth="1"/>
    <col min="4610" max="4610" width="13.42578125" customWidth="1"/>
    <col min="4611" max="4611" width="13.42578125" bestFit="1" customWidth="1"/>
    <col min="4612" max="4612" width="13" customWidth="1"/>
    <col min="4613" max="4613" width="14.85546875" bestFit="1" customWidth="1"/>
    <col min="4614" max="4614" width="14.5703125" customWidth="1"/>
    <col min="4615" max="4616" width="14.42578125" customWidth="1"/>
    <col min="4617" max="4617" width="13.42578125" bestFit="1" customWidth="1"/>
    <col min="4618" max="4618" width="15.7109375" bestFit="1" customWidth="1"/>
    <col min="4619" max="4619" width="14.5703125" customWidth="1"/>
    <col min="4620" max="4620" width="14.85546875" bestFit="1" customWidth="1"/>
    <col min="4621" max="4621" width="13.85546875" bestFit="1" customWidth="1"/>
    <col min="4865" max="4865" width="27.85546875" customWidth="1"/>
    <col min="4866" max="4866" width="13.42578125" customWidth="1"/>
    <col min="4867" max="4867" width="13.42578125" bestFit="1" customWidth="1"/>
    <col min="4868" max="4868" width="13" customWidth="1"/>
    <col min="4869" max="4869" width="14.85546875" bestFit="1" customWidth="1"/>
    <col min="4870" max="4870" width="14.5703125" customWidth="1"/>
    <col min="4871" max="4872" width="14.42578125" customWidth="1"/>
    <col min="4873" max="4873" width="13.42578125" bestFit="1" customWidth="1"/>
    <col min="4874" max="4874" width="15.7109375" bestFit="1" customWidth="1"/>
    <col min="4875" max="4875" width="14.5703125" customWidth="1"/>
    <col min="4876" max="4876" width="14.85546875" bestFit="1" customWidth="1"/>
    <col min="4877" max="4877" width="13.85546875" bestFit="1" customWidth="1"/>
    <col min="5121" max="5121" width="27.85546875" customWidth="1"/>
    <col min="5122" max="5122" width="13.42578125" customWidth="1"/>
    <col min="5123" max="5123" width="13.42578125" bestFit="1" customWidth="1"/>
    <col min="5124" max="5124" width="13" customWidth="1"/>
    <col min="5125" max="5125" width="14.85546875" bestFit="1" customWidth="1"/>
    <col min="5126" max="5126" width="14.5703125" customWidth="1"/>
    <col min="5127" max="5128" width="14.42578125" customWidth="1"/>
    <col min="5129" max="5129" width="13.42578125" bestFit="1" customWidth="1"/>
    <col min="5130" max="5130" width="15.7109375" bestFit="1" customWidth="1"/>
    <col min="5131" max="5131" width="14.5703125" customWidth="1"/>
    <col min="5132" max="5132" width="14.85546875" bestFit="1" customWidth="1"/>
    <col min="5133" max="5133" width="13.85546875" bestFit="1" customWidth="1"/>
    <col min="5377" max="5377" width="27.85546875" customWidth="1"/>
    <col min="5378" max="5378" width="13.42578125" customWidth="1"/>
    <col min="5379" max="5379" width="13.42578125" bestFit="1" customWidth="1"/>
    <col min="5380" max="5380" width="13" customWidth="1"/>
    <col min="5381" max="5381" width="14.85546875" bestFit="1" customWidth="1"/>
    <col min="5382" max="5382" width="14.5703125" customWidth="1"/>
    <col min="5383" max="5384" width="14.42578125" customWidth="1"/>
    <col min="5385" max="5385" width="13.42578125" bestFit="1" customWidth="1"/>
    <col min="5386" max="5386" width="15.7109375" bestFit="1" customWidth="1"/>
    <col min="5387" max="5387" width="14.5703125" customWidth="1"/>
    <col min="5388" max="5388" width="14.85546875" bestFit="1" customWidth="1"/>
    <col min="5389" max="5389" width="13.85546875" bestFit="1" customWidth="1"/>
    <col min="5633" max="5633" width="27.85546875" customWidth="1"/>
    <col min="5634" max="5634" width="13.42578125" customWidth="1"/>
    <col min="5635" max="5635" width="13.42578125" bestFit="1" customWidth="1"/>
    <col min="5636" max="5636" width="13" customWidth="1"/>
    <col min="5637" max="5637" width="14.85546875" bestFit="1" customWidth="1"/>
    <col min="5638" max="5638" width="14.5703125" customWidth="1"/>
    <col min="5639" max="5640" width="14.42578125" customWidth="1"/>
    <col min="5641" max="5641" width="13.42578125" bestFit="1" customWidth="1"/>
    <col min="5642" max="5642" width="15.7109375" bestFit="1" customWidth="1"/>
    <col min="5643" max="5643" width="14.5703125" customWidth="1"/>
    <col min="5644" max="5644" width="14.85546875" bestFit="1" customWidth="1"/>
    <col min="5645" max="5645" width="13.85546875" bestFit="1" customWidth="1"/>
    <col min="5889" max="5889" width="27.85546875" customWidth="1"/>
    <col min="5890" max="5890" width="13.42578125" customWidth="1"/>
    <col min="5891" max="5891" width="13.42578125" bestFit="1" customWidth="1"/>
    <col min="5892" max="5892" width="13" customWidth="1"/>
    <col min="5893" max="5893" width="14.85546875" bestFit="1" customWidth="1"/>
    <col min="5894" max="5894" width="14.5703125" customWidth="1"/>
    <col min="5895" max="5896" width="14.42578125" customWidth="1"/>
    <col min="5897" max="5897" width="13.42578125" bestFit="1" customWidth="1"/>
    <col min="5898" max="5898" width="15.7109375" bestFit="1" customWidth="1"/>
    <col min="5899" max="5899" width="14.5703125" customWidth="1"/>
    <col min="5900" max="5900" width="14.85546875" bestFit="1" customWidth="1"/>
    <col min="5901" max="5901" width="13.85546875" bestFit="1" customWidth="1"/>
    <col min="6145" max="6145" width="27.85546875" customWidth="1"/>
    <col min="6146" max="6146" width="13.42578125" customWidth="1"/>
    <col min="6147" max="6147" width="13.42578125" bestFit="1" customWidth="1"/>
    <col min="6148" max="6148" width="13" customWidth="1"/>
    <col min="6149" max="6149" width="14.85546875" bestFit="1" customWidth="1"/>
    <col min="6150" max="6150" width="14.5703125" customWidth="1"/>
    <col min="6151" max="6152" width="14.42578125" customWidth="1"/>
    <col min="6153" max="6153" width="13.42578125" bestFit="1" customWidth="1"/>
    <col min="6154" max="6154" width="15.7109375" bestFit="1" customWidth="1"/>
    <col min="6155" max="6155" width="14.5703125" customWidth="1"/>
    <col min="6156" max="6156" width="14.85546875" bestFit="1" customWidth="1"/>
    <col min="6157" max="6157" width="13.85546875" bestFit="1" customWidth="1"/>
    <col min="6401" max="6401" width="27.85546875" customWidth="1"/>
    <col min="6402" max="6402" width="13.42578125" customWidth="1"/>
    <col min="6403" max="6403" width="13.42578125" bestFit="1" customWidth="1"/>
    <col min="6404" max="6404" width="13" customWidth="1"/>
    <col min="6405" max="6405" width="14.85546875" bestFit="1" customWidth="1"/>
    <col min="6406" max="6406" width="14.5703125" customWidth="1"/>
    <col min="6407" max="6408" width="14.42578125" customWidth="1"/>
    <col min="6409" max="6409" width="13.42578125" bestFit="1" customWidth="1"/>
    <col min="6410" max="6410" width="15.7109375" bestFit="1" customWidth="1"/>
    <col min="6411" max="6411" width="14.5703125" customWidth="1"/>
    <col min="6412" max="6412" width="14.85546875" bestFit="1" customWidth="1"/>
    <col min="6413" max="6413" width="13.85546875" bestFit="1" customWidth="1"/>
    <col min="6657" max="6657" width="27.85546875" customWidth="1"/>
    <col min="6658" max="6658" width="13.42578125" customWidth="1"/>
    <col min="6659" max="6659" width="13.42578125" bestFit="1" customWidth="1"/>
    <col min="6660" max="6660" width="13" customWidth="1"/>
    <col min="6661" max="6661" width="14.85546875" bestFit="1" customWidth="1"/>
    <col min="6662" max="6662" width="14.5703125" customWidth="1"/>
    <col min="6663" max="6664" width="14.42578125" customWidth="1"/>
    <col min="6665" max="6665" width="13.42578125" bestFit="1" customWidth="1"/>
    <col min="6666" max="6666" width="15.7109375" bestFit="1" customWidth="1"/>
    <col min="6667" max="6667" width="14.5703125" customWidth="1"/>
    <col min="6668" max="6668" width="14.85546875" bestFit="1" customWidth="1"/>
    <col min="6669" max="6669" width="13.85546875" bestFit="1" customWidth="1"/>
    <col min="6913" max="6913" width="27.85546875" customWidth="1"/>
    <col min="6914" max="6914" width="13.42578125" customWidth="1"/>
    <col min="6915" max="6915" width="13.42578125" bestFit="1" customWidth="1"/>
    <col min="6916" max="6916" width="13" customWidth="1"/>
    <col min="6917" max="6917" width="14.85546875" bestFit="1" customWidth="1"/>
    <col min="6918" max="6918" width="14.5703125" customWidth="1"/>
    <col min="6919" max="6920" width="14.42578125" customWidth="1"/>
    <col min="6921" max="6921" width="13.42578125" bestFit="1" customWidth="1"/>
    <col min="6922" max="6922" width="15.7109375" bestFit="1" customWidth="1"/>
    <col min="6923" max="6923" width="14.5703125" customWidth="1"/>
    <col min="6924" max="6924" width="14.85546875" bestFit="1" customWidth="1"/>
    <col min="6925" max="6925" width="13.85546875" bestFit="1" customWidth="1"/>
    <col min="7169" max="7169" width="27.85546875" customWidth="1"/>
    <col min="7170" max="7170" width="13.42578125" customWidth="1"/>
    <col min="7171" max="7171" width="13.42578125" bestFit="1" customWidth="1"/>
    <col min="7172" max="7172" width="13" customWidth="1"/>
    <col min="7173" max="7173" width="14.85546875" bestFit="1" customWidth="1"/>
    <col min="7174" max="7174" width="14.5703125" customWidth="1"/>
    <col min="7175" max="7176" width="14.42578125" customWidth="1"/>
    <col min="7177" max="7177" width="13.42578125" bestFit="1" customWidth="1"/>
    <col min="7178" max="7178" width="15.7109375" bestFit="1" customWidth="1"/>
    <col min="7179" max="7179" width="14.5703125" customWidth="1"/>
    <col min="7180" max="7180" width="14.85546875" bestFit="1" customWidth="1"/>
    <col min="7181" max="7181" width="13.85546875" bestFit="1" customWidth="1"/>
    <col min="7425" max="7425" width="27.85546875" customWidth="1"/>
    <col min="7426" max="7426" width="13.42578125" customWidth="1"/>
    <col min="7427" max="7427" width="13.42578125" bestFit="1" customWidth="1"/>
    <col min="7428" max="7428" width="13" customWidth="1"/>
    <col min="7429" max="7429" width="14.85546875" bestFit="1" customWidth="1"/>
    <col min="7430" max="7430" width="14.5703125" customWidth="1"/>
    <col min="7431" max="7432" width="14.42578125" customWidth="1"/>
    <col min="7433" max="7433" width="13.42578125" bestFit="1" customWidth="1"/>
    <col min="7434" max="7434" width="15.7109375" bestFit="1" customWidth="1"/>
    <col min="7435" max="7435" width="14.5703125" customWidth="1"/>
    <col min="7436" max="7436" width="14.85546875" bestFit="1" customWidth="1"/>
    <col min="7437" max="7437" width="13.85546875" bestFit="1" customWidth="1"/>
    <col min="7681" max="7681" width="27.85546875" customWidth="1"/>
    <col min="7682" max="7682" width="13.42578125" customWidth="1"/>
    <col min="7683" max="7683" width="13.42578125" bestFit="1" customWidth="1"/>
    <col min="7684" max="7684" width="13" customWidth="1"/>
    <col min="7685" max="7685" width="14.85546875" bestFit="1" customWidth="1"/>
    <col min="7686" max="7686" width="14.5703125" customWidth="1"/>
    <col min="7687" max="7688" width="14.42578125" customWidth="1"/>
    <col min="7689" max="7689" width="13.42578125" bestFit="1" customWidth="1"/>
    <col min="7690" max="7690" width="15.7109375" bestFit="1" customWidth="1"/>
    <col min="7691" max="7691" width="14.5703125" customWidth="1"/>
    <col min="7692" max="7692" width="14.85546875" bestFit="1" customWidth="1"/>
    <col min="7693" max="7693" width="13.85546875" bestFit="1" customWidth="1"/>
    <col min="7937" max="7937" width="27.85546875" customWidth="1"/>
    <col min="7938" max="7938" width="13.42578125" customWidth="1"/>
    <col min="7939" max="7939" width="13.42578125" bestFit="1" customWidth="1"/>
    <col min="7940" max="7940" width="13" customWidth="1"/>
    <col min="7941" max="7941" width="14.85546875" bestFit="1" customWidth="1"/>
    <col min="7942" max="7942" width="14.5703125" customWidth="1"/>
    <col min="7943" max="7944" width="14.42578125" customWidth="1"/>
    <col min="7945" max="7945" width="13.42578125" bestFit="1" customWidth="1"/>
    <col min="7946" max="7946" width="15.7109375" bestFit="1" customWidth="1"/>
    <col min="7947" max="7947" width="14.5703125" customWidth="1"/>
    <col min="7948" max="7948" width="14.85546875" bestFit="1" customWidth="1"/>
    <col min="7949" max="7949" width="13.85546875" bestFit="1" customWidth="1"/>
    <col min="8193" max="8193" width="27.85546875" customWidth="1"/>
    <col min="8194" max="8194" width="13.42578125" customWidth="1"/>
    <col min="8195" max="8195" width="13.42578125" bestFit="1" customWidth="1"/>
    <col min="8196" max="8196" width="13" customWidth="1"/>
    <col min="8197" max="8197" width="14.85546875" bestFit="1" customWidth="1"/>
    <col min="8198" max="8198" width="14.5703125" customWidth="1"/>
    <col min="8199" max="8200" width="14.42578125" customWidth="1"/>
    <col min="8201" max="8201" width="13.42578125" bestFit="1" customWidth="1"/>
    <col min="8202" max="8202" width="15.7109375" bestFit="1" customWidth="1"/>
    <col min="8203" max="8203" width="14.5703125" customWidth="1"/>
    <col min="8204" max="8204" width="14.85546875" bestFit="1" customWidth="1"/>
    <col min="8205" max="8205" width="13.85546875" bestFit="1" customWidth="1"/>
    <col min="8449" max="8449" width="27.85546875" customWidth="1"/>
    <col min="8450" max="8450" width="13.42578125" customWidth="1"/>
    <col min="8451" max="8451" width="13.42578125" bestFit="1" customWidth="1"/>
    <col min="8452" max="8452" width="13" customWidth="1"/>
    <col min="8453" max="8453" width="14.85546875" bestFit="1" customWidth="1"/>
    <col min="8454" max="8454" width="14.5703125" customWidth="1"/>
    <col min="8455" max="8456" width="14.42578125" customWidth="1"/>
    <col min="8457" max="8457" width="13.42578125" bestFit="1" customWidth="1"/>
    <col min="8458" max="8458" width="15.7109375" bestFit="1" customWidth="1"/>
    <col min="8459" max="8459" width="14.5703125" customWidth="1"/>
    <col min="8460" max="8460" width="14.85546875" bestFit="1" customWidth="1"/>
    <col min="8461" max="8461" width="13.85546875" bestFit="1" customWidth="1"/>
    <col min="8705" max="8705" width="27.85546875" customWidth="1"/>
    <col min="8706" max="8706" width="13.42578125" customWidth="1"/>
    <col min="8707" max="8707" width="13.42578125" bestFit="1" customWidth="1"/>
    <col min="8708" max="8708" width="13" customWidth="1"/>
    <col min="8709" max="8709" width="14.85546875" bestFit="1" customWidth="1"/>
    <col min="8710" max="8710" width="14.5703125" customWidth="1"/>
    <col min="8711" max="8712" width="14.42578125" customWidth="1"/>
    <col min="8713" max="8713" width="13.42578125" bestFit="1" customWidth="1"/>
    <col min="8714" max="8714" width="15.7109375" bestFit="1" customWidth="1"/>
    <col min="8715" max="8715" width="14.5703125" customWidth="1"/>
    <col min="8716" max="8716" width="14.85546875" bestFit="1" customWidth="1"/>
    <col min="8717" max="8717" width="13.85546875" bestFit="1" customWidth="1"/>
    <col min="8961" max="8961" width="27.85546875" customWidth="1"/>
    <col min="8962" max="8962" width="13.42578125" customWidth="1"/>
    <col min="8963" max="8963" width="13.42578125" bestFit="1" customWidth="1"/>
    <col min="8964" max="8964" width="13" customWidth="1"/>
    <col min="8965" max="8965" width="14.85546875" bestFit="1" customWidth="1"/>
    <col min="8966" max="8966" width="14.5703125" customWidth="1"/>
    <col min="8967" max="8968" width="14.42578125" customWidth="1"/>
    <col min="8969" max="8969" width="13.42578125" bestFit="1" customWidth="1"/>
    <col min="8970" max="8970" width="15.7109375" bestFit="1" customWidth="1"/>
    <col min="8971" max="8971" width="14.5703125" customWidth="1"/>
    <col min="8972" max="8972" width="14.85546875" bestFit="1" customWidth="1"/>
    <col min="8973" max="8973" width="13.85546875" bestFit="1" customWidth="1"/>
    <col min="9217" max="9217" width="27.85546875" customWidth="1"/>
    <col min="9218" max="9218" width="13.42578125" customWidth="1"/>
    <col min="9219" max="9219" width="13.42578125" bestFit="1" customWidth="1"/>
    <col min="9220" max="9220" width="13" customWidth="1"/>
    <col min="9221" max="9221" width="14.85546875" bestFit="1" customWidth="1"/>
    <col min="9222" max="9222" width="14.5703125" customWidth="1"/>
    <col min="9223" max="9224" width="14.42578125" customWidth="1"/>
    <col min="9225" max="9225" width="13.42578125" bestFit="1" customWidth="1"/>
    <col min="9226" max="9226" width="15.7109375" bestFit="1" customWidth="1"/>
    <col min="9227" max="9227" width="14.5703125" customWidth="1"/>
    <col min="9228" max="9228" width="14.85546875" bestFit="1" customWidth="1"/>
    <col min="9229" max="9229" width="13.85546875" bestFit="1" customWidth="1"/>
    <col min="9473" max="9473" width="27.85546875" customWidth="1"/>
    <col min="9474" max="9474" width="13.42578125" customWidth="1"/>
    <col min="9475" max="9475" width="13.42578125" bestFit="1" customWidth="1"/>
    <col min="9476" max="9476" width="13" customWidth="1"/>
    <col min="9477" max="9477" width="14.85546875" bestFit="1" customWidth="1"/>
    <col min="9478" max="9478" width="14.5703125" customWidth="1"/>
    <col min="9479" max="9480" width="14.42578125" customWidth="1"/>
    <col min="9481" max="9481" width="13.42578125" bestFit="1" customWidth="1"/>
    <col min="9482" max="9482" width="15.7109375" bestFit="1" customWidth="1"/>
    <col min="9483" max="9483" width="14.5703125" customWidth="1"/>
    <col min="9484" max="9484" width="14.85546875" bestFit="1" customWidth="1"/>
    <col min="9485" max="9485" width="13.85546875" bestFit="1" customWidth="1"/>
    <col min="9729" max="9729" width="27.85546875" customWidth="1"/>
    <col min="9730" max="9730" width="13.42578125" customWidth="1"/>
    <col min="9731" max="9731" width="13.42578125" bestFit="1" customWidth="1"/>
    <col min="9732" max="9732" width="13" customWidth="1"/>
    <col min="9733" max="9733" width="14.85546875" bestFit="1" customWidth="1"/>
    <col min="9734" max="9734" width="14.5703125" customWidth="1"/>
    <col min="9735" max="9736" width="14.42578125" customWidth="1"/>
    <col min="9737" max="9737" width="13.42578125" bestFit="1" customWidth="1"/>
    <col min="9738" max="9738" width="15.7109375" bestFit="1" customWidth="1"/>
    <col min="9739" max="9739" width="14.5703125" customWidth="1"/>
    <col min="9740" max="9740" width="14.85546875" bestFit="1" customWidth="1"/>
    <col min="9741" max="9741" width="13.85546875" bestFit="1" customWidth="1"/>
    <col min="9985" max="9985" width="27.85546875" customWidth="1"/>
    <col min="9986" max="9986" width="13.42578125" customWidth="1"/>
    <col min="9987" max="9987" width="13.42578125" bestFit="1" customWidth="1"/>
    <col min="9988" max="9988" width="13" customWidth="1"/>
    <col min="9989" max="9989" width="14.85546875" bestFit="1" customWidth="1"/>
    <col min="9990" max="9990" width="14.5703125" customWidth="1"/>
    <col min="9991" max="9992" width="14.42578125" customWidth="1"/>
    <col min="9993" max="9993" width="13.42578125" bestFit="1" customWidth="1"/>
    <col min="9994" max="9994" width="15.7109375" bestFit="1" customWidth="1"/>
    <col min="9995" max="9995" width="14.5703125" customWidth="1"/>
    <col min="9996" max="9996" width="14.85546875" bestFit="1" customWidth="1"/>
    <col min="9997" max="9997" width="13.85546875" bestFit="1" customWidth="1"/>
    <col min="10241" max="10241" width="27.85546875" customWidth="1"/>
    <col min="10242" max="10242" width="13.42578125" customWidth="1"/>
    <col min="10243" max="10243" width="13.42578125" bestFit="1" customWidth="1"/>
    <col min="10244" max="10244" width="13" customWidth="1"/>
    <col min="10245" max="10245" width="14.85546875" bestFit="1" customWidth="1"/>
    <col min="10246" max="10246" width="14.5703125" customWidth="1"/>
    <col min="10247" max="10248" width="14.42578125" customWidth="1"/>
    <col min="10249" max="10249" width="13.42578125" bestFit="1" customWidth="1"/>
    <col min="10250" max="10250" width="15.7109375" bestFit="1" customWidth="1"/>
    <col min="10251" max="10251" width="14.5703125" customWidth="1"/>
    <col min="10252" max="10252" width="14.85546875" bestFit="1" customWidth="1"/>
    <col min="10253" max="10253" width="13.85546875" bestFit="1" customWidth="1"/>
    <col min="10497" max="10497" width="27.85546875" customWidth="1"/>
    <col min="10498" max="10498" width="13.42578125" customWidth="1"/>
    <col min="10499" max="10499" width="13.42578125" bestFit="1" customWidth="1"/>
    <col min="10500" max="10500" width="13" customWidth="1"/>
    <col min="10501" max="10501" width="14.85546875" bestFit="1" customWidth="1"/>
    <col min="10502" max="10502" width="14.5703125" customWidth="1"/>
    <col min="10503" max="10504" width="14.42578125" customWidth="1"/>
    <col min="10505" max="10505" width="13.42578125" bestFit="1" customWidth="1"/>
    <col min="10506" max="10506" width="15.7109375" bestFit="1" customWidth="1"/>
    <col min="10507" max="10507" width="14.5703125" customWidth="1"/>
    <col min="10508" max="10508" width="14.85546875" bestFit="1" customWidth="1"/>
    <col min="10509" max="10509" width="13.85546875" bestFit="1" customWidth="1"/>
    <col min="10753" max="10753" width="27.85546875" customWidth="1"/>
    <col min="10754" max="10754" width="13.42578125" customWidth="1"/>
    <col min="10755" max="10755" width="13.42578125" bestFit="1" customWidth="1"/>
    <col min="10756" max="10756" width="13" customWidth="1"/>
    <col min="10757" max="10757" width="14.85546875" bestFit="1" customWidth="1"/>
    <col min="10758" max="10758" width="14.5703125" customWidth="1"/>
    <col min="10759" max="10760" width="14.42578125" customWidth="1"/>
    <col min="10761" max="10761" width="13.42578125" bestFit="1" customWidth="1"/>
    <col min="10762" max="10762" width="15.7109375" bestFit="1" customWidth="1"/>
    <col min="10763" max="10763" width="14.5703125" customWidth="1"/>
    <col min="10764" max="10764" width="14.85546875" bestFit="1" customWidth="1"/>
    <col min="10765" max="10765" width="13.85546875" bestFit="1" customWidth="1"/>
    <col min="11009" max="11009" width="27.85546875" customWidth="1"/>
    <col min="11010" max="11010" width="13.42578125" customWidth="1"/>
    <col min="11011" max="11011" width="13.42578125" bestFit="1" customWidth="1"/>
    <col min="11012" max="11012" width="13" customWidth="1"/>
    <col min="11013" max="11013" width="14.85546875" bestFit="1" customWidth="1"/>
    <col min="11014" max="11014" width="14.5703125" customWidth="1"/>
    <col min="11015" max="11016" width="14.42578125" customWidth="1"/>
    <col min="11017" max="11017" width="13.42578125" bestFit="1" customWidth="1"/>
    <col min="11018" max="11018" width="15.7109375" bestFit="1" customWidth="1"/>
    <col min="11019" max="11019" width="14.5703125" customWidth="1"/>
    <col min="11020" max="11020" width="14.85546875" bestFit="1" customWidth="1"/>
    <col min="11021" max="11021" width="13.85546875" bestFit="1" customWidth="1"/>
    <col min="11265" max="11265" width="27.85546875" customWidth="1"/>
    <col min="11266" max="11266" width="13.42578125" customWidth="1"/>
    <col min="11267" max="11267" width="13.42578125" bestFit="1" customWidth="1"/>
    <col min="11268" max="11268" width="13" customWidth="1"/>
    <col min="11269" max="11269" width="14.85546875" bestFit="1" customWidth="1"/>
    <col min="11270" max="11270" width="14.5703125" customWidth="1"/>
    <col min="11271" max="11272" width="14.42578125" customWidth="1"/>
    <col min="11273" max="11273" width="13.42578125" bestFit="1" customWidth="1"/>
    <col min="11274" max="11274" width="15.7109375" bestFit="1" customWidth="1"/>
    <col min="11275" max="11275" width="14.5703125" customWidth="1"/>
    <col min="11276" max="11276" width="14.85546875" bestFit="1" customWidth="1"/>
    <col min="11277" max="11277" width="13.85546875" bestFit="1" customWidth="1"/>
    <col min="11521" max="11521" width="27.85546875" customWidth="1"/>
    <col min="11522" max="11522" width="13.42578125" customWidth="1"/>
    <col min="11523" max="11523" width="13.42578125" bestFit="1" customWidth="1"/>
    <col min="11524" max="11524" width="13" customWidth="1"/>
    <col min="11525" max="11525" width="14.85546875" bestFit="1" customWidth="1"/>
    <col min="11526" max="11526" width="14.5703125" customWidth="1"/>
    <col min="11527" max="11528" width="14.42578125" customWidth="1"/>
    <col min="11529" max="11529" width="13.42578125" bestFit="1" customWidth="1"/>
    <col min="11530" max="11530" width="15.7109375" bestFit="1" customWidth="1"/>
    <col min="11531" max="11531" width="14.5703125" customWidth="1"/>
    <col min="11532" max="11532" width="14.85546875" bestFit="1" customWidth="1"/>
    <col min="11533" max="11533" width="13.85546875" bestFit="1" customWidth="1"/>
    <col min="11777" max="11777" width="27.85546875" customWidth="1"/>
    <col min="11778" max="11778" width="13.42578125" customWidth="1"/>
    <col min="11779" max="11779" width="13.42578125" bestFit="1" customWidth="1"/>
    <col min="11780" max="11780" width="13" customWidth="1"/>
    <col min="11781" max="11781" width="14.85546875" bestFit="1" customWidth="1"/>
    <col min="11782" max="11782" width="14.5703125" customWidth="1"/>
    <col min="11783" max="11784" width="14.42578125" customWidth="1"/>
    <col min="11785" max="11785" width="13.42578125" bestFit="1" customWidth="1"/>
    <col min="11786" max="11786" width="15.7109375" bestFit="1" customWidth="1"/>
    <col min="11787" max="11787" width="14.5703125" customWidth="1"/>
    <col min="11788" max="11788" width="14.85546875" bestFit="1" customWidth="1"/>
    <col min="11789" max="11789" width="13.85546875" bestFit="1" customWidth="1"/>
    <col min="12033" max="12033" width="27.85546875" customWidth="1"/>
    <col min="12034" max="12034" width="13.42578125" customWidth="1"/>
    <col min="12035" max="12035" width="13.42578125" bestFit="1" customWidth="1"/>
    <col min="12036" max="12036" width="13" customWidth="1"/>
    <col min="12037" max="12037" width="14.85546875" bestFit="1" customWidth="1"/>
    <col min="12038" max="12038" width="14.5703125" customWidth="1"/>
    <col min="12039" max="12040" width="14.42578125" customWidth="1"/>
    <col min="12041" max="12041" width="13.42578125" bestFit="1" customWidth="1"/>
    <col min="12042" max="12042" width="15.7109375" bestFit="1" customWidth="1"/>
    <col min="12043" max="12043" width="14.5703125" customWidth="1"/>
    <col min="12044" max="12044" width="14.85546875" bestFit="1" customWidth="1"/>
    <col min="12045" max="12045" width="13.85546875" bestFit="1" customWidth="1"/>
    <col min="12289" max="12289" width="27.85546875" customWidth="1"/>
    <col min="12290" max="12290" width="13.42578125" customWidth="1"/>
    <col min="12291" max="12291" width="13.42578125" bestFit="1" customWidth="1"/>
    <col min="12292" max="12292" width="13" customWidth="1"/>
    <col min="12293" max="12293" width="14.85546875" bestFit="1" customWidth="1"/>
    <col min="12294" max="12294" width="14.5703125" customWidth="1"/>
    <col min="12295" max="12296" width="14.42578125" customWidth="1"/>
    <col min="12297" max="12297" width="13.42578125" bestFit="1" customWidth="1"/>
    <col min="12298" max="12298" width="15.7109375" bestFit="1" customWidth="1"/>
    <col min="12299" max="12299" width="14.5703125" customWidth="1"/>
    <col min="12300" max="12300" width="14.85546875" bestFit="1" customWidth="1"/>
    <col min="12301" max="12301" width="13.85546875" bestFit="1" customWidth="1"/>
    <col min="12545" max="12545" width="27.85546875" customWidth="1"/>
    <col min="12546" max="12546" width="13.42578125" customWidth="1"/>
    <col min="12547" max="12547" width="13.42578125" bestFit="1" customWidth="1"/>
    <col min="12548" max="12548" width="13" customWidth="1"/>
    <col min="12549" max="12549" width="14.85546875" bestFit="1" customWidth="1"/>
    <col min="12550" max="12550" width="14.5703125" customWidth="1"/>
    <col min="12551" max="12552" width="14.42578125" customWidth="1"/>
    <col min="12553" max="12553" width="13.42578125" bestFit="1" customWidth="1"/>
    <col min="12554" max="12554" width="15.7109375" bestFit="1" customWidth="1"/>
    <col min="12555" max="12555" width="14.5703125" customWidth="1"/>
    <col min="12556" max="12556" width="14.85546875" bestFit="1" customWidth="1"/>
    <col min="12557" max="12557" width="13.85546875" bestFit="1" customWidth="1"/>
    <col min="12801" max="12801" width="27.85546875" customWidth="1"/>
    <col min="12802" max="12802" width="13.42578125" customWidth="1"/>
    <col min="12803" max="12803" width="13.42578125" bestFit="1" customWidth="1"/>
    <col min="12804" max="12804" width="13" customWidth="1"/>
    <col min="12805" max="12805" width="14.85546875" bestFit="1" customWidth="1"/>
    <col min="12806" max="12806" width="14.5703125" customWidth="1"/>
    <col min="12807" max="12808" width="14.42578125" customWidth="1"/>
    <col min="12809" max="12809" width="13.42578125" bestFit="1" customWidth="1"/>
    <col min="12810" max="12810" width="15.7109375" bestFit="1" customWidth="1"/>
    <col min="12811" max="12811" width="14.5703125" customWidth="1"/>
    <col min="12812" max="12812" width="14.85546875" bestFit="1" customWidth="1"/>
    <col min="12813" max="12813" width="13.85546875" bestFit="1" customWidth="1"/>
    <col min="13057" max="13057" width="27.85546875" customWidth="1"/>
    <col min="13058" max="13058" width="13.42578125" customWidth="1"/>
    <col min="13059" max="13059" width="13.42578125" bestFit="1" customWidth="1"/>
    <col min="13060" max="13060" width="13" customWidth="1"/>
    <col min="13061" max="13061" width="14.85546875" bestFit="1" customWidth="1"/>
    <col min="13062" max="13062" width="14.5703125" customWidth="1"/>
    <col min="13063" max="13064" width="14.42578125" customWidth="1"/>
    <col min="13065" max="13065" width="13.42578125" bestFit="1" customWidth="1"/>
    <col min="13066" max="13066" width="15.7109375" bestFit="1" customWidth="1"/>
    <col min="13067" max="13067" width="14.5703125" customWidth="1"/>
    <col min="13068" max="13068" width="14.85546875" bestFit="1" customWidth="1"/>
    <col min="13069" max="13069" width="13.85546875" bestFit="1" customWidth="1"/>
    <col min="13313" max="13313" width="27.85546875" customWidth="1"/>
    <col min="13314" max="13314" width="13.42578125" customWidth="1"/>
    <col min="13315" max="13315" width="13.42578125" bestFit="1" customWidth="1"/>
    <col min="13316" max="13316" width="13" customWidth="1"/>
    <col min="13317" max="13317" width="14.85546875" bestFit="1" customWidth="1"/>
    <col min="13318" max="13318" width="14.5703125" customWidth="1"/>
    <col min="13319" max="13320" width="14.42578125" customWidth="1"/>
    <col min="13321" max="13321" width="13.42578125" bestFit="1" customWidth="1"/>
    <col min="13322" max="13322" width="15.7109375" bestFit="1" customWidth="1"/>
    <col min="13323" max="13323" width="14.5703125" customWidth="1"/>
    <col min="13324" max="13324" width="14.85546875" bestFit="1" customWidth="1"/>
    <col min="13325" max="13325" width="13.85546875" bestFit="1" customWidth="1"/>
    <col min="13569" max="13569" width="27.85546875" customWidth="1"/>
    <col min="13570" max="13570" width="13.42578125" customWidth="1"/>
    <col min="13571" max="13571" width="13.42578125" bestFit="1" customWidth="1"/>
    <col min="13572" max="13572" width="13" customWidth="1"/>
    <col min="13573" max="13573" width="14.85546875" bestFit="1" customWidth="1"/>
    <col min="13574" max="13574" width="14.5703125" customWidth="1"/>
    <col min="13575" max="13576" width="14.42578125" customWidth="1"/>
    <col min="13577" max="13577" width="13.42578125" bestFit="1" customWidth="1"/>
    <col min="13578" max="13578" width="15.7109375" bestFit="1" customWidth="1"/>
    <col min="13579" max="13579" width="14.5703125" customWidth="1"/>
    <col min="13580" max="13580" width="14.85546875" bestFit="1" customWidth="1"/>
    <col min="13581" max="13581" width="13.85546875" bestFit="1" customWidth="1"/>
    <col min="13825" max="13825" width="27.85546875" customWidth="1"/>
    <col min="13826" max="13826" width="13.42578125" customWidth="1"/>
    <col min="13827" max="13827" width="13.42578125" bestFit="1" customWidth="1"/>
    <col min="13828" max="13828" width="13" customWidth="1"/>
    <col min="13829" max="13829" width="14.85546875" bestFit="1" customWidth="1"/>
    <col min="13830" max="13830" width="14.5703125" customWidth="1"/>
    <col min="13831" max="13832" width="14.42578125" customWidth="1"/>
    <col min="13833" max="13833" width="13.42578125" bestFit="1" customWidth="1"/>
    <col min="13834" max="13834" width="15.7109375" bestFit="1" customWidth="1"/>
    <col min="13835" max="13835" width="14.5703125" customWidth="1"/>
    <col min="13836" max="13836" width="14.85546875" bestFit="1" customWidth="1"/>
    <col min="13837" max="13837" width="13.85546875" bestFit="1" customWidth="1"/>
    <col min="14081" max="14081" width="27.85546875" customWidth="1"/>
    <col min="14082" max="14082" width="13.42578125" customWidth="1"/>
    <col min="14083" max="14083" width="13.42578125" bestFit="1" customWidth="1"/>
    <col min="14084" max="14084" width="13" customWidth="1"/>
    <col min="14085" max="14085" width="14.85546875" bestFit="1" customWidth="1"/>
    <col min="14086" max="14086" width="14.5703125" customWidth="1"/>
    <col min="14087" max="14088" width="14.42578125" customWidth="1"/>
    <col min="14089" max="14089" width="13.42578125" bestFit="1" customWidth="1"/>
    <col min="14090" max="14090" width="15.7109375" bestFit="1" customWidth="1"/>
    <col min="14091" max="14091" width="14.5703125" customWidth="1"/>
    <col min="14092" max="14092" width="14.85546875" bestFit="1" customWidth="1"/>
    <col min="14093" max="14093" width="13.85546875" bestFit="1" customWidth="1"/>
    <col min="14337" max="14337" width="27.85546875" customWidth="1"/>
    <col min="14338" max="14338" width="13.42578125" customWidth="1"/>
    <col min="14339" max="14339" width="13.42578125" bestFit="1" customWidth="1"/>
    <col min="14340" max="14340" width="13" customWidth="1"/>
    <col min="14341" max="14341" width="14.85546875" bestFit="1" customWidth="1"/>
    <col min="14342" max="14342" width="14.5703125" customWidth="1"/>
    <col min="14343" max="14344" width="14.42578125" customWidth="1"/>
    <col min="14345" max="14345" width="13.42578125" bestFit="1" customWidth="1"/>
    <col min="14346" max="14346" width="15.7109375" bestFit="1" customWidth="1"/>
    <col min="14347" max="14347" width="14.5703125" customWidth="1"/>
    <col min="14348" max="14348" width="14.85546875" bestFit="1" customWidth="1"/>
    <col min="14349" max="14349" width="13.85546875" bestFit="1" customWidth="1"/>
    <col min="14593" max="14593" width="27.85546875" customWidth="1"/>
    <col min="14594" max="14594" width="13.42578125" customWidth="1"/>
    <col min="14595" max="14595" width="13.42578125" bestFit="1" customWidth="1"/>
    <col min="14596" max="14596" width="13" customWidth="1"/>
    <col min="14597" max="14597" width="14.85546875" bestFit="1" customWidth="1"/>
    <col min="14598" max="14598" width="14.5703125" customWidth="1"/>
    <col min="14599" max="14600" width="14.42578125" customWidth="1"/>
    <col min="14601" max="14601" width="13.42578125" bestFit="1" customWidth="1"/>
    <col min="14602" max="14602" width="15.7109375" bestFit="1" customWidth="1"/>
    <col min="14603" max="14603" width="14.5703125" customWidth="1"/>
    <col min="14604" max="14604" width="14.85546875" bestFit="1" customWidth="1"/>
    <col min="14605" max="14605" width="13.85546875" bestFit="1" customWidth="1"/>
    <col min="14849" max="14849" width="27.85546875" customWidth="1"/>
    <col min="14850" max="14850" width="13.42578125" customWidth="1"/>
    <col min="14851" max="14851" width="13.42578125" bestFit="1" customWidth="1"/>
    <col min="14852" max="14852" width="13" customWidth="1"/>
    <col min="14853" max="14853" width="14.85546875" bestFit="1" customWidth="1"/>
    <col min="14854" max="14854" width="14.5703125" customWidth="1"/>
    <col min="14855" max="14856" width="14.42578125" customWidth="1"/>
    <col min="14857" max="14857" width="13.42578125" bestFit="1" customWidth="1"/>
    <col min="14858" max="14858" width="15.7109375" bestFit="1" customWidth="1"/>
    <col min="14859" max="14859" width="14.5703125" customWidth="1"/>
    <col min="14860" max="14860" width="14.85546875" bestFit="1" customWidth="1"/>
    <col min="14861" max="14861" width="13.85546875" bestFit="1" customWidth="1"/>
    <col min="15105" max="15105" width="27.85546875" customWidth="1"/>
    <col min="15106" max="15106" width="13.42578125" customWidth="1"/>
    <col min="15107" max="15107" width="13.42578125" bestFit="1" customWidth="1"/>
    <col min="15108" max="15108" width="13" customWidth="1"/>
    <col min="15109" max="15109" width="14.85546875" bestFit="1" customWidth="1"/>
    <col min="15110" max="15110" width="14.5703125" customWidth="1"/>
    <col min="15111" max="15112" width="14.42578125" customWidth="1"/>
    <col min="15113" max="15113" width="13.42578125" bestFit="1" customWidth="1"/>
    <col min="15114" max="15114" width="15.7109375" bestFit="1" customWidth="1"/>
    <col min="15115" max="15115" width="14.5703125" customWidth="1"/>
    <col min="15116" max="15116" width="14.85546875" bestFit="1" customWidth="1"/>
    <col min="15117" max="15117" width="13.85546875" bestFit="1" customWidth="1"/>
    <col min="15361" max="15361" width="27.85546875" customWidth="1"/>
    <col min="15362" max="15362" width="13.42578125" customWidth="1"/>
    <col min="15363" max="15363" width="13.42578125" bestFit="1" customWidth="1"/>
    <col min="15364" max="15364" width="13" customWidth="1"/>
    <col min="15365" max="15365" width="14.85546875" bestFit="1" customWidth="1"/>
    <col min="15366" max="15366" width="14.5703125" customWidth="1"/>
    <col min="15367" max="15368" width="14.42578125" customWidth="1"/>
    <col min="15369" max="15369" width="13.42578125" bestFit="1" customWidth="1"/>
    <col min="15370" max="15370" width="15.7109375" bestFit="1" customWidth="1"/>
    <col min="15371" max="15371" width="14.5703125" customWidth="1"/>
    <col min="15372" max="15372" width="14.85546875" bestFit="1" customWidth="1"/>
    <col min="15373" max="15373" width="13.85546875" bestFit="1" customWidth="1"/>
    <col min="15617" max="15617" width="27.85546875" customWidth="1"/>
    <col min="15618" max="15618" width="13.42578125" customWidth="1"/>
    <col min="15619" max="15619" width="13.42578125" bestFit="1" customWidth="1"/>
    <col min="15620" max="15620" width="13" customWidth="1"/>
    <col min="15621" max="15621" width="14.85546875" bestFit="1" customWidth="1"/>
    <col min="15622" max="15622" width="14.5703125" customWidth="1"/>
    <col min="15623" max="15624" width="14.42578125" customWidth="1"/>
    <col min="15625" max="15625" width="13.42578125" bestFit="1" customWidth="1"/>
    <col min="15626" max="15626" width="15.7109375" bestFit="1" customWidth="1"/>
    <col min="15627" max="15627" width="14.5703125" customWidth="1"/>
    <col min="15628" max="15628" width="14.85546875" bestFit="1" customWidth="1"/>
    <col min="15629" max="15629" width="13.85546875" bestFit="1" customWidth="1"/>
    <col min="15873" max="15873" width="27.85546875" customWidth="1"/>
    <col min="15874" max="15874" width="13.42578125" customWidth="1"/>
    <col min="15875" max="15875" width="13.42578125" bestFit="1" customWidth="1"/>
    <col min="15876" max="15876" width="13" customWidth="1"/>
    <col min="15877" max="15877" width="14.85546875" bestFit="1" customWidth="1"/>
    <col min="15878" max="15878" width="14.5703125" customWidth="1"/>
    <col min="15879" max="15880" width="14.42578125" customWidth="1"/>
    <col min="15881" max="15881" width="13.42578125" bestFit="1" customWidth="1"/>
    <col min="15882" max="15882" width="15.7109375" bestFit="1" customWidth="1"/>
    <col min="15883" max="15883" width="14.5703125" customWidth="1"/>
    <col min="15884" max="15884" width="14.85546875" bestFit="1" customWidth="1"/>
    <col min="15885" max="15885" width="13.85546875" bestFit="1" customWidth="1"/>
    <col min="16129" max="16129" width="27.85546875" customWidth="1"/>
    <col min="16130" max="16130" width="13.42578125" customWidth="1"/>
    <col min="16131" max="16131" width="13.42578125" bestFit="1" customWidth="1"/>
    <col min="16132" max="16132" width="13" customWidth="1"/>
    <col min="16133" max="16133" width="14.85546875" bestFit="1" customWidth="1"/>
    <col min="16134" max="16134" width="14.5703125" customWidth="1"/>
    <col min="16135" max="16136" width="14.42578125" customWidth="1"/>
    <col min="16137" max="16137" width="13.42578125" bestFit="1" customWidth="1"/>
    <col min="16138" max="16138" width="15.7109375" bestFit="1" customWidth="1"/>
    <col min="16139" max="16139" width="14.5703125" customWidth="1"/>
    <col min="16140" max="16140" width="14.85546875" bestFit="1" customWidth="1"/>
    <col min="16141" max="16141" width="13.85546875" bestFit="1" customWidth="1"/>
  </cols>
  <sheetData>
    <row r="2" spans="1:27" x14ac:dyDescent="0.25">
      <c r="F2" s="47"/>
    </row>
    <row r="6" spans="1:27" ht="15.75" thickBot="1" x14ac:dyDescent="0.3"/>
    <row r="7" spans="1:27" ht="16.5" thickBot="1" x14ac:dyDescent="0.3">
      <c r="B7" s="192" t="s">
        <v>0</v>
      </c>
      <c r="C7" s="193"/>
      <c r="J7" s="1" t="s">
        <v>156</v>
      </c>
    </row>
    <row r="8" spans="1:27" ht="15.75" x14ac:dyDescent="0.25">
      <c r="J8" s="48"/>
    </row>
    <row r="9" spans="1:27" x14ac:dyDescent="0.25">
      <c r="A9" s="190" t="s">
        <v>1</v>
      </c>
      <c r="B9" s="190"/>
      <c r="C9" s="190"/>
      <c r="D9" s="190"/>
      <c r="E9" s="190"/>
      <c r="F9" s="190"/>
      <c r="G9" s="190"/>
      <c r="H9" s="190"/>
      <c r="I9" s="190"/>
      <c r="J9" s="190"/>
      <c r="K9" s="190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x14ac:dyDescent="0.25">
      <c r="A10" s="190" t="s">
        <v>2</v>
      </c>
      <c r="B10" s="190"/>
      <c r="C10" s="190"/>
      <c r="D10" s="190"/>
      <c r="E10" s="190"/>
      <c r="F10" s="190"/>
      <c r="G10" s="190"/>
      <c r="H10" s="190"/>
      <c r="I10" s="190"/>
      <c r="J10" s="190"/>
      <c r="K10" s="190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x14ac:dyDescent="0.25">
      <c r="A11" s="190" t="s">
        <v>82</v>
      </c>
      <c r="B11" s="190"/>
      <c r="C11" s="190"/>
      <c r="D11" s="190"/>
      <c r="E11" s="190"/>
      <c r="F11" s="190"/>
      <c r="G11" s="190"/>
      <c r="H11" s="190"/>
      <c r="I11" s="190"/>
      <c r="J11" s="190"/>
      <c r="K11" s="190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x14ac:dyDescent="0.25">
      <c r="A12" s="214" t="s">
        <v>135</v>
      </c>
      <c r="B12" s="214"/>
      <c r="C12" s="214"/>
      <c r="D12" s="214"/>
      <c r="E12" s="214"/>
      <c r="F12" s="214"/>
      <c r="G12" s="214"/>
      <c r="H12" s="214"/>
      <c r="I12" s="214"/>
      <c r="J12" s="214"/>
      <c r="K12" s="214"/>
    </row>
    <row r="14" spans="1:27" ht="15" customHeight="1" x14ac:dyDescent="0.25">
      <c r="A14" s="213" t="s">
        <v>189</v>
      </c>
      <c r="B14" s="213"/>
      <c r="C14" s="213"/>
      <c r="D14" s="213"/>
      <c r="E14" s="213"/>
      <c r="F14" s="213"/>
      <c r="G14" s="213"/>
      <c r="H14" s="213"/>
      <c r="I14" s="213"/>
      <c r="J14" s="213"/>
      <c r="K14" s="213"/>
      <c r="L14" s="49"/>
      <c r="M14" s="50"/>
    </row>
    <row r="15" spans="1:27" ht="9" customHeight="1" x14ac:dyDescent="0.25">
      <c r="A15" s="50"/>
      <c r="B15" s="50"/>
      <c r="C15" s="50"/>
      <c r="D15" s="50"/>
      <c r="E15" s="50"/>
      <c r="F15" s="50"/>
      <c r="G15" s="50"/>
      <c r="H15" s="50"/>
      <c r="I15" s="50"/>
      <c r="J15" s="50"/>
      <c r="K15" s="50"/>
      <c r="L15" s="50"/>
      <c r="M15" s="50"/>
    </row>
    <row r="16" spans="1:27" x14ac:dyDescent="0.25">
      <c r="A16" s="209" t="s">
        <v>157</v>
      </c>
      <c r="B16" s="208" t="s">
        <v>84</v>
      </c>
      <c r="C16" s="208"/>
      <c r="D16" s="215" t="s">
        <v>85</v>
      </c>
      <c r="E16" s="215"/>
      <c r="F16" s="215" t="s">
        <v>86</v>
      </c>
      <c r="G16" s="215"/>
      <c r="H16" s="208" t="s">
        <v>87</v>
      </c>
      <c r="I16" s="208"/>
    </row>
    <row r="17" spans="1:13" x14ac:dyDescent="0.25">
      <c r="A17" s="210"/>
      <c r="B17" s="51" t="s">
        <v>158</v>
      </c>
      <c r="C17" s="137" t="s">
        <v>90</v>
      </c>
      <c r="D17" s="51" t="s">
        <v>158</v>
      </c>
      <c r="E17" s="137" t="s">
        <v>90</v>
      </c>
      <c r="F17" s="51" t="s">
        <v>158</v>
      </c>
      <c r="G17" s="137" t="s">
        <v>90</v>
      </c>
      <c r="H17" s="51" t="s">
        <v>158</v>
      </c>
      <c r="I17" s="137" t="s">
        <v>90</v>
      </c>
      <c r="L17" s="52"/>
      <c r="M17" s="52"/>
    </row>
    <row r="18" spans="1:13" x14ac:dyDescent="0.25">
      <c r="A18" s="53" t="s">
        <v>65</v>
      </c>
      <c r="B18" s="54">
        <v>3985581.27</v>
      </c>
      <c r="C18" s="54">
        <v>3830190.31</v>
      </c>
      <c r="D18" s="54">
        <v>3985581.27</v>
      </c>
      <c r="E18" s="55">
        <v>3893734.48</v>
      </c>
      <c r="F18" s="54">
        <v>3985581.27</v>
      </c>
      <c r="G18" s="55">
        <v>3951903.53</v>
      </c>
      <c r="H18" s="54">
        <v>3985581.27</v>
      </c>
      <c r="I18" s="54">
        <v>3946986.7</v>
      </c>
      <c r="L18" s="57"/>
      <c r="M18" s="57"/>
    </row>
    <row r="19" spans="1:13" x14ac:dyDescent="0.25">
      <c r="A19" s="53" t="s">
        <v>159</v>
      </c>
      <c r="B19" s="17">
        <v>1165344.25</v>
      </c>
      <c r="C19" s="17">
        <v>0</v>
      </c>
      <c r="D19" s="17">
        <v>3598165.57</v>
      </c>
      <c r="E19" s="55">
        <v>136886.92000000001</v>
      </c>
      <c r="F19" s="17">
        <v>539792.39</v>
      </c>
      <c r="G19" s="55">
        <v>1879182.54</v>
      </c>
      <c r="H19" s="17">
        <v>227262.65</v>
      </c>
      <c r="I19" s="54">
        <v>1267854.54</v>
      </c>
      <c r="L19" s="57"/>
      <c r="M19" s="57"/>
    </row>
    <row r="20" spans="1:13" ht="15.75" x14ac:dyDescent="0.3">
      <c r="A20" s="53" t="s">
        <v>91</v>
      </c>
      <c r="B20" s="17">
        <v>0</v>
      </c>
      <c r="C20" s="58">
        <v>0</v>
      </c>
      <c r="D20" s="17">
        <v>0</v>
      </c>
      <c r="E20" s="15">
        <v>0</v>
      </c>
      <c r="F20" s="17">
        <v>0</v>
      </c>
      <c r="G20" s="58">
        <v>0</v>
      </c>
      <c r="H20" s="17">
        <v>0</v>
      </c>
      <c r="I20" s="54">
        <v>0</v>
      </c>
      <c r="L20" s="57"/>
      <c r="M20" s="57"/>
    </row>
    <row r="21" spans="1:13" x14ac:dyDescent="0.25">
      <c r="A21" s="53" t="s">
        <v>92</v>
      </c>
      <c r="B21" s="23">
        <f t="shared" ref="B21:I21" si="0">SUM(B18:B20)</f>
        <v>5150925.5199999996</v>
      </c>
      <c r="C21" s="23">
        <f t="shared" si="0"/>
        <v>3830190.31</v>
      </c>
      <c r="D21" s="23">
        <f t="shared" si="0"/>
        <v>7583746.8399999999</v>
      </c>
      <c r="E21" s="23">
        <f t="shared" si="0"/>
        <v>4030621.4</v>
      </c>
      <c r="F21" s="23">
        <f t="shared" si="0"/>
        <v>4525373.66</v>
      </c>
      <c r="G21" s="23">
        <f t="shared" si="0"/>
        <v>5831086.0700000003</v>
      </c>
      <c r="H21" s="23">
        <f t="shared" si="0"/>
        <v>4212843.92</v>
      </c>
      <c r="I21" s="23">
        <f t="shared" si="0"/>
        <v>5214841.24</v>
      </c>
      <c r="L21" s="60"/>
      <c r="M21" s="57"/>
    </row>
    <row r="22" spans="1:13" x14ac:dyDescent="0.25">
      <c r="A22" s="22"/>
      <c r="B22" s="61"/>
      <c r="C22" s="62"/>
      <c r="D22" s="62"/>
      <c r="E22" s="62"/>
      <c r="F22" s="62"/>
      <c r="G22" s="62"/>
      <c r="H22" s="62"/>
      <c r="I22" s="62"/>
      <c r="J22" s="63"/>
      <c r="K22" s="62"/>
      <c r="L22" s="64"/>
      <c r="M22" s="65"/>
    </row>
    <row r="23" spans="1:13" ht="15" customHeight="1" x14ac:dyDescent="0.25">
      <c r="A23" s="213" t="s">
        <v>189</v>
      </c>
      <c r="B23" s="213"/>
      <c r="C23" s="213"/>
      <c r="D23" s="213"/>
      <c r="E23" s="213"/>
      <c r="F23" s="213"/>
      <c r="G23" s="213"/>
      <c r="H23" s="213"/>
      <c r="I23" s="213"/>
      <c r="J23" s="213"/>
      <c r="K23" s="213"/>
      <c r="L23" s="66"/>
      <c r="M23" s="138"/>
    </row>
    <row r="24" spans="1:13" ht="15" customHeight="1" x14ac:dyDescent="0.25">
      <c r="A24" s="70"/>
      <c r="B24" s="70"/>
      <c r="C24" s="70"/>
      <c r="D24" s="70"/>
      <c r="E24" s="70"/>
      <c r="F24" s="70"/>
      <c r="G24" s="70"/>
      <c r="H24" s="70"/>
      <c r="I24" s="70"/>
      <c r="J24" s="70"/>
      <c r="K24" s="70"/>
      <c r="L24" s="66"/>
      <c r="M24" s="138"/>
    </row>
    <row r="25" spans="1:13" ht="15" customHeight="1" x14ac:dyDescent="0.25">
      <c r="A25" s="209" t="s">
        <v>157</v>
      </c>
      <c r="B25" s="211" t="s">
        <v>93</v>
      </c>
      <c r="C25" s="211"/>
      <c r="D25" s="212" t="s">
        <v>94</v>
      </c>
      <c r="E25" s="212"/>
      <c r="F25" s="212" t="s">
        <v>62</v>
      </c>
      <c r="G25" s="212"/>
      <c r="H25" s="211" t="s">
        <v>63</v>
      </c>
      <c r="I25" s="211"/>
    </row>
    <row r="26" spans="1:13" ht="15" customHeight="1" x14ac:dyDescent="0.25">
      <c r="A26" s="210"/>
      <c r="B26" s="51" t="s">
        <v>158</v>
      </c>
      <c r="C26" s="137" t="s">
        <v>90</v>
      </c>
      <c r="D26" s="51" t="s">
        <v>158</v>
      </c>
      <c r="E26" s="137" t="s">
        <v>90</v>
      </c>
      <c r="F26" s="51" t="s">
        <v>158</v>
      </c>
      <c r="G26" s="137" t="s">
        <v>90</v>
      </c>
      <c r="H26" s="51" t="s">
        <v>158</v>
      </c>
      <c r="I26" s="137" t="s">
        <v>90</v>
      </c>
    </row>
    <row r="27" spans="1:13" ht="15" customHeight="1" x14ac:dyDescent="0.25">
      <c r="A27" s="53" t="s">
        <v>65</v>
      </c>
      <c r="B27" s="55">
        <v>3985581.27</v>
      </c>
      <c r="C27" s="55">
        <v>3974391.34</v>
      </c>
      <c r="D27" s="55">
        <v>3985581.27</v>
      </c>
      <c r="E27" s="55">
        <v>3976684.56</v>
      </c>
      <c r="F27" s="54">
        <v>7331062.7000000002</v>
      </c>
      <c r="G27" s="17">
        <v>7148701.5300000003</v>
      </c>
      <c r="H27" s="54">
        <v>3985581.27</v>
      </c>
      <c r="I27" s="55">
        <v>3980829.02</v>
      </c>
    </row>
    <row r="28" spans="1:13" ht="15" customHeight="1" x14ac:dyDescent="0.25">
      <c r="A28" s="53" t="s">
        <v>159</v>
      </c>
      <c r="B28" s="17">
        <v>2828722.6</v>
      </c>
      <c r="C28" s="17">
        <v>1415750.76</v>
      </c>
      <c r="D28" s="17">
        <v>33139324.140000001</v>
      </c>
      <c r="E28" s="17">
        <v>1862267.99</v>
      </c>
      <c r="F28" s="17">
        <v>4507355.62</v>
      </c>
      <c r="G28" s="17">
        <v>2777077.35</v>
      </c>
      <c r="H28" s="17">
        <v>7241437.6500000004</v>
      </c>
      <c r="I28" s="54">
        <v>5323886.55</v>
      </c>
    </row>
    <row r="29" spans="1:13" ht="15" customHeight="1" x14ac:dyDescent="0.25">
      <c r="A29" s="53" t="s">
        <v>92</v>
      </c>
      <c r="B29" s="23">
        <f t="shared" ref="B29:I29" si="1">SUM(B27:B28)</f>
        <v>6814303.8700000001</v>
      </c>
      <c r="C29" s="23">
        <f t="shared" si="1"/>
        <v>5390142.0999999996</v>
      </c>
      <c r="D29" s="23">
        <f t="shared" si="1"/>
        <v>37124905.410000004</v>
      </c>
      <c r="E29" s="23">
        <f t="shared" si="1"/>
        <v>5838952.5499999998</v>
      </c>
      <c r="F29" s="23">
        <f t="shared" si="1"/>
        <v>11838418.32</v>
      </c>
      <c r="G29" s="23">
        <f t="shared" si="1"/>
        <v>9925778.8800000008</v>
      </c>
      <c r="H29" s="23">
        <f t="shared" si="1"/>
        <v>11227018.92</v>
      </c>
      <c r="I29" s="23">
        <f t="shared" si="1"/>
        <v>9304715.5700000003</v>
      </c>
    </row>
    <row r="30" spans="1:13" ht="15" customHeight="1" x14ac:dyDescent="0.25">
      <c r="A30" s="67"/>
      <c r="B30" s="68"/>
      <c r="C30" s="68"/>
      <c r="D30" s="68"/>
      <c r="E30" s="68"/>
      <c r="F30" s="68"/>
      <c r="G30" s="68"/>
      <c r="H30" s="68"/>
      <c r="I30" s="68"/>
      <c r="J30" s="69"/>
      <c r="K30" s="69"/>
      <c r="L30" s="66"/>
      <c r="M30" s="138"/>
    </row>
    <row r="31" spans="1:13" ht="15" customHeight="1" x14ac:dyDescent="0.25">
      <c r="A31" s="67"/>
      <c r="B31" s="68"/>
      <c r="C31" s="68"/>
      <c r="D31" s="68"/>
      <c r="E31" s="68"/>
      <c r="F31" s="68"/>
      <c r="G31" s="68"/>
      <c r="H31" s="68"/>
      <c r="I31" s="68"/>
      <c r="J31" s="69"/>
      <c r="K31" s="69"/>
      <c r="L31" s="66"/>
      <c r="M31" s="138"/>
    </row>
    <row r="32" spans="1:13" ht="15" customHeight="1" x14ac:dyDescent="0.25">
      <c r="A32" s="213" t="s">
        <v>189</v>
      </c>
      <c r="B32" s="213"/>
      <c r="C32" s="213"/>
      <c r="D32" s="213"/>
      <c r="E32" s="213"/>
      <c r="F32" s="213"/>
      <c r="G32" s="213"/>
      <c r="H32" s="213"/>
      <c r="I32" s="213"/>
      <c r="J32" s="213"/>
      <c r="K32" s="213"/>
      <c r="L32" s="66"/>
      <c r="M32" s="138"/>
    </row>
    <row r="33" spans="1:13" ht="9" customHeight="1" x14ac:dyDescent="0.25">
      <c r="A33" s="70"/>
      <c r="B33" s="70"/>
      <c r="C33" s="70"/>
      <c r="D33" s="70"/>
      <c r="E33" s="70"/>
      <c r="F33" s="70"/>
      <c r="G33" s="70"/>
      <c r="H33" s="70"/>
      <c r="I33" s="70"/>
      <c r="J33" s="70"/>
      <c r="K33" s="70"/>
      <c r="L33" s="66"/>
      <c r="M33" s="138"/>
    </row>
    <row r="34" spans="1:13" ht="15" customHeight="1" x14ac:dyDescent="0.25">
      <c r="A34" s="209" t="s">
        <v>157</v>
      </c>
      <c r="B34" s="211" t="s">
        <v>64</v>
      </c>
      <c r="C34" s="211"/>
      <c r="D34" s="212" t="s">
        <v>95</v>
      </c>
      <c r="E34" s="212"/>
      <c r="F34" s="212" t="s">
        <v>96</v>
      </c>
      <c r="G34" s="212"/>
      <c r="H34" s="211" t="s">
        <v>97</v>
      </c>
      <c r="I34" s="211"/>
      <c r="J34" s="212" t="s">
        <v>163</v>
      </c>
      <c r="K34" s="212"/>
    </row>
    <row r="35" spans="1:13" ht="15" customHeight="1" x14ac:dyDescent="0.25">
      <c r="A35" s="210"/>
      <c r="B35" s="51" t="s">
        <v>158</v>
      </c>
      <c r="C35" s="137" t="s">
        <v>90</v>
      </c>
      <c r="D35" s="51" t="s">
        <v>158</v>
      </c>
      <c r="E35" s="137" t="s">
        <v>90</v>
      </c>
      <c r="F35" s="51" t="s">
        <v>158</v>
      </c>
      <c r="G35" s="137" t="s">
        <v>90</v>
      </c>
      <c r="H35" s="51" t="s">
        <v>158</v>
      </c>
      <c r="I35" s="137" t="s">
        <v>90</v>
      </c>
      <c r="J35" s="51" t="s">
        <v>158</v>
      </c>
      <c r="K35" s="137" t="s">
        <v>90</v>
      </c>
    </row>
    <row r="36" spans="1:13" ht="15" customHeight="1" x14ac:dyDescent="0.25">
      <c r="A36" s="53" t="s">
        <v>65</v>
      </c>
      <c r="B36" s="55">
        <v>3985581.27</v>
      </c>
      <c r="C36" s="54">
        <f>3569080.07+402169.52</f>
        <v>3971249.59</v>
      </c>
      <c r="D36" s="55">
        <v>3985581.27</v>
      </c>
      <c r="E36" s="55">
        <v>4006644.91</v>
      </c>
      <c r="F36" s="55"/>
      <c r="G36" s="17"/>
      <c r="H36" s="55"/>
      <c r="I36" s="17"/>
      <c r="J36" s="56">
        <f>+B18+D18+F18+H18+B27+D27+F27+H27+B36+D36+F36+H36</f>
        <v>43201294.13000001</v>
      </c>
      <c r="K36" s="56">
        <f>+C18+E18+G18+I18+C27+E27+G27+I27+C36+E36+G36+I36</f>
        <v>42681315.969999999</v>
      </c>
    </row>
    <row r="37" spans="1:13" ht="15" customHeight="1" x14ac:dyDescent="0.25">
      <c r="A37" s="53" t="s">
        <v>159</v>
      </c>
      <c r="B37" s="17">
        <v>965668.5</v>
      </c>
      <c r="C37" s="17">
        <v>11949316.140000001</v>
      </c>
      <c r="D37" s="17">
        <v>232462.65</v>
      </c>
      <c r="E37" s="17">
        <v>4028331.51</v>
      </c>
      <c r="F37" s="17"/>
      <c r="G37" s="17"/>
      <c r="H37" s="17"/>
      <c r="I37" s="17"/>
      <c r="J37" s="56">
        <f>+B19+D19+F19+H19+B28+D28+F28+H28+B37+D37+F37+H37</f>
        <v>54445536.019999996</v>
      </c>
      <c r="K37" s="56">
        <f>+C19+E19+G19+I19+C28+E28+G28+I28+C37+E37+G37+I37</f>
        <v>30640554.299999997</v>
      </c>
    </row>
    <row r="38" spans="1:13" ht="15" customHeight="1" x14ac:dyDescent="0.25">
      <c r="A38" s="53" t="s">
        <v>92</v>
      </c>
      <c r="B38" s="23">
        <f t="shared" ref="B38:K38" si="2">SUM(B36:B37)</f>
        <v>4951249.7699999996</v>
      </c>
      <c r="C38" s="23">
        <f t="shared" si="2"/>
        <v>15920565.73</v>
      </c>
      <c r="D38" s="23">
        <f t="shared" si="2"/>
        <v>4218043.92</v>
      </c>
      <c r="E38" s="23">
        <f t="shared" si="2"/>
        <v>8034976.4199999999</v>
      </c>
      <c r="F38" s="23">
        <f t="shared" si="2"/>
        <v>0</v>
      </c>
      <c r="G38" s="23">
        <f t="shared" si="2"/>
        <v>0</v>
      </c>
      <c r="H38" s="23">
        <f t="shared" si="2"/>
        <v>0</v>
      </c>
      <c r="I38" s="23">
        <f t="shared" si="2"/>
        <v>0</v>
      </c>
      <c r="J38" s="59">
        <f t="shared" si="2"/>
        <v>97646830.150000006</v>
      </c>
      <c r="K38" s="59">
        <f t="shared" si="2"/>
        <v>73321870.269999996</v>
      </c>
    </row>
    <row r="39" spans="1:13" ht="15" customHeight="1" x14ac:dyDescent="0.25">
      <c r="A39" s="71"/>
      <c r="B39" s="72"/>
      <c r="C39" s="72"/>
      <c r="D39" s="72"/>
      <c r="E39" s="72"/>
      <c r="F39" s="72"/>
      <c r="G39" s="72"/>
      <c r="H39" s="72"/>
      <c r="I39" s="72"/>
      <c r="J39" s="73"/>
      <c r="K39" s="73"/>
      <c r="L39" s="66"/>
      <c r="M39" s="138"/>
    </row>
    <row r="40" spans="1:13" ht="15" customHeight="1" x14ac:dyDescent="0.25">
      <c r="A40" s="74" t="s">
        <v>174</v>
      </c>
      <c r="B40" s="60"/>
      <c r="C40" s="57"/>
      <c r="D40" s="57"/>
      <c r="E40" s="57"/>
      <c r="F40" s="57"/>
      <c r="G40" s="57"/>
      <c r="H40" s="57"/>
      <c r="I40" s="57"/>
      <c r="J40" s="57"/>
      <c r="K40" s="57"/>
      <c r="L40" s="66"/>
      <c r="M40" s="138"/>
    </row>
    <row r="41" spans="1:13" ht="15" customHeight="1" x14ac:dyDescent="0.25">
      <c r="A41" s="206" t="s">
        <v>83</v>
      </c>
      <c r="B41" s="208" t="s">
        <v>175</v>
      </c>
      <c r="C41" s="208"/>
      <c r="D41" s="57"/>
      <c r="E41" s="57"/>
      <c r="F41" s="57"/>
      <c r="G41" s="57"/>
      <c r="H41" s="57"/>
      <c r="I41" s="57"/>
      <c r="J41" s="57"/>
      <c r="K41" s="57"/>
      <c r="L41" s="66"/>
      <c r="M41" s="138"/>
    </row>
    <row r="42" spans="1:13" ht="15" customHeight="1" x14ac:dyDescent="0.25">
      <c r="A42" s="207"/>
      <c r="B42" s="51" t="s">
        <v>89</v>
      </c>
      <c r="C42" s="137" t="s">
        <v>90</v>
      </c>
      <c r="D42" s="57"/>
      <c r="E42" s="57"/>
      <c r="F42" s="57"/>
      <c r="G42" s="57"/>
      <c r="H42" s="57"/>
      <c r="I42" s="57"/>
      <c r="J42" s="57"/>
      <c r="K42" s="57"/>
      <c r="L42" s="66"/>
      <c r="M42" s="138"/>
    </row>
    <row r="43" spans="1:13" ht="15" customHeight="1" x14ac:dyDescent="0.25">
      <c r="A43" s="75" t="s">
        <v>65</v>
      </c>
      <c r="B43" s="76">
        <f>+J18+J27+J36</f>
        <v>43201294.13000001</v>
      </c>
      <c r="C43" s="76">
        <f>+K18+K27+K36</f>
        <v>42681315.969999999</v>
      </c>
      <c r="D43" s="57"/>
      <c r="E43" s="57"/>
      <c r="F43" s="57"/>
      <c r="G43" s="57"/>
      <c r="H43" s="57"/>
      <c r="I43" s="57"/>
      <c r="J43" s="57"/>
      <c r="K43" s="57"/>
      <c r="L43" s="66"/>
      <c r="M43" s="138"/>
    </row>
    <row r="44" spans="1:13" ht="15" customHeight="1" x14ac:dyDescent="0.25">
      <c r="A44" s="53" t="s">
        <v>159</v>
      </c>
      <c r="B44" s="76">
        <f>+J19+J28+J37</f>
        <v>54445536.019999996</v>
      </c>
      <c r="C44" s="76">
        <f>+K19+K28+K37</f>
        <v>30640554.299999997</v>
      </c>
      <c r="D44" s="57"/>
      <c r="E44" s="57"/>
      <c r="F44" s="57"/>
      <c r="G44" s="57"/>
      <c r="H44" s="57"/>
      <c r="I44" s="57"/>
      <c r="J44" s="57"/>
      <c r="K44" s="57"/>
      <c r="L44" s="66"/>
      <c r="M44" s="138"/>
    </row>
    <row r="45" spans="1:13" ht="15" customHeight="1" thickBot="1" x14ac:dyDescent="0.3">
      <c r="A45" s="75" t="s">
        <v>92</v>
      </c>
      <c r="B45" s="149">
        <f>SUM(B43:B44)</f>
        <v>97646830.150000006</v>
      </c>
      <c r="C45" s="150">
        <f>SUM(C43:C44)</f>
        <v>73321870.269999996</v>
      </c>
      <c r="D45" s="57"/>
      <c r="E45" s="57"/>
      <c r="F45" s="57"/>
      <c r="G45" s="57"/>
      <c r="H45" s="57"/>
      <c r="I45" s="57"/>
      <c r="J45" s="57"/>
      <c r="K45" s="57"/>
      <c r="L45" s="66"/>
      <c r="M45" s="138"/>
    </row>
    <row r="46" spans="1:13" ht="15.75" thickTop="1" x14ac:dyDescent="0.25">
      <c r="D46" s="57"/>
      <c r="E46" s="57"/>
      <c r="F46" s="57"/>
      <c r="G46" s="57"/>
      <c r="H46" s="57"/>
      <c r="I46" s="57"/>
      <c r="J46" s="57"/>
      <c r="K46" s="57"/>
      <c r="L46" s="66"/>
      <c r="M46" s="138"/>
    </row>
    <row r="69" spans="1:11" x14ac:dyDescent="0.25">
      <c r="A69" s="40" t="s">
        <v>52</v>
      </c>
      <c r="C69" t="s">
        <v>78</v>
      </c>
      <c r="F69" s="2" t="s">
        <v>75</v>
      </c>
      <c r="H69" t="s">
        <v>58</v>
      </c>
    </row>
    <row r="70" spans="1:11" x14ac:dyDescent="0.25">
      <c r="C70" s="186" t="s">
        <v>76</v>
      </c>
      <c r="D70" s="186"/>
      <c r="E70" s="186"/>
      <c r="F70" s="2"/>
      <c r="G70" s="2"/>
      <c r="H70" s="2" t="s">
        <v>153</v>
      </c>
      <c r="I70" s="2"/>
      <c r="J70" s="2"/>
      <c r="K70" s="2"/>
    </row>
    <row r="71" spans="1:11" x14ac:dyDescent="0.25">
      <c r="C71" s="186" t="s">
        <v>98</v>
      </c>
      <c r="D71" s="186"/>
      <c r="E71" s="186"/>
      <c r="F71" s="2"/>
      <c r="G71" s="2"/>
      <c r="H71" s="2" t="s">
        <v>154</v>
      </c>
      <c r="I71" s="2"/>
      <c r="J71" s="2"/>
      <c r="K71" s="2"/>
    </row>
    <row r="72" spans="1:11" x14ac:dyDescent="0.25">
      <c r="A72" s="40" t="s">
        <v>57</v>
      </c>
      <c r="C72" s="2" t="s">
        <v>187</v>
      </c>
      <c r="G72" s="42"/>
      <c r="H72" s="42"/>
      <c r="I72" s="42"/>
    </row>
  </sheetData>
  <mergeCells count="28">
    <mergeCell ref="A41:A42"/>
    <mergeCell ref="B41:C41"/>
    <mergeCell ref="C70:E70"/>
    <mergeCell ref="C71:E71"/>
    <mergeCell ref="A34:A35"/>
    <mergeCell ref="B34:C34"/>
    <mergeCell ref="D34:E34"/>
    <mergeCell ref="F34:G34"/>
    <mergeCell ref="H34:I34"/>
    <mergeCell ref="J34:K34"/>
    <mergeCell ref="A25:A26"/>
    <mergeCell ref="B25:C25"/>
    <mergeCell ref="D25:E25"/>
    <mergeCell ref="F25:G25"/>
    <mergeCell ref="H25:I25"/>
    <mergeCell ref="A32:K32"/>
    <mergeCell ref="A23:K23"/>
    <mergeCell ref="B7:C7"/>
    <mergeCell ref="A9:K9"/>
    <mergeCell ref="A10:K10"/>
    <mergeCell ref="A11:K11"/>
    <mergeCell ref="A12:K12"/>
    <mergeCell ref="A14:K14"/>
    <mergeCell ref="A16:A17"/>
    <mergeCell ref="B16:C16"/>
    <mergeCell ref="D16:E16"/>
    <mergeCell ref="F16:G16"/>
    <mergeCell ref="H16:I16"/>
  </mergeCells>
  <hyperlinks>
    <hyperlink ref="A12" r:id="rId1" xr:uid="{F1D02FCE-F036-4685-8740-D3C0CA576C94}"/>
  </hyperlinks>
  <pageMargins left="0" right="0" top="0.74803149606299213" bottom="0.74803149606299213" header="0" footer="0.31496062992125984"/>
  <pageSetup scale="80" orientation="landscape" r:id="rId2"/>
  <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FE8368-9EF8-48A4-B6C8-5B5F625BDCB0}">
  <dimension ref="A2:AA72"/>
  <sheetViews>
    <sheetView topLeftCell="A28" workbookViewId="0">
      <selection activeCell="A3" sqref="A3"/>
    </sheetView>
  </sheetViews>
  <sheetFormatPr baseColWidth="10" defaultRowHeight="15" x14ac:dyDescent="0.25"/>
  <cols>
    <col min="1" max="1" width="27.85546875" customWidth="1"/>
    <col min="2" max="2" width="14.42578125" customWidth="1"/>
    <col min="3" max="3" width="13.42578125" bestFit="1" customWidth="1"/>
    <col min="4" max="4" width="13" customWidth="1"/>
    <col min="5" max="5" width="14.85546875" bestFit="1" customWidth="1"/>
    <col min="6" max="6" width="14.5703125" customWidth="1"/>
    <col min="7" max="8" width="14.42578125" customWidth="1"/>
    <col min="9" max="9" width="13.42578125" bestFit="1" customWidth="1"/>
    <col min="10" max="10" width="15.7109375" bestFit="1" customWidth="1"/>
    <col min="11" max="11" width="14.5703125" customWidth="1"/>
    <col min="12" max="12" width="14.85546875" bestFit="1" customWidth="1"/>
    <col min="13" max="13" width="13.85546875" bestFit="1" customWidth="1"/>
    <col min="257" max="257" width="27.85546875" customWidth="1"/>
    <col min="258" max="258" width="14.42578125" customWidth="1"/>
    <col min="259" max="259" width="13.42578125" bestFit="1" customWidth="1"/>
    <col min="260" max="260" width="13" customWidth="1"/>
    <col min="261" max="261" width="14.85546875" bestFit="1" customWidth="1"/>
    <col min="262" max="262" width="14.5703125" customWidth="1"/>
    <col min="263" max="264" width="14.42578125" customWidth="1"/>
    <col min="265" max="265" width="13.42578125" bestFit="1" customWidth="1"/>
    <col min="266" max="266" width="15.7109375" bestFit="1" customWidth="1"/>
    <col min="267" max="267" width="14.5703125" customWidth="1"/>
    <col min="268" max="268" width="14.85546875" bestFit="1" customWidth="1"/>
    <col min="269" max="269" width="13.85546875" bestFit="1" customWidth="1"/>
    <col min="513" max="513" width="27.85546875" customWidth="1"/>
    <col min="514" max="514" width="14.42578125" customWidth="1"/>
    <col min="515" max="515" width="13.42578125" bestFit="1" customWidth="1"/>
    <col min="516" max="516" width="13" customWidth="1"/>
    <col min="517" max="517" width="14.85546875" bestFit="1" customWidth="1"/>
    <col min="518" max="518" width="14.5703125" customWidth="1"/>
    <col min="519" max="520" width="14.42578125" customWidth="1"/>
    <col min="521" max="521" width="13.42578125" bestFit="1" customWidth="1"/>
    <col min="522" max="522" width="15.7109375" bestFit="1" customWidth="1"/>
    <col min="523" max="523" width="14.5703125" customWidth="1"/>
    <col min="524" max="524" width="14.85546875" bestFit="1" customWidth="1"/>
    <col min="525" max="525" width="13.85546875" bestFit="1" customWidth="1"/>
    <col min="769" max="769" width="27.85546875" customWidth="1"/>
    <col min="770" max="770" width="14.42578125" customWidth="1"/>
    <col min="771" max="771" width="13.42578125" bestFit="1" customWidth="1"/>
    <col min="772" max="772" width="13" customWidth="1"/>
    <col min="773" max="773" width="14.85546875" bestFit="1" customWidth="1"/>
    <col min="774" max="774" width="14.5703125" customWidth="1"/>
    <col min="775" max="776" width="14.42578125" customWidth="1"/>
    <col min="777" max="777" width="13.42578125" bestFit="1" customWidth="1"/>
    <col min="778" max="778" width="15.7109375" bestFit="1" customWidth="1"/>
    <col min="779" max="779" width="14.5703125" customWidth="1"/>
    <col min="780" max="780" width="14.85546875" bestFit="1" customWidth="1"/>
    <col min="781" max="781" width="13.85546875" bestFit="1" customWidth="1"/>
    <col min="1025" max="1025" width="27.85546875" customWidth="1"/>
    <col min="1026" max="1026" width="14.42578125" customWidth="1"/>
    <col min="1027" max="1027" width="13.42578125" bestFit="1" customWidth="1"/>
    <col min="1028" max="1028" width="13" customWidth="1"/>
    <col min="1029" max="1029" width="14.85546875" bestFit="1" customWidth="1"/>
    <col min="1030" max="1030" width="14.5703125" customWidth="1"/>
    <col min="1031" max="1032" width="14.42578125" customWidth="1"/>
    <col min="1033" max="1033" width="13.42578125" bestFit="1" customWidth="1"/>
    <col min="1034" max="1034" width="15.7109375" bestFit="1" customWidth="1"/>
    <col min="1035" max="1035" width="14.5703125" customWidth="1"/>
    <col min="1036" max="1036" width="14.85546875" bestFit="1" customWidth="1"/>
    <col min="1037" max="1037" width="13.85546875" bestFit="1" customWidth="1"/>
    <col min="1281" max="1281" width="27.85546875" customWidth="1"/>
    <col min="1282" max="1282" width="14.42578125" customWidth="1"/>
    <col min="1283" max="1283" width="13.42578125" bestFit="1" customWidth="1"/>
    <col min="1284" max="1284" width="13" customWidth="1"/>
    <col min="1285" max="1285" width="14.85546875" bestFit="1" customWidth="1"/>
    <col min="1286" max="1286" width="14.5703125" customWidth="1"/>
    <col min="1287" max="1288" width="14.42578125" customWidth="1"/>
    <col min="1289" max="1289" width="13.42578125" bestFit="1" customWidth="1"/>
    <col min="1290" max="1290" width="15.7109375" bestFit="1" customWidth="1"/>
    <col min="1291" max="1291" width="14.5703125" customWidth="1"/>
    <col min="1292" max="1292" width="14.85546875" bestFit="1" customWidth="1"/>
    <col min="1293" max="1293" width="13.85546875" bestFit="1" customWidth="1"/>
    <col min="1537" max="1537" width="27.85546875" customWidth="1"/>
    <col min="1538" max="1538" width="14.42578125" customWidth="1"/>
    <col min="1539" max="1539" width="13.42578125" bestFit="1" customWidth="1"/>
    <col min="1540" max="1540" width="13" customWidth="1"/>
    <col min="1541" max="1541" width="14.85546875" bestFit="1" customWidth="1"/>
    <col min="1542" max="1542" width="14.5703125" customWidth="1"/>
    <col min="1543" max="1544" width="14.42578125" customWidth="1"/>
    <col min="1545" max="1545" width="13.42578125" bestFit="1" customWidth="1"/>
    <col min="1546" max="1546" width="15.7109375" bestFit="1" customWidth="1"/>
    <col min="1547" max="1547" width="14.5703125" customWidth="1"/>
    <col min="1548" max="1548" width="14.85546875" bestFit="1" customWidth="1"/>
    <col min="1549" max="1549" width="13.85546875" bestFit="1" customWidth="1"/>
    <col min="1793" max="1793" width="27.85546875" customWidth="1"/>
    <col min="1794" max="1794" width="14.42578125" customWidth="1"/>
    <col min="1795" max="1795" width="13.42578125" bestFit="1" customWidth="1"/>
    <col min="1796" max="1796" width="13" customWidth="1"/>
    <col min="1797" max="1797" width="14.85546875" bestFit="1" customWidth="1"/>
    <col min="1798" max="1798" width="14.5703125" customWidth="1"/>
    <col min="1799" max="1800" width="14.42578125" customWidth="1"/>
    <col min="1801" max="1801" width="13.42578125" bestFit="1" customWidth="1"/>
    <col min="1802" max="1802" width="15.7109375" bestFit="1" customWidth="1"/>
    <col min="1803" max="1803" width="14.5703125" customWidth="1"/>
    <col min="1804" max="1804" width="14.85546875" bestFit="1" customWidth="1"/>
    <col min="1805" max="1805" width="13.85546875" bestFit="1" customWidth="1"/>
    <col min="2049" max="2049" width="27.85546875" customWidth="1"/>
    <col min="2050" max="2050" width="14.42578125" customWidth="1"/>
    <col min="2051" max="2051" width="13.42578125" bestFit="1" customWidth="1"/>
    <col min="2052" max="2052" width="13" customWidth="1"/>
    <col min="2053" max="2053" width="14.85546875" bestFit="1" customWidth="1"/>
    <col min="2054" max="2054" width="14.5703125" customWidth="1"/>
    <col min="2055" max="2056" width="14.42578125" customWidth="1"/>
    <col min="2057" max="2057" width="13.42578125" bestFit="1" customWidth="1"/>
    <col min="2058" max="2058" width="15.7109375" bestFit="1" customWidth="1"/>
    <col min="2059" max="2059" width="14.5703125" customWidth="1"/>
    <col min="2060" max="2060" width="14.85546875" bestFit="1" customWidth="1"/>
    <col min="2061" max="2061" width="13.85546875" bestFit="1" customWidth="1"/>
    <col min="2305" max="2305" width="27.85546875" customWidth="1"/>
    <col min="2306" max="2306" width="14.42578125" customWidth="1"/>
    <col min="2307" max="2307" width="13.42578125" bestFit="1" customWidth="1"/>
    <col min="2308" max="2308" width="13" customWidth="1"/>
    <col min="2309" max="2309" width="14.85546875" bestFit="1" customWidth="1"/>
    <col min="2310" max="2310" width="14.5703125" customWidth="1"/>
    <col min="2311" max="2312" width="14.42578125" customWidth="1"/>
    <col min="2313" max="2313" width="13.42578125" bestFit="1" customWidth="1"/>
    <col min="2314" max="2314" width="15.7109375" bestFit="1" customWidth="1"/>
    <col min="2315" max="2315" width="14.5703125" customWidth="1"/>
    <col min="2316" max="2316" width="14.85546875" bestFit="1" customWidth="1"/>
    <col min="2317" max="2317" width="13.85546875" bestFit="1" customWidth="1"/>
    <col min="2561" max="2561" width="27.85546875" customWidth="1"/>
    <col min="2562" max="2562" width="14.42578125" customWidth="1"/>
    <col min="2563" max="2563" width="13.42578125" bestFit="1" customWidth="1"/>
    <col min="2564" max="2564" width="13" customWidth="1"/>
    <col min="2565" max="2565" width="14.85546875" bestFit="1" customWidth="1"/>
    <col min="2566" max="2566" width="14.5703125" customWidth="1"/>
    <col min="2567" max="2568" width="14.42578125" customWidth="1"/>
    <col min="2569" max="2569" width="13.42578125" bestFit="1" customWidth="1"/>
    <col min="2570" max="2570" width="15.7109375" bestFit="1" customWidth="1"/>
    <col min="2571" max="2571" width="14.5703125" customWidth="1"/>
    <col min="2572" max="2572" width="14.85546875" bestFit="1" customWidth="1"/>
    <col min="2573" max="2573" width="13.85546875" bestFit="1" customWidth="1"/>
    <col min="2817" max="2817" width="27.85546875" customWidth="1"/>
    <col min="2818" max="2818" width="14.42578125" customWidth="1"/>
    <col min="2819" max="2819" width="13.42578125" bestFit="1" customWidth="1"/>
    <col min="2820" max="2820" width="13" customWidth="1"/>
    <col min="2821" max="2821" width="14.85546875" bestFit="1" customWidth="1"/>
    <col min="2822" max="2822" width="14.5703125" customWidth="1"/>
    <col min="2823" max="2824" width="14.42578125" customWidth="1"/>
    <col min="2825" max="2825" width="13.42578125" bestFit="1" customWidth="1"/>
    <col min="2826" max="2826" width="15.7109375" bestFit="1" customWidth="1"/>
    <col min="2827" max="2827" width="14.5703125" customWidth="1"/>
    <col min="2828" max="2828" width="14.85546875" bestFit="1" customWidth="1"/>
    <col min="2829" max="2829" width="13.85546875" bestFit="1" customWidth="1"/>
    <col min="3073" max="3073" width="27.85546875" customWidth="1"/>
    <col min="3074" max="3074" width="14.42578125" customWidth="1"/>
    <col min="3075" max="3075" width="13.42578125" bestFit="1" customWidth="1"/>
    <col min="3076" max="3076" width="13" customWidth="1"/>
    <col min="3077" max="3077" width="14.85546875" bestFit="1" customWidth="1"/>
    <col min="3078" max="3078" width="14.5703125" customWidth="1"/>
    <col min="3079" max="3080" width="14.42578125" customWidth="1"/>
    <col min="3081" max="3081" width="13.42578125" bestFit="1" customWidth="1"/>
    <col min="3082" max="3082" width="15.7109375" bestFit="1" customWidth="1"/>
    <col min="3083" max="3083" width="14.5703125" customWidth="1"/>
    <col min="3084" max="3084" width="14.85546875" bestFit="1" customWidth="1"/>
    <col min="3085" max="3085" width="13.85546875" bestFit="1" customWidth="1"/>
    <col min="3329" max="3329" width="27.85546875" customWidth="1"/>
    <col min="3330" max="3330" width="14.42578125" customWidth="1"/>
    <col min="3331" max="3331" width="13.42578125" bestFit="1" customWidth="1"/>
    <col min="3332" max="3332" width="13" customWidth="1"/>
    <col min="3333" max="3333" width="14.85546875" bestFit="1" customWidth="1"/>
    <col min="3334" max="3334" width="14.5703125" customWidth="1"/>
    <col min="3335" max="3336" width="14.42578125" customWidth="1"/>
    <col min="3337" max="3337" width="13.42578125" bestFit="1" customWidth="1"/>
    <col min="3338" max="3338" width="15.7109375" bestFit="1" customWidth="1"/>
    <col min="3339" max="3339" width="14.5703125" customWidth="1"/>
    <col min="3340" max="3340" width="14.85546875" bestFit="1" customWidth="1"/>
    <col min="3341" max="3341" width="13.85546875" bestFit="1" customWidth="1"/>
    <col min="3585" max="3585" width="27.85546875" customWidth="1"/>
    <col min="3586" max="3586" width="14.42578125" customWidth="1"/>
    <col min="3587" max="3587" width="13.42578125" bestFit="1" customWidth="1"/>
    <col min="3588" max="3588" width="13" customWidth="1"/>
    <col min="3589" max="3589" width="14.85546875" bestFit="1" customWidth="1"/>
    <col min="3590" max="3590" width="14.5703125" customWidth="1"/>
    <col min="3591" max="3592" width="14.42578125" customWidth="1"/>
    <col min="3593" max="3593" width="13.42578125" bestFit="1" customWidth="1"/>
    <col min="3594" max="3594" width="15.7109375" bestFit="1" customWidth="1"/>
    <col min="3595" max="3595" width="14.5703125" customWidth="1"/>
    <col min="3596" max="3596" width="14.85546875" bestFit="1" customWidth="1"/>
    <col min="3597" max="3597" width="13.85546875" bestFit="1" customWidth="1"/>
    <col min="3841" max="3841" width="27.85546875" customWidth="1"/>
    <col min="3842" max="3842" width="14.42578125" customWidth="1"/>
    <col min="3843" max="3843" width="13.42578125" bestFit="1" customWidth="1"/>
    <col min="3844" max="3844" width="13" customWidth="1"/>
    <col min="3845" max="3845" width="14.85546875" bestFit="1" customWidth="1"/>
    <col min="3846" max="3846" width="14.5703125" customWidth="1"/>
    <col min="3847" max="3848" width="14.42578125" customWidth="1"/>
    <col min="3849" max="3849" width="13.42578125" bestFit="1" customWidth="1"/>
    <col min="3850" max="3850" width="15.7109375" bestFit="1" customWidth="1"/>
    <col min="3851" max="3851" width="14.5703125" customWidth="1"/>
    <col min="3852" max="3852" width="14.85546875" bestFit="1" customWidth="1"/>
    <col min="3853" max="3853" width="13.85546875" bestFit="1" customWidth="1"/>
    <col min="4097" max="4097" width="27.85546875" customWidth="1"/>
    <col min="4098" max="4098" width="14.42578125" customWidth="1"/>
    <col min="4099" max="4099" width="13.42578125" bestFit="1" customWidth="1"/>
    <col min="4100" max="4100" width="13" customWidth="1"/>
    <col min="4101" max="4101" width="14.85546875" bestFit="1" customWidth="1"/>
    <col min="4102" max="4102" width="14.5703125" customWidth="1"/>
    <col min="4103" max="4104" width="14.42578125" customWidth="1"/>
    <col min="4105" max="4105" width="13.42578125" bestFit="1" customWidth="1"/>
    <col min="4106" max="4106" width="15.7109375" bestFit="1" customWidth="1"/>
    <col min="4107" max="4107" width="14.5703125" customWidth="1"/>
    <col min="4108" max="4108" width="14.85546875" bestFit="1" customWidth="1"/>
    <col min="4109" max="4109" width="13.85546875" bestFit="1" customWidth="1"/>
    <col min="4353" max="4353" width="27.85546875" customWidth="1"/>
    <col min="4354" max="4354" width="14.42578125" customWidth="1"/>
    <col min="4355" max="4355" width="13.42578125" bestFit="1" customWidth="1"/>
    <col min="4356" max="4356" width="13" customWidth="1"/>
    <col min="4357" max="4357" width="14.85546875" bestFit="1" customWidth="1"/>
    <col min="4358" max="4358" width="14.5703125" customWidth="1"/>
    <col min="4359" max="4360" width="14.42578125" customWidth="1"/>
    <col min="4361" max="4361" width="13.42578125" bestFit="1" customWidth="1"/>
    <col min="4362" max="4362" width="15.7109375" bestFit="1" customWidth="1"/>
    <col min="4363" max="4363" width="14.5703125" customWidth="1"/>
    <col min="4364" max="4364" width="14.85546875" bestFit="1" customWidth="1"/>
    <col min="4365" max="4365" width="13.85546875" bestFit="1" customWidth="1"/>
    <col min="4609" max="4609" width="27.85546875" customWidth="1"/>
    <col min="4610" max="4610" width="14.42578125" customWidth="1"/>
    <col min="4611" max="4611" width="13.42578125" bestFit="1" customWidth="1"/>
    <col min="4612" max="4612" width="13" customWidth="1"/>
    <col min="4613" max="4613" width="14.85546875" bestFit="1" customWidth="1"/>
    <col min="4614" max="4614" width="14.5703125" customWidth="1"/>
    <col min="4615" max="4616" width="14.42578125" customWidth="1"/>
    <col min="4617" max="4617" width="13.42578125" bestFit="1" customWidth="1"/>
    <col min="4618" max="4618" width="15.7109375" bestFit="1" customWidth="1"/>
    <col min="4619" max="4619" width="14.5703125" customWidth="1"/>
    <col min="4620" max="4620" width="14.85546875" bestFit="1" customWidth="1"/>
    <col min="4621" max="4621" width="13.85546875" bestFit="1" customWidth="1"/>
    <col min="4865" max="4865" width="27.85546875" customWidth="1"/>
    <col min="4866" max="4866" width="14.42578125" customWidth="1"/>
    <col min="4867" max="4867" width="13.42578125" bestFit="1" customWidth="1"/>
    <col min="4868" max="4868" width="13" customWidth="1"/>
    <col min="4869" max="4869" width="14.85546875" bestFit="1" customWidth="1"/>
    <col min="4870" max="4870" width="14.5703125" customWidth="1"/>
    <col min="4871" max="4872" width="14.42578125" customWidth="1"/>
    <col min="4873" max="4873" width="13.42578125" bestFit="1" customWidth="1"/>
    <col min="4874" max="4874" width="15.7109375" bestFit="1" customWidth="1"/>
    <col min="4875" max="4875" width="14.5703125" customWidth="1"/>
    <col min="4876" max="4876" width="14.85546875" bestFit="1" customWidth="1"/>
    <col min="4877" max="4877" width="13.85546875" bestFit="1" customWidth="1"/>
    <col min="5121" max="5121" width="27.85546875" customWidth="1"/>
    <col min="5122" max="5122" width="14.42578125" customWidth="1"/>
    <col min="5123" max="5123" width="13.42578125" bestFit="1" customWidth="1"/>
    <col min="5124" max="5124" width="13" customWidth="1"/>
    <col min="5125" max="5125" width="14.85546875" bestFit="1" customWidth="1"/>
    <col min="5126" max="5126" width="14.5703125" customWidth="1"/>
    <col min="5127" max="5128" width="14.42578125" customWidth="1"/>
    <col min="5129" max="5129" width="13.42578125" bestFit="1" customWidth="1"/>
    <col min="5130" max="5130" width="15.7109375" bestFit="1" customWidth="1"/>
    <col min="5131" max="5131" width="14.5703125" customWidth="1"/>
    <col min="5132" max="5132" width="14.85546875" bestFit="1" customWidth="1"/>
    <col min="5133" max="5133" width="13.85546875" bestFit="1" customWidth="1"/>
    <col min="5377" max="5377" width="27.85546875" customWidth="1"/>
    <col min="5378" max="5378" width="14.42578125" customWidth="1"/>
    <col min="5379" max="5379" width="13.42578125" bestFit="1" customWidth="1"/>
    <col min="5380" max="5380" width="13" customWidth="1"/>
    <col min="5381" max="5381" width="14.85546875" bestFit="1" customWidth="1"/>
    <col min="5382" max="5382" width="14.5703125" customWidth="1"/>
    <col min="5383" max="5384" width="14.42578125" customWidth="1"/>
    <col min="5385" max="5385" width="13.42578125" bestFit="1" customWidth="1"/>
    <col min="5386" max="5386" width="15.7109375" bestFit="1" customWidth="1"/>
    <col min="5387" max="5387" width="14.5703125" customWidth="1"/>
    <col min="5388" max="5388" width="14.85546875" bestFit="1" customWidth="1"/>
    <col min="5389" max="5389" width="13.85546875" bestFit="1" customWidth="1"/>
    <col min="5633" max="5633" width="27.85546875" customWidth="1"/>
    <col min="5634" max="5634" width="14.42578125" customWidth="1"/>
    <col min="5635" max="5635" width="13.42578125" bestFit="1" customWidth="1"/>
    <col min="5636" max="5636" width="13" customWidth="1"/>
    <col min="5637" max="5637" width="14.85546875" bestFit="1" customWidth="1"/>
    <col min="5638" max="5638" width="14.5703125" customWidth="1"/>
    <col min="5639" max="5640" width="14.42578125" customWidth="1"/>
    <col min="5641" max="5641" width="13.42578125" bestFit="1" customWidth="1"/>
    <col min="5642" max="5642" width="15.7109375" bestFit="1" customWidth="1"/>
    <col min="5643" max="5643" width="14.5703125" customWidth="1"/>
    <col min="5644" max="5644" width="14.85546875" bestFit="1" customWidth="1"/>
    <col min="5645" max="5645" width="13.85546875" bestFit="1" customWidth="1"/>
    <col min="5889" max="5889" width="27.85546875" customWidth="1"/>
    <col min="5890" max="5890" width="14.42578125" customWidth="1"/>
    <col min="5891" max="5891" width="13.42578125" bestFit="1" customWidth="1"/>
    <col min="5892" max="5892" width="13" customWidth="1"/>
    <col min="5893" max="5893" width="14.85546875" bestFit="1" customWidth="1"/>
    <col min="5894" max="5894" width="14.5703125" customWidth="1"/>
    <col min="5895" max="5896" width="14.42578125" customWidth="1"/>
    <col min="5897" max="5897" width="13.42578125" bestFit="1" customWidth="1"/>
    <col min="5898" max="5898" width="15.7109375" bestFit="1" customWidth="1"/>
    <col min="5899" max="5899" width="14.5703125" customWidth="1"/>
    <col min="5900" max="5900" width="14.85546875" bestFit="1" customWidth="1"/>
    <col min="5901" max="5901" width="13.85546875" bestFit="1" customWidth="1"/>
    <col min="6145" max="6145" width="27.85546875" customWidth="1"/>
    <col min="6146" max="6146" width="14.42578125" customWidth="1"/>
    <col min="6147" max="6147" width="13.42578125" bestFit="1" customWidth="1"/>
    <col min="6148" max="6148" width="13" customWidth="1"/>
    <col min="6149" max="6149" width="14.85546875" bestFit="1" customWidth="1"/>
    <col min="6150" max="6150" width="14.5703125" customWidth="1"/>
    <col min="6151" max="6152" width="14.42578125" customWidth="1"/>
    <col min="6153" max="6153" width="13.42578125" bestFit="1" customWidth="1"/>
    <col min="6154" max="6154" width="15.7109375" bestFit="1" customWidth="1"/>
    <col min="6155" max="6155" width="14.5703125" customWidth="1"/>
    <col min="6156" max="6156" width="14.85546875" bestFit="1" customWidth="1"/>
    <col min="6157" max="6157" width="13.85546875" bestFit="1" customWidth="1"/>
    <col min="6401" max="6401" width="27.85546875" customWidth="1"/>
    <col min="6402" max="6402" width="14.42578125" customWidth="1"/>
    <col min="6403" max="6403" width="13.42578125" bestFit="1" customWidth="1"/>
    <col min="6404" max="6404" width="13" customWidth="1"/>
    <col min="6405" max="6405" width="14.85546875" bestFit="1" customWidth="1"/>
    <col min="6406" max="6406" width="14.5703125" customWidth="1"/>
    <col min="6407" max="6408" width="14.42578125" customWidth="1"/>
    <col min="6409" max="6409" width="13.42578125" bestFit="1" customWidth="1"/>
    <col min="6410" max="6410" width="15.7109375" bestFit="1" customWidth="1"/>
    <col min="6411" max="6411" width="14.5703125" customWidth="1"/>
    <col min="6412" max="6412" width="14.85546875" bestFit="1" customWidth="1"/>
    <col min="6413" max="6413" width="13.85546875" bestFit="1" customWidth="1"/>
    <col min="6657" max="6657" width="27.85546875" customWidth="1"/>
    <col min="6658" max="6658" width="14.42578125" customWidth="1"/>
    <col min="6659" max="6659" width="13.42578125" bestFit="1" customWidth="1"/>
    <col min="6660" max="6660" width="13" customWidth="1"/>
    <col min="6661" max="6661" width="14.85546875" bestFit="1" customWidth="1"/>
    <col min="6662" max="6662" width="14.5703125" customWidth="1"/>
    <col min="6663" max="6664" width="14.42578125" customWidth="1"/>
    <col min="6665" max="6665" width="13.42578125" bestFit="1" customWidth="1"/>
    <col min="6666" max="6666" width="15.7109375" bestFit="1" customWidth="1"/>
    <col min="6667" max="6667" width="14.5703125" customWidth="1"/>
    <col min="6668" max="6668" width="14.85546875" bestFit="1" customWidth="1"/>
    <col min="6669" max="6669" width="13.85546875" bestFit="1" customWidth="1"/>
    <col min="6913" max="6913" width="27.85546875" customWidth="1"/>
    <col min="6914" max="6914" width="14.42578125" customWidth="1"/>
    <col min="6915" max="6915" width="13.42578125" bestFit="1" customWidth="1"/>
    <col min="6916" max="6916" width="13" customWidth="1"/>
    <col min="6917" max="6917" width="14.85546875" bestFit="1" customWidth="1"/>
    <col min="6918" max="6918" width="14.5703125" customWidth="1"/>
    <col min="6919" max="6920" width="14.42578125" customWidth="1"/>
    <col min="6921" max="6921" width="13.42578125" bestFit="1" customWidth="1"/>
    <col min="6922" max="6922" width="15.7109375" bestFit="1" customWidth="1"/>
    <col min="6923" max="6923" width="14.5703125" customWidth="1"/>
    <col min="6924" max="6924" width="14.85546875" bestFit="1" customWidth="1"/>
    <col min="6925" max="6925" width="13.85546875" bestFit="1" customWidth="1"/>
    <col min="7169" max="7169" width="27.85546875" customWidth="1"/>
    <col min="7170" max="7170" width="14.42578125" customWidth="1"/>
    <col min="7171" max="7171" width="13.42578125" bestFit="1" customWidth="1"/>
    <col min="7172" max="7172" width="13" customWidth="1"/>
    <col min="7173" max="7173" width="14.85546875" bestFit="1" customWidth="1"/>
    <col min="7174" max="7174" width="14.5703125" customWidth="1"/>
    <col min="7175" max="7176" width="14.42578125" customWidth="1"/>
    <col min="7177" max="7177" width="13.42578125" bestFit="1" customWidth="1"/>
    <col min="7178" max="7178" width="15.7109375" bestFit="1" customWidth="1"/>
    <col min="7179" max="7179" width="14.5703125" customWidth="1"/>
    <col min="7180" max="7180" width="14.85546875" bestFit="1" customWidth="1"/>
    <col min="7181" max="7181" width="13.85546875" bestFit="1" customWidth="1"/>
    <col min="7425" max="7425" width="27.85546875" customWidth="1"/>
    <col min="7426" max="7426" width="14.42578125" customWidth="1"/>
    <col min="7427" max="7427" width="13.42578125" bestFit="1" customWidth="1"/>
    <col min="7428" max="7428" width="13" customWidth="1"/>
    <col min="7429" max="7429" width="14.85546875" bestFit="1" customWidth="1"/>
    <col min="7430" max="7430" width="14.5703125" customWidth="1"/>
    <col min="7431" max="7432" width="14.42578125" customWidth="1"/>
    <col min="7433" max="7433" width="13.42578125" bestFit="1" customWidth="1"/>
    <col min="7434" max="7434" width="15.7109375" bestFit="1" customWidth="1"/>
    <col min="7435" max="7435" width="14.5703125" customWidth="1"/>
    <col min="7436" max="7436" width="14.85546875" bestFit="1" customWidth="1"/>
    <col min="7437" max="7437" width="13.85546875" bestFit="1" customWidth="1"/>
    <col min="7681" max="7681" width="27.85546875" customWidth="1"/>
    <col min="7682" max="7682" width="14.42578125" customWidth="1"/>
    <col min="7683" max="7683" width="13.42578125" bestFit="1" customWidth="1"/>
    <col min="7684" max="7684" width="13" customWidth="1"/>
    <col min="7685" max="7685" width="14.85546875" bestFit="1" customWidth="1"/>
    <col min="7686" max="7686" width="14.5703125" customWidth="1"/>
    <col min="7687" max="7688" width="14.42578125" customWidth="1"/>
    <col min="7689" max="7689" width="13.42578125" bestFit="1" customWidth="1"/>
    <col min="7690" max="7690" width="15.7109375" bestFit="1" customWidth="1"/>
    <col min="7691" max="7691" width="14.5703125" customWidth="1"/>
    <col min="7692" max="7692" width="14.85546875" bestFit="1" customWidth="1"/>
    <col min="7693" max="7693" width="13.85546875" bestFit="1" customWidth="1"/>
    <col min="7937" max="7937" width="27.85546875" customWidth="1"/>
    <col min="7938" max="7938" width="14.42578125" customWidth="1"/>
    <col min="7939" max="7939" width="13.42578125" bestFit="1" customWidth="1"/>
    <col min="7940" max="7940" width="13" customWidth="1"/>
    <col min="7941" max="7941" width="14.85546875" bestFit="1" customWidth="1"/>
    <col min="7942" max="7942" width="14.5703125" customWidth="1"/>
    <col min="7943" max="7944" width="14.42578125" customWidth="1"/>
    <col min="7945" max="7945" width="13.42578125" bestFit="1" customWidth="1"/>
    <col min="7946" max="7946" width="15.7109375" bestFit="1" customWidth="1"/>
    <col min="7947" max="7947" width="14.5703125" customWidth="1"/>
    <col min="7948" max="7948" width="14.85546875" bestFit="1" customWidth="1"/>
    <col min="7949" max="7949" width="13.85546875" bestFit="1" customWidth="1"/>
    <col min="8193" max="8193" width="27.85546875" customWidth="1"/>
    <col min="8194" max="8194" width="14.42578125" customWidth="1"/>
    <col min="8195" max="8195" width="13.42578125" bestFit="1" customWidth="1"/>
    <col min="8196" max="8196" width="13" customWidth="1"/>
    <col min="8197" max="8197" width="14.85546875" bestFit="1" customWidth="1"/>
    <col min="8198" max="8198" width="14.5703125" customWidth="1"/>
    <col min="8199" max="8200" width="14.42578125" customWidth="1"/>
    <col min="8201" max="8201" width="13.42578125" bestFit="1" customWidth="1"/>
    <col min="8202" max="8202" width="15.7109375" bestFit="1" customWidth="1"/>
    <col min="8203" max="8203" width="14.5703125" customWidth="1"/>
    <col min="8204" max="8204" width="14.85546875" bestFit="1" customWidth="1"/>
    <col min="8205" max="8205" width="13.85546875" bestFit="1" customWidth="1"/>
    <col min="8449" max="8449" width="27.85546875" customWidth="1"/>
    <col min="8450" max="8450" width="14.42578125" customWidth="1"/>
    <col min="8451" max="8451" width="13.42578125" bestFit="1" customWidth="1"/>
    <col min="8452" max="8452" width="13" customWidth="1"/>
    <col min="8453" max="8453" width="14.85546875" bestFit="1" customWidth="1"/>
    <col min="8454" max="8454" width="14.5703125" customWidth="1"/>
    <col min="8455" max="8456" width="14.42578125" customWidth="1"/>
    <col min="8457" max="8457" width="13.42578125" bestFit="1" customWidth="1"/>
    <col min="8458" max="8458" width="15.7109375" bestFit="1" customWidth="1"/>
    <col min="8459" max="8459" width="14.5703125" customWidth="1"/>
    <col min="8460" max="8460" width="14.85546875" bestFit="1" customWidth="1"/>
    <col min="8461" max="8461" width="13.85546875" bestFit="1" customWidth="1"/>
    <col min="8705" max="8705" width="27.85546875" customWidth="1"/>
    <col min="8706" max="8706" width="14.42578125" customWidth="1"/>
    <col min="8707" max="8707" width="13.42578125" bestFit="1" customWidth="1"/>
    <col min="8708" max="8708" width="13" customWidth="1"/>
    <col min="8709" max="8709" width="14.85546875" bestFit="1" customWidth="1"/>
    <col min="8710" max="8710" width="14.5703125" customWidth="1"/>
    <col min="8711" max="8712" width="14.42578125" customWidth="1"/>
    <col min="8713" max="8713" width="13.42578125" bestFit="1" customWidth="1"/>
    <col min="8714" max="8714" width="15.7109375" bestFit="1" customWidth="1"/>
    <col min="8715" max="8715" width="14.5703125" customWidth="1"/>
    <col min="8716" max="8716" width="14.85546875" bestFit="1" customWidth="1"/>
    <col min="8717" max="8717" width="13.85546875" bestFit="1" customWidth="1"/>
    <col min="8961" max="8961" width="27.85546875" customWidth="1"/>
    <col min="8962" max="8962" width="14.42578125" customWidth="1"/>
    <col min="8963" max="8963" width="13.42578125" bestFit="1" customWidth="1"/>
    <col min="8964" max="8964" width="13" customWidth="1"/>
    <col min="8965" max="8965" width="14.85546875" bestFit="1" customWidth="1"/>
    <col min="8966" max="8966" width="14.5703125" customWidth="1"/>
    <col min="8967" max="8968" width="14.42578125" customWidth="1"/>
    <col min="8969" max="8969" width="13.42578125" bestFit="1" customWidth="1"/>
    <col min="8970" max="8970" width="15.7109375" bestFit="1" customWidth="1"/>
    <col min="8971" max="8971" width="14.5703125" customWidth="1"/>
    <col min="8972" max="8972" width="14.85546875" bestFit="1" customWidth="1"/>
    <col min="8973" max="8973" width="13.85546875" bestFit="1" customWidth="1"/>
    <col min="9217" max="9217" width="27.85546875" customWidth="1"/>
    <col min="9218" max="9218" width="14.42578125" customWidth="1"/>
    <col min="9219" max="9219" width="13.42578125" bestFit="1" customWidth="1"/>
    <col min="9220" max="9220" width="13" customWidth="1"/>
    <col min="9221" max="9221" width="14.85546875" bestFit="1" customWidth="1"/>
    <col min="9222" max="9222" width="14.5703125" customWidth="1"/>
    <col min="9223" max="9224" width="14.42578125" customWidth="1"/>
    <col min="9225" max="9225" width="13.42578125" bestFit="1" customWidth="1"/>
    <col min="9226" max="9226" width="15.7109375" bestFit="1" customWidth="1"/>
    <col min="9227" max="9227" width="14.5703125" customWidth="1"/>
    <col min="9228" max="9228" width="14.85546875" bestFit="1" customWidth="1"/>
    <col min="9229" max="9229" width="13.85546875" bestFit="1" customWidth="1"/>
    <col min="9473" max="9473" width="27.85546875" customWidth="1"/>
    <col min="9474" max="9474" width="14.42578125" customWidth="1"/>
    <col min="9475" max="9475" width="13.42578125" bestFit="1" customWidth="1"/>
    <col min="9476" max="9476" width="13" customWidth="1"/>
    <col min="9477" max="9477" width="14.85546875" bestFit="1" customWidth="1"/>
    <col min="9478" max="9478" width="14.5703125" customWidth="1"/>
    <col min="9479" max="9480" width="14.42578125" customWidth="1"/>
    <col min="9481" max="9481" width="13.42578125" bestFit="1" customWidth="1"/>
    <col min="9482" max="9482" width="15.7109375" bestFit="1" customWidth="1"/>
    <col min="9483" max="9483" width="14.5703125" customWidth="1"/>
    <col min="9484" max="9484" width="14.85546875" bestFit="1" customWidth="1"/>
    <col min="9485" max="9485" width="13.85546875" bestFit="1" customWidth="1"/>
    <col min="9729" max="9729" width="27.85546875" customWidth="1"/>
    <col min="9730" max="9730" width="14.42578125" customWidth="1"/>
    <col min="9731" max="9731" width="13.42578125" bestFit="1" customWidth="1"/>
    <col min="9732" max="9732" width="13" customWidth="1"/>
    <col min="9733" max="9733" width="14.85546875" bestFit="1" customWidth="1"/>
    <col min="9734" max="9734" width="14.5703125" customWidth="1"/>
    <col min="9735" max="9736" width="14.42578125" customWidth="1"/>
    <col min="9737" max="9737" width="13.42578125" bestFit="1" customWidth="1"/>
    <col min="9738" max="9738" width="15.7109375" bestFit="1" customWidth="1"/>
    <col min="9739" max="9739" width="14.5703125" customWidth="1"/>
    <col min="9740" max="9740" width="14.85546875" bestFit="1" customWidth="1"/>
    <col min="9741" max="9741" width="13.85546875" bestFit="1" customWidth="1"/>
    <col min="9985" max="9985" width="27.85546875" customWidth="1"/>
    <col min="9986" max="9986" width="14.42578125" customWidth="1"/>
    <col min="9987" max="9987" width="13.42578125" bestFit="1" customWidth="1"/>
    <col min="9988" max="9988" width="13" customWidth="1"/>
    <col min="9989" max="9989" width="14.85546875" bestFit="1" customWidth="1"/>
    <col min="9990" max="9990" width="14.5703125" customWidth="1"/>
    <col min="9991" max="9992" width="14.42578125" customWidth="1"/>
    <col min="9993" max="9993" width="13.42578125" bestFit="1" customWidth="1"/>
    <col min="9994" max="9994" width="15.7109375" bestFit="1" customWidth="1"/>
    <col min="9995" max="9995" width="14.5703125" customWidth="1"/>
    <col min="9996" max="9996" width="14.85546875" bestFit="1" customWidth="1"/>
    <col min="9997" max="9997" width="13.85546875" bestFit="1" customWidth="1"/>
    <col min="10241" max="10241" width="27.85546875" customWidth="1"/>
    <col min="10242" max="10242" width="14.42578125" customWidth="1"/>
    <col min="10243" max="10243" width="13.42578125" bestFit="1" customWidth="1"/>
    <col min="10244" max="10244" width="13" customWidth="1"/>
    <col min="10245" max="10245" width="14.85546875" bestFit="1" customWidth="1"/>
    <col min="10246" max="10246" width="14.5703125" customWidth="1"/>
    <col min="10247" max="10248" width="14.42578125" customWidth="1"/>
    <col min="10249" max="10249" width="13.42578125" bestFit="1" customWidth="1"/>
    <col min="10250" max="10250" width="15.7109375" bestFit="1" customWidth="1"/>
    <col min="10251" max="10251" width="14.5703125" customWidth="1"/>
    <col min="10252" max="10252" width="14.85546875" bestFit="1" customWidth="1"/>
    <col min="10253" max="10253" width="13.85546875" bestFit="1" customWidth="1"/>
    <col min="10497" max="10497" width="27.85546875" customWidth="1"/>
    <col min="10498" max="10498" width="14.42578125" customWidth="1"/>
    <col min="10499" max="10499" width="13.42578125" bestFit="1" customWidth="1"/>
    <col min="10500" max="10500" width="13" customWidth="1"/>
    <col min="10501" max="10501" width="14.85546875" bestFit="1" customWidth="1"/>
    <col min="10502" max="10502" width="14.5703125" customWidth="1"/>
    <col min="10503" max="10504" width="14.42578125" customWidth="1"/>
    <col min="10505" max="10505" width="13.42578125" bestFit="1" customWidth="1"/>
    <col min="10506" max="10506" width="15.7109375" bestFit="1" customWidth="1"/>
    <col min="10507" max="10507" width="14.5703125" customWidth="1"/>
    <col min="10508" max="10508" width="14.85546875" bestFit="1" customWidth="1"/>
    <col min="10509" max="10509" width="13.85546875" bestFit="1" customWidth="1"/>
    <col min="10753" max="10753" width="27.85546875" customWidth="1"/>
    <col min="10754" max="10754" width="14.42578125" customWidth="1"/>
    <col min="10755" max="10755" width="13.42578125" bestFit="1" customWidth="1"/>
    <col min="10756" max="10756" width="13" customWidth="1"/>
    <col min="10757" max="10757" width="14.85546875" bestFit="1" customWidth="1"/>
    <col min="10758" max="10758" width="14.5703125" customWidth="1"/>
    <col min="10759" max="10760" width="14.42578125" customWidth="1"/>
    <col min="10761" max="10761" width="13.42578125" bestFit="1" customWidth="1"/>
    <col min="10762" max="10762" width="15.7109375" bestFit="1" customWidth="1"/>
    <col min="10763" max="10763" width="14.5703125" customWidth="1"/>
    <col min="10764" max="10764" width="14.85546875" bestFit="1" customWidth="1"/>
    <col min="10765" max="10765" width="13.85546875" bestFit="1" customWidth="1"/>
    <col min="11009" max="11009" width="27.85546875" customWidth="1"/>
    <col min="11010" max="11010" width="14.42578125" customWidth="1"/>
    <col min="11011" max="11011" width="13.42578125" bestFit="1" customWidth="1"/>
    <col min="11012" max="11012" width="13" customWidth="1"/>
    <col min="11013" max="11013" width="14.85546875" bestFit="1" customWidth="1"/>
    <col min="11014" max="11014" width="14.5703125" customWidth="1"/>
    <col min="11015" max="11016" width="14.42578125" customWidth="1"/>
    <col min="11017" max="11017" width="13.42578125" bestFit="1" customWidth="1"/>
    <col min="11018" max="11018" width="15.7109375" bestFit="1" customWidth="1"/>
    <col min="11019" max="11019" width="14.5703125" customWidth="1"/>
    <col min="11020" max="11020" width="14.85546875" bestFit="1" customWidth="1"/>
    <col min="11021" max="11021" width="13.85546875" bestFit="1" customWidth="1"/>
    <col min="11265" max="11265" width="27.85546875" customWidth="1"/>
    <col min="11266" max="11266" width="14.42578125" customWidth="1"/>
    <col min="11267" max="11267" width="13.42578125" bestFit="1" customWidth="1"/>
    <col min="11268" max="11268" width="13" customWidth="1"/>
    <col min="11269" max="11269" width="14.85546875" bestFit="1" customWidth="1"/>
    <col min="11270" max="11270" width="14.5703125" customWidth="1"/>
    <col min="11271" max="11272" width="14.42578125" customWidth="1"/>
    <col min="11273" max="11273" width="13.42578125" bestFit="1" customWidth="1"/>
    <col min="11274" max="11274" width="15.7109375" bestFit="1" customWidth="1"/>
    <col min="11275" max="11275" width="14.5703125" customWidth="1"/>
    <col min="11276" max="11276" width="14.85546875" bestFit="1" customWidth="1"/>
    <col min="11277" max="11277" width="13.85546875" bestFit="1" customWidth="1"/>
    <col min="11521" max="11521" width="27.85546875" customWidth="1"/>
    <col min="11522" max="11522" width="14.42578125" customWidth="1"/>
    <col min="11523" max="11523" width="13.42578125" bestFit="1" customWidth="1"/>
    <col min="11524" max="11524" width="13" customWidth="1"/>
    <col min="11525" max="11525" width="14.85546875" bestFit="1" customWidth="1"/>
    <col min="11526" max="11526" width="14.5703125" customWidth="1"/>
    <col min="11527" max="11528" width="14.42578125" customWidth="1"/>
    <col min="11529" max="11529" width="13.42578125" bestFit="1" customWidth="1"/>
    <col min="11530" max="11530" width="15.7109375" bestFit="1" customWidth="1"/>
    <col min="11531" max="11531" width="14.5703125" customWidth="1"/>
    <col min="11532" max="11532" width="14.85546875" bestFit="1" customWidth="1"/>
    <col min="11533" max="11533" width="13.85546875" bestFit="1" customWidth="1"/>
    <col min="11777" max="11777" width="27.85546875" customWidth="1"/>
    <col min="11778" max="11778" width="14.42578125" customWidth="1"/>
    <col min="11779" max="11779" width="13.42578125" bestFit="1" customWidth="1"/>
    <col min="11780" max="11780" width="13" customWidth="1"/>
    <col min="11781" max="11781" width="14.85546875" bestFit="1" customWidth="1"/>
    <col min="11782" max="11782" width="14.5703125" customWidth="1"/>
    <col min="11783" max="11784" width="14.42578125" customWidth="1"/>
    <col min="11785" max="11785" width="13.42578125" bestFit="1" customWidth="1"/>
    <col min="11786" max="11786" width="15.7109375" bestFit="1" customWidth="1"/>
    <col min="11787" max="11787" width="14.5703125" customWidth="1"/>
    <col min="11788" max="11788" width="14.85546875" bestFit="1" customWidth="1"/>
    <col min="11789" max="11789" width="13.85546875" bestFit="1" customWidth="1"/>
    <col min="12033" max="12033" width="27.85546875" customWidth="1"/>
    <col min="12034" max="12034" width="14.42578125" customWidth="1"/>
    <col min="12035" max="12035" width="13.42578125" bestFit="1" customWidth="1"/>
    <col min="12036" max="12036" width="13" customWidth="1"/>
    <col min="12037" max="12037" width="14.85546875" bestFit="1" customWidth="1"/>
    <col min="12038" max="12038" width="14.5703125" customWidth="1"/>
    <col min="12039" max="12040" width="14.42578125" customWidth="1"/>
    <col min="12041" max="12041" width="13.42578125" bestFit="1" customWidth="1"/>
    <col min="12042" max="12042" width="15.7109375" bestFit="1" customWidth="1"/>
    <col min="12043" max="12043" width="14.5703125" customWidth="1"/>
    <col min="12044" max="12044" width="14.85546875" bestFit="1" customWidth="1"/>
    <col min="12045" max="12045" width="13.85546875" bestFit="1" customWidth="1"/>
    <col min="12289" max="12289" width="27.85546875" customWidth="1"/>
    <col min="12290" max="12290" width="14.42578125" customWidth="1"/>
    <col min="12291" max="12291" width="13.42578125" bestFit="1" customWidth="1"/>
    <col min="12292" max="12292" width="13" customWidth="1"/>
    <col min="12293" max="12293" width="14.85546875" bestFit="1" customWidth="1"/>
    <col min="12294" max="12294" width="14.5703125" customWidth="1"/>
    <col min="12295" max="12296" width="14.42578125" customWidth="1"/>
    <col min="12297" max="12297" width="13.42578125" bestFit="1" customWidth="1"/>
    <col min="12298" max="12298" width="15.7109375" bestFit="1" customWidth="1"/>
    <col min="12299" max="12299" width="14.5703125" customWidth="1"/>
    <col min="12300" max="12300" width="14.85546875" bestFit="1" customWidth="1"/>
    <col min="12301" max="12301" width="13.85546875" bestFit="1" customWidth="1"/>
    <col min="12545" max="12545" width="27.85546875" customWidth="1"/>
    <col min="12546" max="12546" width="14.42578125" customWidth="1"/>
    <col min="12547" max="12547" width="13.42578125" bestFit="1" customWidth="1"/>
    <col min="12548" max="12548" width="13" customWidth="1"/>
    <col min="12549" max="12549" width="14.85546875" bestFit="1" customWidth="1"/>
    <col min="12550" max="12550" width="14.5703125" customWidth="1"/>
    <col min="12551" max="12552" width="14.42578125" customWidth="1"/>
    <col min="12553" max="12553" width="13.42578125" bestFit="1" customWidth="1"/>
    <col min="12554" max="12554" width="15.7109375" bestFit="1" customWidth="1"/>
    <col min="12555" max="12555" width="14.5703125" customWidth="1"/>
    <col min="12556" max="12556" width="14.85546875" bestFit="1" customWidth="1"/>
    <col min="12557" max="12557" width="13.85546875" bestFit="1" customWidth="1"/>
    <col min="12801" max="12801" width="27.85546875" customWidth="1"/>
    <col min="12802" max="12802" width="14.42578125" customWidth="1"/>
    <col min="12803" max="12803" width="13.42578125" bestFit="1" customWidth="1"/>
    <col min="12804" max="12804" width="13" customWidth="1"/>
    <col min="12805" max="12805" width="14.85546875" bestFit="1" customWidth="1"/>
    <col min="12806" max="12806" width="14.5703125" customWidth="1"/>
    <col min="12807" max="12808" width="14.42578125" customWidth="1"/>
    <col min="12809" max="12809" width="13.42578125" bestFit="1" customWidth="1"/>
    <col min="12810" max="12810" width="15.7109375" bestFit="1" customWidth="1"/>
    <col min="12811" max="12811" width="14.5703125" customWidth="1"/>
    <col min="12812" max="12812" width="14.85546875" bestFit="1" customWidth="1"/>
    <col min="12813" max="12813" width="13.85546875" bestFit="1" customWidth="1"/>
    <col min="13057" max="13057" width="27.85546875" customWidth="1"/>
    <col min="13058" max="13058" width="14.42578125" customWidth="1"/>
    <col min="13059" max="13059" width="13.42578125" bestFit="1" customWidth="1"/>
    <col min="13060" max="13060" width="13" customWidth="1"/>
    <col min="13061" max="13061" width="14.85546875" bestFit="1" customWidth="1"/>
    <col min="13062" max="13062" width="14.5703125" customWidth="1"/>
    <col min="13063" max="13064" width="14.42578125" customWidth="1"/>
    <col min="13065" max="13065" width="13.42578125" bestFit="1" customWidth="1"/>
    <col min="13066" max="13066" width="15.7109375" bestFit="1" customWidth="1"/>
    <col min="13067" max="13067" width="14.5703125" customWidth="1"/>
    <col min="13068" max="13068" width="14.85546875" bestFit="1" customWidth="1"/>
    <col min="13069" max="13069" width="13.85546875" bestFit="1" customWidth="1"/>
    <col min="13313" max="13313" width="27.85546875" customWidth="1"/>
    <col min="13314" max="13314" width="14.42578125" customWidth="1"/>
    <col min="13315" max="13315" width="13.42578125" bestFit="1" customWidth="1"/>
    <col min="13316" max="13316" width="13" customWidth="1"/>
    <col min="13317" max="13317" width="14.85546875" bestFit="1" customWidth="1"/>
    <col min="13318" max="13318" width="14.5703125" customWidth="1"/>
    <col min="13319" max="13320" width="14.42578125" customWidth="1"/>
    <col min="13321" max="13321" width="13.42578125" bestFit="1" customWidth="1"/>
    <col min="13322" max="13322" width="15.7109375" bestFit="1" customWidth="1"/>
    <col min="13323" max="13323" width="14.5703125" customWidth="1"/>
    <col min="13324" max="13324" width="14.85546875" bestFit="1" customWidth="1"/>
    <col min="13325" max="13325" width="13.85546875" bestFit="1" customWidth="1"/>
    <col min="13569" max="13569" width="27.85546875" customWidth="1"/>
    <col min="13570" max="13570" width="14.42578125" customWidth="1"/>
    <col min="13571" max="13571" width="13.42578125" bestFit="1" customWidth="1"/>
    <col min="13572" max="13572" width="13" customWidth="1"/>
    <col min="13573" max="13573" width="14.85546875" bestFit="1" customWidth="1"/>
    <col min="13574" max="13574" width="14.5703125" customWidth="1"/>
    <col min="13575" max="13576" width="14.42578125" customWidth="1"/>
    <col min="13577" max="13577" width="13.42578125" bestFit="1" customWidth="1"/>
    <col min="13578" max="13578" width="15.7109375" bestFit="1" customWidth="1"/>
    <col min="13579" max="13579" width="14.5703125" customWidth="1"/>
    <col min="13580" max="13580" width="14.85546875" bestFit="1" customWidth="1"/>
    <col min="13581" max="13581" width="13.85546875" bestFit="1" customWidth="1"/>
    <col min="13825" max="13825" width="27.85546875" customWidth="1"/>
    <col min="13826" max="13826" width="14.42578125" customWidth="1"/>
    <col min="13827" max="13827" width="13.42578125" bestFit="1" customWidth="1"/>
    <col min="13828" max="13828" width="13" customWidth="1"/>
    <col min="13829" max="13829" width="14.85546875" bestFit="1" customWidth="1"/>
    <col min="13830" max="13830" width="14.5703125" customWidth="1"/>
    <col min="13831" max="13832" width="14.42578125" customWidth="1"/>
    <col min="13833" max="13833" width="13.42578125" bestFit="1" customWidth="1"/>
    <col min="13834" max="13834" width="15.7109375" bestFit="1" customWidth="1"/>
    <col min="13835" max="13835" width="14.5703125" customWidth="1"/>
    <col min="13836" max="13836" width="14.85546875" bestFit="1" customWidth="1"/>
    <col min="13837" max="13837" width="13.85546875" bestFit="1" customWidth="1"/>
    <col min="14081" max="14081" width="27.85546875" customWidth="1"/>
    <col min="14082" max="14082" width="14.42578125" customWidth="1"/>
    <col min="14083" max="14083" width="13.42578125" bestFit="1" customWidth="1"/>
    <col min="14084" max="14084" width="13" customWidth="1"/>
    <col min="14085" max="14085" width="14.85546875" bestFit="1" customWidth="1"/>
    <col min="14086" max="14086" width="14.5703125" customWidth="1"/>
    <col min="14087" max="14088" width="14.42578125" customWidth="1"/>
    <col min="14089" max="14089" width="13.42578125" bestFit="1" customWidth="1"/>
    <col min="14090" max="14090" width="15.7109375" bestFit="1" customWidth="1"/>
    <col min="14091" max="14091" width="14.5703125" customWidth="1"/>
    <col min="14092" max="14092" width="14.85546875" bestFit="1" customWidth="1"/>
    <col min="14093" max="14093" width="13.85546875" bestFit="1" customWidth="1"/>
    <col min="14337" max="14337" width="27.85546875" customWidth="1"/>
    <col min="14338" max="14338" width="14.42578125" customWidth="1"/>
    <col min="14339" max="14339" width="13.42578125" bestFit="1" customWidth="1"/>
    <col min="14340" max="14340" width="13" customWidth="1"/>
    <col min="14341" max="14341" width="14.85546875" bestFit="1" customWidth="1"/>
    <col min="14342" max="14342" width="14.5703125" customWidth="1"/>
    <col min="14343" max="14344" width="14.42578125" customWidth="1"/>
    <col min="14345" max="14345" width="13.42578125" bestFit="1" customWidth="1"/>
    <col min="14346" max="14346" width="15.7109375" bestFit="1" customWidth="1"/>
    <col min="14347" max="14347" width="14.5703125" customWidth="1"/>
    <col min="14348" max="14348" width="14.85546875" bestFit="1" customWidth="1"/>
    <col min="14349" max="14349" width="13.85546875" bestFit="1" customWidth="1"/>
    <col min="14593" max="14593" width="27.85546875" customWidth="1"/>
    <col min="14594" max="14594" width="14.42578125" customWidth="1"/>
    <col min="14595" max="14595" width="13.42578125" bestFit="1" customWidth="1"/>
    <col min="14596" max="14596" width="13" customWidth="1"/>
    <col min="14597" max="14597" width="14.85546875" bestFit="1" customWidth="1"/>
    <col min="14598" max="14598" width="14.5703125" customWidth="1"/>
    <col min="14599" max="14600" width="14.42578125" customWidth="1"/>
    <col min="14601" max="14601" width="13.42578125" bestFit="1" customWidth="1"/>
    <col min="14602" max="14602" width="15.7109375" bestFit="1" customWidth="1"/>
    <col min="14603" max="14603" width="14.5703125" customWidth="1"/>
    <col min="14604" max="14604" width="14.85546875" bestFit="1" customWidth="1"/>
    <col min="14605" max="14605" width="13.85546875" bestFit="1" customWidth="1"/>
    <col min="14849" max="14849" width="27.85546875" customWidth="1"/>
    <col min="14850" max="14850" width="14.42578125" customWidth="1"/>
    <col min="14851" max="14851" width="13.42578125" bestFit="1" customWidth="1"/>
    <col min="14852" max="14852" width="13" customWidth="1"/>
    <col min="14853" max="14853" width="14.85546875" bestFit="1" customWidth="1"/>
    <col min="14854" max="14854" width="14.5703125" customWidth="1"/>
    <col min="14855" max="14856" width="14.42578125" customWidth="1"/>
    <col min="14857" max="14857" width="13.42578125" bestFit="1" customWidth="1"/>
    <col min="14858" max="14858" width="15.7109375" bestFit="1" customWidth="1"/>
    <col min="14859" max="14859" width="14.5703125" customWidth="1"/>
    <col min="14860" max="14860" width="14.85546875" bestFit="1" customWidth="1"/>
    <col min="14861" max="14861" width="13.85546875" bestFit="1" customWidth="1"/>
    <col min="15105" max="15105" width="27.85546875" customWidth="1"/>
    <col min="15106" max="15106" width="14.42578125" customWidth="1"/>
    <col min="15107" max="15107" width="13.42578125" bestFit="1" customWidth="1"/>
    <col min="15108" max="15108" width="13" customWidth="1"/>
    <col min="15109" max="15109" width="14.85546875" bestFit="1" customWidth="1"/>
    <col min="15110" max="15110" width="14.5703125" customWidth="1"/>
    <col min="15111" max="15112" width="14.42578125" customWidth="1"/>
    <col min="15113" max="15113" width="13.42578125" bestFit="1" customWidth="1"/>
    <col min="15114" max="15114" width="15.7109375" bestFit="1" customWidth="1"/>
    <col min="15115" max="15115" width="14.5703125" customWidth="1"/>
    <col min="15116" max="15116" width="14.85546875" bestFit="1" customWidth="1"/>
    <col min="15117" max="15117" width="13.85546875" bestFit="1" customWidth="1"/>
    <col min="15361" max="15361" width="27.85546875" customWidth="1"/>
    <col min="15362" max="15362" width="14.42578125" customWidth="1"/>
    <col min="15363" max="15363" width="13.42578125" bestFit="1" customWidth="1"/>
    <col min="15364" max="15364" width="13" customWidth="1"/>
    <col min="15365" max="15365" width="14.85546875" bestFit="1" customWidth="1"/>
    <col min="15366" max="15366" width="14.5703125" customWidth="1"/>
    <col min="15367" max="15368" width="14.42578125" customWidth="1"/>
    <col min="15369" max="15369" width="13.42578125" bestFit="1" customWidth="1"/>
    <col min="15370" max="15370" width="15.7109375" bestFit="1" customWidth="1"/>
    <col min="15371" max="15371" width="14.5703125" customWidth="1"/>
    <col min="15372" max="15372" width="14.85546875" bestFit="1" customWidth="1"/>
    <col min="15373" max="15373" width="13.85546875" bestFit="1" customWidth="1"/>
    <col min="15617" max="15617" width="27.85546875" customWidth="1"/>
    <col min="15618" max="15618" width="14.42578125" customWidth="1"/>
    <col min="15619" max="15619" width="13.42578125" bestFit="1" customWidth="1"/>
    <col min="15620" max="15620" width="13" customWidth="1"/>
    <col min="15621" max="15621" width="14.85546875" bestFit="1" customWidth="1"/>
    <col min="15622" max="15622" width="14.5703125" customWidth="1"/>
    <col min="15623" max="15624" width="14.42578125" customWidth="1"/>
    <col min="15625" max="15625" width="13.42578125" bestFit="1" customWidth="1"/>
    <col min="15626" max="15626" width="15.7109375" bestFit="1" customWidth="1"/>
    <col min="15627" max="15627" width="14.5703125" customWidth="1"/>
    <col min="15628" max="15628" width="14.85546875" bestFit="1" customWidth="1"/>
    <col min="15629" max="15629" width="13.85546875" bestFit="1" customWidth="1"/>
    <col min="15873" max="15873" width="27.85546875" customWidth="1"/>
    <col min="15874" max="15874" width="14.42578125" customWidth="1"/>
    <col min="15875" max="15875" width="13.42578125" bestFit="1" customWidth="1"/>
    <col min="15876" max="15876" width="13" customWidth="1"/>
    <col min="15877" max="15877" width="14.85546875" bestFit="1" customWidth="1"/>
    <col min="15878" max="15878" width="14.5703125" customWidth="1"/>
    <col min="15879" max="15880" width="14.42578125" customWidth="1"/>
    <col min="15881" max="15881" width="13.42578125" bestFit="1" customWidth="1"/>
    <col min="15882" max="15882" width="15.7109375" bestFit="1" customWidth="1"/>
    <col min="15883" max="15883" width="14.5703125" customWidth="1"/>
    <col min="15884" max="15884" width="14.85546875" bestFit="1" customWidth="1"/>
    <col min="15885" max="15885" width="13.85546875" bestFit="1" customWidth="1"/>
    <col min="16129" max="16129" width="27.85546875" customWidth="1"/>
    <col min="16130" max="16130" width="14.42578125" customWidth="1"/>
    <col min="16131" max="16131" width="13.42578125" bestFit="1" customWidth="1"/>
    <col min="16132" max="16132" width="13" customWidth="1"/>
    <col min="16133" max="16133" width="14.85546875" bestFit="1" customWidth="1"/>
    <col min="16134" max="16134" width="14.5703125" customWidth="1"/>
    <col min="16135" max="16136" width="14.42578125" customWidth="1"/>
    <col min="16137" max="16137" width="13.42578125" bestFit="1" customWidth="1"/>
    <col min="16138" max="16138" width="15.7109375" bestFit="1" customWidth="1"/>
    <col min="16139" max="16139" width="14.5703125" customWidth="1"/>
    <col min="16140" max="16140" width="14.85546875" bestFit="1" customWidth="1"/>
    <col min="16141" max="16141" width="13.85546875" bestFit="1" customWidth="1"/>
  </cols>
  <sheetData>
    <row r="2" spans="1:27" x14ac:dyDescent="0.25">
      <c r="F2" s="47"/>
    </row>
    <row r="6" spans="1:27" ht="15.75" thickBot="1" x14ac:dyDescent="0.3"/>
    <row r="7" spans="1:27" ht="16.5" thickBot="1" x14ac:dyDescent="0.3">
      <c r="B7" s="192" t="s">
        <v>0</v>
      </c>
      <c r="C7" s="193"/>
      <c r="J7" s="1" t="s">
        <v>156</v>
      </c>
    </row>
    <row r="8" spans="1:27" ht="15.75" x14ac:dyDescent="0.25">
      <c r="J8" s="48"/>
    </row>
    <row r="9" spans="1:27" x14ac:dyDescent="0.25">
      <c r="A9" s="190" t="s">
        <v>1</v>
      </c>
      <c r="B9" s="190"/>
      <c r="C9" s="190"/>
      <c r="D9" s="190"/>
      <c r="E9" s="190"/>
      <c r="F9" s="190"/>
      <c r="G9" s="190"/>
      <c r="H9" s="190"/>
      <c r="I9" s="190"/>
      <c r="J9" s="190"/>
      <c r="K9" s="190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x14ac:dyDescent="0.25">
      <c r="A10" s="190" t="s">
        <v>2</v>
      </c>
      <c r="B10" s="190"/>
      <c r="C10" s="190"/>
      <c r="D10" s="190"/>
      <c r="E10" s="190"/>
      <c r="F10" s="190"/>
      <c r="G10" s="190"/>
      <c r="H10" s="190"/>
      <c r="I10" s="190"/>
      <c r="J10" s="190"/>
      <c r="K10" s="190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x14ac:dyDescent="0.25">
      <c r="A11" s="190" t="s">
        <v>82</v>
      </c>
      <c r="B11" s="190"/>
      <c r="C11" s="190"/>
      <c r="D11" s="190"/>
      <c r="E11" s="190"/>
      <c r="F11" s="190"/>
      <c r="G11" s="190"/>
      <c r="H11" s="190"/>
      <c r="I11" s="190"/>
      <c r="J11" s="190"/>
      <c r="K11" s="190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x14ac:dyDescent="0.25">
      <c r="A12" s="214" t="s">
        <v>135</v>
      </c>
      <c r="B12" s="214"/>
      <c r="C12" s="214"/>
      <c r="D12" s="214"/>
      <c r="E12" s="214"/>
      <c r="F12" s="214"/>
      <c r="G12" s="214"/>
      <c r="H12" s="214"/>
      <c r="I12" s="214"/>
      <c r="J12" s="214"/>
      <c r="K12" s="214"/>
    </row>
    <row r="14" spans="1:27" ht="15" customHeight="1" x14ac:dyDescent="0.25">
      <c r="A14" s="213" t="s">
        <v>197</v>
      </c>
      <c r="B14" s="213"/>
      <c r="C14" s="213"/>
      <c r="D14" s="213"/>
      <c r="E14" s="213"/>
      <c r="F14" s="213"/>
      <c r="G14" s="213"/>
      <c r="H14" s="213"/>
      <c r="I14" s="213"/>
      <c r="J14" s="213"/>
      <c r="K14" s="213"/>
      <c r="L14" s="49"/>
      <c r="M14" s="50"/>
    </row>
    <row r="15" spans="1:27" ht="9" customHeight="1" x14ac:dyDescent="0.25">
      <c r="A15" s="50"/>
      <c r="B15" s="50"/>
      <c r="C15" s="50"/>
      <c r="D15" s="50"/>
      <c r="E15" s="50"/>
      <c r="F15" s="50"/>
      <c r="G15" s="50"/>
      <c r="H15" s="50"/>
      <c r="I15" s="50"/>
      <c r="J15" s="50"/>
      <c r="K15" s="50"/>
      <c r="L15" s="50"/>
      <c r="M15" s="50"/>
    </row>
    <row r="16" spans="1:27" x14ac:dyDescent="0.25">
      <c r="A16" s="209" t="s">
        <v>157</v>
      </c>
      <c r="B16" s="208" t="s">
        <v>84</v>
      </c>
      <c r="C16" s="208"/>
      <c r="D16" s="215" t="s">
        <v>85</v>
      </c>
      <c r="E16" s="215"/>
      <c r="F16" s="215" t="s">
        <v>86</v>
      </c>
      <c r="G16" s="215"/>
      <c r="H16" s="208" t="s">
        <v>87</v>
      </c>
      <c r="I16" s="208"/>
    </row>
    <row r="17" spans="1:13" x14ac:dyDescent="0.25">
      <c r="A17" s="210"/>
      <c r="B17" s="51" t="s">
        <v>158</v>
      </c>
      <c r="C17" s="137" t="s">
        <v>90</v>
      </c>
      <c r="D17" s="51" t="s">
        <v>158</v>
      </c>
      <c r="E17" s="137" t="s">
        <v>90</v>
      </c>
      <c r="F17" s="51" t="s">
        <v>158</v>
      </c>
      <c r="G17" s="137" t="s">
        <v>90</v>
      </c>
      <c r="H17" s="51" t="s">
        <v>158</v>
      </c>
      <c r="I17" s="137" t="s">
        <v>90</v>
      </c>
      <c r="L17" s="52"/>
      <c r="M17" s="52"/>
    </row>
    <row r="18" spans="1:13" x14ac:dyDescent="0.25">
      <c r="A18" s="53" t="s">
        <v>65</v>
      </c>
      <c r="B18" s="54">
        <v>3985581.27</v>
      </c>
      <c r="C18" s="54">
        <v>3830190.31</v>
      </c>
      <c r="D18" s="54">
        <v>3985581.27</v>
      </c>
      <c r="E18" s="55">
        <v>3893734.48</v>
      </c>
      <c r="F18" s="54">
        <v>3985581.27</v>
      </c>
      <c r="G18" s="55">
        <v>3951903.53</v>
      </c>
      <c r="H18" s="54">
        <v>3985581.27</v>
      </c>
      <c r="I18" s="54">
        <v>3946986.7</v>
      </c>
      <c r="L18" s="57"/>
      <c r="M18" s="57"/>
    </row>
    <row r="19" spans="1:13" x14ac:dyDescent="0.25">
      <c r="A19" s="53" t="s">
        <v>159</v>
      </c>
      <c r="B19" s="240">
        <v>1165192.6299999999</v>
      </c>
      <c r="C19" s="17">
        <v>0</v>
      </c>
      <c r="D19" s="17">
        <v>3598165.57</v>
      </c>
      <c r="E19" s="55">
        <v>136886.92000000001</v>
      </c>
      <c r="F19" s="17">
        <v>539792.39</v>
      </c>
      <c r="G19" s="55">
        <v>1879182.54</v>
      </c>
      <c r="H19" s="17">
        <v>227262.65</v>
      </c>
      <c r="I19" s="54">
        <v>1267854.54</v>
      </c>
      <c r="L19" s="57"/>
      <c r="M19" s="57"/>
    </row>
    <row r="20" spans="1:13" ht="15.75" x14ac:dyDescent="0.3">
      <c r="A20" s="53" t="s">
        <v>91</v>
      </c>
      <c r="B20" s="17">
        <v>0</v>
      </c>
      <c r="C20" s="58">
        <v>0</v>
      </c>
      <c r="D20" s="17">
        <v>0</v>
      </c>
      <c r="E20" s="15">
        <v>0</v>
      </c>
      <c r="F20" s="17">
        <v>0</v>
      </c>
      <c r="G20" s="58">
        <v>0</v>
      </c>
      <c r="H20" s="17">
        <v>0</v>
      </c>
      <c r="I20" s="54">
        <v>0</v>
      </c>
      <c r="L20" s="57"/>
      <c r="M20" s="57"/>
    </row>
    <row r="21" spans="1:13" x14ac:dyDescent="0.25">
      <c r="A21" s="53" t="s">
        <v>92</v>
      </c>
      <c r="B21" s="23">
        <f t="shared" ref="B21:I21" si="0">SUM(B18:B20)</f>
        <v>5150773.9000000004</v>
      </c>
      <c r="C21" s="23">
        <f t="shared" si="0"/>
        <v>3830190.31</v>
      </c>
      <c r="D21" s="23">
        <f t="shared" si="0"/>
        <v>7583746.8399999999</v>
      </c>
      <c r="E21" s="23">
        <f t="shared" si="0"/>
        <v>4030621.4</v>
      </c>
      <c r="F21" s="23">
        <f t="shared" si="0"/>
        <v>4525373.66</v>
      </c>
      <c r="G21" s="23">
        <f t="shared" si="0"/>
        <v>5831086.0700000003</v>
      </c>
      <c r="H21" s="23">
        <f t="shared" si="0"/>
        <v>4212843.92</v>
      </c>
      <c r="I21" s="23">
        <f t="shared" si="0"/>
        <v>5214841.24</v>
      </c>
      <c r="L21" s="60"/>
      <c r="M21" s="57"/>
    </row>
    <row r="22" spans="1:13" x14ac:dyDescent="0.25">
      <c r="A22" s="22"/>
      <c r="B22" s="61"/>
      <c r="C22" s="62"/>
      <c r="D22" s="62"/>
      <c r="E22" s="62"/>
      <c r="F22" s="62"/>
      <c r="G22" s="62"/>
      <c r="H22" s="62"/>
      <c r="I22" s="62"/>
      <c r="J22" s="63"/>
      <c r="K22" s="62"/>
      <c r="L22" s="64"/>
      <c r="M22" s="65"/>
    </row>
    <row r="23" spans="1:13" ht="15" customHeight="1" x14ac:dyDescent="0.25">
      <c r="A23" s="213" t="s">
        <v>197</v>
      </c>
      <c r="B23" s="213"/>
      <c r="C23" s="213"/>
      <c r="D23" s="213"/>
      <c r="E23" s="213"/>
      <c r="F23" s="213"/>
      <c r="G23" s="213"/>
      <c r="H23" s="213"/>
      <c r="I23" s="213"/>
      <c r="J23" s="213"/>
      <c r="K23" s="213"/>
      <c r="L23" s="66"/>
      <c r="M23" s="138"/>
    </row>
    <row r="24" spans="1:13" ht="15" customHeight="1" x14ac:dyDescent="0.25">
      <c r="A24" s="70"/>
      <c r="B24" s="70"/>
      <c r="C24" s="70"/>
      <c r="D24" s="70"/>
      <c r="E24" s="70"/>
      <c r="F24" s="70"/>
      <c r="G24" s="70"/>
      <c r="H24" s="70"/>
      <c r="I24" s="70"/>
      <c r="J24" s="70"/>
      <c r="K24" s="70"/>
      <c r="L24" s="66"/>
      <c r="M24" s="138"/>
    </row>
    <row r="25" spans="1:13" ht="15" customHeight="1" x14ac:dyDescent="0.25">
      <c r="A25" s="209" t="s">
        <v>157</v>
      </c>
      <c r="B25" s="211" t="s">
        <v>93</v>
      </c>
      <c r="C25" s="211"/>
      <c r="D25" s="212" t="s">
        <v>94</v>
      </c>
      <c r="E25" s="212"/>
      <c r="F25" s="212" t="s">
        <v>62</v>
      </c>
      <c r="G25" s="212"/>
      <c r="H25" s="211" t="s">
        <v>63</v>
      </c>
      <c r="I25" s="211"/>
    </row>
    <row r="26" spans="1:13" ht="15" customHeight="1" x14ac:dyDescent="0.25">
      <c r="A26" s="210"/>
      <c r="B26" s="51" t="s">
        <v>158</v>
      </c>
      <c r="C26" s="137" t="s">
        <v>90</v>
      </c>
      <c r="D26" s="51" t="s">
        <v>158</v>
      </c>
      <c r="E26" s="137" t="s">
        <v>90</v>
      </c>
      <c r="F26" s="51" t="s">
        <v>158</v>
      </c>
      <c r="G26" s="137" t="s">
        <v>90</v>
      </c>
      <c r="H26" s="51" t="s">
        <v>158</v>
      </c>
      <c r="I26" s="137" t="s">
        <v>90</v>
      </c>
    </row>
    <row r="27" spans="1:13" ht="15" customHeight="1" x14ac:dyDescent="0.25">
      <c r="A27" s="53" t="s">
        <v>65</v>
      </c>
      <c r="B27" s="55">
        <v>3985581.27</v>
      </c>
      <c r="C27" s="55">
        <v>3974391.34</v>
      </c>
      <c r="D27" s="55">
        <v>3985581.27</v>
      </c>
      <c r="E27" s="55">
        <v>3976684.56</v>
      </c>
      <c r="F27" s="54">
        <v>7331062.7000000002</v>
      </c>
      <c r="G27" s="17">
        <v>7148701.5300000003</v>
      </c>
      <c r="H27" s="54">
        <v>3985581.27</v>
      </c>
      <c r="I27" s="55">
        <v>3980829.02</v>
      </c>
    </row>
    <row r="28" spans="1:13" ht="15" customHeight="1" x14ac:dyDescent="0.25">
      <c r="A28" s="53" t="s">
        <v>159</v>
      </c>
      <c r="B28" s="240">
        <v>2828464.5</v>
      </c>
      <c r="C28" s="17">
        <v>1415750.76</v>
      </c>
      <c r="D28" s="17">
        <v>33139324.140000001</v>
      </c>
      <c r="E28" s="17">
        <v>1862267.99</v>
      </c>
      <c r="F28" s="17">
        <v>4507355.62</v>
      </c>
      <c r="G28" s="17">
        <v>2777077.35</v>
      </c>
      <c r="H28" s="240">
        <v>7163778.8899999997</v>
      </c>
      <c r="I28" s="54">
        <v>5323886.55</v>
      </c>
    </row>
    <row r="29" spans="1:13" ht="15" customHeight="1" x14ac:dyDescent="0.25">
      <c r="A29" s="53" t="s">
        <v>92</v>
      </c>
      <c r="B29" s="23">
        <f t="shared" ref="B29:I29" si="1">SUM(B27:B28)</f>
        <v>6814045.7699999996</v>
      </c>
      <c r="C29" s="23">
        <f t="shared" si="1"/>
        <v>5390142.0999999996</v>
      </c>
      <c r="D29" s="23">
        <f t="shared" si="1"/>
        <v>37124905.410000004</v>
      </c>
      <c r="E29" s="23">
        <f t="shared" si="1"/>
        <v>5838952.5499999998</v>
      </c>
      <c r="F29" s="23">
        <f t="shared" si="1"/>
        <v>11838418.32</v>
      </c>
      <c r="G29" s="23">
        <f t="shared" si="1"/>
        <v>9925778.8800000008</v>
      </c>
      <c r="H29" s="23">
        <f t="shared" si="1"/>
        <v>11149360.16</v>
      </c>
      <c r="I29" s="23">
        <f t="shared" si="1"/>
        <v>9304715.5700000003</v>
      </c>
    </row>
    <row r="30" spans="1:13" ht="15" customHeight="1" x14ac:dyDescent="0.25">
      <c r="A30" s="67"/>
      <c r="B30" s="68"/>
      <c r="C30" s="68"/>
      <c r="D30" s="68"/>
      <c r="E30" s="68"/>
      <c r="F30" s="68"/>
      <c r="G30" s="68"/>
      <c r="H30" s="68"/>
      <c r="I30" s="68"/>
      <c r="J30" s="69"/>
      <c r="K30" s="69"/>
      <c r="L30" s="66"/>
      <c r="M30" s="138"/>
    </row>
    <row r="31" spans="1:13" ht="15" customHeight="1" x14ac:dyDescent="0.25">
      <c r="A31" s="67"/>
      <c r="B31" s="68"/>
      <c r="C31" s="68"/>
      <c r="D31" s="68"/>
      <c r="E31" s="68"/>
      <c r="F31" s="68"/>
      <c r="G31" s="68"/>
      <c r="H31" s="68"/>
      <c r="I31" s="68"/>
      <c r="J31" s="69"/>
      <c r="K31" s="69"/>
      <c r="L31" s="66"/>
      <c r="M31" s="138"/>
    </row>
    <row r="32" spans="1:13" ht="15" customHeight="1" x14ac:dyDescent="0.25">
      <c r="A32" s="213" t="s">
        <v>197</v>
      </c>
      <c r="B32" s="213"/>
      <c r="C32" s="213"/>
      <c r="D32" s="213"/>
      <c r="E32" s="213"/>
      <c r="F32" s="213"/>
      <c r="G32" s="213"/>
      <c r="H32" s="213"/>
      <c r="I32" s="213"/>
      <c r="J32" s="213"/>
      <c r="K32" s="213"/>
      <c r="L32" s="66"/>
      <c r="M32" s="138"/>
    </row>
    <row r="33" spans="1:13" ht="9" customHeight="1" x14ac:dyDescent="0.25">
      <c r="A33" s="70"/>
      <c r="B33" s="70"/>
      <c r="C33" s="70"/>
      <c r="D33" s="70"/>
      <c r="E33" s="70"/>
      <c r="F33" s="70"/>
      <c r="G33" s="70"/>
      <c r="H33" s="70"/>
      <c r="I33" s="70"/>
      <c r="J33" s="70"/>
      <c r="K33" s="70"/>
      <c r="L33" s="66"/>
      <c r="M33" s="138"/>
    </row>
    <row r="34" spans="1:13" ht="15" customHeight="1" x14ac:dyDescent="0.25">
      <c r="A34" s="209" t="s">
        <v>157</v>
      </c>
      <c r="B34" s="211" t="s">
        <v>64</v>
      </c>
      <c r="C34" s="211"/>
      <c r="D34" s="212" t="s">
        <v>95</v>
      </c>
      <c r="E34" s="212"/>
      <c r="F34" s="212" t="s">
        <v>96</v>
      </c>
      <c r="G34" s="212"/>
      <c r="H34" s="211" t="s">
        <v>97</v>
      </c>
      <c r="I34" s="211"/>
      <c r="J34" s="212" t="s">
        <v>163</v>
      </c>
      <c r="K34" s="212"/>
    </row>
    <row r="35" spans="1:13" ht="15" customHeight="1" x14ac:dyDescent="0.25">
      <c r="A35" s="210"/>
      <c r="B35" s="51" t="s">
        <v>158</v>
      </c>
      <c r="C35" s="137" t="s">
        <v>90</v>
      </c>
      <c r="D35" s="51" t="s">
        <v>158</v>
      </c>
      <c r="E35" s="137" t="s">
        <v>90</v>
      </c>
      <c r="F35" s="51" t="s">
        <v>158</v>
      </c>
      <c r="G35" s="137" t="s">
        <v>90</v>
      </c>
      <c r="H35" s="51" t="s">
        <v>158</v>
      </c>
      <c r="I35" s="137" t="s">
        <v>90</v>
      </c>
      <c r="J35" s="51" t="s">
        <v>158</v>
      </c>
      <c r="K35" s="137" t="s">
        <v>90</v>
      </c>
    </row>
    <row r="36" spans="1:13" ht="15" customHeight="1" x14ac:dyDescent="0.25">
      <c r="A36" s="53" t="s">
        <v>65</v>
      </c>
      <c r="B36" s="55">
        <v>3985581.27</v>
      </c>
      <c r="C36" s="54">
        <f>3569080.07+402169.52</f>
        <v>3971249.59</v>
      </c>
      <c r="D36" s="55">
        <v>3985581.27</v>
      </c>
      <c r="E36" s="55">
        <v>4006644.91</v>
      </c>
      <c r="F36" s="55">
        <v>3985581.27</v>
      </c>
      <c r="G36" s="17">
        <v>4237527.55</v>
      </c>
      <c r="H36" s="55"/>
      <c r="I36" s="17"/>
      <c r="J36" s="56">
        <f>+B18+D18+F18+H18+B27+D27+F27+H27+B36+D36+F36+H36</f>
        <v>47186875.400000013</v>
      </c>
      <c r="K36" s="56">
        <f>+C18+E18+G18+I18+C27+E27+G27+I27+C36+E36+G36+I36</f>
        <v>46918843.519999996</v>
      </c>
    </row>
    <row r="37" spans="1:13" ht="15" customHeight="1" x14ac:dyDescent="0.25">
      <c r="A37" s="53" t="s">
        <v>159</v>
      </c>
      <c r="B37" s="240">
        <v>895576.53</v>
      </c>
      <c r="C37" s="17">
        <v>11949316.140000001</v>
      </c>
      <c r="D37" s="17">
        <v>232462.65</v>
      </c>
      <c r="E37" s="17">
        <v>4028331.51</v>
      </c>
      <c r="F37" s="17">
        <v>741763.68</v>
      </c>
      <c r="G37" s="17">
        <v>15852502.49</v>
      </c>
      <c r="H37" s="17"/>
      <c r="I37" s="17"/>
      <c r="J37" s="56">
        <f>+B19+D19+F19+H19+B28+D28+F28+H28+B37+D37+F37+H37</f>
        <v>55039139.25</v>
      </c>
      <c r="K37" s="56">
        <f>+C19+E19+G19+I19+C28+E28+G28+I28+C37+E37+G37+I37</f>
        <v>46493056.789999999</v>
      </c>
    </row>
    <row r="38" spans="1:13" ht="15" customHeight="1" x14ac:dyDescent="0.25">
      <c r="A38" s="53" t="s">
        <v>92</v>
      </c>
      <c r="B38" s="23">
        <f t="shared" ref="B38:K38" si="2">SUM(B36:B37)</f>
        <v>4881157.8</v>
      </c>
      <c r="C38" s="23">
        <f t="shared" si="2"/>
        <v>15920565.73</v>
      </c>
      <c r="D38" s="23">
        <f t="shared" si="2"/>
        <v>4218043.92</v>
      </c>
      <c r="E38" s="23">
        <f t="shared" si="2"/>
        <v>8034976.4199999999</v>
      </c>
      <c r="F38" s="23">
        <f t="shared" si="2"/>
        <v>4727344.95</v>
      </c>
      <c r="G38" s="23">
        <f t="shared" si="2"/>
        <v>20090030.039999999</v>
      </c>
      <c r="H38" s="23">
        <f t="shared" si="2"/>
        <v>0</v>
      </c>
      <c r="I38" s="23">
        <f t="shared" si="2"/>
        <v>0</v>
      </c>
      <c r="J38" s="59">
        <f t="shared" si="2"/>
        <v>102226014.65000001</v>
      </c>
      <c r="K38" s="59">
        <f t="shared" si="2"/>
        <v>93411900.310000002</v>
      </c>
    </row>
    <row r="39" spans="1:13" ht="15" customHeight="1" x14ac:dyDescent="0.25">
      <c r="A39" s="71"/>
      <c r="B39" s="72"/>
      <c r="C39" s="72"/>
      <c r="D39" s="72"/>
      <c r="E39" s="72"/>
      <c r="F39" s="72"/>
      <c r="G39" s="72"/>
      <c r="H39" s="72"/>
      <c r="I39" s="72"/>
      <c r="J39" s="73"/>
      <c r="K39" s="73"/>
      <c r="L39" s="66"/>
      <c r="M39" s="138"/>
    </row>
    <row r="40" spans="1:13" ht="15" customHeight="1" x14ac:dyDescent="0.25">
      <c r="A40" s="74" t="s">
        <v>174</v>
      </c>
      <c r="B40" s="60"/>
      <c r="C40" s="57"/>
      <c r="D40" s="57"/>
      <c r="E40" s="57"/>
      <c r="F40" s="57"/>
      <c r="G40" s="57"/>
      <c r="H40" s="57"/>
      <c r="I40" s="57"/>
      <c r="J40" s="57"/>
      <c r="K40" s="57"/>
      <c r="L40" s="66"/>
      <c r="M40" s="138"/>
    </row>
    <row r="41" spans="1:13" ht="15" customHeight="1" x14ac:dyDescent="0.25">
      <c r="A41" s="206" t="s">
        <v>83</v>
      </c>
      <c r="B41" s="208" t="s">
        <v>175</v>
      </c>
      <c r="C41" s="208"/>
      <c r="D41" s="57"/>
      <c r="E41" s="57"/>
      <c r="F41" s="57"/>
      <c r="G41" s="57"/>
      <c r="H41" s="57"/>
      <c r="I41" s="57"/>
      <c r="J41" s="57"/>
      <c r="K41" s="57"/>
      <c r="L41" s="66"/>
      <c r="M41" s="138"/>
    </row>
    <row r="42" spans="1:13" ht="15" customHeight="1" x14ac:dyDescent="0.25">
      <c r="A42" s="207"/>
      <c r="B42" s="51" t="s">
        <v>89</v>
      </c>
      <c r="C42" s="137" t="s">
        <v>90</v>
      </c>
      <c r="D42" s="57"/>
      <c r="E42" s="57"/>
      <c r="F42" s="57"/>
      <c r="G42" s="57"/>
      <c r="H42" s="57"/>
      <c r="I42" s="57"/>
      <c r="J42" s="57"/>
      <c r="K42" s="57"/>
      <c r="L42" s="66"/>
      <c r="M42" s="138"/>
    </row>
    <row r="43" spans="1:13" ht="15" customHeight="1" x14ac:dyDescent="0.25">
      <c r="A43" s="75" t="s">
        <v>65</v>
      </c>
      <c r="B43" s="76">
        <f>+J18+J27+J36</f>
        <v>47186875.400000013</v>
      </c>
      <c r="C43" s="76">
        <f>+K18+K27+K36</f>
        <v>46918843.519999996</v>
      </c>
      <c r="D43" s="57"/>
      <c r="E43" s="57"/>
      <c r="F43" s="57"/>
      <c r="G43" s="57"/>
      <c r="H43" s="57"/>
      <c r="I43" s="57"/>
      <c r="J43" s="57"/>
      <c r="K43" s="57"/>
      <c r="L43" s="66"/>
      <c r="M43" s="138"/>
    </row>
    <row r="44" spans="1:13" ht="15" customHeight="1" x14ac:dyDescent="0.25">
      <c r="A44" s="53" t="s">
        <v>159</v>
      </c>
      <c r="B44" s="76">
        <f>+J19+J28+J37</f>
        <v>55039139.25</v>
      </c>
      <c r="C44" s="76">
        <f>+K19+K28+K37</f>
        <v>46493056.789999999</v>
      </c>
      <c r="D44" s="57"/>
      <c r="E44" s="57"/>
      <c r="F44" s="57"/>
      <c r="G44" s="57"/>
      <c r="H44" s="57"/>
      <c r="I44" s="57"/>
      <c r="J44" s="57"/>
      <c r="K44" s="57"/>
      <c r="L44" s="66"/>
      <c r="M44" s="138"/>
    </row>
    <row r="45" spans="1:13" ht="15" customHeight="1" thickBot="1" x14ac:dyDescent="0.3">
      <c r="A45" s="75" t="s">
        <v>92</v>
      </c>
      <c r="B45" s="149">
        <f>SUM(B43:B44)</f>
        <v>102226014.65000001</v>
      </c>
      <c r="C45" s="150">
        <f>SUM(C43:C44)</f>
        <v>93411900.310000002</v>
      </c>
      <c r="D45" s="57"/>
      <c r="E45" s="57"/>
      <c r="F45" s="57"/>
      <c r="G45" s="57"/>
      <c r="H45" s="57"/>
      <c r="I45" s="57"/>
      <c r="J45" s="57"/>
      <c r="K45" s="57"/>
      <c r="L45" s="66"/>
      <c r="M45" s="138"/>
    </row>
    <row r="46" spans="1:13" ht="15.75" thickTop="1" x14ac:dyDescent="0.25">
      <c r="D46" s="57"/>
      <c r="E46" s="57"/>
      <c r="F46" s="57"/>
      <c r="G46" s="57"/>
      <c r="H46" s="57"/>
      <c r="I46" s="57"/>
      <c r="J46" s="57"/>
      <c r="K46" s="57"/>
      <c r="L46" s="66"/>
      <c r="M46" s="138"/>
    </row>
    <row r="69" spans="1:11" x14ac:dyDescent="0.25">
      <c r="A69" s="40" t="s">
        <v>52</v>
      </c>
      <c r="C69" t="s">
        <v>78</v>
      </c>
      <c r="F69" s="2" t="s">
        <v>75</v>
      </c>
      <c r="H69" t="s">
        <v>58</v>
      </c>
    </row>
    <row r="70" spans="1:11" x14ac:dyDescent="0.25">
      <c r="C70" s="186" t="s">
        <v>76</v>
      </c>
      <c r="D70" s="186"/>
      <c r="E70" s="186"/>
      <c r="F70" s="2"/>
      <c r="G70" s="2"/>
      <c r="H70" s="2" t="s">
        <v>153</v>
      </c>
      <c r="I70" s="2"/>
      <c r="J70" s="2"/>
      <c r="K70" s="2"/>
    </row>
    <row r="71" spans="1:11" x14ac:dyDescent="0.25">
      <c r="C71" s="186" t="s">
        <v>98</v>
      </c>
      <c r="D71" s="186"/>
      <c r="E71" s="186"/>
      <c r="F71" s="2"/>
      <c r="G71" s="2"/>
      <c r="H71" s="2" t="s">
        <v>154</v>
      </c>
      <c r="I71" s="2"/>
      <c r="J71" s="2"/>
      <c r="K71" s="2"/>
    </row>
    <row r="72" spans="1:11" x14ac:dyDescent="0.25">
      <c r="A72" s="40" t="s">
        <v>57</v>
      </c>
      <c r="C72" s="2" t="s">
        <v>195</v>
      </c>
      <c r="G72" s="42"/>
      <c r="H72" s="42"/>
      <c r="I72" s="42"/>
    </row>
  </sheetData>
  <mergeCells count="28">
    <mergeCell ref="A41:A42"/>
    <mergeCell ref="B41:C41"/>
    <mergeCell ref="C70:E70"/>
    <mergeCell ref="C71:E71"/>
    <mergeCell ref="A34:A35"/>
    <mergeCell ref="B34:C34"/>
    <mergeCell ref="D34:E34"/>
    <mergeCell ref="F34:G34"/>
    <mergeCell ref="H34:I34"/>
    <mergeCell ref="J34:K34"/>
    <mergeCell ref="A25:A26"/>
    <mergeCell ref="B25:C25"/>
    <mergeCell ref="D25:E25"/>
    <mergeCell ref="F25:G25"/>
    <mergeCell ref="H25:I25"/>
    <mergeCell ref="A32:K32"/>
    <mergeCell ref="A16:A17"/>
    <mergeCell ref="B16:C16"/>
    <mergeCell ref="D16:E16"/>
    <mergeCell ref="F16:G16"/>
    <mergeCell ref="H16:I16"/>
    <mergeCell ref="A23:K23"/>
    <mergeCell ref="B7:C7"/>
    <mergeCell ref="A9:K9"/>
    <mergeCell ref="A10:K10"/>
    <mergeCell ref="A11:K11"/>
    <mergeCell ref="A12:K12"/>
    <mergeCell ref="A14:K14"/>
  </mergeCells>
  <hyperlinks>
    <hyperlink ref="A12" r:id="rId1" xr:uid="{5B16B22F-E1BC-407F-AA0F-57C6E2CC972B}"/>
  </hyperlinks>
  <pageMargins left="0" right="0" top="0.74803149606299213" bottom="0.74803149606299213" header="0" footer="0.31496062992125984"/>
  <pageSetup scale="80" orientation="landscape" r:id="rId2"/>
  <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659157-7003-4DD4-9934-CEF149378DF5}">
  <dimension ref="A1:L178"/>
  <sheetViews>
    <sheetView topLeftCell="A106" workbookViewId="0">
      <selection activeCell="B168" sqref="B168"/>
    </sheetView>
  </sheetViews>
  <sheetFormatPr baseColWidth="10" defaultRowHeight="15" x14ac:dyDescent="0.25"/>
  <cols>
    <col min="1" max="1" width="5.42578125" customWidth="1"/>
    <col min="2" max="2" width="29" customWidth="1"/>
    <col min="3" max="3" width="12.28515625" customWidth="1"/>
    <col min="4" max="4" width="10.5703125" customWidth="1"/>
    <col min="5" max="5" width="13.140625" customWidth="1"/>
    <col min="6" max="6" width="10.85546875" customWidth="1"/>
    <col min="7" max="7" width="12.5703125" customWidth="1"/>
    <col min="11" max="11" width="12.7109375" customWidth="1"/>
    <col min="12" max="12" width="10.5703125" customWidth="1"/>
    <col min="257" max="257" width="5.42578125" customWidth="1"/>
    <col min="258" max="258" width="29" customWidth="1"/>
    <col min="259" max="259" width="12.28515625" customWidth="1"/>
    <col min="260" max="260" width="10.5703125" customWidth="1"/>
    <col min="261" max="261" width="13.140625" customWidth="1"/>
    <col min="262" max="262" width="10.85546875" customWidth="1"/>
    <col min="263" max="263" width="12.5703125" customWidth="1"/>
    <col min="267" max="267" width="12.7109375" customWidth="1"/>
    <col min="268" max="268" width="10.5703125" customWidth="1"/>
    <col min="513" max="513" width="5.42578125" customWidth="1"/>
    <col min="514" max="514" width="29" customWidth="1"/>
    <col min="515" max="515" width="12.28515625" customWidth="1"/>
    <col min="516" max="516" width="10.5703125" customWidth="1"/>
    <col min="517" max="517" width="13.140625" customWidth="1"/>
    <col min="518" max="518" width="10.85546875" customWidth="1"/>
    <col min="519" max="519" width="12.5703125" customWidth="1"/>
    <col min="523" max="523" width="12.7109375" customWidth="1"/>
    <col min="524" max="524" width="10.5703125" customWidth="1"/>
    <col min="769" max="769" width="5.42578125" customWidth="1"/>
    <col min="770" max="770" width="29" customWidth="1"/>
    <col min="771" max="771" width="12.28515625" customWidth="1"/>
    <col min="772" max="772" width="10.5703125" customWidth="1"/>
    <col min="773" max="773" width="13.140625" customWidth="1"/>
    <col min="774" max="774" width="10.85546875" customWidth="1"/>
    <col min="775" max="775" width="12.5703125" customWidth="1"/>
    <col min="779" max="779" width="12.7109375" customWidth="1"/>
    <col min="780" max="780" width="10.5703125" customWidth="1"/>
    <col min="1025" max="1025" width="5.42578125" customWidth="1"/>
    <col min="1026" max="1026" width="29" customWidth="1"/>
    <col min="1027" max="1027" width="12.28515625" customWidth="1"/>
    <col min="1028" max="1028" width="10.5703125" customWidth="1"/>
    <col min="1029" max="1029" width="13.140625" customWidth="1"/>
    <col min="1030" max="1030" width="10.85546875" customWidth="1"/>
    <col min="1031" max="1031" width="12.5703125" customWidth="1"/>
    <col min="1035" max="1035" width="12.7109375" customWidth="1"/>
    <col min="1036" max="1036" width="10.5703125" customWidth="1"/>
    <col min="1281" max="1281" width="5.42578125" customWidth="1"/>
    <col min="1282" max="1282" width="29" customWidth="1"/>
    <col min="1283" max="1283" width="12.28515625" customWidth="1"/>
    <col min="1284" max="1284" width="10.5703125" customWidth="1"/>
    <col min="1285" max="1285" width="13.140625" customWidth="1"/>
    <col min="1286" max="1286" width="10.85546875" customWidth="1"/>
    <col min="1287" max="1287" width="12.5703125" customWidth="1"/>
    <col min="1291" max="1291" width="12.7109375" customWidth="1"/>
    <col min="1292" max="1292" width="10.5703125" customWidth="1"/>
    <col min="1537" max="1537" width="5.42578125" customWidth="1"/>
    <col min="1538" max="1538" width="29" customWidth="1"/>
    <col min="1539" max="1539" width="12.28515625" customWidth="1"/>
    <col min="1540" max="1540" width="10.5703125" customWidth="1"/>
    <col min="1541" max="1541" width="13.140625" customWidth="1"/>
    <col min="1542" max="1542" width="10.85546875" customWidth="1"/>
    <col min="1543" max="1543" width="12.5703125" customWidth="1"/>
    <col min="1547" max="1547" width="12.7109375" customWidth="1"/>
    <col min="1548" max="1548" width="10.5703125" customWidth="1"/>
    <col min="1793" max="1793" width="5.42578125" customWidth="1"/>
    <col min="1794" max="1794" width="29" customWidth="1"/>
    <col min="1795" max="1795" width="12.28515625" customWidth="1"/>
    <col min="1796" max="1796" width="10.5703125" customWidth="1"/>
    <col min="1797" max="1797" width="13.140625" customWidth="1"/>
    <col min="1798" max="1798" width="10.85546875" customWidth="1"/>
    <col min="1799" max="1799" width="12.5703125" customWidth="1"/>
    <col min="1803" max="1803" width="12.7109375" customWidth="1"/>
    <col min="1804" max="1804" width="10.5703125" customWidth="1"/>
    <col min="2049" max="2049" width="5.42578125" customWidth="1"/>
    <col min="2050" max="2050" width="29" customWidth="1"/>
    <col min="2051" max="2051" width="12.28515625" customWidth="1"/>
    <col min="2052" max="2052" width="10.5703125" customWidth="1"/>
    <col min="2053" max="2053" width="13.140625" customWidth="1"/>
    <col min="2054" max="2054" width="10.85546875" customWidth="1"/>
    <col min="2055" max="2055" width="12.5703125" customWidth="1"/>
    <col min="2059" max="2059" width="12.7109375" customWidth="1"/>
    <col min="2060" max="2060" width="10.5703125" customWidth="1"/>
    <col min="2305" max="2305" width="5.42578125" customWidth="1"/>
    <col min="2306" max="2306" width="29" customWidth="1"/>
    <col min="2307" max="2307" width="12.28515625" customWidth="1"/>
    <col min="2308" max="2308" width="10.5703125" customWidth="1"/>
    <col min="2309" max="2309" width="13.140625" customWidth="1"/>
    <col min="2310" max="2310" width="10.85546875" customWidth="1"/>
    <col min="2311" max="2311" width="12.5703125" customWidth="1"/>
    <col min="2315" max="2315" width="12.7109375" customWidth="1"/>
    <col min="2316" max="2316" width="10.5703125" customWidth="1"/>
    <col min="2561" max="2561" width="5.42578125" customWidth="1"/>
    <col min="2562" max="2562" width="29" customWidth="1"/>
    <col min="2563" max="2563" width="12.28515625" customWidth="1"/>
    <col min="2564" max="2564" width="10.5703125" customWidth="1"/>
    <col min="2565" max="2565" width="13.140625" customWidth="1"/>
    <col min="2566" max="2566" width="10.85546875" customWidth="1"/>
    <col min="2567" max="2567" width="12.5703125" customWidth="1"/>
    <col min="2571" max="2571" width="12.7109375" customWidth="1"/>
    <col min="2572" max="2572" width="10.5703125" customWidth="1"/>
    <col min="2817" max="2817" width="5.42578125" customWidth="1"/>
    <col min="2818" max="2818" width="29" customWidth="1"/>
    <col min="2819" max="2819" width="12.28515625" customWidth="1"/>
    <col min="2820" max="2820" width="10.5703125" customWidth="1"/>
    <col min="2821" max="2821" width="13.140625" customWidth="1"/>
    <col min="2822" max="2822" width="10.85546875" customWidth="1"/>
    <col min="2823" max="2823" width="12.5703125" customWidth="1"/>
    <col min="2827" max="2827" width="12.7109375" customWidth="1"/>
    <col min="2828" max="2828" width="10.5703125" customWidth="1"/>
    <col min="3073" max="3073" width="5.42578125" customWidth="1"/>
    <col min="3074" max="3074" width="29" customWidth="1"/>
    <col min="3075" max="3075" width="12.28515625" customWidth="1"/>
    <col min="3076" max="3076" width="10.5703125" customWidth="1"/>
    <col min="3077" max="3077" width="13.140625" customWidth="1"/>
    <col min="3078" max="3078" width="10.85546875" customWidth="1"/>
    <col min="3079" max="3079" width="12.5703125" customWidth="1"/>
    <col min="3083" max="3083" width="12.7109375" customWidth="1"/>
    <col min="3084" max="3084" width="10.5703125" customWidth="1"/>
    <col min="3329" max="3329" width="5.42578125" customWidth="1"/>
    <col min="3330" max="3330" width="29" customWidth="1"/>
    <col min="3331" max="3331" width="12.28515625" customWidth="1"/>
    <col min="3332" max="3332" width="10.5703125" customWidth="1"/>
    <col min="3333" max="3333" width="13.140625" customWidth="1"/>
    <col min="3334" max="3334" width="10.85546875" customWidth="1"/>
    <col min="3335" max="3335" width="12.5703125" customWidth="1"/>
    <col min="3339" max="3339" width="12.7109375" customWidth="1"/>
    <col min="3340" max="3340" width="10.5703125" customWidth="1"/>
    <col min="3585" max="3585" width="5.42578125" customWidth="1"/>
    <col min="3586" max="3586" width="29" customWidth="1"/>
    <col min="3587" max="3587" width="12.28515625" customWidth="1"/>
    <col min="3588" max="3588" width="10.5703125" customWidth="1"/>
    <col min="3589" max="3589" width="13.140625" customWidth="1"/>
    <col min="3590" max="3590" width="10.85546875" customWidth="1"/>
    <col min="3591" max="3591" width="12.5703125" customWidth="1"/>
    <col min="3595" max="3595" width="12.7109375" customWidth="1"/>
    <col min="3596" max="3596" width="10.5703125" customWidth="1"/>
    <col min="3841" max="3841" width="5.42578125" customWidth="1"/>
    <col min="3842" max="3842" width="29" customWidth="1"/>
    <col min="3843" max="3843" width="12.28515625" customWidth="1"/>
    <col min="3844" max="3844" width="10.5703125" customWidth="1"/>
    <col min="3845" max="3845" width="13.140625" customWidth="1"/>
    <col min="3846" max="3846" width="10.85546875" customWidth="1"/>
    <col min="3847" max="3847" width="12.5703125" customWidth="1"/>
    <col min="3851" max="3851" width="12.7109375" customWidth="1"/>
    <col min="3852" max="3852" width="10.5703125" customWidth="1"/>
    <col min="4097" max="4097" width="5.42578125" customWidth="1"/>
    <col min="4098" max="4098" width="29" customWidth="1"/>
    <col min="4099" max="4099" width="12.28515625" customWidth="1"/>
    <col min="4100" max="4100" width="10.5703125" customWidth="1"/>
    <col min="4101" max="4101" width="13.140625" customWidth="1"/>
    <col min="4102" max="4102" width="10.85546875" customWidth="1"/>
    <col min="4103" max="4103" width="12.5703125" customWidth="1"/>
    <col min="4107" max="4107" width="12.7109375" customWidth="1"/>
    <col min="4108" max="4108" width="10.5703125" customWidth="1"/>
    <col min="4353" max="4353" width="5.42578125" customWidth="1"/>
    <col min="4354" max="4354" width="29" customWidth="1"/>
    <col min="4355" max="4355" width="12.28515625" customWidth="1"/>
    <col min="4356" max="4356" width="10.5703125" customWidth="1"/>
    <col min="4357" max="4357" width="13.140625" customWidth="1"/>
    <col min="4358" max="4358" width="10.85546875" customWidth="1"/>
    <col min="4359" max="4359" width="12.5703125" customWidth="1"/>
    <col min="4363" max="4363" width="12.7109375" customWidth="1"/>
    <col min="4364" max="4364" width="10.5703125" customWidth="1"/>
    <col min="4609" max="4609" width="5.42578125" customWidth="1"/>
    <col min="4610" max="4610" width="29" customWidth="1"/>
    <col min="4611" max="4611" width="12.28515625" customWidth="1"/>
    <col min="4612" max="4612" width="10.5703125" customWidth="1"/>
    <col min="4613" max="4613" width="13.140625" customWidth="1"/>
    <col min="4614" max="4614" width="10.85546875" customWidth="1"/>
    <col min="4615" max="4615" width="12.5703125" customWidth="1"/>
    <col min="4619" max="4619" width="12.7109375" customWidth="1"/>
    <col min="4620" max="4620" width="10.5703125" customWidth="1"/>
    <col min="4865" max="4865" width="5.42578125" customWidth="1"/>
    <col min="4866" max="4866" width="29" customWidth="1"/>
    <col min="4867" max="4867" width="12.28515625" customWidth="1"/>
    <col min="4868" max="4868" width="10.5703125" customWidth="1"/>
    <col min="4869" max="4869" width="13.140625" customWidth="1"/>
    <col min="4870" max="4870" width="10.85546875" customWidth="1"/>
    <col min="4871" max="4871" width="12.5703125" customWidth="1"/>
    <col min="4875" max="4875" width="12.7109375" customWidth="1"/>
    <col min="4876" max="4876" width="10.5703125" customWidth="1"/>
    <col min="5121" max="5121" width="5.42578125" customWidth="1"/>
    <col min="5122" max="5122" width="29" customWidth="1"/>
    <col min="5123" max="5123" width="12.28515625" customWidth="1"/>
    <col min="5124" max="5124" width="10.5703125" customWidth="1"/>
    <col min="5125" max="5125" width="13.140625" customWidth="1"/>
    <col min="5126" max="5126" width="10.85546875" customWidth="1"/>
    <col min="5127" max="5127" width="12.5703125" customWidth="1"/>
    <col min="5131" max="5131" width="12.7109375" customWidth="1"/>
    <col min="5132" max="5132" width="10.5703125" customWidth="1"/>
    <col min="5377" max="5377" width="5.42578125" customWidth="1"/>
    <col min="5378" max="5378" width="29" customWidth="1"/>
    <col min="5379" max="5379" width="12.28515625" customWidth="1"/>
    <col min="5380" max="5380" width="10.5703125" customWidth="1"/>
    <col min="5381" max="5381" width="13.140625" customWidth="1"/>
    <col min="5382" max="5382" width="10.85546875" customWidth="1"/>
    <col min="5383" max="5383" width="12.5703125" customWidth="1"/>
    <col min="5387" max="5387" width="12.7109375" customWidth="1"/>
    <col min="5388" max="5388" width="10.5703125" customWidth="1"/>
    <col min="5633" max="5633" width="5.42578125" customWidth="1"/>
    <col min="5634" max="5634" width="29" customWidth="1"/>
    <col min="5635" max="5635" width="12.28515625" customWidth="1"/>
    <col min="5636" max="5636" width="10.5703125" customWidth="1"/>
    <col min="5637" max="5637" width="13.140625" customWidth="1"/>
    <col min="5638" max="5638" width="10.85546875" customWidth="1"/>
    <col min="5639" max="5639" width="12.5703125" customWidth="1"/>
    <col min="5643" max="5643" width="12.7109375" customWidth="1"/>
    <col min="5644" max="5644" width="10.5703125" customWidth="1"/>
    <col min="5889" max="5889" width="5.42578125" customWidth="1"/>
    <col min="5890" max="5890" width="29" customWidth="1"/>
    <col min="5891" max="5891" width="12.28515625" customWidth="1"/>
    <col min="5892" max="5892" width="10.5703125" customWidth="1"/>
    <col min="5893" max="5893" width="13.140625" customWidth="1"/>
    <col min="5894" max="5894" width="10.85546875" customWidth="1"/>
    <col min="5895" max="5895" width="12.5703125" customWidth="1"/>
    <col min="5899" max="5899" width="12.7109375" customWidth="1"/>
    <col min="5900" max="5900" width="10.5703125" customWidth="1"/>
    <col min="6145" max="6145" width="5.42578125" customWidth="1"/>
    <col min="6146" max="6146" width="29" customWidth="1"/>
    <col min="6147" max="6147" width="12.28515625" customWidth="1"/>
    <col min="6148" max="6148" width="10.5703125" customWidth="1"/>
    <col min="6149" max="6149" width="13.140625" customWidth="1"/>
    <col min="6150" max="6150" width="10.85546875" customWidth="1"/>
    <col min="6151" max="6151" width="12.5703125" customWidth="1"/>
    <col min="6155" max="6155" width="12.7109375" customWidth="1"/>
    <col min="6156" max="6156" width="10.5703125" customWidth="1"/>
    <col min="6401" max="6401" width="5.42578125" customWidth="1"/>
    <col min="6402" max="6402" width="29" customWidth="1"/>
    <col min="6403" max="6403" width="12.28515625" customWidth="1"/>
    <col min="6404" max="6404" width="10.5703125" customWidth="1"/>
    <col min="6405" max="6405" width="13.140625" customWidth="1"/>
    <col min="6406" max="6406" width="10.85546875" customWidth="1"/>
    <col min="6407" max="6407" width="12.5703125" customWidth="1"/>
    <col min="6411" max="6411" width="12.7109375" customWidth="1"/>
    <col min="6412" max="6412" width="10.5703125" customWidth="1"/>
    <col min="6657" max="6657" width="5.42578125" customWidth="1"/>
    <col min="6658" max="6658" width="29" customWidth="1"/>
    <col min="6659" max="6659" width="12.28515625" customWidth="1"/>
    <col min="6660" max="6660" width="10.5703125" customWidth="1"/>
    <col min="6661" max="6661" width="13.140625" customWidth="1"/>
    <col min="6662" max="6662" width="10.85546875" customWidth="1"/>
    <col min="6663" max="6663" width="12.5703125" customWidth="1"/>
    <col min="6667" max="6667" width="12.7109375" customWidth="1"/>
    <col min="6668" max="6668" width="10.5703125" customWidth="1"/>
    <col min="6913" max="6913" width="5.42578125" customWidth="1"/>
    <col min="6914" max="6914" width="29" customWidth="1"/>
    <col min="6915" max="6915" width="12.28515625" customWidth="1"/>
    <col min="6916" max="6916" width="10.5703125" customWidth="1"/>
    <col min="6917" max="6917" width="13.140625" customWidth="1"/>
    <col min="6918" max="6918" width="10.85546875" customWidth="1"/>
    <col min="6919" max="6919" width="12.5703125" customWidth="1"/>
    <col min="6923" max="6923" width="12.7109375" customWidth="1"/>
    <col min="6924" max="6924" width="10.5703125" customWidth="1"/>
    <col min="7169" max="7169" width="5.42578125" customWidth="1"/>
    <col min="7170" max="7170" width="29" customWidth="1"/>
    <col min="7171" max="7171" width="12.28515625" customWidth="1"/>
    <col min="7172" max="7172" width="10.5703125" customWidth="1"/>
    <col min="7173" max="7173" width="13.140625" customWidth="1"/>
    <col min="7174" max="7174" width="10.85546875" customWidth="1"/>
    <col min="7175" max="7175" width="12.5703125" customWidth="1"/>
    <col min="7179" max="7179" width="12.7109375" customWidth="1"/>
    <col min="7180" max="7180" width="10.5703125" customWidth="1"/>
    <col min="7425" max="7425" width="5.42578125" customWidth="1"/>
    <col min="7426" max="7426" width="29" customWidth="1"/>
    <col min="7427" max="7427" width="12.28515625" customWidth="1"/>
    <col min="7428" max="7428" width="10.5703125" customWidth="1"/>
    <col min="7429" max="7429" width="13.140625" customWidth="1"/>
    <col min="7430" max="7430" width="10.85546875" customWidth="1"/>
    <col min="7431" max="7431" width="12.5703125" customWidth="1"/>
    <col min="7435" max="7435" width="12.7109375" customWidth="1"/>
    <col min="7436" max="7436" width="10.5703125" customWidth="1"/>
    <col min="7681" max="7681" width="5.42578125" customWidth="1"/>
    <col min="7682" max="7682" width="29" customWidth="1"/>
    <col min="7683" max="7683" width="12.28515625" customWidth="1"/>
    <col min="7684" max="7684" width="10.5703125" customWidth="1"/>
    <col min="7685" max="7685" width="13.140625" customWidth="1"/>
    <col min="7686" max="7686" width="10.85546875" customWidth="1"/>
    <col min="7687" max="7687" width="12.5703125" customWidth="1"/>
    <col min="7691" max="7691" width="12.7109375" customWidth="1"/>
    <col min="7692" max="7692" width="10.5703125" customWidth="1"/>
    <col min="7937" max="7937" width="5.42578125" customWidth="1"/>
    <col min="7938" max="7938" width="29" customWidth="1"/>
    <col min="7939" max="7939" width="12.28515625" customWidth="1"/>
    <col min="7940" max="7940" width="10.5703125" customWidth="1"/>
    <col min="7941" max="7941" width="13.140625" customWidth="1"/>
    <col min="7942" max="7942" width="10.85546875" customWidth="1"/>
    <col min="7943" max="7943" width="12.5703125" customWidth="1"/>
    <col min="7947" max="7947" width="12.7109375" customWidth="1"/>
    <col min="7948" max="7948" width="10.5703125" customWidth="1"/>
    <col min="8193" max="8193" width="5.42578125" customWidth="1"/>
    <col min="8194" max="8194" width="29" customWidth="1"/>
    <col min="8195" max="8195" width="12.28515625" customWidth="1"/>
    <col min="8196" max="8196" width="10.5703125" customWidth="1"/>
    <col min="8197" max="8197" width="13.140625" customWidth="1"/>
    <col min="8198" max="8198" width="10.85546875" customWidth="1"/>
    <col min="8199" max="8199" width="12.5703125" customWidth="1"/>
    <col min="8203" max="8203" width="12.7109375" customWidth="1"/>
    <col min="8204" max="8204" width="10.5703125" customWidth="1"/>
    <col min="8449" max="8449" width="5.42578125" customWidth="1"/>
    <col min="8450" max="8450" width="29" customWidth="1"/>
    <col min="8451" max="8451" width="12.28515625" customWidth="1"/>
    <col min="8452" max="8452" width="10.5703125" customWidth="1"/>
    <col min="8453" max="8453" width="13.140625" customWidth="1"/>
    <col min="8454" max="8454" width="10.85546875" customWidth="1"/>
    <col min="8455" max="8455" width="12.5703125" customWidth="1"/>
    <col min="8459" max="8459" width="12.7109375" customWidth="1"/>
    <col min="8460" max="8460" width="10.5703125" customWidth="1"/>
    <col min="8705" max="8705" width="5.42578125" customWidth="1"/>
    <col min="8706" max="8706" width="29" customWidth="1"/>
    <col min="8707" max="8707" width="12.28515625" customWidth="1"/>
    <col min="8708" max="8708" width="10.5703125" customWidth="1"/>
    <col min="8709" max="8709" width="13.140625" customWidth="1"/>
    <col min="8710" max="8710" width="10.85546875" customWidth="1"/>
    <col min="8711" max="8711" width="12.5703125" customWidth="1"/>
    <col min="8715" max="8715" width="12.7109375" customWidth="1"/>
    <col min="8716" max="8716" width="10.5703125" customWidth="1"/>
    <col min="8961" max="8961" width="5.42578125" customWidth="1"/>
    <col min="8962" max="8962" width="29" customWidth="1"/>
    <col min="8963" max="8963" width="12.28515625" customWidth="1"/>
    <col min="8964" max="8964" width="10.5703125" customWidth="1"/>
    <col min="8965" max="8965" width="13.140625" customWidth="1"/>
    <col min="8966" max="8966" width="10.85546875" customWidth="1"/>
    <col min="8967" max="8967" width="12.5703125" customWidth="1"/>
    <col min="8971" max="8971" width="12.7109375" customWidth="1"/>
    <col min="8972" max="8972" width="10.5703125" customWidth="1"/>
    <col min="9217" max="9217" width="5.42578125" customWidth="1"/>
    <col min="9218" max="9218" width="29" customWidth="1"/>
    <col min="9219" max="9219" width="12.28515625" customWidth="1"/>
    <col min="9220" max="9220" width="10.5703125" customWidth="1"/>
    <col min="9221" max="9221" width="13.140625" customWidth="1"/>
    <col min="9222" max="9222" width="10.85546875" customWidth="1"/>
    <col min="9223" max="9223" width="12.5703125" customWidth="1"/>
    <col min="9227" max="9227" width="12.7109375" customWidth="1"/>
    <col min="9228" max="9228" width="10.5703125" customWidth="1"/>
    <col min="9473" max="9473" width="5.42578125" customWidth="1"/>
    <col min="9474" max="9474" width="29" customWidth="1"/>
    <col min="9475" max="9475" width="12.28515625" customWidth="1"/>
    <col min="9476" max="9476" width="10.5703125" customWidth="1"/>
    <col min="9477" max="9477" width="13.140625" customWidth="1"/>
    <col min="9478" max="9478" width="10.85546875" customWidth="1"/>
    <col min="9479" max="9479" width="12.5703125" customWidth="1"/>
    <col min="9483" max="9483" width="12.7109375" customWidth="1"/>
    <col min="9484" max="9484" width="10.5703125" customWidth="1"/>
    <col min="9729" max="9729" width="5.42578125" customWidth="1"/>
    <col min="9730" max="9730" width="29" customWidth="1"/>
    <col min="9731" max="9731" width="12.28515625" customWidth="1"/>
    <col min="9732" max="9732" width="10.5703125" customWidth="1"/>
    <col min="9733" max="9733" width="13.140625" customWidth="1"/>
    <col min="9734" max="9734" width="10.85546875" customWidth="1"/>
    <col min="9735" max="9735" width="12.5703125" customWidth="1"/>
    <col min="9739" max="9739" width="12.7109375" customWidth="1"/>
    <col min="9740" max="9740" width="10.5703125" customWidth="1"/>
    <col min="9985" max="9985" width="5.42578125" customWidth="1"/>
    <col min="9986" max="9986" width="29" customWidth="1"/>
    <col min="9987" max="9987" width="12.28515625" customWidth="1"/>
    <col min="9988" max="9988" width="10.5703125" customWidth="1"/>
    <col min="9989" max="9989" width="13.140625" customWidth="1"/>
    <col min="9990" max="9990" width="10.85546875" customWidth="1"/>
    <col min="9991" max="9991" width="12.5703125" customWidth="1"/>
    <col min="9995" max="9995" width="12.7109375" customWidth="1"/>
    <col min="9996" max="9996" width="10.5703125" customWidth="1"/>
    <col min="10241" max="10241" width="5.42578125" customWidth="1"/>
    <col min="10242" max="10242" width="29" customWidth="1"/>
    <col min="10243" max="10243" width="12.28515625" customWidth="1"/>
    <col min="10244" max="10244" width="10.5703125" customWidth="1"/>
    <col min="10245" max="10245" width="13.140625" customWidth="1"/>
    <col min="10246" max="10246" width="10.85546875" customWidth="1"/>
    <col min="10247" max="10247" width="12.5703125" customWidth="1"/>
    <col min="10251" max="10251" width="12.7109375" customWidth="1"/>
    <col min="10252" max="10252" width="10.5703125" customWidth="1"/>
    <col min="10497" max="10497" width="5.42578125" customWidth="1"/>
    <col min="10498" max="10498" width="29" customWidth="1"/>
    <col min="10499" max="10499" width="12.28515625" customWidth="1"/>
    <col min="10500" max="10500" width="10.5703125" customWidth="1"/>
    <col min="10501" max="10501" width="13.140625" customWidth="1"/>
    <col min="10502" max="10502" width="10.85546875" customWidth="1"/>
    <col min="10503" max="10503" width="12.5703125" customWidth="1"/>
    <col min="10507" max="10507" width="12.7109375" customWidth="1"/>
    <col min="10508" max="10508" width="10.5703125" customWidth="1"/>
    <col min="10753" max="10753" width="5.42578125" customWidth="1"/>
    <col min="10754" max="10754" width="29" customWidth="1"/>
    <col min="10755" max="10755" width="12.28515625" customWidth="1"/>
    <col min="10756" max="10756" width="10.5703125" customWidth="1"/>
    <col min="10757" max="10757" width="13.140625" customWidth="1"/>
    <col min="10758" max="10758" width="10.85546875" customWidth="1"/>
    <col min="10759" max="10759" width="12.5703125" customWidth="1"/>
    <col min="10763" max="10763" width="12.7109375" customWidth="1"/>
    <col min="10764" max="10764" width="10.5703125" customWidth="1"/>
    <col min="11009" max="11009" width="5.42578125" customWidth="1"/>
    <col min="11010" max="11010" width="29" customWidth="1"/>
    <col min="11011" max="11011" width="12.28515625" customWidth="1"/>
    <col min="11012" max="11012" width="10.5703125" customWidth="1"/>
    <col min="11013" max="11013" width="13.140625" customWidth="1"/>
    <col min="11014" max="11014" width="10.85546875" customWidth="1"/>
    <col min="11015" max="11015" width="12.5703125" customWidth="1"/>
    <col min="11019" max="11019" width="12.7109375" customWidth="1"/>
    <col min="11020" max="11020" width="10.5703125" customWidth="1"/>
    <col min="11265" max="11265" width="5.42578125" customWidth="1"/>
    <col min="11266" max="11266" width="29" customWidth="1"/>
    <col min="11267" max="11267" width="12.28515625" customWidth="1"/>
    <col min="11268" max="11268" width="10.5703125" customWidth="1"/>
    <col min="11269" max="11269" width="13.140625" customWidth="1"/>
    <col min="11270" max="11270" width="10.85546875" customWidth="1"/>
    <col min="11271" max="11271" width="12.5703125" customWidth="1"/>
    <col min="11275" max="11275" width="12.7109375" customWidth="1"/>
    <col min="11276" max="11276" width="10.5703125" customWidth="1"/>
    <col min="11521" max="11521" width="5.42578125" customWidth="1"/>
    <col min="11522" max="11522" width="29" customWidth="1"/>
    <col min="11523" max="11523" width="12.28515625" customWidth="1"/>
    <col min="11524" max="11524" width="10.5703125" customWidth="1"/>
    <col min="11525" max="11525" width="13.140625" customWidth="1"/>
    <col min="11526" max="11526" width="10.85546875" customWidth="1"/>
    <col min="11527" max="11527" width="12.5703125" customWidth="1"/>
    <col min="11531" max="11531" width="12.7109375" customWidth="1"/>
    <col min="11532" max="11532" width="10.5703125" customWidth="1"/>
    <col min="11777" max="11777" width="5.42578125" customWidth="1"/>
    <col min="11778" max="11778" width="29" customWidth="1"/>
    <col min="11779" max="11779" width="12.28515625" customWidth="1"/>
    <col min="11780" max="11780" width="10.5703125" customWidth="1"/>
    <col min="11781" max="11781" width="13.140625" customWidth="1"/>
    <col min="11782" max="11782" width="10.85546875" customWidth="1"/>
    <col min="11783" max="11783" width="12.5703125" customWidth="1"/>
    <col min="11787" max="11787" width="12.7109375" customWidth="1"/>
    <col min="11788" max="11788" width="10.5703125" customWidth="1"/>
    <col min="12033" max="12033" width="5.42578125" customWidth="1"/>
    <col min="12034" max="12034" width="29" customWidth="1"/>
    <col min="12035" max="12035" width="12.28515625" customWidth="1"/>
    <col min="12036" max="12036" width="10.5703125" customWidth="1"/>
    <col min="12037" max="12037" width="13.140625" customWidth="1"/>
    <col min="12038" max="12038" width="10.85546875" customWidth="1"/>
    <col min="12039" max="12039" width="12.5703125" customWidth="1"/>
    <col min="12043" max="12043" width="12.7109375" customWidth="1"/>
    <col min="12044" max="12044" width="10.5703125" customWidth="1"/>
    <col min="12289" max="12289" width="5.42578125" customWidth="1"/>
    <col min="12290" max="12290" width="29" customWidth="1"/>
    <col min="12291" max="12291" width="12.28515625" customWidth="1"/>
    <col min="12292" max="12292" width="10.5703125" customWidth="1"/>
    <col min="12293" max="12293" width="13.140625" customWidth="1"/>
    <col min="12294" max="12294" width="10.85546875" customWidth="1"/>
    <col min="12295" max="12295" width="12.5703125" customWidth="1"/>
    <col min="12299" max="12299" width="12.7109375" customWidth="1"/>
    <col min="12300" max="12300" width="10.5703125" customWidth="1"/>
    <col min="12545" max="12545" width="5.42578125" customWidth="1"/>
    <col min="12546" max="12546" width="29" customWidth="1"/>
    <col min="12547" max="12547" width="12.28515625" customWidth="1"/>
    <col min="12548" max="12548" width="10.5703125" customWidth="1"/>
    <col min="12549" max="12549" width="13.140625" customWidth="1"/>
    <col min="12550" max="12550" width="10.85546875" customWidth="1"/>
    <col min="12551" max="12551" width="12.5703125" customWidth="1"/>
    <col min="12555" max="12555" width="12.7109375" customWidth="1"/>
    <col min="12556" max="12556" width="10.5703125" customWidth="1"/>
    <col min="12801" max="12801" width="5.42578125" customWidth="1"/>
    <col min="12802" max="12802" width="29" customWidth="1"/>
    <col min="12803" max="12803" width="12.28515625" customWidth="1"/>
    <col min="12804" max="12804" width="10.5703125" customWidth="1"/>
    <col min="12805" max="12805" width="13.140625" customWidth="1"/>
    <col min="12806" max="12806" width="10.85546875" customWidth="1"/>
    <col min="12807" max="12807" width="12.5703125" customWidth="1"/>
    <col min="12811" max="12811" width="12.7109375" customWidth="1"/>
    <col min="12812" max="12812" width="10.5703125" customWidth="1"/>
    <col min="13057" max="13057" width="5.42578125" customWidth="1"/>
    <col min="13058" max="13058" width="29" customWidth="1"/>
    <col min="13059" max="13059" width="12.28515625" customWidth="1"/>
    <col min="13060" max="13060" width="10.5703125" customWidth="1"/>
    <col min="13061" max="13061" width="13.140625" customWidth="1"/>
    <col min="13062" max="13062" width="10.85546875" customWidth="1"/>
    <col min="13063" max="13063" width="12.5703125" customWidth="1"/>
    <col min="13067" max="13067" width="12.7109375" customWidth="1"/>
    <col min="13068" max="13068" width="10.5703125" customWidth="1"/>
    <col min="13313" max="13313" width="5.42578125" customWidth="1"/>
    <col min="13314" max="13314" width="29" customWidth="1"/>
    <col min="13315" max="13315" width="12.28515625" customWidth="1"/>
    <col min="13316" max="13316" width="10.5703125" customWidth="1"/>
    <col min="13317" max="13317" width="13.140625" customWidth="1"/>
    <col min="13318" max="13318" width="10.85546875" customWidth="1"/>
    <col min="13319" max="13319" width="12.5703125" customWidth="1"/>
    <col min="13323" max="13323" width="12.7109375" customWidth="1"/>
    <col min="13324" max="13324" width="10.5703125" customWidth="1"/>
    <col min="13569" max="13569" width="5.42578125" customWidth="1"/>
    <col min="13570" max="13570" width="29" customWidth="1"/>
    <col min="13571" max="13571" width="12.28515625" customWidth="1"/>
    <col min="13572" max="13572" width="10.5703125" customWidth="1"/>
    <col min="13573" max="13573" width="13.140625" customWidth="1"/>
    <col min="13574" max="13574" width="10.85546875" customWidth="1"/>
    <col min="13575" max="13575" width="12.5703125" customWidth="1"/>
    <col min="13579" max="13579" width="12.7109375" customWidth="1"/>
    <col min="13580" max="13580" width="10.5703125" customWidth="1"/>
    <col min="13825" max="13825" width="5.42578125" customWidth="1"/>
    <col min="13826" max="13826" width="29" customWidth="1"/>
    <col min="13827" max="13827" width="12.28515625" customWidth="1"/>
    <col min="13828" max="13828" width="10.5703125" customWidth="1"/>
    <col min="13829" max="13829" width="13.140625" customWidth="1"/>
    <col min="13830" max="13830" width="10.85546875" customWidth="1"/>
    <col min="13831" max="13831" width="12.5703125" customWidth="1"/>
    <col min="13835" max="13835" width="12.7109375" customWidth="1"/>
    <col min="13836" max="13836" width="10.5703125" customWidth="1"/>
    <col min="14081" max="14081" width="5.42578125" customWidth="1"/>
    <col min="14082" max="14082" width="29" customWidth="1"/>
    <col min="14083" max="14083" width="12.28515625" customWidth="1"/>
    <col min="14084" max="14084" width="10.5703125" customWidth="1"/>
    <col min="14085" max="14085" width="13.140625" customWidth="1"/>
    <col min="14086" max="14086" width="10.85546875" customWidth="1"/>
    <col min="14087" max="14087" width="12.5703125" customWidth="1"/>
    <col min="14091" max="14091" width="12.7109375" customWidth="1"/>
    <col min="14092" max="14092" width="10.5703125" customWidth="1"/>
    <col min="14337" max="14337" width="5.42578125" customWidth="1"/>
    <col min="14338" max="14338" width="29" customWidth="1"/>
    <col min="14339" max="14339" width="12.28515625" customWidth="1"/>
    <col min="14340" max="14340" width="10.5703125" customWidth="1"/>
    <col min="14341" max="14341" width="13.140625" customWidth="1"/>
    <col min="14342" max="14342" width="10.85546875" customWidth="1"/>
    <col min="14343" max="14343" width="12.5703125" customWidth="1"/>
    <col min="14347" max="14347" width="12.7109375" customWidth="1"/>
    <col min="14348" max="14348" width="10.5703125" customWidth="1"/>
    <col min="14593" max="14593" width="5.42578125" customWidth="1"/>
    <col min="14594" max="14594" width="29" customWidth="1"/>
    <col min="14595" max="14595" width="12.28515625" customWidth="1"/>
    <col min="14596" max="14596" width="10.5703125" customWidth="1"/>
    <col min="14597" max="14597" width="13.140625" customWidth="1"/>
    <col min="14598" max="14598" width="10.85546875" customWidth="1"/>
    <col min="14599" max="14599" width="12.5703125" customWidth="1"/>
    <col min="14603" max="14603" width="12.7109375" customWidth="1"/>
    <col min="14604" max="14604" width="10.5703125" customWidth="1"/>
    <col min="14849" max="14849" width="5.42578125" customWidth="1"/>
    <col min="14850" max="14850" width="29" customWidth="1"/>
    <col min="14851" max="14851" width="12.28515625" customWidth="1"/>
    <col min="14852" max="14852" width="10.5703125" customWidth="1"/>
    <col min="14853" max="14853" width="13.140625" customWidth="1"/>
    <col min="14854" max="14854" width="10.85546875" customWidth="1"/>
    <col min="14855" max="14855" width="12.5703125" customWidth="1"/>
    <col min="14859" max="14859" width="12.7109375" customWidth="1"/>
    <col min="14860" max="14860" width="10.5703125" customWidth="1"/>
    <col min="15105" max="15105" width="5.42578125" customWidth="1"/>
    <col min="15106" max="15106" width="29" customWidth="1"/>
    <col min="15107" max="15107" width="12.28515625" customWidth="1"/>
    <col min="15108" max="15108" width="10.5703125" customWidth="1"/>
    <col min="15109" max="15109" width="13.140625" customWidth="1"/>
    <col min="15110" max="15110" width="10.85546875" customWidth="1"/>
    <col min="15111" max="15111" width="12.5703125" customWidth="1"/>
    <col min="15115" max="15115" width="12.7109375" customWidth="1"/>
    <col min="15116" max="15116" width="10.5703125" customWidth="1"/>
    <col min="15361" max="15361" width="5.42578125" customWidth="1"/>
    <col min="15362" max="15362" width="29" customWidth="1"/>
    <col min="15363" max="15363" width="12.28515625" customWidth="1"/>
    <col min="15364" max="15364" width="10.5703125" customWidth="1"/>
    <col min="15365" max="15365" width="13.140625" customWidth="1"/>
    <col min="15366" max="15366" width="10.85546875" customWidth="1"/>
    <col min="15367" max="15367" width="12.5703125" customWidth="1"/>
    <col min="15371" max="15371" width="12.7109375" customWidth="1"/>
    <col min="15372" max="15372" width="10.5703125" customWidth="1"/>
    <col min="15617" max="15617" width="5.42578125" customWidth="1"/>
    <col min="15618" max="15618" width="29" customWidth="1"/>
    <col min="15619" max="15619" width="12.28515625" customWidth="1"/>
    <col min="15620" max="15620" width="10.5703125" customWidth="1"/>
    <col min="15621" max="15621" width="13.140625" customWidth="1"/>
    <col min="15622" max="15622" width="10.85546875" customWidth="1"/>
    <col min="15623" max="15623" width="12.5703125" customWidth="1"/>
    <col min="15627" max="15627" width="12.7109375" customWidth="1"/>
    <col min="15628" max="15628" width="10.5703125" customWidth="1"/>
    <col min="15873" max="15873" width="5.42578125" customWidth="1"/>
    <col min="15874" max="15874" width="29" customWidth="1"/>
    <col min="15875" max="15875" width="12.28515625" customWidth="1"/>
    <col min="15876" max="15876" width="10.5703125" customWidth="1"/>
    <col min="15877" max="15877" width="13.140625" customWidth="1"/>
    <col min="15878" max="15878" width="10.85546875" customWidth="1"/>
    <col min="15879" max="15879" width="12.5703125" customWidth="1"/>
    <col min="15883" max="15883" width="12.7109375" customWidth="1"/>
    <col min="15884" max="15884" width="10.5703125" customWidth="1"/>
    <col min="16129" max="16129" width="5.42578125" customWidth="1"/>
    <col min="16130" max="16130" width="29" customWidth="1"/>
    <col min="16131" max="16131" width="12.28515625" customWidth="1"/>
    <col min="16132" max="16132" width="10.5703125" customWidth="1"/>
    <col min="16133" max="16133" width="13.140625" customWidth="1"/>
    <col min="16134" max="16134" width="10.85546875" customWidth="1"/>
    <col min="16135" max="16135" width="12.5703125" customWidth="1"/>
    <col min="16139" max="16139" width="12.7109375" customWidth="1"/>
    <col min="16140" max="16140" width="10.5703125" customWidth="1"/>
  </cols>
  <sheetData>
    <row r="1" spans="1:12" ht="15.75" thickBot="1" x14ac:dyDescent="0.3"/>
    <row r="2" spans="1:12" ht="15.75" thickBot="1" x14ac:dyDescent="0.3">
      <c r="B2" s="190"/>
      <c r="C2" s="190"/>
      <c r="L2" s="77" t="s">
        <v>160</v>
      </c>
    </row>
    <row r="3" spans="1:12" ht="18.75" x14ac:dyDescent="0.3">
      <c r="H3" s="78"/>
      <c r="I3" s="78"/>
      <c r="J3" s="78"/>
      <c r="L3" s="111"/>
    </row>
    <row r="4" spans="1:12" x14ac:dyDescent="0.25">
      <c r="A4" s="190"/>
      <c r="B4" s="190"/>
      <c r="C4" s="190"/>
      <c r="D4" s="190"/>
      <c r="E4" s="190"/>
      <c r="F4" s="190"/>
      <c r="G4" s="190"/>
      <c r="H4" s="190"/>
      <c r="I4" s="190"/>
      <c r="J4" s="190"/>
      <c r="K4" s="190"/>
      <c r="L4" s="190"/>
    </row>
    <row r="5" spans="1:12" x14ac:dyDescent="0.25">
      <c r="A5" s="133"/>
      <c r="B5" s="133"/>
      <c r="C5" s="133"/>
      <c r="D5" s="133"/>
      <c r="E5" s="133"/>
      <c r="F5" s="133"/>
      <c r="G5" s="133"/>
      <c r="H5" s="133"/>
      <c r="I5" s="133"/>
      <c r="J5" s="133"/>
      <c r="K5" s="133"/>
      <c r="L5" s="133"/>
    </row>
    <row r="6" spans="1:12" x14ac:dyDescent="0.25">
      <c r="A6" s="194" t="s">
        <v>1</v>
      </c>
      <c r="B6" s="194"/>
      <c r="C6" s="194"/>
      <c r="D6" s="194"/>
      <c r="E6" s="194"/>
      <c r="F6" s="194"/>
      <c r="G6" s="194"/>
      <c r="H6" s="194"/>
      <c r="I6" s="194"/>
      <c r="J6" s="194"/>
      <c r="K6" s="194"/>
      <c r="L6" s="194"/>
    </row>
    <row r="7" spans="1:12" x14ac:dyDescent="0.25">
      <c r="A7" s="190" t="s">
        <v>2</v>
      </c>
      <c r="B7" s="190"/>
      <c r="C7" s="190"/>
      <c r="D7" s="190"/>
      <c r="E7" s="190"/>
      <c r="F7" s="190"/>
      <c r="G7" s="190"/>
      <c r="H7" s="190"/>
      <c r="I7" s="190"/>
      <c r="J7" s="190"/>
      <c r="K7" s="190"/>
      <c r="L7" s="190"/>
    </row>
    <row r="8" spans="1:12" x14ac:dyDescent="0.25">
      <c r="A8" s="195" t="s">
        <v>3</v>
      </c>
      <c r="B8" s="190"/>
      <c r="C8" s="190"/>
      <c r="D8" s="190"/>
      <c r="E8" s="190"/>
      <c r="F8" s="190"/>
      <c r="G8" s="190"/>
      <c r="H8" s="190"/>
      <c r="I8" s="190"/>
      <c r="J8" s="190"/>
      <c r="K8" s="190"/>
      <c r="L8" s="190"/>
    </row>
    <row r="10" spans="1:12" ht="15.75" customHeight="1" x14ac:dyDescent="0.25">
      <c r="B10" s="224" t="s">
        <v>176</v>
      </c>
      <c r="C10" s="224"/>
      <c r="D10" s="224"/>
      <c r="E10" s="224"/>
      <c r="F10" s="224"/>
      <c r="G10" s="224"/>
      <c r="H10" s="224"/>
      <c r="I10" s="224"/>
      <c r="J10" s="224"/>
      <c r="K10" s="224"/>
      <c r="L10" s="224"/>
    </row>
    <row r="11" spans="1:12" x14ac:dyDescent="0.25">
      <c r="A11" s="201" t="s">
        <v>4</v>
      </c>
      <c r="B11" s="225" t="s">
        <v>161</v>
      </c>
      <c r="C11" s="208" t="s">
        <v>84</v>
      </c>
      <c r="D11" s="208"/>
      <c r="E11" s="215" t="s">
        <v>85</v>
      </c>
      <c r="F11" s="215"/>
      <c r="G11" s="215" t="s">
        <v>86</v>
      </c>
      <c r="H11" s="215"/>
      <c r="I11" s="215" t="s">
        <v>87</v>
      </c>
      <c r="J11" s="215"/>
    </row>
    <row r="12" spans="1:12" x14ac:dyDescent="0.25">
      <c r="A12" s="201"/>
      <c r="B12" s="225"/>
      <c r="C12" s="137" t="s">
        <v>99</v>
      </c>
      <c r="D12" s="137" t="s">
        <v>90</v>
      </c>
      <c r="E12" s="137" t="s">
        <v>99</v>
      </c>
      <c r="F12" s="137" t="s">
        <v>90</v>
      </c>
      <c r="G12" s="137" t="s">
        <v>99</v>
      </c>
      <c r="H12" s="137" t="s">
        <v>90</v>
      </c>
      <c r="I12" s="137" t="s">
        <v>99</v>
      </c>
      <c r="J12" s="137" t="s">
        <v>90</v>
      </c>
    </row>
    <row r="13" spans="1:12" x14ac:dyDescent="0.25">
      <c r="A13" s="181">
        <v>1</v>
      </c>
      <c r="B13" s="79" t="s">
        <v>100</v>
      </c>
      <c r="C13" s="182">
        <v>18</v>
      </c>
      <c r="D13" s="182">
        <v>12</v>
      </c>
      <c r="E13" s="182">
        <v>19</v>
      </c>
      <c r="F13" s="182">
        <v>19</v>
      </c>
      <c r="G13" s="182">
        <v>19</v>
      </c>
      <c r="H13" s="182">
        <v>14</v>
      </c>
      <c r="I13" s="182">
        <v>12</v>
      </c>
      <c r="J13" s="182">
        <v>20</v>
      </c>
    </row>
    <row r="14" spans="1:12" x14ac:dyDescent="0.25">
      <c r="A14" s="181">
        <v>2</v>
      </c>
      <c r="B14" s="79" t="s">
        <v>101</v>
      </c>
      <c r="C14" s="182">
        <v>14</v>
      </c>
      <c r="D14" s="182">
        <v>11</v>
      </c>
      <c r="E14" s="182">
        <v>16</v>
      </c>
      <c r="F14" s="182">
        <v>9</v>
      </c>
      <c r="G14" s="182">
        <v>16</v>
      </c>
      <c r="H14" s="182">
        <v>11</v>
      </c>
      <c r="I14" s="182">
        <v>12</v>
      </c>
      <c r="J14" s="182">
        <v>18</v>
      </c>
    </row>
    <row r="15" spans="1:12" x14ac:dyDescent="0.25">
      <c r="A15" s="181">
        <v>3</v>
      </c>
      <c r="B15" s="79" t="s">
        <v>102</v>
      </c>
      <c r="C15" s="182">
        <v>75</v>
      </c>
      <c r="D15" s="182">
        <v>96</v>
      </c>
      <c r="E15" s="182">
        <v>82</v>
      </c>
      <c r="F15" s="182">
        <v>80</v>
      </c>
      <c r="G15" s="182">
        <v>82</v>
      </c>
      <c r="H15" s="182">
        <v>93</v>
      </c>
      <c r="I15" s="182">
        <v>65</v>
      </c>
      <c r="J15" s="182">
        <v>75</v>
      </c>
    </row>
    <row r="16" spans="1:12" x14ac:dyDescent="0.25">
      <c r="A16" s="181">
        <v>4</v>
      </c>
      <c r="B16" s="79" t="s">
        <v>103</v>
      </c>
      <c r="C16" s="182">
        <v>10</v>
      </c>
      <c r="D16" s="182">
        <v>8</v>
      </c>
      <c r="E16" s="182">
        <v>16</v>
      </c>
      <c r="F16" s="182">
        <v>13</v>
      </c>
      <c r="G16" s="182">
        <v>15</v>
      </c>
      <c r="H16" s="182">
        <v>9</v>
      </c>
      <c r="I16" s="182">
        <v>9</v>
      </c>
      <c r="J16" s="182">
        <v>13</v>
      </c>
    </row>
    <row r="17" spans="1:10" ht="24" x14ac:dyDescent="0.25">
      <c r="A17" s="181">
        <v>5</v>
      </c>
      <c r="B17" s="79" t="s">
        <v>177</v>
      </c>
      <c r="C17" s="182">
        <v>0</v>
      </c>
      <c r="D17" s="182">
        <v>0</v>
      </c>
      <c r="E17" s="182">
        <v>0</v>
      </c>
      <c r="F17" s="182">
        <v>0</v>
      </c>
      <c r="G17" s="182">
        <v>0</v>
      </c>
      <c r="H17" s="182">
        <v>0</v>
      </c>
      <c r="I17" s="182">
        <v>3</v>
      </c>
      <c r="J17" s="182">
        <v>0</v>
      </c>
    </row>
    <row r="18" spans="1:10" ht="36" x14ac:dyDescent="0.25">
      <c r="A18" s="181">
        <v>6</v>
      </c>
      <c r="B18" s="79" t="s">
        <v>178</v>
      </c>
      <c r="C18" s="182">
        <v>0</v>
      </c>
      <c r="D18" s="182">
        <v>1</v>
      </c>
      <c r="E18" s="182">
        <v>0</v>
      </c>
      <c r="F18" s="182">
        <v>0</v>
      </c>
      <c r="G18" s="182">
        <v>4</v>
      </c>
      <c r="H18" s="182">
        <v>1</v>
      </c>
      <c r="I18" s="182">
        <v>0</v>
      </c>
      <c r="J18" s="182">
        <v>1</v>
      </c>
    </row>
    <row r="19" spans="1:10" ht="36" x14ac:dyDescent="0.25">
      <c r="A19" s="181">
        <v>7</v>
      </c>
      <c r="B19" s="79" t="s">
        <v>179</v>
      </c>
      <c r="C19" s="182">
        <v>0</v>
      </c>
      <c r="D19" s="182">
        <v>5</v>
      </c>
      <c r="E19" s="182">
        <v>2</v>
      </c>
      <c r="F19" s="182">
        <v>3</v>
      </c>
      <c r="G19" s="182">
        <v>3</v>
      </c>
      <c r="H19" s="182">
        <v>1</v>
      </c>
      <c r="I19" s="182">
        <v>1</v>
      </c>
      <c r="J19" s="182">
        <v>5</v>
      </c>
    </row>
    <row r="20" spans="1:10" x14ac:dyDescent="0.25">
      <c r="A20" s="181">
        <v>8</v>
      </c>
      <c r="B20" s="79" t="s">
        <v>104</v>
      </c>
      <c r="C20" s="182">
        <v>400</v>
      </c>
      <c r="D20" s="182">
        <v>406</v>
      </c>
      <c r="E20" s="182">
        <v>425</v>
      </c>
      <c r="F20" s="182">
        <v>481</v>
      </c>
      <c r="G20" s="182">
        <v>425</v>
      </c>
      <c r="H20" s="182">
        <v>468</v>
      </c>
      <c r="I20" s="182">
        <v>375</v>
      </c>
      <c r="J20" s="182">
        <v>467</v>
      </c>
    </row>
    <row r="21" spans="1:10" x14ac:dyDescent="0.25">
      <c r="A21" s="181">
        <v>9</v>
      </c>
      <c r="B21" s="79" t="s">
        <v>105</v>
      </c>
      <c r="C21" s="182">
        <v>300</v>
      </c>
      <c r="D21" s="182">
        <v>393</v>
      </c>
      <c r="E21" s="182">
        <v>350</v>
      </c>
      <c r="F21" s="182">
        <v>285</v>
      </c>
      <c r="G21" s="182">
        <v>375</v>
      </c>
      <c r="H21" s="182">
        <v>332</v>
      </c>
      <c r="I21" s="182">
        <v>275</v>
      </c>
      <c r="J21" s="182">
        <v>327</v>
      </c>
    </row>
    <row r="22" spans="1:10" x14ac:dyDescent="0.25">
      <c r="A22" s="181">
        <v>10</v>
      </c>
      <c r="B22" s="79" t="s">
        <v>106</v>
      </c>
      <c r="C22" s="182">
        <v>100</v>
      </c>
      <c r="D22" s="182">
        <v>178</v>
      </c>
      <c r="E22" s="182">
        <v>150</v>
      </c>
      <c r="F22" s="182">
        <v>180</v>
      </c>
      <c r="G22" s="182">
        <v>150</v>
      </c>
      <c r="H22" s="182">
        <v>176</v>
      </c>
      <c r="I22" s="182">
        <v>100</v>
      </c>
      <c r="J22" s="182">
        <v>156</v>
      </c>
    </row>
    <row r="23" spans="1:10" x14ac:dyDescent="0.25">
      <c r="A23" s="181">
        <v>11</v>
      </c>
      <c r="B23" s="79" t="s">
        <v>107</v>
      </c>
      <c r="C23" s="182">
        <v>145</v>
      </c>
      <c r="D23" s="182">
        <v>170</v>
      </c>
      <c r="E23" s="182">
        <v>170</v>
      </c>
      <c r="F23" s="182">
        <v>157</v>
      </c>
      <c r="G23" s="182">
        <v>170</v>
      </c>
      <c r="H23" s="182">
        <v>257</v>
      </c>
      <c r="I23" s="182">
        <v>140</v>
      </c>
      <c r="J23" s="182">
        <v>263</v>
      </c>
    </row>
    <row r="24" spans="1:10" x14ac:dyDescent="0.25">
      <c r="A24" s="181">
        <v>12</v>
      </c>
      <c r="B24" s="79" t="s">
        <v>108</v>
      </c>
      <c r="C24" s="182">
        <v>900</v>
      </c>
      <c r="D24" s="182">
        <v>1331</v>
      </c>
      <c r="E24" s="182">
        <v>1075</v>
      </c>
      <c r="F24" s="182">
        <v>1385</v>
      </c>
      <c r="G24" s="182">
        <v>1075</v>
      </c>
      <c r="H24" s="182">
        <v>1092</v>
      </c>
      <c r="I24" s="182">
        <v>850</v>
      </c>
      <c r="J24" s="182">
        <v>1090</v>
      </c>
    </row>
    <row r="25" spans="1:10" x14ac:dyDescent="0.25">
      <c r="A25" s="181">
        <v>13</v>
      </c>
      <c r="B25" s="79" t="s">
        <v>109</v>
      </c>
      <c r="C25" s="182">
        <v>350</v>
      </c>
      <c r="D25" s="182">
        <v>494</v>
      </c>
      <c r="E25" s="182">
        <v>450</v>
      </c>
      <c r="F25" s="182">
        <v>402</v>
      </c>
      <c r="G25" s="182">
        <v>450</v>
      </c>
      <c r="H25" s="182">
        <v>395</v>
      </c>
      <c r="I25" s="182">
        <v>325</v>
      </c>
      <c r="J25" s="182">
        <v>370</v>
      </c>
    </row>
    <row r="26" spans="1:10" x14ac:dyDescent="0.25">
      <c r="A26" s="181">
        <v>14</v>
      </c>
      <c r="B26" s="79" t="s">
        <v>110</v>
      </c>
      <c r="C26" s="182">
        <v>35</v>
      </c>
      <c r="D26" s="182">
        <v>50</v>
      </c>
      <c r="E26" s="182">
        <v>50</v>
      </c>
      <c r="F26" s="182">
        <v>48</v>
      </c>
      <c r="G26" s="182">
        <v>50</v>
      </c>
      <c r="H26" s="182">
        <v>38</v>
      </c>
      <c r="I26" s="182">
        <v>35</v>
      </c>
      <c r="J26" s="182">
        <v>34</v>
      </c>
    </row>
    <row r="27" spans="1:10" ht="24" x14ac:dyDescent="0.25">
      <c r="A27" s="181">
        <v>15</v>
      </c>
      <c r="B27" s="79" t="s">
        <v>111</v>
      </c>
      <c r="C27" s="182">
        <v>10</v>
      </c>
      <c r="D27" s="182">
        <v>22</v>
      </c>
      <c r="E27" s="182">
        <v>22</v>
      </c>
      <c r="F27" s="182">
        <v>18</v>
      </c>
      <c r="G27" s="182">
        <v>23</v>
      </c>
      <c r="H27" s="182">
        <v>22</v>
      </c>
      <c r="I27" s="182">
        <v>10</v>
      </c>
      <c r="J27" s="182">
        <v>20</v>
      </c>
    </row>
    <row r="28" spans="1:10" x14ac:dyDescent="0.25">
      <c r="A28" s="181">
        <v>16</v>
      </c>
      <c r="B28" s="80" t="s">
        <v>112</v>
      </c>
      <c r="C28" s="182">
        <v>75</v>
      </c>
      <c r="D28" s="182">
        <v>117</v>
      </c>
      <c r="E28" s="182">
        <v>105</v>
      </c>
      <c r="F28" s="182">
        <v>94</v>
      </c>
      <c r="G28" s="182">
        <v>105</v>
      </c>
      <c r="H28" s="182">
        <v>81</v>
      </c>
      <c r="I28" s="182">
        <v>80</v>
      </c>
      <c r="J28" s="182">
        <v>66</v>
      </c>
    </row>
    <row r="29" spans="1:10" x14ac:dyDescent="0.25">
      <c r="A29" s="181">
        <v>17</v>
      </c>
      <c r="B29" s="80" t="s">
        <v>113</v>
      </c>
      <c r="C29" s="182">
        <v>4</v>
      </c>
      <c r="D29" s="182">
        <v>6</v>
      </c>
      <c r="E29" s="182">
        <v>6</v>
      </c>
      <c r="F29" s="182">
        <v>3</v>
      </c>
      <c r="G29" s="182">
        <v>6</v>
      </c>
      <c r="H29" s="182">
        <v>5</v>
      </c>
      <c r="I29" s="182">
        <v>2</v>
      </c>
      <c r="J29" s="182">
        <v>4</v>
      </c>
    </row>
    <row r="30" spans="1:10" x14ac:dyDescent="0.25">
      <c r="A30" s="181">
        <v>18</v>
      </c>
      <c r="B30" s="80" t="s">
        <v>114</v>
      </c>
      <c r="C30" s="182">
        <v>58</v>
      </c>
      <c r="D30" s="182">
        <v>94</v>
      </c>
      <c r="E30" s="182">
        <v>67</v>
      </c>
      <c r="F30" s="182">
        <v>76</v>
      </c>
      <c r="G30" s="182">
        <v>67</v>
      </c>
      <c r="H30" s="182">
        <v>74</v>
      </c>
      <c r="I30" s="182">
        <v>45</v>
      </c>
      <c r="J30" s="182">
        <v>73</v>
      </c>
    </row>
    <row r="31" spans="1:10" x14ac:dyDescent="0.25">
      <c r="A31" s="181">
        <v>19</v>
      </c>
      <c r="B31" s="80" t="s">
        <v>138</v>
      </c>
      <c r="C31" s="182">
        <v>5</v>
      </c>
      <c r="D31" s="182">
        <v>16</v>
      </c>
      <c r="E31" s="182">
        <v>11</v>
      </c>
      <c r="F31" s="182">
        <v>15</v>
      </c>
      <c r="G31" s="182">
        <v>11</v>
      </c>
      <c r="H31" s="182">
        <v>15</v>
      </c>
      <c r="I31" s="182">
        <v>5</v>
      </c>
      <c r="J31" s="182">
        <v>11</v>
      </c>
    </row>
    <row r="32" spans="1:10" x14ac:dyDescent="0.25">
      <c r="A32" s="216" t="s">
        <v>162</v>
      </c>
      <c r="B32" s="216"/>
      <c r="C32" s="183">
        <f t="shared" ref="C32:H32" si="0">SUM(C13:C31)</f>
        <v>2499</v>
      </c>
      <c r="D32" s="183">
        <f t="shared" si="0"/>
        <v>3410</v>
      </c>
      <c r="E32" s="183">
        <f>SUM(E13:E31)</f>
        <v>3016</v>
      </c>
      <c r="F32" s="183">
        <f t="shared" si="0"/>
        <v>3268</v>
      </c>
      <c r="G32" s="183">
        <f>SUM(G13:G31)</f>
        <v>3046</v>
      </c>
      <c r="H32" s="183">
        <f t="shared" si="0"/>
        <v>3084</v>
      </c>
      <c r="I32" s="183">
        <f>SUM(I13:I31)</f>
        <v>2344</v>
      </c>
      <c r="J32" s="183">
        <f>SUM(J13:J31)</f>
        <v>3013</v>
      </c>
    </row>
    <row r="33" spans="1:12" x14ac:dyDescent="0.25">
      <c r="A33" s="2"/>
      <c r="B33" s="74"/>
      <c r="C33" s="60"/>
      <c r="D33" s="57"/>
      <c r="E33" s="57"/>
      <c r="F33" s="57"/>
      <c r="G33" s="57"/>
      <c r="H33" s="57"/>
      <c r="I33" s="57"/>
      <c r="J33" s="57"/>
      <c r="K33" s="57"/>
      <c r="L33" s="57"/>
    </row>
    <row r="34" spans="1:12" x14ac:dyDescent="0.25">
      <c r="A34" s="2"/>
      <c r="B34" s="74"/>
      <c r="C34" s="60"/>
      <c r="D34" s="57"/>
      <c r="E34" s="57"/>
      <c r="F34" s="57"/>
      <c r="G34" s="57"/>
      <c r="H34" s="57"/>
      <c r="I34" s="57"/>
      <c r="J34" s="57"/>
      <c r="K34" s="57"/>
      <c r="L34" s="57"/>
    </row>
    <row r="35" spans="1:12" x14ac:dyDescent="0.25">
      <c r="A35" s="2"/>
      <c r="B35" s="74"/>
      <c r="C35" s="60"/>
      <c r="D35" s="57"/>
      <c r="E35" s="57"/>
      <c r="F35" s="57"/>
      <c r="G35" s="57"/>
      <c r="H35" s="57"/>
      <c r="I35" s="57"/>
      <c r="J35" s="57"/>
      <c r="K35" s="57"/>
      <c r="L35" s="57"/>
    </row>
    <row r="36" spans="1:12" x14ac:dyDescent="0.25">
      <c r="A36" s="2"/>
      <c r="B36" s="74"/>
      <c r="C36" s="60"/>
      <c r="D36" s="57"/>
      <c r="E36" s="57"/>
      <c r="F36" s="57"/>
      <c r="G36" s="57"/>
      <c r="H36" s="57"/>
      <c r="I36" s="57"/>
      <c r="J36" s="57"/>
      <c r="K36" s="57"/>
      <c r="L36" s="57"/>
    </row>
    <row r="37" spans="1:12" x14ac:dyDescent="0.25">
      <c r="A37" s="2"/>
      <c r="B37" s="74"/>
      <c r="C37" s="60"/>
      <c r="D37" s="57"/>
      <c r="E37" s="57"/>
      <c r="F37" s="57"/>
      <c r="G37" s="57"/>
      <c r="H37" s="57"/>
      <c r="I37" s="57"/>
      <c r="J37" s="57"/>
      <c r="K37" s="57"/>
      <c r="L37" s="57"/>
    </row>
    <row r="38" spans="1:12" x14ac:dyDescent="0.25">
      <c r="A38" s="2"/>
      <c r="B38" s="74"/>
      <c r="C38" s="60"/>
      <c r="D38" s="57"/>
      <c r="E38" s="57"/>
      <c r="F38" s="57"/>
      <c r="G38" s="57"/>
      <c r="H38" s="57"/>
      <c r="I38" s="57"/>
      <c r="J38" s="57"/>
      <c r="K38" s="57"/>
      <c r="L38" s="57"/>
    </row>
    <row r="39" spans="1:12" x14ac:dyDescent="0.25">
      <c r="A39" s="2"/>
      <c r="B39" s="74"/>
      <c r="C39" s="60"/>
      <c r="D39" s="57"/>
      <c r="E39" s="57"/>
      <c r="F39" s="57"/>
      <c r="G39" s="57"/>
      <c r="H39" s="57"/>
      <c r="I39" s="57"/>
      <c r="J39" s="57"/>
      <c r="K39" s="57"/>
      <c r="L39" s="57"/>
    </row>
    <row r="40" spans="1:12" x14ac:dyDescent="0.25">
      <c r="A40" s="2"/>
      <c r="B40" s="74"/>
      <c r="C40" s="60"/>
      <c r="D40" s="57"/>
      <c r="E40" s="57"/>
      <c r="F40" s="57"/>
      <c r="G40" s="57"/>
      <c r="H40" s="57"/>
      <c r="I40" s="57"/>
      <c r="J40" s="57"/>
      <c r="K40" s="57"/>
      <c r="L40" s="57"/>
    </row>
    <row r="41" spans="1:12" x14ac:dyDescent="0.25">
      <c r="A41" s="2"/>
      <c r="B41" s="74"/>
      <c r="C41" s="60"/>
      <c r="D41" s="57"/>
      <c r="E41" s="57"/>
      <c r="F41" s="57"/>
      <c r="G41" s="57"/>
      <c r="H41" s="57"/>
      <c r="I41" s="57"/>
      <c r="J41" s="57"/>
      <c r="K41" s="57"/>
      <c r="L41" s="57"/>
    </row>
    <row r="42" spans="1:12" ht="15.75" customHeight="1" x14ac:dyDescent="0.25">
      <c r="B42" s="224" t="s">
        <v>176</v>
      </c>
      <c r="C42" s="224"/>
      <c r="D42" s="224"/>
      <c r="E42" s="224"/>
      <c r="F42" s="224"/>
      <c r="G42" s="224"/>
      <c r="H42" s="224"/>
      <c r="I42" s="224"/>
      <c r="J42" s="224"/>
      <c r="K42" s="224"/>
      <c r="L42" s="224"/>
    </row>
    <row r="43" spans="1:12" x14ac:dyDescent="0.25">
      <c r="A43" s="201" t="s">
        <v>4</v>
      </c>
      <c r="B43" s="225" t="s">
        <v>161</v>
      </c>
      <c r="C43" s="208" t="s">
        <v>93</v>
      </c>
      <c r="D43" s="208"/>
      <c r="E43" s="215" t="s">
        <v>94</v>
      </c>
      <c r="F43" s="215"/>
      <c r="G43" s="215" t="s">
        <v>62</v>
      </c>
      <c r="H43" s="215"/>
      <c r="I43" s="215" t="s">
        <v>63</v>
      </c>
      <c r="J43" s="215"/>
    </row>
    <row r="44" spans="1:12" x14ac:dyDescent="0.25">
      <c r="A44" s="201"/>
      <c r="B44" s="225"/>
      <c r="C44" s="137" t="s">
        <v>99</v>
      </c>
      <c r="D44" s="137" t="s">
        <v>90</v>
      </c>
      <c r="E44" s="137" t="s">
        <v>99</v>
      </c>
      <c r="F44" s="137" t="s">
        <v>90</v>
      </c>
      <c r="G44" s="137" t="s">
        <v>99</v>
      </c>
      <c r="H44" s="137" t="s">
        <v>90</v>
      </c>
      <c r="I44" s="137" t="s">
        <v>99</v>
      </c>
      <c r="J44" s="137" t="s">
        <v>90</v>
      </c>
    </row>
    <row r="45" spans="1:12" x14ac:dyDescent="0.25">
      <c r="A45" s="181">
        <v>1</v>
      </c>
      <c r="B45" s="79" t="s">
        <v>100</v>
      </c>
      <c r="C45" s="182">
        <v>19</v>
      </c>
      <c r="D45" s="182">
        <v>23</v>
      </c>
      <c r="E45" s="182">
        <v>19</v>
      </c>
      <c r="F45" s="182">
        <v>20</v>
      </c>
      <c r="G45" s="182">
        <v>13</v>
      </c>
      <c r="H45" s="182">
        <v>22</v>
      </c>
      <c r="I45" s="182">
        <v>19</v>
      </c>
      <c r="J45" s="182">
        <v>19</v>
      </c>
    </row>
    <row r="46" spans="1:12" x14ac:dyDescent="0.25">
      <c r="A46" s="181">
        <v>2</v>
      </c>
      <c r="B46" s="79" t="s">
        <v>101</v>
      </c>
      <c r="C46" s="182">
        <v>16</v>
      </c>
      <c r="D46" s="182">
        <v>17</v>
      </c>
      <c r="E46" s="182">
        <v>16</v>
      </c>
      <c r="F46" s="182">
        <v>25</v>
      </c>
      <c r="G46" s="182">
        <v>12</v>
      </c>
      <c r="H46" s="182">
        <v>17</v>
      </c>
      <c r="I46" s="182">
        <v>16</v>
      </c>
      <c r="J46" s="182">
        <v>16</v>
      </c>
    </row>
    <row r="47" spans="1:12" x14ac:dyDescent="0.25">
      <c r="A47" s="181">
        <v>3</v>
      </c>
      <c r="B47" s="79" t="s">
        <v>102</v>
      </c>
      <c r="C47" s="182">
        <v>82</v>
      </c>
      <c r="D47" s="182">
        <v>70</v>
      </c>
      <c r="E47" s="182">
        <v>82</v>
      </c>
      <c r="F47" s="182">
        <v>72</v>
      </c>
      <c r="G47" s="182">
        <v>77</v>
      </c>
      <c r="H47" s="182">
        <v>97</v>
      </c>
      <c r="I47" s="182">
        <v>82</v>
      </c>
      <c r="J47" s="182">
        <v>71</v>
      </c>
    </row>
    <row r="48" spans="1:12" x14ac:dyDescent="0.25">
      <c r="A48" s="181">
        <v>4</v>
      </c>
      <c r="B48" s="79" t="s">
        <v>103</v>
      </c>
      <c r="C48" s="182">
        <v>16</v>
      </c>
      <c r="D48" s="182">
        <v>15</v>
      </c>
      <c r="E48" s="182">
        <v>15</v>
      </c>
      <c r="F48" s="182">
        <v>12</v>
      </c>
      <c r="G48" s="182">
        <v>10</v>
      </c>
      <c r="H48" s="182">
        <v>11</v>
      </c>
      <c r="I48" s="182">
        <v>16</v>
      </c>
      <c r="J48" s="182">
        <v>11</v>
      </c>
    </row>
    <row r="49" spans="1:10" ht="24" x14ac:dyDescent="0.25">
      <c r="A49" s="181">
        <v>5</v>
      </c>
      <c r="B49" s="79" t="s">
        <v>177</v>
      </c>
      <c r="C49" s="182">
        <v>2</v>
      </c>
      <c r="D49" s="182">
        <v>1</v>
      </c>
      <c r="E49" s="182">
        <v>2</v>
      </c>
      <c r="F49" s="182">
        <v>0</v>
      </c>
      <c r="G49" s="182">
        <v>1</v>
      </c>
      <c r="H49" s="182">
        <v>4</v>
      </c>
      <c r="I49" s="182">
        <v>2</v>
      </c>
      <c r="J49" s="182">
        <v>1</v>
      </c>
    </row>
    <row r="50" spans="1:10" ht="36" x14ac:dyDescent="0.25">
      <c r="A50" s="181">
        <v>6</v>
      </c>
      <c r="B50" s="79" t="s">
        <v>178</v>
      </c>
      <c r="C50" s="182">
        <v>4</v>
      </c>
      <c r="D50" s="182">
        <v>0</v>
      </c>
      <c r="E50" s="182">
        <v>4</v>
      </c>
      <c r="F50" s="182">
        <v>0</v>
      </c>
      <c r="G50" s="182">
        <v>0</v>
      </c>
      <c r="H50" s="182">
        <v>1</v>
      </c>
      <c r="I50" s="182">
        <v>4</v>
      </c>
      <c r="J50" s="182">
        <v>4</v>
      </c>
    </row>
    <row r="51" spans="1:10" ht="36" x14ac:dyDescent="0.25">
      <c r="A51" s="181">
        <v>7</v>
      </c>
      <c r="B51" s="79" t="s">
        <v>179</v>
      </c>
      <c r="C51" s="182">
        <v>3</v>
      </c>
      <c r="D51" s="182">
        <v>1</v>
      </c>
      <c r="E51" s="182">
        <v>3</v>
      </c>
      <c r="F51" s="182">
        <v>2</v>
      </c>
      <c r="G51" s="182">
        <v>1</v>
      </c>
      <c r="H51" s="182">
        <v>3</v>
      </c>
      <c r="I51" s="182">
        <v>2</v>
      </c>
      <c r="J51" s="182">
        <v>5</v>
      </c>
    </row>
    <row r="52" spans="1:10" x14ac:dyDescent="0.25">
      <c r="A52" s="181">
        <v>8</v>
      </c>
      <c r="B52" s="79" t="s">
        <v>104</v>
      </c>
      <c r="C52" s="182">
        <v>425</v>
      </c>
      <c r="D52" s="182">
        <v>556</v>
      </c>
      <c r="E52" s="182">
        <v>425</v>
      </c>
      <c r="F52" s="182">
        <v>514</v>
      </c>
      <c r="G52" s="182">
        <v>375</v>
      </c>
      <c r="H52" s="182">
        <v>688</v>
      </c>
      <c r="I52" s="182">
        <v>425</v>
      </c>
      <c r="J52" s="182">
        <v>657</v>
      </c>
    </row>
    <row r="53" spans="1:10" x14ac:dyDescent="0.25">
      <c r="A53" s="181">
        <v>9</v>
      </c>
      <c r="B53" s="79" t="s">
        <v>105</v>
      </c>
      <c r="C53" s="182">
        <v>350</v>
      </c>
      <c r="D53" s="182">
        <v>388</v>
      </c>
      <c r="E53" s="182">
        <v>375</v>
      </c>
      <c r="F53" s="182">
        <v>407</v>
      </c>
      <c r="G53" s="182">
        <v>300</v>
      </c>
      <c r="H53" s="182">
        <v>409</v>
      </c>
      <c r="I53" s="182">
        <v>350</v>
      </c>
      <c r="J53" s="182">
        <v>373</v>
      </c>
    </row>
    <row r="54" spans="1:10" x14ac:dyDescent="0.25">
      <c r="A54" s="181">
        <v>10</v>
      </c>
      <c r="B54" s="79" t="s">
        <v>106</v>
      </c>
      <c r="C54" s="182">
        <v>150</v>
      </c>
      <c r="D54" s="182">
        <v>181</v>
      </c>
      <c r="E54" s="182">
        <v>150</v>
      </c>
      <c r="F54" s="182">
        <v>143</v>
      </c>
      <c r="G54" s="182">
        <v>100</v>
      </c>
      <c r="H54" s="182">
        <v>194</v>
      </c>
      <c r="I54" s="182">
        <v>150</v>
      </c>
      <c r="J54" s="182">
        <v>180</v>
      </c>
    </row>
    <row r="55" spans="1:10" x14ac:dyDescent="0.25">
      <c r="A55" s="181">
        <v>11</v>
      </c>
      <c r="B55" s="79" t="s">
        <v>107</v>
      </c>
      <c r="C55" s="182">
        <v>170</v>
      </c>
      <c r="D55" s="182">
        <v>347</v>
      </c>
      <c r="E55" s="182">
        <v>170</v>
      </c>
      <c r="F55" s="182">
        <v>331</v>
      </c>
      <c r="G55" s="182">
        <v>140</v>
      </c>
      <c r="H55" s="182">
        <v>305</v>
      </c>
      <c r="I55" s="182">
        <v>170</v>
      </c>
      <c r="J55" s="182">
        <v>142</v>
      </c>
    </row>
    <row r="56" spans="1:10" x14ac:dyDescent="0.25">
      <c r="A56" s="181">
        <v>12</v>
      </c>
      <c r="B56" s="79" t="s">
        <v>108</v>
      </c>
      <c r="C56" s="182">
        <v>1075</v>
      </c>
      <c r="D56" s="182">
        <v>1293</v>
      </c>
      <c r="E56" s="182">
        <v>1075</v>
      </c>
      <c r="F56" s="182">
        <v>1170</v>
      </c>
      <c r="G56" s="182">
        <v>850</v>
      </c>
      <c r="H56" s="182">
        <v>1368</v>
      </c>
      <c r="I56" s="182">
        <v>1075</v>
      </c>
      <c r="J56" s="182">
        <v>1389</v>
      </c>
    </row>
    <row r="57" spans="1:10" x14ac:dyDescent="0.25">
      <c r="A57" s="181">
        <v>13</v>
      </c>
      <c r="B57" s="79" t="s">
        <v>109</v>
      </c>
      <c r="C57" s="182">
        <v>450</v>
      </c>
      <c r="D57" s="182">
        <v>456</v>
      </c>
      <c r="E57" s="182">
        <v>450</v>
      </c>
      <c r="F57" s="182">
        <v>458</v>
      </c>
      <c r="G57" s="182">
        <v>350</v>
      </c>
      <c r="H57" s="182">
        <v>434</v>
      </c>
      <c r="I57" s="182">
        <v>450</v>
      </c>
      <c r="J57" s="182">
        <v>376</v>
      </c>
    </row>
    <row r="58" spans="1:10" x14ac:dyDescent="0.25">
      <c r="A58" s="181">
        <v>14</v>
      </c>
      <c r="B58" s="79" t="s">
        <v>110</v>
      </c>
      <c r="C58" s="182">
        <v>50</v>
      </c>
      <c r="D58" s="182">
        <v>40</v>
      </c>
      <c r="E58" s="182">
        <v>50</v>
      </c>
      <c r="F58" s="182">
        <v>39</v>
      </c>
      <c r="G58" s="182">
        <v>35</v>
      </c>
      <c r="H58" s="182">
        <v>76</v>
      </c>
      <c r="I58" s="182">
        <v>50</v>
      </c>
      <c r="J58" s="182">
        <v>56</v>
      </c>
    </row>
    <row r="59" spans="1:10" ht="24" x14ac:dyDescent="0.25">
      <c r="A59" s="181">
        <v>15</v>
      </c>
      <c r="B59" s="79" t="s">
        <v>111</v>
      </c>
      <c r="C59" s="182">
        <v>22</v>
      </c>
      <c r="D59" s="182">
        <v>20</v>
      </c>
      <c r="E59" s="182">
        <v>23</v>
      </c>
      <c r="F59" s="182">
        <v>25</v>
      </c>
      <c r="G59" s="182">
        <v>15</v>
      </c>
      <c r="H59" s="182">
        <v>21</v>
      </c>
      <c r="I59" s="182">
        <v>22</v>
      </c>
      <c r="J59" s="182">
        <v>19</v>
      </c>
    </row>
    <row r="60" spans="1:10" x14ac:dyDescent="0.25">
      <c r="A60" s="181">
        <v>16</v>
      </c>
      <c r="B60" s="80" t="s">
        <v>112</v>
      </c>
      <c r="C60" s="182">
        <v>80</v>
      </c>
      <c r="D60" s="182">
        <v>34</v>
      </c>
      <c r="E60" s="182">
        <v>80</v>
      </c>
      <c r="F60" s="182">
        <v>119</v>
      </c>
      <c r="G60" s="182">
        <v>75</v>
      </c>
      <c r="H60" s="182">
        <v>109</v>
      </c>
      <c r="I60" s="182">
        <v>80</v>
      </c>
      <c r="J60" s="182">
        <v>91</v>
      </c>
    </row>
    <row r="61" spans="1:10" x14ac:dyDescent="0.25">
      <c r="A61" s="181">
        <v>17</v>
      </c>
      <c r="B61" s="80" t="s">
        <v>113</v>
      </c>
      <c r="C61" s="182">
        <v>6</v>
      </c>
      <c r="D61" s="182">
        <v>5</v>
      </c>
      <c r="E61" s="182">
        <v>5</v>
      </c>
      <c r="F61" s="182">
        <v>5</v>
      </c>
      <c r="G61" s="182">
        <v>2</v>
      </c>
      <c r="H61" s="182">
        <v>6</v>
      </c>
      <c r="I61" s="182">
        <v>5</v>
      </c>
      <c r="J61" s="182">
        <v>12</v>
      </c>
    </row>
    <row r="62" spans="1:10" x14ac:dyDescent="0.25">
      <c r="A62" s="181">
        <v>18</v>
      </c>
      <c r="B62" s="80" t="s">
        <v>114</v>
      </c>
      <c r="C62" s="182">
        <v>67</v>
      </c>
      <c r="D62" s="182">
        <v>96</v>
      </c>
      <c r="E62" s="182">
        <v>66</v>
      </c>
      <c r="F62" s="182">
        <v>93</v>
      </c>
      <c r="G62" s="182">
        <v>45</v>
      </c>
      <c r="H62" s="182">
        <v>97</v>
      </c>
      <c r="I62" s="182">
        <v>67</v>
      </c>
      <c r="J62" s="182">
        <v>80</v>
      </c>
    </row>
    <row r="63" spans="1:10" x14ac:dyDescent="0.25">
      <c r="A63" s="181">
        <v>19</v>
      </c>
      <c r="B63" s="80" t="s">
        <v>138</v>
      </c>
      <c r="C63" s="182">
        <v>11</v>
      </c>
      <c r="D63" s="182">
        <v>14</v>
      </c>
      <c r="E63" s="182">
        <v>11</v>
      </c>
      <c r="F63" s="182">
        <v>9</v>
      </c>
      <c r="G63" s="182">
        <v>5</v>
      </c>
      <c r="H63" s="182">
        <v>18</v>
      </c>
      <c r="I63" s="182">
        <v>11</v>
      </c>
      <c r="J63" s="182">
        <v>16</v>
      </c>
    </row>
    <row r="64" spans="1:10" x14ac:dyDescent="0.25">
      <c r="A64" s="216" t="s">
        <v>162</v>
      </c>
      <c r="B64" s="216"/>
      <c r="C64" s="183">
        <f t="shared" ref="C64:J64" si="1">SUM(C45:C63)</f>
        <v>2998</v>
      </c>
      <c r="D64" s="183">
        <f t="shared" si="1"/>
        <v>3557</v>
      </c>
      <c r="E64" s="183">
        <f>SUM(E45:E63)</f>
        <v>3021</v>
      </c>
      <c r="F64" s="183">
        <f t="shared" si="1"/>
        <v>3444</v>
      </c>
      <c r="G64" s="183">
        <f>SUM(G45:G63)</f>
        <v>2406</v>
      </c>
      <c r="H64" s="183">
        <f t="shared" si="1"/>
        <v>3880</v>
      </c>
      <c r="I64" s="183">
        <f>SUM(I45:I63)</f>
        <v>2996</v>
      </c>
      <c r="J64" s="183">
        <f t="shared" si="1"/>
        <v>3518</v>
      </c>
    </row>
    <row r="65" spans="1:12" x14ac:dyDescent="0.25">
      <c r="A65" s="82"/>
      <c r="B65" s="82"/>
      <c r="C65" s="60"/>
      <c r="D65" s="57"/>
      <c r="E65" s="57"/>
      <c r="F65" s="57"/>
      <c r="G65" s="57"/>
      <c r="H65" s="57"/>
      <c r="I65" s="57"/>
      <c r="J65" s="57"/>
      <c r="K65" s="57"/>
      <c r="L65" s="57"/>
    </row>
    <row r="66" spans="1:12" x14ac:dyDescent="0.25">
      <c r="A66" s="82"/>
      <c r="B66" s="82"/>
      <c r="C66" s="60"/>
      <c r="D66" s="57"/>
      <c r="E66" s="57"/>
      <c r="F66" s="57"/>
      <c r="G66" s="57"/>
      <c r="H66" s="57"/>
      <c r="I66" s="57"/>
      <c r="J66" s="57"/>
      <c r="K66" s="57"/>
      <c r="L66" s="57"/>
    </row>
    <row r="67" spans="1:12" x14ac:dyDescent="0.25">
      <c r="A67" s="82"/>
      <c r="B67" s="82"/>
      <c r="C67" s="60"/>
      <c r="D67" s="57"/>
      <c r="E67" s="57"/>
      <c r="F67" s="57"/>
      <c r="G67" s="57"/>
      <c r="H67" s="57"/>
      <c r="I67" s="57"/>
      <c r="J67" s="57"/>
      <c r="K67" s="57"/>
      <c r="L67" s="57"/>
    </row>
    <row r="68" spans="1:12" x14ac:dyDescent="0.25">
      <c r="A68" s="82"/>
      <c r="B68" s="82"/>
      <c r="C68" s="60"/>
      <c r="D68" s="57"/>
      <c r="E68" s="57"/>
      <c r="F68" s="57"/>
      <c r="G68" s="57"/>
      <c r="H68" s="57"/>
      <c r="I68" s="57"/>
      <c r="J68" s="57"/>
      <c r="K68" s="57"/>
      <c r="L68" s="57"/>
    </row>
    <row r="69" spans="1:12" x14ac:dyDescent="0.25">
      <c r="A69" s="82"/>
      <c r="B69" s="82"/>
      <c r="C69" s="60"/>
      <c r="D69" s="57"/>
      <c r="E69" s="57"/>
      <c r="F69" s="57"/>
      <c r="G69" s="57"/>
      <c r="H69" s="57"/>
      <c r="I69" s="57"/>
      <c r="J69" s="57"/>
      <c r="K69" s="57"/>
      <c r="L69" s="57"/>
    </row>
    <row r="70" spans="1:12" x14ac:dyDescent="0.25">
      <c r="A70" s="82"/>
      <c r="B70" s="82"/>
      <c r="C70" s="60"/>
      <c r="D70" s="57"/>
      <c r="E70" s="57"/>
      <c r="F70" s="57"/>
      <c r="G70" s="57"/>
      <c r="H70" s="57"/>
      <c r="I70" s="57"/>
      <c r="J70" s="57"/>
      <c r="K70" s="57"/>
      <c r="L70" s="57"/>
    </row>
    <row r="71" spans="1:12" x14ac:dyDescent="0.25">
      <c r="A71" s="82"/>
      <c r="B71" s="82"/>
      <c r="C71" s="60"/>
      <c r="D71" s="57"/>
      <c r="E71" s="57"/>
      <c r="F71" s="57"/>
      <c r="G71" s="57"/>
      <c r="H71" s="57"/>
      <c r="I71" s="57"/>
      <c r="J71" s="57"/>
      <c r="K71" s="57"/>
      <c r="L71" s="57"/>
    </row>
    <row r="72" spans="1:12" x14ac:dyDescent="0.25">
      <c r="A72" s="82"/>
      <c r="B72" s="82"/>
      <c r="C72" s="60"/>
      <c r="D72" s="57"/>
      <c r="E72" s="57"/>
      <c r="F72" s="57"/>
      <c r="G72" s="57"/>
      <c r="H72" s="57"/>
      <c r="I72" s="57"/>
      <c r="J72" s="57"/>
      <c r="K72" s="57"/>
      <c r="L72" s="57"/>
    </row>
    <row r="73" spans="1:12" x14ac:dyDescent="0.25">
      <c r="A73" s="82"/>
      <c r="B73" s="82"/>
      <c r="C73" s="60"/>
      <c r="D73" s="57"/>
      <c r="E73" s="57"/>
      <c r="F73" s="57"/>
      <c r="G73" s="57"/>
      <c r="H73" s="57"/>
      <c r="I73" s="57"/>
      <c r="J73" s="57"/>
      <c r="K73" s="57"/>
      <c r="L73" s="57"/>
    </row>
    <row r="74" spans="1:12" x14ac:dyDescent="0.25">
      <c r="A74" s="82"/>
      <c r="B74" s="82"/>
      <c r="C74" s="60"/>
      <c r="D74" s="57"/>
      <c r="E74" s="57"/>
      <c r="F74" s="57"/>
      <c r="G74" s="57"/>
      <c r="H74" s="57"/>
      <c r="I74" s="57"/>
      <c r="J74" s="57"/>
      <c r="K74" s="57"/>
      <c r="L74" s="57"/>
    </row>
    <row r="75" spans="1:12" x14ac:dyDescent="0.25">
      <c r="A75" s="82"/>
      <c r="B75" s="82"/>
      <c r="C75" s="60"/>
      <c r="D75" s="57"/>
      <c r="E75" s="57"/>
      <c r="F75" s="57"/>
      <c r="G75" s="57"/>
      <c r="H75" s="57"/>
      <c r="I75" s="57"/>
      <c r="J75" s="57"/>
      <c r="K75" s="57"/>
      <c r="L75" s="57"/>
    </row>
    <row r="76" spans="1:12" x14ac:dyDescent="0.25">
      <c r="A76" s="82"/>
      <c r="B76" s="82"/>
      <c r="C76" s="60"/>
      <c r="D76" s="57"/>
      <c r="E76" s="57"/>
      <c r="F76" s="57"/>
      <c r="G76" s="57"/>
      <c r="H76" s="57"/>
      <c r="I76" s="57"/>
      <c r="J76" s="57"/>
      <c r="K76" s="57"/>
      <c r="L76" s="57"/>
    </row>
    <row r="77" spans="1:12" x14ac:dyDescent="0.25">
      <c r="A77" s="82"/>
      <c r="B77" s="82"/>
      <c r="C77" s="60"/>
      <c r="D77" s="57"/>
      <c r="E77" s="57"/>
      <c r="F77" s="57"/>
      <c r="G77" s="57"/>
      <c r="H77" s="57"/>
      <c r="I77" s="57"/>
      <c r="J77" s="57"/>
      <c r="K77" s="57"/>
      <c r="L77" s="57"/>
    </row>
    <row r="78" spans="1:12" x14ac:dyDescent="0.25">
      <c r="A78" s="82"/>
      <c r="B78" s="82"/>
      <c r="C78" s="60"/>
      <c r="D78" s="57"/>
      <c r="E78" s="57"/>
      <c r="F78" s="57"/>
      <c r="G78" s="57"/>
      <c r="H78" s="57"/>
      <c r="I78" s="57"/>
      <c r="J78" s="57"/>
      <c r="K78" s="57"/>
      <c r="L78" s="57"/>
    </row>
    <row r="79" spans="1:12" x14ac:dyDescent="0.25">
      <c r="A79" s="82"/>
      <c r="B79" s="82"/>
      <c r="C79" s="60"/>
      <c r="D79" s="57"/>
      <c r="E79" s="57"/>
      <c r="F79" s="57"/>
      <c r="G79" s="57"/>
      <c r="H79" s="57"/>
      <c r="I79" s="57"/>
      <c r="J79" s="57"/>
      <c r="K79" s="57"/>
      <c r="L79" s="57"/>
    </row>
    <row r="80" spans="1:12" x14ac:dyDescent="0.25">
      <c r="A80" s="82"/>
      <c r="B80" s="82"/>
      <c r="C80" s="60"/>
      <c r="D80" s="57"/>
      <c r="E80" s="57"/>
      <c r="F80" s="57"/>
      <c r="G80" s="57"/>
      <c r="H80" s="57"/>
      <c r="I80" s="57"/>
      <c r="J80" s="57"/>
      <c r="K80" s="57"/>
      <c r="L80" s="57"/>
    </row>
    <row r="81" spans="1:12" x14ac:dyDescent="0.25">
      <c r="A81" s="82"/>
      <c r="B81" s="82"/>
      <c r="C81" s="60"/>
      <c r="D81" s="57"/>
      <c r="E81" s="57"/>
      <c r="F81" s="57"/>
      <c r="G81" s="57"/>
      <c r="H81" s="57"/>
      <c r="I81" s="57"/>
      <c r="J81" s="57"/>
      <c r="K81" s="57"/>
      <c r="L81" s="57"/>
    </row>
    <row r="82" spans="1:12" x14ac:dyDescent="0.25">
      <c r="A82" s="82"/>
      <c r="B82" s="82"/>
      <c r="C82" s="60"/>
      <c r="D82" s="57"/>
      <c r="E82" s="57"/>
      <c r="F82" s="57"/>
      <c r="G82" s="57"/>
      <c r="H82" s="57"/>
      <c r="I82" s="57"/>
      <c r="J82" s="57"/>
      <c r="K82" s="57"/>
      <c r="L82" s="57"/>
    </row>
    <row r="83" spans="1:12" ht="15.75" customHeight="1" x14ac:dyDescent="0.25">
      <c r="B83" s="224" t="s">
        <v>176</v>
      </c>
      <c r="C83" s="224"/>
      <c r="D83" s="224"/>
      <c r="E83" s="224"/>
      <c r="F83" s="224"/>
      <c r="G83" s="224"/>
      <c r="H83" s="224"/>
      <c r="I83" s="224"/>
      <c r="J83" s="224"/>
      <c r="K83" s="224"/>
      <c r="L83" s="224"/>
    </row>
    <row r="84" spans="1:12" x14ac:dyDescent="0.25">
      <c r="A84" s="201" t="s">
        <v>4</v>
      </c>
      <c r="B84" s="225" t="s">
        <v>161</v>
      </c>
      <c r="C84" s="208" t="s">
        <v>64</v>
      </c>
      <c r="D84" s="208"/>
      <c r="E84" s="215" t="s">
        <v>95</v>
      </c>
      <c r="F84" s="215"/>
      <c r="G84" s="215" t="s">
        <v>96</v>
      </c>
      <c r="H84" s="215"/>
      <c r="I84" s="215" t="s">
        <v>97</v>
      </c>
      <c r="J84" s="215"/>
      <c r="K84" s="226" t="s">
        <v>163</v>
      </c>
      <c r="L84" s="226"/>
    </row>
    <row r="85" spans="1:12" x14ac:dyDescent="0.25">
      <c r="A85" s="201"/>
      <c r="B85" s="225"/>
      <c r="C85" s="137" t="s">
        <v>99</v>
      </c>
      <c r="D85" s="137" t="s">
        <v>90</v>
      </c>
      <c r="E85" s="137" t="s">
        <v>99</v>
      </c>
      <c r="F85" s="137" t="s">
        <v>90</v>
      </c>
      <c r="G85" s="137" t="s">
        <v>99</v>
      </c>
      <c r="H85" s="137" t="s">
        <v>90</v>
      </c>
      <c r="I85" s="137" t="s">
        <v>99</v>
      </c>
      <c r="J85" s="137" t="s">
        <v>90</v>
      </c>
      <c r="K85" s="137" t="s">
        <v>99</v>
      </c>
      <c r="L85" s="137" t="s">
        <v>90</v>
      </c>
    </row>
    <row r="86" spans="1:12" x14ac:dyDescent="0.25">
      <c r="A86" s="181">
        <v>1</v>
      </c>
      <c r="B86" s="79" t="s">
        <v>100</v>
      </c>
      <c r="C86" s="182">
        <v>19</v>
      </c>
      <c r="D86" s="182">
        <v>27</v>
      </c>
      <c r="E86" s="182"/>
      <c r="F86" s="182"/>
      <c r="G86" s="182"/>
      <c r="H86" s="182"/>
      <c r="I86" s="182"/>
      <c r="J86" s="182"/>
      <c r="K86" s="182">
        <f t="shared" ref="K86:L101" si="2">+I86+G86+E86+C86+I45+G45+E45+C45+I13+G13+E13+C13</f>
        <v>157</v>
      </c>
      <c r="L86" s="182">
        <f t="shared" si="2"/>
        <v>176</v>
      </c>
    </row>
    <row r="87" spans="1:12" x14ac:dyDescent="0.25">
      <c r="A87" s="181">
        <v>2</v>
      </c>
      <c r="B87" s="79" t="s">
        <v>101</v>
      </c>
      <c r="C87" s="182">
        <v>16</v>
      </c>
      <c r="D87" s="182">
        <v>17</v>
      </c>
      <c r="E87" s="182"/>
      <c r="F87" s="182"/>
      <c r="G87" s="182"/>
      <c r="H87" s="182"/>
      <c r="I87" s="182"/>
      <c r="J87" s="182"/>
      <c r="K87" s="182">
        <f t="shared" si="2"/>
        <v>134</v>
      </c>
      <c r="L87" s="182">
        <f t="shared" si="2"/>
        <v>141</v>
      </c>
    </row>
    <row r="88" spans="1:12" x14ac:dyDescent="0.25">
      <c r="A88" s="181">
        <v>3</v>
      </c>
      <c r="B88" s="79" t="s">
        <v>102</v>
      </c>
      <c r="C88" s="182">
        <v>81</v>
      </c>
      <c r="D88" s="182">
        <v>76</v>
      </c>
      <c r="E88" s="182"/>
      <c r="F88" s="182"/>
      <c r="G88" s="182"/>
      <c r="H88" s="182"/>
      <c r="I88" s="182"/>
      <c r="J88" s="182"/>
      <c r="K88" s="182">
        <f t="shared" si="2"/>
        <v>708</v>
      </c>
      <c r="L88" s="182">
        <f t="shared" si="2"/>
        <v>730</v>
      </c>
    </row>
    <row r="89" spans="1:12" x14ac:dyDescent="0.25">
      <c r="A89" s="181">
        <v>4</v>
      </c>
      <c r="B89" s="79" t="s">
        <v>103</v>
      </c>
      <c r="C89" s="182">
        <v>15</v>
      </c>
      <c r="D89" s="182">
        <v>14</v>
      </c>
      <c r="E89" s="182"/>
      <c r="F89" s="182"/>
      <c r="G89" s="182"/>
      <c r="H89" s="182"/>
      <c r="I89" s="182"/>
      <c r="J89" s="182"/>
      <c r="K89" s="182">
        <f t="shared" si="2"/>
        <v>122</v>
      </c>
      <c r="L89" s="182">
        <f t="shared" si="2"/>
        <v>106</v>
      </c>
    </row>
    <row r="90" spans="1:12" ht="24" x14ac:dyDescent="0.25">
      <c r="A90" s="181">
        <v>5</v>
      </c>
      <c r="B90" s="79" t="s">
        <v>177</v>
      </c>
      <c r="C90" s="182">
        <v>1</v>
      </c>
      <c r="D90" s="182">
        <v>2</v>
      </c>
      <c r="E90" s="182"/>
      <c r="F90" s="182"/>
      <c r="G90" s="182"/>
      <c r="H90" s="182"/>
      <c r="I90" s="182"/>
      <c r="J90" s="182"/>
      <c r="K90" s="182">
        <f t="shared" si="2"/>
        <v>11</v>
      </c>
      <c r="L90" s="182">
        <f t="shared" si="2"/>
        <v>8</v>
      </c>
    </row>
    <row r="91" spans="1:12" ht="36" x14ac:dyDescent="0.25">
      <c r="A91" s="181">
        <v>6</v>
      </c>
      <c r="B91" s="79" t="s">
        <v>178</v>
      </c>
      <c r="C91" s="182">
        <v>3</v>
      </c>
      <c r="D91" s="182">
        <v>4</v>
      </c>
      <c r="E91" s="182"/>
      <c r="F91" s="182"/>
      <c r="G91" s="182"/>
      <c r="H91" s="182"/>
      <c r="I91" s="182"/>
      <c r="J91" s="182"/>
      <c r="K91" s="182">
        <f t="shared" si="2"/>
        <v>19</v>
      </c>
      <c r="L91" s="182">
        <f t="shared" si="2"/>
        <v>12</v>
      </c>
    </row>
    <row r="92" spans="1:12" ht="36" x14ac:dyDescent="0.25">
      <c r="A92" s="181">
        <v>7</v>
      </c>
      <c r="B92" s="79" t="s">
        <v>179</v>
      </c>
      <c r="C92" s="182">
        <v>2</v>
      </c>
      <c r="D92" s="182">
        <v>0</v>
      </c>
      <c r="E92" s="182"/>
      <c r="F92" s="182"/>
      <c r="G92" s="182"/>
      <c r="H92" s="182"/>
      <c r="I92" s="182"/>
      <c r="J92" s="182"/>
      <c r="K92" s="182">
        <f t="shared" si="2"/>
        <v>17</v>
      </c>
      <c r="L92" s="182">
        <f t="shared" si="2"/>
        <v>25</v>
      </c>
    </row>
    <row r="93" spans="1:12" x14ac:dyDescent="0.25">
      <c r="A93" s="181">
        <v>8</v>
      </c>
      <c r="B93" s="79" t="s">
        <v>104</v>
      </c>
      <c r="C93" s="182">
        <v>425</v>
      </c>
      <c r="D93" s="182">
        <v>537</v>
      </c>
      <c r="E93" s="182"/>
      <c r="F93" s="182"/>
      <c r="G93" s="182"/>
      <c r="H93" s="182"/>
      <c r="I93" s="182"/>
      <c r="J93" s="182"/>
      <c r="K93" s="182">
        <f t="shared" si="2"/>
        <v>3700</v>
      </c>
      <c r="L93" s="182">
        <f t="shared" si="2"/>
        <v>4774</v>
      </c>
    </row>
    <row r="94" spans="1:12" x14ac:dyDescent="0.25">
      <c r="A94" s="181">
        <v>9</v>
      </c>
      <c r="B94" s="79" t="s">
        <v>105</v>
      </c>
      <c r="C94" s="182">
        <v>375</v>
      </c>
      <c r="D94" s="182">
        <v>392</v>
      </c>
      <c r="E94" s="182"/>
      <c r="F94" s="182"/>
      <c r="G94" s="182"/>
      <c r="H94" s="182"/>
      <c r="I94" s="182"/>
      <c r="J94" s="182"/>
      <c r="K94" s="182">
        <f t="shared" si="2"/>
        <v>3050</v>
      </c>
      <c r="L94" s="182">
        <f t="shared" si="2"/>
        <v>3306</v>
      </c>
    </row>
    <row r="95" spans="1:12" x14ac:dyDescent="0.25">
      <c r="A95" s="181">
        <v>10</v>
      </c>
      <c r="B95" s="79" t="s">
        <v>106</v>
      </c>
      <c r="C95" s="182">
        <v>150</v>
      </c>
      <c r="D95" s="182">
        <v>170</v>
      </c>
      <c r="E95" s="182"/>
      <c r="F95" s="182"/>
      <c r="G95" s="182"/>
      <c r="H95" s="182"/>
      <c r="I95" s="182"/>
      <c r="J95" s="182"/>
      <c r="K95" s="182">
        <f t="shared" si="2"/>
        <v>1200</v>
      </c>
      <c r="L95" s="182">
        <f t="shared" si="2"/>
        <v>1558</v>
      </c>
    </row>
    <row r="96" spans="1:12" x14ac:dyDescent="0.25">
      <c r="A96" s="181">
        <v>11</v>
      </c>
      <c r="B96" s="79" t="s">
        <v>107</v>
      </c>
      <c r="C96" s="182">
        <v>162</v>
      </c>
      <c r="D96" s="182">
        <v>158</v>
      </c>
      <c r="E96" s="182"/>
      <c r="F96" s="182"/>
      <c r="G96" s="182"/>
      <c r="H96" s="182"/>
      <c r="I96" s="182"/>
      <c r="J96" s="182"/>
      <c r="K96" s="182">
        <f t="shared" si="2"/>
        <v>1437</v>
      </c>
      <c r="L96" s="182">
        <f t="shared" si="2"/>
        <v>2130</v>
      </c>
    </row>
    <row r="97" spans="1:12" x14ac:dyDescent="0.25">
      <c r="A97" s="181">
        <v>12</v>
      </c>
      <c r="B97" s="79" t="s">
        <v>108</v>
      </c>
      <c r="C97" s="182">
        <v>1075</v>
      </c>
      <c r="D97" s="182">
        <v>1226</v>
      </c>
      <c r="E97" s="182"/>
      <c r="F97" s="182"/>
      <c r="G97" s="182"/>
      <c r="H97" s="182"/>
      <c r="I97" s="182"/>
      <c r="J97" s="182"/>
      <c r="K97" s="182">
        <f t="shared" si="2"/>
        <v>9050</v>
      </c>
      <c r="L97" s="182">
        <f t="shared" si="2"/>
        <v>11344</v>
      </c>
    </row>
    <row r="98" spans="1:12" x14ac:dyDescent="0.25">
      <c r="A98" s="181">
        <v>13</v>
      </c>
      <c r="B98" s="79" t="s">
        <v>109</v>
      </c>
      <c r="C98" s="182">
        <v>450</v>
      </c>
      <c r="D98" s="182">
        <v>455</v>
      </c>
      <c r="E98" s="182"/>
      <c r="F98" s="182"/>
      <c r="G98" s="182"/>
      <c r="H98" s="182"/>
      <c r="I98" s="182"/>
      <c r="J98" s="182"/>
      <c r="K98" s="182">
        <f t="shared" si="2"/>
        <v>3725</v>
      </c>
      <c r="L98" s="182">
        <f t="shared" si="2"/>
        <v>3840</v>
      </c>
    </row>
    <row r="99" spans="1:12" x14ac:dyDescent="0.25">
      <c r="A99" s="181">
        <v>14</v>
      </c>
      <c r="B99" s="79" t="s">
        <v>110</v>
      </c>
      <c r="C99" s="182">
        <v>50</v>
      </c>
      <c r="D99" s="182">
        <v>44</v>
      </c>
      <c r="E99" s="182"/>
      <c r="F99" s="182"/>
      <c r="G99" s="182"/>
      <c r="H99" s="182"/>
      <c r="I99" s="182"/>
      <c r="J99" s="182"/>
      <c r="K99" s="182">
        <f t="shared" si="2"/>
        <v>405</v>
      </c>
      <c r="L99" s="182">
        <f t="shared" si="2"/>
        <v>425</v>
      </c>
    </row>
    <row r="100" spans="1:12" ht="24" x14ac:dyDescent="0.25">
      <c r="A100" s="181">
        <v>15</v>
      </c>
      <c r="B100" s="79" t="s">
        <v>111</v>
      </c>
      <c r="C100" s="182">
        <v>22</v>
      </c>
      <c r="D100" s="182">
        <v>25</v>
      </c>
      <c r="E100" s="182"/>
      <c r="F100" s="182"/>
      <c r="G100" s="182"/>
      <c r="H100" s="182"/>
      <c r="I100" s="182"/>
      <c r="J100" s="182"/>
      <c r="K100" s="182">
        <f t="shared" si="2"/>
        <v>169</v>
      </c>
      <c r="L100" s="182">
        <f t="shared" si="2"/>
        <v>192</v>
      </c>
    </row>
    <row r="101" spans="1:12" x14ac:dyDescent="0.25">
      <c r="A101" s="181">
        <v>16</v>
      </c>
      <c r="B101" s="80" t="s">
        <v>112</v>
      </c>
      <c r="C101" s="182">
        <v>80</v>
      </c>
      <c r="D101" s="182">
        <v>98</v>
      </c>
      <c r="E101" s="182"/>
      <c r="F101" s="182"/>
      <c r="G101" s="182"/>
      <c r="H101" s="182"/>
      <c r="I101" s="182"/>
      <c r="J101" s="182"/>
      <c r="K101" s="182">
        <f t="shared" si="2"/>
        <v>760</v>
      </c>
      <c r="L101" s="182">
        <f t="shared" si="2"/>
        <v>809</v>
      </c>
    </row>
    <row r="102" spans="1:12" x14ac:dyDescent="0.25">
      <c r="A102" s="181">
        <v>17</v>
      </c>
      <c r="B102" s="80" t="s">
        <v>113</v>
      </c>
      <c r="C102" s="182">
        <v>5</v>
      </c>
      <c r="D102" s="182">
        <v>4</v>
      </c>
      <c r="E102" s="182"/>
      <c r="F102" s="182"/>
      <c r="G102" s="182"/>
      <c r="H102" s="182"/>
      <c r="I102" s="182"/>
      <c r="J102" s="182"/>
      <c r="K102" s="182">
        <f t="shared" ref="K102:L104" si="3">+I102+G102+E102+C102+I61+G61+E61+C61+I29+G29+E29+C29</f>
        <v>41</v>
      </c>
      <c r="L102" s="182">
        <f t="shared" si="3"/>
        <v>50</v>
      </c>
    </row>
    <row r="103" spans="1:12" x14ac:dyDescent="0.25">
      <c r="A103" s="181">
        <v>18</v>
      </c>
      <c r="B103" s="80" t="s">
        <v>114</v>
      </c>
      <c r="C103" s="182">
        <v>67</v>
      </c>
      <c r="D103" s="182">
        <v>82</v>
      </c>
      <c r="E103" s="182"/>
      <c r="F103" s="182"/>
      <c r="G103" s="182"/>
      <c r="H103" s="182"/>
      <c r="I103" s="182"/>
      <c r="J103" s="182"/>
      <c r="K103" s="182">
        <f t="shared" si="3"/>
        <v>549</v>
      </c>
      <c r="L103" s="182">
        <f t="shared" si="3"/>
        <v>765</v>
      </c>
    </row>
    <row r="104" spans="1:12" x14ac:dyDescent="0.25">
      <c r="A104" s="181">
        <v>19</v>
      </c>
      <c r="B104" s="80" t="s">
        <v>138</v>
      </c>
      <c r="C104" s="182">
        <v>11</v>
      </c>
      <c r="D104" s="182">
        <v>22</v>
      </c>
      <c r="E104" s="182"/>
      <c r="F104" s="182"/>
      <c r="G104" s="182"/>
      <c r="H104" s="182"/>
      <c r="I104" s="182"/>
      <c r="J104" s="182"/>
      <c r="K104" s="182">
        <f t="shared" si="3"/>
        <v>81</v>
      </c>
      <c r="L104" s="182">
        <f t="shared" si="3"/>
        <v>136</v>
      </c>
    </row>
    <row r="105" spans="1:12" x14ac:dyDescent="0.25">
      <c r="A105" s="216" t="s">
        <v>115</v>
      </c>
      <c r="B105" s="216"/>
      <c r="C105" s="183">
        <f t="shared" ref="C105:L105" si="4">SUM(C86:C104)</f>
        <v>3009</v>
      </c>
      <c r="D105" s="183">
        <f t="shared" si="4"/>
        <v>3353</v>
      </c>
      <c r="E105" s="183">
        <f>SUM(E86:E104)</f>
        <v>0</v>
      </c>
      <c r="F105" s="183">
        <f t="shared" si="4"/>
        <v>0</v>
      </c>
      <c r="G105" s="183">
        <f>SUM(G86:G104)</f>
        <v>0</v>
      </c>
      <c r="H105" s="183">
        <f t="shared" si="4"/>
        <v>0</v>
      </c>
      <c r="I105" s="183">
        <f t="shared" si="4"/>
        <v>0</v>
      </c>
      <c r="J105" s="183">
        <f t="shared" si="4"/>
        <v>0</v>
      </c>
      <c r="K105" s="183">
        <f t="shared" si="4"/>
        <v>25335</v>
      </c>
      <c r="L105" s="183">
        <f t="shared" si="4"/>
        <v>30527</v>
      </c>
    </row>
    <row r="106" spans="1:12" x14ac:dyDescent="0.25">
      <c r="A106" s="82"/>
      <c r="B106" s="82"/>
      <c r="C106" s="83"/>
      <c r="D106" s="83"/>
      <c r="E106" s="83"/>
      <c r="F106" s="83"/>
      <c r="G106" s="83"/>
      <c r="H106" s="83"/>
      <c r="I106" s="83"/>
      <c r="J106" s="83"/>
      <c r="K106" s="83"/>
      <c r="L106" s="83"/>
    </row>
    <row r="107" spans="1:12" x14ac:dyDescent="0.25">
      <c r="A107" s="82"/>
      <c r="B107" s="82"/>
      <c r="C107" s="60"/>
      <c r="D107" s="57"/>
      <c r="E107" s="57"/>
      <c r="F107" s="57"/>
      <c r="G107" s="57"/>
      <c r="H107" s="57"/>
      <c r="I107" s="57"/>
      <c r="J107" s="57"/>
      <c r="K107" s="57"/>
      <c r="L107" s="57"/>
    </row>
    <row r="108" spans="1:12" x14ac:dyDescent="0.25">
      <c r="A108" s="82"/>
      <c r="B108" s="82"/>
      <c r="C108" s="60"/>
      <c r="D108" s="57"/>
      <c r="E108" s="57"/>
      <c r="F108" s="57"/>
      <c r="G108" s="57"/>
      <c r="H108" s="57"/>
      <c r="I108" s="57"/>
      <c r="J108" s="57"/>
      <c r="K108" s="57"/>
      <c r="L108" s="57"/>
    </row>
    <row r="109" spans="1:12" x14ac:dyDescent="0.25">
      <c r="A109" s="82"/>
      <c r="B109" s="82"/>
      <c r="C109" s="60"/>
      <c r="D109" s="57"/>
      <c r="E109" s="57"/>
      <c r="F109" s="57"/>
      <c r="G109" s="57"/>
      <c r="H109" s="57"/>
      <c r="I109" s="57"/>
      <c r="J109" s="57"/>
      <c r="K109" s="57"/>
      <c r="L109" s="57"/>
    </row>
    <row r="110" spans="1:12" x14ac:dyDescent="0.25">
      <c r="A110" s="82"/>
      <c r="B110" s="82"/>
      <c r="C110" s="60"/>
      <c r="D110" s="57"/>
      <c r="E110" s="57"/>
      <c r="F110" s="57"/>
      <c r="G110" s="57"/>
      <c r="H110" s="57"/>
      <c r="I110" s="57"/>
      <c r="J110" s="57"/>
      <c r="K110" s="57"/>
      <c r="L110" s="57"/>
    </row>
    <row r="111" spans="1:12" x14ac:dyDescent="0.25">
      <c r="A111" s="82"/>
      <c r="B111" s="82"/>
      <c r="C111" s="60"/>
      <c r="D111" s="57"/>
      <c r="E111" s="57"/>
      <c r="F111" s="57"/>
      <c r="G111" s="57"/>
      <c r="H111" s="57"/>
      <c r="I111" s="57"/>
      <c r="J111" s="57"/>
      <c r="K111" s="57"/>
      <c r="L111" s="57"/>
    </row>
    <row r="112" spans="1:12" hidden="1" x14ac:dyDescent="0.25">
      <c r="A112" s="82"/>
      <c r="B112" s="82"/>
      <c r="C112" s="60"/>
      <c r="D112" s="57"/>
      <c r="E112" s="57"/>
      <c r="F112" s="57"/>
      <c r="G112" s="57"/>
      <c r="H112" s="57"/>
      <c r="I112" s="57"/>
      <c r="J112" s="57"/>
      <c r="K112" s="57"/>
      <c r="L112" s="57"/>
    </row>
    <row r="113" spans="1:12" hidden="1" x14ac:dyDescent="0.25">
      <c r="A113" s="82"/>
      <c r="B113" s="82"/>
      <c r="C113" s="60"/>
      <c r="D113" s="57"/>
      <c r="E113" s="57"/>
      <c r="F113" s="57"/>
      <c r="G113" s="57"/>
      <c r="H113" s="57"/>
      <c r="I113" s="57"/>
      <c r="J113" s="57"/>
      <c r="K113" s="57"/>
      <c r="L113" s="57"/>
    </row>
    <row r="114" spans="1:12" hidden="1" x14ac:dyDescent="0.25">
      <c r="A114" s="82"/>
      <c r="B114" s="82"/>
      <c r="C114" s="60"/>
      <c r="D114" s="57"/>
      <c r="E114" s="57"/>
      <c r="F114" s="57"/>
      <c r="G114" s="57"/>
      <c r="H114" s="57"/>
      <c r="I114" s="57"/>
      <c r="J114" s="57"/>
      <c r="K114" s="57"/>
      <c r="L114" s="57"/>
    </row>
    <row r="115" spans="1:12" hidden="1" x14ac:dyDescent="0.25">
      <c r="A115" s="82"/>
      <c r="B115" s="82"/>
      <c r="C115" s="60"/>
      <c r="D115" s="57"/>
      <c r="E115" s="57"/>
      <c r="F115" s="57"/>
      <c r="G115" s="57"/>
      <c r="H115" s="57"/>
      <c r="I115" s="57"/>
      <c r="J115" s="57"/>
      <c r="K115" s="57"/>
      <c r="L115" s="57"/>
    </row>
    <row r="116" spans="1:12" hidden="1" x14ac:dyDescent="0.25">
      <c r="A116" s="82"/>
      <c r="B116" s="82"/>
      <c r="C116" s="60"/>
      <c r="D116" s="57"/>
      <c r="E116" s="57"/>
      <c r="F116" s="57"/>
      <c r="G116" s="57"/>
      <c r="H116" s="57"/>
      <c r="I116" s="57"/>
      <c r="J116" s="57"/>
      <c r="K116" s="57"/>
      <c r="L116" s="57"/>
    </row>
    <row r="117" spans="1:12" hidden="1" x14ac:dyDescent="0.25">
      <c r="A117" s="82"/>
      <c r="B117" s="82"/>
      <c r="C117" s="60"/>
      <c r="D117" s="57"/>
      <c r="E117" s="57"/>
      <c r="F117" s="57"/>
      <c r="G117" s="57"/>
      <c r="H117" s="57"/>
      <c r="I117" s="57"/>
      <c r="J117" s="57"/>
      <c r="K117" s="57"/>
      <c r="L117" s="57"/>
    </row>
    <row r="118" spans="1:12" hidden="1" x14ac:dyDescent="0.25">
      <c r="A118" s="82"/>
      <c r="B118" s="82"/>
      <c r="C118" s="60"/>
      <c r="D118" s="57"/>
      <c r="E118" s="57"/>
      <c r="F118" s="57"/>
      <c r="G118" s="57"/>
      <c r="H118" s="57"/>
      <c r="I118" s="57"/>
      <c r="J118" s="57"/>
      <c r="K118" s="57"/>
      <c r="L118" s="57"/>
    </row>
    <row r="119" spans="1:12" hidden="1" x14ac:dyDescent="0.25">
      <c r="A119" s="82"/>
      <c r="B119" s="82"/>
      <c r="C119" s="60"/>
      <c r="D119" s="57"/>
      <c r="E119" s="57"/>
      <c r="F119" s="57"/>
      <c r="G119" s="57"/>
      <c r="H119" s="57"/>
      <c r="I119" s="57"/>
      <c r="J119" s="57"/>
      <c r="K119" s="57"/>
      <c r="L119" s="57"/>
    </row>
    <row r="120" spans="1:12" hidden="1" x14ac:dyDescent="0.25">
      <c r="A120" s="82"/>
      <c r="B120" s="82"/>
      <c r="C120" s="60"/>
      <c r="D120" s="57"/>
      <c r="E120" s="57"/>
      <c r="F120" s="57"/>
      <c r="G120" s="57"/>
      <c r="H120" s="57"/>
      <c r="I120" s="57"/>
      <c r="J120" s="57"/>
      <c r="K120" s="57"/>
      <c r="L120" s="57"/>
    </row>
    <row r="121" spans="1:12" hidden="1" x14ac:dyDescent="0.25">
      <c r="A121" s="82"/>
      <c r="B121" s="82"/>
      <c r="C121" s="60"/>
      <c r="D121" s="57"/>
      <c r="E121" s="57"/>
      <c r="F121" s="57"/>
      <c r="G121" s="57"/>
      <c r="H121" s="57"/>
      <c r="I121" s="57"/>
      <c r="J121" s="57"/>
      <c r="K121" s="57"/>
      <c r="L121" s="57"/>
    </row>
    <row r="122" spans="1:12" hidden="1" x14ac:dyDescent="0.25">
      <c r="A122" s="82"/>
      <c r="B122" s="82"/>
      <c r="C122" s="60"/>
      <c r="D122" s="57"/>
      <c r="E122" s="57"/>
      <c r="F122" s="57"/>
      <c r="G122" s="57"/>
      <c r="H122" s="57"/>
      <c r="I122" s="57"/>
      <c r="J122" s="57"/>
      <c r="K122" s="57"/>
      <c r="L122" s="57"/>
    </row>
    <row r="123" spans="1:12" hidden="1" x14ac:dyDescent="0.25">
      <c r="A123" s="82"/>
      <c r="B123" s="82"/>
      <c r="C123" s="60"/>
      <c r="D123" s="57"/>
      <c r="E123" s="57"/>
      <c r="F123" s="57"/>
      <c r="G123" s="57"/>
      <c r="H123" s="57"/>
      <c r="I123" s="57"/>
      <c r="J123" s="57"/>
      <c r="K123" s="57"/>
      <c r="L123" s="57"/>
    </row>
    <row r="124" spans="1:12" hidden="1" x14ac:dyDescent="0.25">
      <c r="A124" s="153"/>
      <c r="B124" s="153" t="s">
        <v>169</v>
      </c>
      <c r="C124" s="154"/>
      <c r="D124" s="155"/>
      <c r="E124" s="57"/>
      <c r="F124" s="57"/>
      <c r="G124" s="57"/>
      <c r="H124" s="57"/>
      <c r="I124" s="57"/>
      <c r="J124" s="57"/>
      <c r="K124" s="57"/>
      <c r="L124" s="57"/>
    </row>
    <row r="125" spans="1:12" hidden="1" x14ac:dyDescent="0.25">
      <c r="A125" s="217" t="s">
        <v>4</v>
      </c>
      <c r="B125" s="218" t="s">
        <v>161</v>
      </c>
      <c r="C125" s="220" t="s">
        <v>88</v>
      </c>
      <c r="D125" s="221"/>
      <c r="E125" s="57"/>
      <c r="F125" s="57"/>
      <c r="G125" s="57"/>
      <c r="H125" s="57"/>
      <c r="I125" s="57"/>
      <c r="J125" s="57"/>
      <c r="K125" s="57"/>
      <c r="L125" s="57"/>
    </row>
    <row r="126" spans="1:12" ht="15.75" hidden="1" thickBot="1" x14ac:dyDescent="0.3">
      <c r="A126" s="217"/>
      <c r="B126" s="219"/>
      <c r="C126" s="156" t="s">
        <v>99</v>
      </c>
      <c r="D126" s="157" t="s">
        <v>90</v>
      </c>
      <c r="E126" s="57"/>
      <c r="F126" s="57"/>
      <c r="G126" s="57"/>
      <c r="H126" s="57"/>
      <c r="I126" s="57"/>
      <c r="J126" s="57"/>
      <c r="K126" s="57"/>
      <c r="L126" s="57"/>
    </row>
    <row r="127" spans="1:12" hidden="1" x14ac:dyDescent="0.25">
      <c r="A127" s="158">
        <v>1</v>
      </c>
      <c r="B127" s="159" t="s">
        <v>100</v>
      </c>
      <c r="C127" s="160">
        <f t="shared" ref="C127:D142" si="5">+K13+K45+K86</f>
        <v>157</v>
      </c>
      <c r="D127" s="161">
        <f t="shared" si="5"/>
        <v>176</v>
      </c>
      <c r="E127" s="162"/>
      <c r="F127" s="57"/>
      <c r="G127" s="57"/>
      <c r="H127" s="57"/>
      <c r="I127" s="57"/>
      <c r="J127" s="57"/>
      <c r="K127" s="57"/>
      <c r="L127" s="57"/>
    </row>
    <row r="128" spans="1:12" hidden="1" x14ac:dyDescent="0.25">
      <c r="A128" s="163">
        <v>2</v>
      </c>
      <c r="B128" s="164" t="s">
        <v>101</v>
      </c>
      <c r="C128" s="160">
        <f t="shared" si="5"/>
        <v>134</v>
      </c>
      <c r="D128" s="161">
        <f t="shared" si="5"/>
        <v>141</v>
      </c>
      <c r="E128" s="162"/>
      <c r="F128" s="57"/>
      <c r="G128" s="57"/>
      <c r="H128" s="57"/>
      <c r="I128" s="57"/>
      <c r="J128" s="57"/>
      <c r="K128" s="57"/>
      <c r="L128" s="57"/>
    </row>
    <row r="129" spans="1:12" hidden="1" x14ac:dyDescent="0.25">
      <c r="A129" s="163">
        <v>3</v>
      </c>
      <c r="B129" s="164" t="s">
        <v>102</v>
      </c>
      <c r="C129" s="160">
        <f t="shared" si="5"/>
        <v>708</v>
      </c>
      <c r="D129" s="161">
        <f t="shared" si="5"/>
        <v>730</v>
      </c>
      <c r="E129" s="162"/>
      <c r="F129" s="57"/>
      <c r="G129" s="57"/>
      <c r="H129" s="57"/>
      <c r="I129" s="57"/>
      <c r="J129" s="57"/>
      <c r="K129" s="57"/>
      <c r="L129" s="57"/>
    </row>
    <row r="130" spans="1:12" hidden="1" x14ac:dyDescent="0.25">
      <c r="A130" s="163">
        <v>4</v>
      </c>
      <c r="B130" s="164" t="s">
        <v>103</v>
      </c>
      <c r="C130" s="160">
        <f t="shared" si="5"/>
        <v>122</v>
      </c>
      <c r="D130" s="161">
        <f t="shared" si="5"/>
        <v>106</v>
      </c>
      <c r="E130" s="162"/>
      <c r="F130" s="57"/>
      <c r="G130" s="57"/>
      <c r="H130" s="57"/>
      <c r="I130" s="57"/>
      <c r="J130" s="57"/>
      <c r="K130" s="57"/>
      <c r="L130" s="57"/>
    </row>
    <row r="131" spans="1:12" ht="24" hidden="1" x14ac:dyDescent="0.25">
      <c r="A131" s="163">
        <v>5</v>
      </c>
      <c r="B131" s="164" t="s">
        <v>177</v>
      </c>
      <c r="C131" s="160">
        <f t="shared" si="5"/>
        <v>11</v>
      </c>
      <c r="D131" s="161">
        <f t="shared" si="5"/>
        <v>8</v>
      </c>
      <c r="E131" s="162"/>
      <c r="F131" s="57"/>
      <c r="G131" s="57"/>
      <c r="H131" s="57"/>
      <c r="I131" s="57"/>
      <c r="J131" s="57"/>
      <c r="K131" s="57"/>
      <c r="L131" s="57"/>
    </row>
    <row r="132" spans="1:12" ht="36" hidden="1" x14ac:dyDescent="0.25">
      <c r="A132" s="163">
        <v>6</v>
      </c>
      <c r="B132" s="164" t="s">
        <v>178</v>
      </c>
      <c r="C132" s="160">
        <f t="shared" si="5"/>
        <v>19</v>
      </c>
      <c r="D132" s="161">
        <f t="shared" si="5"/>
        <v>12</v>
      </c>
      <c r="E132" s="162"/>
      <c r="F132" s="57"/>
      <c r="G132" s="57"/>
      <c r="H132" s="57"/>
      <c r="I132" s="57"/>
      <c r="J132" s="57"/>
      <c r="K132" s="57"/>
      <c r="L132" s="57"/>
    </row>
    <row r="133" spans="1:12" ht="36" hidden="1" x14ac:dyDescent="0.25">
      <c r="A133" s="163">
        <v>7</v>
      </c>
      <c r="B133" s="164" t="s">
        <v>179</v>
      </c>
      <c r="C133" s="160">
        <f t="shared" si="5"/>
        <v>17</v>
      </c>
      <c r="D133" s="161">
        <f t="shared" si="5"/>
        <v>25</v>
      </c>
      <c r="E133" s="162"/>
      <c r="F133" s="57"/>
      <c r="G133" s="57"/>
      <c r="H133" s="57"/>
      <c r="I133" s="57"/>
      <c r="J133" s="57"/>
      <c r="K133" s="57"/>
      <c r="L133" s="57"/>
    </row>
    <row r="134" spans="1:12" hidden="1" x14ac:dyDescent="0.25">
      <c r="A134" s="163">
        <v>8</v>
      </c>
      <c r="B134" s="164" t="s">
        <v>104</v>
      </c>
      <c r="C134" s="160">
        <f t="shared" si="5"/>
        <v>3700</v>
      </c>
      <c r="D134" s="161">
        <f t="shared" si="5"/>
        <v>4774</v>
      </c>
      <c r="E134" s="162"/>
      <c r="F134" s="57"/>
      <c r="G134" s="57"/>
      <c r="H134" s="57"/>
      <c r="I134" s="57"/>
      <c r="J134" s="57"/>
      <c r="K134" s="57"/>
      <c r="L134" s="57"/>
    </row>
    <row r="135" spans="1:12" hidden="1" x14ac:dyDescent="0.25">
      <c r="A135" s="163">
        <v>9</v>
      </c>
      <c r="B135" s="164" t="s">
        <v>105</v>
      </c>
      <c r="C135" s="160">
        <f t="shared" si="5"/>
        <v>3050</v>
      </c>
      <c r="D135" s="161">
        <f t="shared" si="5"/>
        <v>3306</v>
      </c>
      <c r="E135" s="162"/>
      <c r="F135" s="57"/>
      <c r="G135" s="57"/>
      <c r="H135" s="57"/>
      <c r="I135" s="57"/>
      <c r="J135" s="57"/>
      <c r="K135" s="57"/>
      <c r="L135" s="57"/>
    </row>
    <row r="136" spans="1:12" hidden="1" x14ac:dyDescent="0.25">
      <c r="A136" s="163">
        <v>10</v>
      </c>
      <c r="B136" s="164" t="s">
        <v>106</v>
      </c>
      <c r="C136" s="160">
        <f t="shared" si="5"/>
        <v>1200</v>
      </c>
      <c r="D136" s="161">
        <f t="shared" si="5"/>
        <v>1558</v>
      </c>
      <c r="E136" s="162"/>
      <c r="F136" s="57"/>
      <c r="G136" s="57"/>
      <c r="H136" s="57"/>
      <c r="I136" s="57"/>
      <c r="J136" s="57"/>
      <c r="K136" s="57"/>
      <c r="L136" s="57"/>
    </row>
    <row r="137" spans="1:12" hidden="1" x14ac:dyDescent="0.25">
      <c r="A137" s="163">
        <v>11</v>
      </c>
      <c r="B137" s="164" t="s">
        <v>107</v>
      </c>
      <c r="C137" s="160">
        <f t="shared" si="5"/>
        <v>1437</v>
      </c>
      <c r="D137" s="161">
        <f t="shared" si="5"/>
        <v>2130</v>
      </c>
      <c r="E137" s="162"/>
      <c r="F137" s="57"/>
      <c r="G137" s="57"/>
      <c r="H137" s="57"/>
      <c r="I137" s="57"/>
      <c r="J137" s="57"/>
      <c r="K137" s="57"/>
      <c r="L137" s="57"/>
    </row>
    <row r="138" spans="1:12" hidden="1" x14ac:dyDescent="0.25">
      <c r="A138" s="163">
        <v>12</v>
      </c>
      <c r="B138" s="164" t="s">
        <v>108</v>
      </c>
      <c r="C138" s="160">
        <f t="shared" si="5"/>
        <v>9050</v>
      </c>
      <c r="D138" s="161">
        <f t="shared" si="5"/>
        <v>11344</v>
      </c>
      <c r="E138" s="162"/>
      <c r="F138" s="57"/>
      <c r="G138" s="57"/>
      <c r="H138" s="57"/>
      <c r="I138" s="57"/>
      <c r="J138" s="57"/>
      <c r="K138" s="57"/>
      <c r="L138" s="57"/>
    </row>
    <row r="139" spans="1:12" hidden="1" x14ac:dyDescent="0.25">
      <c r="A139" s="163">
        <v>13</v>
      </c>
      <c r="B139" s="164" t="s">
        <v>109</v>
      </c>
      <c r="C139" s="160">
        <f t="shared" si="5"/>
        <v>3725</v>
      </c>
      <c r="D139" s="161">
        <f t="shared" si="5"/>
        <v>3840</v>
      </c>
      <c r="E139" s="162"/>
      <c r="F139" s="57"/>
      <c r="G139" s="57"/>
      <c r="H139" s="57"/>
      <c r="I139" s="57"/>
      <c r="J139" s="57"/>
      <c r="K139" s="57"/>
      <c r="L139" s="57"/>
    </row>
    <row r="140" spans="1:12" hidden="1" x14ac:dyDescent="0.25">
      <c r="A140" s="163">
        <v>14</v>
      </c>
      <c r="B140" s="164" t="s">
        <v>110</v>
      </c>
      <c r="C140" s="160">
        <f t="shared" si="5"/>
        <v>405</v>
      </c>
      <c r="D140" s="161">
        <f t="shared" si="5"/>
        <v>425</v>
      </c>
      <c r="E140" s="162"/>
      <c r="F140" s="57"/>
      <c r="G140" s="57"/>
      <c r="H140" s="57"/>
      <c r="I140" s="57"/>
      <c r="J140" s="57"/>
      <c r="K140" s="57"/>
      <c r="L140" s="57"/>
    </row>
    <row r="141" spans="1:12" ht="24" hidden="1" x14ac:dyDescent="0.25">
      <c r="A141" s="163">
        <v>15</v>
      </c>
      <c r="B141" s="164" t="s">
        <v>111</v>
      </c>
      <c r="C141" s="160">
        <f t="shared" si="5"/>
        <v>169</v>
      </c>
      <c r="D141" s="161">
        <f t="shared" si="5"/>
        <v>192</v>
      </c>
      <c r="E141" s="162"/>
      <c r="F141" s="57"/>
      <c r="G141" s="57"/>
      <c r="H141" s="57"/>
      <c r="I141" s="57"/>
      <c r="J141" s="57"/>
      <c r="K141" s="57"/>
      <c r="L141" s="57"/>
    </row>
    <row r="142" spans="1:12" hidden="1" x14ac:dyDescent="0.25">
      <c r="A142" s="163">
        <v>16</v>
      </c>
      <c r="B142" s="165" t="s">
        <v>112</v>
      </c>
      <c r="C142" s="160">
        <f t="shared" si="5"/>
        <v>760</v>
      </c>
      <c r="D142" s="161">
        <f t="shared" si="5"/>
        <v>809</v>
      </c>
      <c r="E142" s="162"/>
      <c r="F142" s="57"/>
      <c r="G142" s="57"/>
      <c r="H142" s="57"/>
      <c r="I142" s="57"/>
      <c r="J142" s="57"/>
      <c r="K142" s="57"/>
      <c r="L142" s="57"/>
    </row>
    <row r="143" spans="1:12" hidden="1" x14ac:dyDescent="0.25">
      <c r="A143" s="163">
        <v>17</v>
      </c>
      <c r="B143" s="165" t="s">
        <v>113</v>
      </c>
      <c r="C143" s="160">
        <f t="shared" ref="C143:D145" si="6">+K29+K61+K102</f>
        <v>41</v>
      </c>
      <c r="D143" s="161">
        <f t="shared" si="6"/>
        <v>50</v>
      </c>
      <c r="E143" s="162"/>
      <c r="F143" s="57"/>
      <c r="G143" s="57"/>
      <c r="H143" s="57"/>
      <c r="I143" s="57"/>
      <c r="J143" s="57"/>
      <c r="K143" s="57"/>
      <c r="L143" s="57"/>
    </row>
    <row r="144" spans="1:12" hidden="1" x14ac:dyDescent="0.25">
      <c r="A144" s="163">
        <v>18</v>
      </c>
      <c r="B144" s="165" t="s">
        <v>114</v>
      </c>
      <c r="C144" s="160">
        <f t="shared" si="6"/>
        <v>549</v>
      </c>
      <c r="D144" s="161">
        <f t="shared" si="6"/>
        <v>765</v>
      </c>
      <c r="E144" s="162"/>
      <c r="F144" s="57"/>
      <c r="G144" s="57"/>
      <c r="H144" s="57"/>
      <c r="I144" s="57"/>
      <c r="J144" s="57"/>
      <c r="K144" s="57"/>
      <c r="L144" s="57"/>
    </row>
    <row r="145" spans="1:12" hidden="1" x14ac:dyDescent="0.25">
      <c r="A145" s="163">
        <v>19</v>
      </c>
      <c r="B145" s="165" t="s">
        <v>138</v>
      </c>
      <c r="C145" s="160">
        <f t="shared" si="6"/>
        <v>81</v>
      </c>
      <c r="D145" s="161">
        <f t="shared" si="6"/>
        <v>136</v>
      </c>
      <c r="E145" s="162"/>
      <c r="F145" s="57"/>
      <c r="G145" s="57"/>
      <c r="H145" s="57"/>
      <c r="I145" s="57"/>
      <c r="J145" s="57"/>
      <c r="K145" s="57"/>
      <c r="L145" s="57"/>
    </row>
    <row r="146" spans="1:12" ht="15.75" hidden="1" thickBot="1" x14ac:dyDescent="0.3">
      <c r="A146" s="222" t="s">
        <v>115</v>
      </c>
      <c r="B146" s="223"/>
      <c r="C146" s="166">
        <f>SUM(C127:C145)</f>
        <v>25335</v>
      </c>
      <c r="D146" s="167">
        <f>SUM(D127:D145)</f>
        <v>30527</v>
      </c>
      <c r="E146" s="57"/>
      <c r="F146" s="57"/>
      <c r="G146" s="57"/>
      <c r="H146" s="57"/>
      <c r="I146" s="57"/>
      <c r="J146" s="57"/>
      <c r="K146" s="57"/>
      <c r="L146" s="57"/>
    </row>
    <row r="147" spans="1:12" hidden="1" x14ac:dyDescent="0.25">
      <c r="A147" s="82"/>
      <c r="B147" s="82"/>
      <c r="C147" s="60"/>
      <c r="D147" s="57"/>
      <c r="E147" s="57"/>
      <c r="F147" s="57"/>
      <c r="G147" s="57"/>
      <c r="H147" s="57"/>
      <c r="I147" s="57"/>
      <c r="J147" s="57"/>
      <c r="K147" s="57"/>
      <c r="L147" s="57"/>
    </row>
    <row r="148" spans="1:12" hidden="1" x14ac:dyDescent="0.25">
      <c r="A148" s="82"/>
      <c r="B148" s="82"/>
      <c r="C148" s="60"/>
      <c r="D148" s="57"/>
      <c r="E148" s="57"/>
      <c r="F148" s="57"/>
      <c r="G148" s="57"/>
      <c r="H148" s="57"/>
      <c r="I148" s="57"/>
      <c r="J148" s="57"/>
      <c r="K148" s="57"/>
      <c r="L148" s="57"/>
    </row>
    <row r="149" spans="1:12" hidden="1" x14ac:dyDescent="0.25">
      <c r="A149" s="82"/>
      <c r="B149" s="82"/>
      <c r="C149" s="60"/>
      <c r="D149" s="57"/>
      <c r="E149" s="57"/>
      <c r="F149" s="57"/>
      <c r="G149" s="57"/>
      <c r="H149" s="57"/>
      <c r="I149" s="57"/>
      <c r="J149" s="57"/>
      <c r="K149" s="57"/>
      <c r="L149" s="57"/>
    </row>
    <row r="150" spans="1:12" hidden="1" x14ac:dyDescent="0.25">
      <c r="A150" s="82"/>
      <c r="B150" s="82"/>
      <c r="C150" s="60"/>
      <c r="D150" s="57"/>
      <c r="E150" s="57"/>
      <c r="F150" s="57"/>
      <c r="G150" s="57"/>
      <c r="H150" s="57"/>
      <c r="I150" s="57"/>
      <c r="J150" s="57"/>
      <c r="K150" s="57"/>
      <c r="L150" s="57"/>
    </row>
    <row r="151" spans="1:12" hidden="1" x14ac:dyDescent="0.25">
      <c r="A151" s="82"/>
      <c r="B151" s="82"/>
      <c r="C151" s="60"/>
      <c r="D151" s="57"/>
      <c r="E151" s="57"/>
      <c r="F151" s="57"/>
      <c r="G151" s="57"/>
      <c r="H151" s="57"/>
      <c r="I151" s="57"/>
      <c r="J151" s="57"/>
      <c r="K151" s="57"/>
      <c r="L151" s="57"/>
    </row>
    <row r="152" spans="1:12" hidden="1" x14ac:dyDescent="0.25">
      <c r="A152" s="82"/>
      <c r="B152" s="82"/>
      <c r="C152" s="60"/>
      <c r="D152" s="57"/>
      <c r="E152" s="57"/>
      <c r="F152" s="57"/>
      <c r="G152" s="57"/>
      <c r="H152" s="57"/>
      <c r="I152" s="57"/>
      <c r="J152" s="57"/>
      <c r="K152" s="57"/>
      <c r="L152" s="57"/>
    </row>
    <row r="153" spans="1:12" hidden="1" x14ac:dyDescent="0.25">
      <c r="A153" s="82"/>
      <c r="B153" s="82"/>
      <c r="C153" s="60"/>
      <c r="D153" s="57"/>
      <c r="E153" s="57"/>
      <c r="F153" s="57"/>
      <c r="G153" s="57"/>
      <c r="H153" s="57"/>
      <c r="I153" s="57"/>
      <c r="J153" s="57"/>
      <c r="K153" s="57"/>
      <c r="L153" s="57"/>
    </row>
    <row r="154" spans="1:12" hidden="1" x14ac:dyDescent="0.25">
      <c r="A154" s="82"/>
      <c r="B154" s="82"/>
      <c r="C154" s="60"/>
      <c r="D154" s="57"/>
      <c r="E154" s="57"/>
      <c r="F154" s="57"/>
      <c r="G154" s="57"/>
      <c r="H154" s="57"/>
      <c r="I154" s="57"/>
      <c r="J154" s="57"/>
      <c r="K154" s="57"/>
      <c r="L154" s="57"/>
    </row>
    <row r="155" spans="1:12" hidden="1" x14ac:dyDescent="0.25">
      <c r="A155" s="82"/>
      <c r="B155" s="82"/>
      <c r="C155" s="60"/>
      <c r="D155" s="57"/>
      <c r="E155" s="57"/>
      <c r="F155" s="57"/>
      <c r="G155" s="57"/>
      <c r="H155" s="57"/>
      <c r="I155" s="57"/>
      <c r="J155" s="57"/>
      <c r="K155" s="57"/>
      <c r="L155" s="57"/>
    </row>
    <row r="156" spans="1:12" hidden="1" x14ac:dyDescent="0.25">
      <c r="A156" s="82"/>
      <c r="B156" s="82"/>
      <c r="C156" s="60"/>
      <c r="D156" s="57"/>
      <c r="E156" s="57"/>
      <c r="F156" s="57"/>
      <c r="G156" s="57"/>
      <c r="H156" s="57"/>
      <c r="I156" s="57"/>
      <c r="J156" s="57"/>
      <c r="K156" s="57"/>
      <c r="L156" s="57"/>
    </row>
    <row r="157" spans="1:12" hidden="1" x14ac:dyDescent="0.25">
      <c r="A157" s="82"/>
      <c r="B157" s="82"/>
      <c r="C157" s="60"/>
      <c r="D157" s="57"/>
      <c r="E157" s="57"/>
      <c r="F157" s="57"/>
      <c r="G157" s="57"/>
      <c r="H157" s="57"/>
      <c r="I157" s="57"/>
      <c r="J157" s="57"/>
      <c r="K157" s="57"/>
      <c r="L157" s="57"/>
    </row>
    <row r="158" spans="1:12" hidden="1" x14ac:dyDescent="0.25">
      <c r="A158" s="82"/>
      <c r="B158" s="82"/>
      <c r="C158" s="60"/>
      <c r="D158" s="57"/>
      <c r="E158" s="57"/>
      <c r="F158" s="57"/>
      <c r="G158" s="57"/>
      <c r="H158" s="57"/>
      <c r="I158" s="57"/>
      <c r="J158" s="57"/>
      <c r="K158" s="57"/>
      <c r="L158" s="57"/>
    </row>
    <row r="159" spans="1:12" hidden="1" x14ac:dyDescent="0.25">
      <c r="A159" s="82"/>
      <c r="B159" s="82"/>
      <c r="C159" s="60"/>
      <c r="D159" s="57"/>
      <c r="E159" s="57"/>
      <c r="F159" s="57"/>
      <c r="G159" s="57"/>
      <c r="H159" s="57"/>
      <c r="I159" s="57"/>
      <c r="J159" s="57"/>
      <c r="K159" s="57"/>
      <c r="L159" s="57"/>
    </row>
    <row r="160" spans="1:12" hidden="1" x14ac:dyDescent="0.25">
      <c r="A160" s="82"/>
      <c r="B160" s="82"/>
      <c r="C160" s="60"/>
      <c r="D160" s="57"/>
      <c r="E160" s="57"/>
      <c r="F160" s="57"/>
      <c r="G160" s="57"/>
      <c r="H160" s="57"/>
      <c r="I160" s="57"/>
      <c r="J160" s="57"/>
      <c r="K160" s="57"/>
      <c r="L160" s="57"/>
    </row>
    <row r="161" spans="1:12" hidden="1" x14ac:dyDescent="0.25">
      <c r="A161" s="82"/>
      <c r="B161" s="82"/>
      <c r="C161" s="60"/>
      <c r="D161" s="57"/>
      <c r="E161" s="57"/>
      <c r="F161" s="57"/>
      <c r="G161" s="57"/>
      <c r="H161" s="57"/>
      <c r="I161" s="57"/>
      <c r="J161" s="57"/>
      <c r="K161" s="57"/>
      <c r="L161" s="57"/>
    </row>
    <row r="162" spans="1:12" hidden="1" x14ac:dyDescent="0.25">
      <c r="A162" s="82"/>
      <c r="B162" s="82"/>
      <c r="C162" s="60"/>
      <c r="D162" s="57"/>
      <c r="E162" s="57"/>
      <c r="F162" s="57"/>
      <c r="G162" s="57"/>
      <c r="H162" s="57"/>
      <c r="I162" s="57"/>
      <c r="J162" s="57"/>
      <c r="K162" s="57"/>
      <c r="L162" s="57"/>
    </row>
    <row r="163" spans="1:12" hidden="1" x14ac:dyDescent="0.25">
      <c r="A163" s="82"/>
      <c r="B163" s="82"/>
      <c r="C163" s="60"/>
      <c r="D163" s="57"/>
      <c r="E163" s="57"/>
      <c r="F163" s="57"/>
      <c r="G163" s="57"/>
      <c r="H163" s="57"/>
      <c r="I163" s="57"/>
      <c r="J163" s="57"/>
      <c r="K163" s="57"/>
      <c r="L163" s="57"/>
    </row>
    <row r="164" spans="1:12" hidden="1" x14ac:dyDescent="0.25">
      <c r="A164" s="82"/>
      <c r="B164" s="82"/>
      <c r="C164" s="60"/>
      <c r="D164" s="57"/>
      <c r="E164" s="57"/>
      <c r="F164" s="57"/>
      <c r="G164" s="57"/>
      <c r="H164" s="57"/>
      <c r="I164" s="57"/>
      <c r="J164" s="57"/>
      <c r="K164" s="57"/>
      <c r="L164" s="57"/>
    </row>
    <row r="165" spans="1:12" hidden="1" x14ac:dyDescent="0.25">
      <c r="A165" s="82"/>
      <c r="B165" s="82"/>
      <c r="C165" s="60"/>
      <c r="D165" s="57"/>
      <c r="E165" s="57"/>
      <c r="F165" s="57"/>
      <c r="G165" s="57"/>
      <c r="H165" s="57"/>
      <c r="I165" s="57"/>
      <c r="J165" s="57"/>
      <c r="K165" s="57"/>
      <c r="L165" s="57"/>
    </row>
    <row r="166" spans="1:12" hidden="1" x14ac:dyDescent="0.25">
      <c r="A166" s="82"/>
      <c r="B166" s="82"/>
      <c r="C166" s="60"/>
      <c r="D166" s="57"/>
      <c r="E166" s="57"/>
      <c r="F166" s="57"/>
      <c r="G166" s="57"/>
      <c r="H166" s="57"/>
      <c r="I166" s="57"/>
      <c r="J166" s="57"/>
      <c r="K166" s="57"/>
      <c r="L166" s="57"/>
    </row>
    <row r="167" spans="1:12" x14ac:dyDescent="0.25">
      <c r="A167" s="82"/>
      <c r="B167" s="82"/>
      <c r="C167" s="60"/>
      <c r="D167" s="57"/>
      <c r="E167" s="57"/>
      <c r="F167" s="57"/>
      <c r="G167" s="57"/>
      <c r="H167" s="57"/>
      <c r="I167" s="57"/>
      <c r="J167" s="57"/>
      <c r="K167" s="57"/>
      <c r="L167" s="57"/>
    </row>
    <row r="168" spans="1:12" x14ac:dyDescent="0.25">
      <c r="A168" s="82"/>
      <c r="B168" s="82"/>
      <c r="C168" s="60"/>
      <c r="D168" s="57"/>
      <c r="E168" s="57"/>
      <c r="F168" s="57"/>
      <c r="G168" s="57"/>
      <c r="H168" s="57"/>
      <c r="I168" s="57"/>
      <c r="J168" s="57"/>
      <c r="K168" s="57"/>
      <c r="L168" s="57"/>
    </row>
    <row r="169" spans="1:12" x14ac:dyDescent="0.25">
      <c r="A169" s="82"/>
      <c r="B169" s="82"/>
      <c r="C169" s="60"/>
      <c r="D169" s="57"/>
      <c r="E169" s="57"/>
      <c r="F169" s="57"/>
      <c r="G169" s="57"/>
      <c r="H169" s="57"/>
      <c r="I169" s="57"/>
      <c r="J169" s="57"/>
      <c r="K169" s="57"/>
      <c r="L169" s="57"/>
    </row>
    <row r="170" spans="1:12" x14ac:dyDescent="0.25">
      <c r="A170" s="82"/>
      <c r="B170" s="82"/>
      <c r="C170" s="60"/>
      <c r="D170" s="57"/>
      <c r="E170" s="57"/>
      <c r="F170" s="57"/>
      <c r="G170" s="57"/>
      <c r="H170" s="57"/>
      <c r="I170" s="57"/>
      <c r="J170" s="57"/>
      <c r="K170" s="57"/>
      <c r="L170" s="57"/>
    </row>
    <row r="171" spans="1:12" x14ac:dyDescent="0.25">
      <c r="A171" s="82"/>
      <c r="B171" s="82"/>
      <c r="C171" s="60"/>
      <c r="D171" s="57"/>
      <c r="E171" s="57"/>
      <c r="F171" s="57"/>
      <c r="G171" s="57"/>
      <c r="H171" s="57"/>
      <c r="I171" s="57"/>
      <c r="J171" s="57"/>
      <c r="K171" s="57"/>
      <c r="L171" s="57"/>
    </row>
    <row r="172" spans="1:12" x14ac:dyDescent="0.25">
      <c r="A172" s="82"/>
      <c r="B172" s="82"/>
      <c r="C172" s="60"/>
      <c r="D172" s="57"/>
      <c r="E172" s="57"/>
      <c r="F172" s="57"/>
      <c r="G172" s="57"/>
      <c r="H172" s="57"/>
      <c r="I172" s="57"/>
      <c r="J172" s="57"/>
      <c r="K172" s="57"/>
      <c r="L172" s="57"/>
    </row>
    <row r="173" spans="1:12" x14ac:dyDescent="0.25">
      <c r="A173" s="82"/>
      <c r="B173" s="82"/>
      <c r="C173" s="60"/>
      <c r="D173" s="57"/>
      <c r="E173" s="57"/>
      <c r="F173" s="57"/>
      <c r="G173" s="57"/>
      <c r="H173" s="57"/>
      <c r="I173" s="57"/>
      <c r="J173" s="57"/>
      <c r="K173" s="57"/>
      <c r="L173" s="57"/>
    </row>
    <row r="175" spans="1:12" x14ac:dyDescent="0.25">
      <c r="B175" s="40" t="s">
        <v>52</v>
      </c>
      <c r="C175" t="s">
        <v>78</v>
      </c>
      <c r="F175" s="2" t="s">
        <v>116</v>
      </c>
      <c r="H175" t="s">
        <v>119</v>
      </c>
    </row>
    <row r="176" spans="1:12" ht="15" customHeight="1" x14ac:dyDescent="0.25">
      <c r="C176" s="186" t="s">
        <v>117</v>
      </c>
      <c r="D176" s="186"/>
      <c r="E176" s="186"/>
      <c r="F176" s="2"/>
      <c r="G176" s="2"/>
      <c r="H176" s="2" t="s">
        <v>164</v>
      </c>
      <c r="I176" s="2"/>
      <c r="J176" s="2"/>
      <c r="K176" s="2"/>
    </row>
    <row r="177" spans="2:11" ht="15" customHeight="1" x14ac:dyDescent="0.25">
      <c r="C177" s="186" t="s">
        <v>118</v>
      </c>
      <c r="D177" s="186"/>
      <c r="E177" s="186"/>
      <c r="F177" s="2"/>
      <c r="G177" s="2"/>
      <c r="H177" s="2" t="s">
        <v>165</v>
      </c>
      <c r="I177" s="2"/>
      <c r="J177" s="2"/>
      <c r="K177" s="2"/>
    </row>
    <row r="178" spans="2:11" x14ac:dyDescent="0.25">
      <c r="B178" s="40" t="s">
        <v>57</v>
      </c>
      <c r="C178" s="2" t="s">
        <v>180</v>
      </c>
      <c r="G178" s="2"/>
    </row>
  </sheetData>
  <mergeCells count="36">
    <mergeCell ref="I11:J11"/>
    <mergeCell ref="B2:C2"/>
    <mergeCell ref="A4:L4"/>
    <mergeCell ref="A6:L6"/>
    <mergeCell ref="A7:L7"/>
    <mergeCell ref="A8:L8"/>
    <mergeCell ref="B10:L10"/>
    <mergeCell ref="A11:A12"/>
    <mergeCell ref="B11:B12"/>
    <mergeCell ref="C11:D11"/>
    <mergeCell ref="E11:F11"/>
    <mergeCell ref="G11:H11"/>
    <mergeCell ref="A32:B32"/>
    <mergeCell ref="B42:L42"/>
    <mergeCell ref="A43:A44"/>
    <mergeCell ref="B43:B44"/>
    <mergeCell ref="C43:D43"/>
    <mergeCell ref="E43:F43"/>
    <mergeCell ref="G43:H43"/>
    <mergeCell ref="I43:J43"/>
    <mergeCell ref="A64:B64"/>
    <mergeCell ref="B83:L83"/>
    <mergeCell ref="A84:A85"/>
    <mergeCell ref="B84:B85"/>
    <mergeCell ref="C84:D84"/>
    <mergeCell ref="E84:F84"/>
    <mergeCell ref="G84:H84"/>
    <mergeCell ref="I84:J84"/>
    <mergeCell ref="K84:L84"/>
    <mergeCell ref="C177:E177"/>
    <mergeCell ref="A105:B105"/>
    <mergeCell ref="A125:A126"/>
    <mergeCell ref="B125:B126"/>
    <mergeCell ref="C125:D125"/>
    <mergeCell ref="A146:B146"/>
    <mergeCell ref="C176:E176"/>
  </mergeCells>
  <hyperlinks>
    <hyperlink ref="A8" r:id="rId1" xr:uid="{4F69CE69-01C2-4DEB-8166-2F184332614B}"/>
  </hyperlinks>
  <pageMargins left="0" right="0" top="0.15748031496062992" bottom="0.15748031496062992" header="0" footer="0"/>
  <pageSetup scale="89" orientation="landscape" r:id="rId2"/>
  <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AEA6F7-022A-4C36-B82C-F8A7FB099390}">
  <dimension ref="A1:L166"/>
  <sheetViews>
    <sheetView topLeftCell="A74" workbookViewId="0">
      <selection activeCell="F84" sqref="F84"/>
    </sheetView>
  </sheetViews>
  <sheetFormatPr baseColWidth="10" defaultRowHeight="15" x14ac:dyDescent="0.25"/>
  <cols>
    <col min="1" max="1" width="5.42578125" customWidth="1"/>
    <col min="2" max="2" width="29" customWidth="1"/>
    <col min="3" max="3" width="12.28515625" customWidth="1"/>
    <col min="4" max="4" width="10.5703125" customWidth="1"/>
    <col min="5" max="5" width="13.140625" customWidth="1"/>
    <col min="6" max="6" width="10.85546875" customWidth="1"/>
    <col min="7" max="7" width="12.5703125" customWidth="1"/>
    <col min="11" max="11" width="12.7109375" customWidth="1"/>
    <col min="12" max="12" width="10.5703125" customWidth="1"/>
    <col min="13" max="13" width="14.140625" bestFit="1" customWidth="1"/>
    <col min="14" max="14" width="11.7109375" bestFit="1" customWidth="1"/>
    <col min="257" max="257" width="5.42578125" customWidth="1"/>
    <col min="258" max="258" width="29" customWidth="1"/>
    <col min="259" max="259" width="12.28515625" customWidth="1"/>
    <col min="260" max="260" width="10.5703125" customWidth="1"/>
    <col min="261" max="261" width="13.140625" customWidth="1"/>
    <col min="262" max="262" width="10.85546875" customWidth="1"/>
    <col min="263" max="263" width="12.5703125" customWidth="1"/>
    <col min="267" max="267" width="12.7109375" customWidth="1"/>
    <col min="268" max="268" width="10.5703125" customWidth="1"/>
    <col min="269" max="269" width="14.140625" bestFit="1" customWidth="1"/>
    <col min="270" max="270" width="11.7109375" bestFit="1" customWidth="1"/>
    <col min="513" max="513" width="5.42578125" customWidth="1"/>
    <col min="514" max="514" width="29" customWidth="1"/>
    <col min="515" max="515" width="12.28515625" customWidth="1"/>
    <col min="516" max="516" width="10.5703125" customWidth="1"/>
    <col min="517" max="517" width="13.140625" customWidth="1"/>
    <col min="518" max="518" width="10.85546875" customWidth="1"/>
    <col min="519" max="519" width="12.5703125" customWidth="1"/>
    <col min="523" max="523" width="12.7109375" customWidth="1"/>
    <col min="524" max="524" width="10.5703125" customWidth="1"/>
    <col min="525" max="525" width="14.140625" bestFit="1" customWidth="1"/>
    <col min="526" max="526" width="11.7109375" bestFit="1" customWidth="1"/>
    <col min="769" max="769" width="5.42578125" customWidth="1"/>
    <col min="770" max="770" width="29" customWidth="1"/>
    <col min="771" max="771" width="12.28515625" customWidth="1"/>
    <col min="772" max="772" width="10.5703125" customWidth="1"/>
    <col min="773" max="773" width="13.140625" customWidth="1"/>
    <col min="774" max="774" width="10.85546875" customWidth="1"/>
    <col min="775" max="775" width="12.5703125" customWidth="1"/>
    <col min="779" max="779" width="12.7109375" customWidth="1"/>
    <col min="780" max="780" width="10.5703125" customWidth="1"/>
    <col min="781" max="781" width="14.140625" bestFit="1" customWidth="1"/>
    <col min="782" max="782" width="11.7109375" bestFit="1" customWidth="1"/>
    <col min="1025" max="1025" width="5.42578125" customWidth="1"/>
    <col min="1026" max="1026" width="29" customWidth="1"/>
    <col min="1027" max="1027" width="12.28515625" customWidth="1"/>
    <col min="1028" max="1028" width="10.5703125" customWidth="1"/>
    <col min="1029" max="1029" width="13.140625" customWidth="1"/>
    <col min="1030" max="1030" width="10.85546875" customWidth="1"/>
    <col min="1031" max="1031" width="12.5703125" customWidth="1"/>
    <col min="1035" max="1035" width="12.7109375" customWidth="1"/>
    <col min="1036" max="1036" width="10.5703125" customWidth="1"/>
    <col min="1037" max="1037" width="14.140625" bestFit="1" customWidth="1"/>
    <col min="1038" max="1038" width="11.7109375" bestFit="1" customWidth="1"/>
    <col min="1281" max="1281" width="5.42578125" customWidth="1"/>
    <col min="1282" max="1282" width="29" customWidth="1"/>
    <col min="1283" max="1283" width="12.28515625" customWidth="1"/>
    <col min="1284" max="1284" width="10.5703125" customWidth="1"/>
    <col min="1285" max="1285" width="13.140625" customWidth="1"/>
    <col min="1286" max="1286" width="10.85546875" customWidth="1"/>
    <col min="1287" max="1287" width="12.5703125" customWidth="1"/>
    <col min="1291" max="1291" width="12.7109375" customWidth="1"/>
    <col min="1292" max="1292" width="10.5703125" customWidth="1"/>
    <col min="1293" max="1293" width="14.140625" bestFit="1" customWidth="1"/>
    <col min="1294" max="1294" width="11.7109375" bestFit="1" customWidth="1"/>
    <col min="1537" max="1537" width="5.42578125" customWidth="1"/>
    <col min="1538" max="1538" width="29" customWidth="1"/>
    <col min="1539" max="1539" width="12.28515625" customWidth="1"/>
    <col min="1540" max="1540" width="10.5703125" customWidth="1"/>
    <col min="1541" max="1541" width="13.140625" customWidth="1"/>
    <col min="1542" max="1542" width="10.85546875" customWidth="1"/>
    <col min="1543" max="1543" width="12.5703125" customWidth="1"/>
    <col min="1547" max="1547" width="12.7109375" customWidth="1"/>
    <col min="1548" max="1548" width="10.5703125" customWidth="1"/>
    <col min="1549" max="1549" width="14.140625" bestFit="1" customWidth="1"/>
    <col min="1550" max="1550" width="11.7109375" bestFit="1" customWidth="1"/>
    <col min="1793" max="1793" width="5.42578125" customWidth="1"/>
    <col min="1794" max="1794" width="29" customWidth="1"/>
    <col min="1795" max="1795" width="12.28515625" customWidth="1"/>
    <col min="1796" max="1796" width="10.5703125" customWidth="1"/>
    <col min="1797" max="1797" width="13.140625" customWidth="1"/>
    <col min="1798" max="1798" width="10.85546875" customWidth="1"/>
    <col min="1799" max="1799" width="12.5703125" customWidth="1"/>
    <col min="1803" max="1803" width="12.7109375" customWidth="1"/>
    <col min="1804" max="1804" width="10.5703125" customWidth="1"/>
    <col min="1805" max="1805" width="14.140625" bestFit="1" customWidth="1"/>
    <col min="1806" max="1806" width="11.7109375" bestFit="1" customWidth="1"/>
    <col min="2049" max="2049" width="5.42578125" customWidth="1"/>
    <col min="2050" max="2050" width="29" customWidth="1"/>
    <col min="2051" max="2051" width="12.28515625" customWidth="1"/>
    <col min="2052" max="2052" width="10.5703125" customWidth="1"/>
    <col min="2053" max="2053" width="13.140625" customWidth="1"/>
    <col min="2054" max="2054" width="10.85546875" customWidth="1"/>
    <col min="2055" max="2055" width="12.5703125" customWidth="1"/>
    <col min="2059" max="2059" width="12.7109375" customWidth="1"/>
    <col min="2060" max="2060" width="10.5703125" customWidth="1"/>
    <col min="2061" max="2061" width="14.140625" bestFit="1" customWidth="1"/>
    <col min="2062" max="2062" width="11.7109375" bestFit="1" customWidth="1"/>
    <col min="2305" max="2305" width="5.42578125" customWidth="1"/>
    <col min="2306" max="2306" width="29" customWidth="1"/>
    <col min="2307" max="2307" width="12.28515625" customWidth="1"/>
    <col min="2308" max="2308" width="10.5703125" customWidth="1"/>
    <col min="2309" max="2309" width="13.140625" customWidth="1"/>
    <col min="2310" max="2310" width="10.85546875" customWidth="1"/>
    <col min="2311" max="2311" width="12.5703125" customWidth="1"/>
    <col min="2315" max="2315" width="12.7109375" customWidth="1"/>
    <col min="2316" max="2316" width="10.5703125" customWidth="1"/>
    <col min="2317" max="2317" width="14.140625" bestFit="1" customWidth="1"/>
    <col min="2318" max="2318" width="11.7109375" bestFit="1" customWidth="1"/>
    <col min="2561" max="2561" width="5.42578125" customWidth="1"/>
    <col min="2562" max="2562" width="29" customWidth="1"/>
    <col min="2563" max="2563" width="12.28515625" customWidth="1"/>
    <col min="2564" max="2564" width="10.5703125" customWidth="1"/>
    <col min="2565" max="2565" width="13.140625" customWidth="1"/>
    <col min="2566" max="2566" width="10.85546875" customWidth="1"/>
    <col min="2567" max="2567" width="12.5703125" customWidth="1"/>
    <col min="2571" max="2571" width="12.7109375" customWidth="1"/>
    <col min="2572" max="2572" width="10.5703125" customWidth="1"/>
    <col min="2573" max="2573" width="14.140625" bestFit="1" customWidth="1"/>
    <col min="2574" max="2574" width="11.7109375" bestFit="1" customWidth="1"/>
    <col min="2817" max="2817" width="5.42578125" customWidth="1"/>
    <col min="2818" max="2818" width="29" customWidth="1"/>
    <col min="2819" max="2819" width="12.28515625" customWidth="1"/>
    <col min="2820" max="2820" width="10.5703125" customWidth="1"/>
    <col min="2821" max="2821" width="13.140625" customWidth="1"/>
    <col min="2822" max="2822" width="10.85546875" customWidth="1"/>
    <col min="2823" max="2823" width="12.5703125" customWidth="1"/>
    <col min="2827" max="2827" width="12.7109375" customWidth="1"/>
    <col min="2828" max="2828" width="10.5703125" customWidth="1"/>
    <col min="2829" max="2829" width="14.140625" bestFit="1" customWidth="1"/>
    <col min="2830" max="2830" width="11.7109375" bestFit="1" customWidth="1"/>
    <col min="3073" max="3073" width="5.42578125" customWidth="1"/>
    <col min="3074" max="3074" width="29" customWidth="1"/>
    <col min="3075" max="3075" width="12.28515625" customWidth="1"/>
    <col min="3076" max="3076" width="10.5703125" customWidth="1"/>
    <col min="3077" max="3077" width="13.140625" customWidth="1"/>
    <col min="3078" max="3078" width="10.85546875" customWidth="1"/>
    <col min="3079" max="3079" width="12.5703125" customWidth="1"/>
    <col min="3083" max="3083" width="12.7109375" customWidth="1"/>
    <col min="3084" max="3084" width="10.5703125" customWidth="1"/>
    <col min="3085" max="3085" width="14.140625" bestFit="1" customWidth="1"/>
    <col min="3086" max="3086" width="11.7109375" bestFit="1" customWidth="1"/>
    <col min="3329" max="3329" width="5.42578125" customWidth="1"/>
    <col min="3330" max="3330" width="29" customWidth="1"/>
    <col min="3331" max="3331" width="12.28515625" customWidth="1"/>
    <col min="3332" max="3332" width="10.5703125" customWidth="1"/>
    <col min="3333" max="3333" width="13.140625" customWidth="1"/>
    <col min="3334" max="3334" width="10.85546875" customWidth="1"/>
    <col min="3335" max="3335" width="12.5703125" customWidth="1"/>
    <col min="3339" max="3339" width="12.7109375" customWidth="1"/>
    <col min="3340" max="3340" width="10.5703125" customWidth="1"/>
    <col min="3341" max="3341" width="14.140625" bestFit="1" customWidth="1"/>
    <col min="3342" max="3342" width="11.7109375" bestFit="1" customWidth="1"/>
    <col min="3585" max="3585" width="5.42578125" customWidth="1"/>
    <col min="3586" max="3586" width="29" customWidth="1"/>
    <col min="3587" max="3587" width="12.28515625" customWidth="1"/>
    <col min="3588" max="3588" width="10.5703125" customWidth="1"/>
    <col min="3589" max="3589" width="13.140625" customWidth="1"/>
    <col min="3590" max="3590" width="10.85546875" customWidth="1"/>
    <col min="3591" max="3591" width="12.5703125" customWidth="1"/>
    <col min="3595" max="3595" width="12.7109375" customWidth="1"/>
    <col min="3596" max="3596" width="10.5703125" customWidth="1"/>
    <col min="3597" max="3597" width="14.140625" bestFit="1" customWidth="1"/>
    <col min="3598" max="3598" width="11.7109375" bestFit="1" customWidth="1"/>
    <col min="3841" max="3841" width="5.42578125" customWidth="1"/>
    <col min="3842" max="3842" width="29" customWidth="1"/>
    <col min="3843" max="3843" width="12.28515625" customWidth="1"/>
    <col min="3844" max="3844" width="10.5703125" customWidth="1"/>
    <col min="3845" max="3845" width="13.140625" customWidth="1"/>
    <col min="3846" max="3846" width="10.85546875" customWidth="1"/>
    <col min="3847" max="3847" width="12.5703125" customWidth="1"/>
    <col min="3851" max="3851" width="12.7109375" customWidth="1"/>
    <col min="3852" max="3852" width="10.5703125" customWidth="1"/>
    <col min="3853" max="3853" width="14.140625" bestFit="1" customWidth="1"/>
    <col min="3854" max="3854" width="11.7109375" bestFit="1" customWidth="1"/>
    <col min="4097" max="4097" width="5.42578125" customWidth="1"/>
    <col min="4098" max="4098" width="29" customWidth="1"/>
    <col min="4099" max="4099" width="12.28515625" customWidth="1"/>
    <col min="4100" max="4100" width="10.5703125" customWidth="1"/>
    <col min="4101" max="4101" width="13.140625" customWidth="1"/>
    <col min="4102" max="4102" width="10.85546875" customWidth="1"/>
    <col min="4103" max="4103" width="12.5703125" customWidth="1"/>
    <col min="4107" max="4107" width="12.7109375" customWidth="1"/>
    <col min="4108" max="4108" width="10.5703125" customWidth="1"/>
    <col min="4109" max="4109" width="14.140625" bestFit="1" customWidth="1"/>
    <col min="4110" max="4110" width="11.7109375" bestFit="1" customWidth="1"/>
    <col min="4353" max="4353" width="5.42578125" customWidth="1"/>
    <col min="4354" max="4354" width="29" customWidth="1"/>
    <col min="4355" max="4355" width="12.28515625" customWidth="1"/>
    <col min="4356" max="4356" width="10.5703125" customWidth="1"/>
    <col min="4357" max="4357" width="13.140625" customWidth="1"/>
    <col min="4358" max="4358" width="10.85546875" customWidth="1"/>
    <col min="4359" max="4359" width="12.5703125" customWidth="1"/>
    <col min="4363" max="4363" width="12.7109375" customWidth="1"/>
    <col min="4364" max="4364" width="10.5703125" customWidth="1"/>
    <col min="4365" max="4365" width="14.140625" bestFit="1" customWidth="1"/>
    <col min="4366" max="4366" width="11.7109375" bestFit="1" customWidth="1"/>
    <col min="4609" max="4609" width="5.42578125" customWidth="1"/>
    <col min="4610" max="4610" width="29" customWidth="1"/>
    <col min="4611" max="4611" width="12.28515625" customWidth="1"/>
    <col min="4612" max="4612" width="10.5703125" customWidth="1"/>
    <col min="4613" max="4613" width="13.140625" customWidth="1"/>
    <col min="4614" max="4614" width="10.85546875" customWidth="1"/>
    <col min="4615" max="4615" width="12.5703125" customWidth="1"/>
    <col min="4619" max="4619" width="12.7109375" customWidth="1"/>
    <col min="4620" max="4620" width="10.5703125" customWidth="1"/>
    <col min="4621" max="4621" width="14.140625" bestFit="1" customWidth="1"/>
    <col min="4622" max="4622" width="11.7109375" bestFit="1" customWidth="1"/>
    <col min="4865" max="4865" width="5.42578125" customWidth="1"/>
    <col min="4866" max="4866" width="29" customWidth="1"/>
    <col min="4867" max="4867" width="12.28515625" customWidth="1"/>
    <col min="4868" max="4868" width="10.5703125" customWidth="1"/>
    <col min="4869" max="4869" width="13.140625" customWidth="1"/>
    <col min="4870" max="4870" width="10.85546875" customWidth="1"/>
    <col min="4871" max="4871" width="12.5703125" customWidth="1"/>
    <col min="4875" max="4875" width="12.7109375" customWidth="1"/>
    <col min="4876" max="4876" width="10.5703125" customWidth="1"/>
    <col min="4877" max="4877" width="14.140625" bestFit="1" customWidth="1"/>
    <col min="4878" max="4878" width="11.7109375" bestFit="1" customWidth="1"/>
    <col min="5121" max="5121" width="5.42578125" customWidth="1"/>
    <col min="5122" max="5122" width="29" customWidth="1"/>
    <col min="5123" max="5123" width="12.28515625" customWidth="1"/>
    <col min="5124" max="5124" width="10.5703125" customWidth="1"/>
    <col min="5125" max="5125" width="13.140625" customWidth="1"/>
    <col min="5126" max="5126" width="10.85546875" customWidth="1"/>
    <col min="5127" max="5127" width="12.5703125" customWidth="1"/>
    <col min="5131" max="5131" width="12.7109375" customWidth="1"/>
    <col min="5132" max="5132" width="10.5703125" customWidth="1"/>
    <col min="5133" max="5133" width="14.140625" bestFit="1" customWidth="1"/>
    <col min="5134" max="5134" width="11.7109375" bestFit="1" customWidth="1"/>
    <col min="5377" max="5377" width="5.42578125" customWidth="1"/>
    <col min="5378" max="5378" width="29" customWidth="1"/>
    <col min="5379" max="5379" width="12.28515625" customWidth="1"/>
    <col min="5380" max="5380" width="10.5703125" customWidth="1"/>
    <col min="5381" max="5381" width="13.140625" customWidth="1"/>
    <col min="5382" max="5382" width="10.85546875" customWidth="1"/>
    <col min="5383" max="5383" width="12.5703125" customWidth="1"/>
    <col min="5387" max="5387" width="12.7109375" customWidth="1"/>
    <col min="5388" max="5388" width="10.5703125" customWidth="1"/>
    <col min="5389" max="5389" width="14.140625" bestFit="1" customWidth="1"/>
    <col min="5390" max="5390" width="11.7109375" bestFit="1" customWidth="1"/>
    <col min="5633" max="5633" width="5.42578125" customWidth="1"/>
    <col min="5634" max="5634" width="29" customWidth="1"/>
    <col min="5635" max="5635" width="12.28515625" customWidth="1"/>
    <col min="5636" max="5636" width="10.5703125" customWidth="1"/>
    <col min="5637" max="5637" width="13.140625" customWidth="1"/>
    <col min="5638" max="5638" width="10.85546875" customWidth="1"/>
    <col min="5639" max="5639" width="12.5703125" customWidth="1"/>
    <col min="5643" max="5643" width="12.7109375" customWidth="1"/>
    <col min="5644" max="5644" width="10.5703125" customWidth="1"/>
    <col min="5645" max="5645" width="14.140625" bestFit="1" customWidth="1"/>
    <col min="5646" max="5646" width="11.7109375" bestFit="1" customWidth="1"/>
    <col min="5889" max="5889" width="5.42578125" customWidth="1"/>
    <col min="5890" max="5890" width="29" customWidth="1"/>
    <col min="5891" max="5891" width="12.28515625" customWidth="1"/>
    <col min="5892" max="5892" width="10.5703125" customWidth="1"/>
    <col min="5893" max="5893" width="13.140625" customWidth="1"/>
    <col min="5894" max="5894" width="10.85546875" customWidth="1"/>
    <col min="5895" max="5895" width="12.5703125" customWidth="1"/>
    <col min="5899" max="5899" width="12.7109375" customWidth="1"/>
    <col min="5900" max="5900" width="10.5703125" customWidth="1"/>
    <col min="5901" max="5901" width="14.140625" bestFit="1" customWidth="1"/>
    <col min="5902" max="5902" width="11.7109375" bestFit="1" customWidth="1"/>
    <col min="6145" max="6145" width="5.42578125" customWidth="1"/>
    <col min="6146" max="6146" width="29" customWidth="1"/>
    <col min="6147" max="6147" width="12.28515625" customWidth="1"/>
    <col min="6148" max="6148" width="10.5703125" customWidth="1"/>
    <col min="6149" max="6149" width="13.140625" customWidth="1"/>
    <col min="6150" max="6150" width="10.85546875" customWidth="1"/>
    <col min="6151" max="6151" width="12.5703125" customWidth="1"/>
    <col min="6155" max="6155" width="12.7109375" customWidth="1"/>
    <col min="6156" max="6156" width="10.5703125" customWidth="1"/>
    <col min="6157" max="6157" width="14.140625" bestFit="1" customWidth="1"/>
    <col min="6158" max="6158" width="11.7109375" bestFit="1" customWidth="1"/>
    <col min="6401" max="6401" width="5.42578125" customWidth="1"/>
    <col min="6402" max="6402" width="29" customWidth="1"/>
    <col min="6403" max="6403" width="12.28515625" customWidth="1"/>
    <col min="6404" max="6404" width="10.5703125" customWidth="1"/>
    <col min="6405" max="6405" width="13.140625" customWidth="1"/>
    <col min="6406" max="6406" width="10.85546875" customWidth="1"/>
    <col min="6407" max="6407" width="12.5703125" customWidth="1"/>
    <col min="6411" max="6411" width="12.7109375" customWidth="1"/>
    <col min="6412" max="6412" width="10.5703125" customWidth="1"/>
    <col min="6413" max="6413" width="14.140625" bestFit="1" customWidth="1"/>
    <col min="6414" max="6414" width="11.7109375" bestFit="1" customWidth="1"/>
    <col min="6657" max="6657" width="5.42578125" customWidth="1"/>
    <col min="6658" max="6658" width="29" customWidth="1"/>
    <col min="6659" max="6659" width="12.28515625" customWidth="1"/>
    <col min="6660" max="6660" width="10.5703125" customWidth="1"/>
    <col min="6661" max="6661" width="13.140625" customWidth="1"/>
    <col min="6662" max="6662" width="10.85546875" customWidth="1"/>
    <col min="6663" max="6663" width="12.5703125" customWidth="1"/>
    <col min="6667" max="6667" width="12.7109375" customWidth="1"/>
    <col min="6668" max="6668" width="10.5703125" customWidth="1"/>
    <col min="6669" max="6669" width="14.140625" bestFit="1" customWidth="1"/>
    <col min="6670" max="6670" width="11.7109375" bestFit="1" customWidth="1"/>
    <col min="6913" max="6913" width="5.42578125" customWidth="1"/>
    <col min="6914" max="6914" width="29" customWidth="1"/>
    <col min="6915" max="6915" width="12.28515625" customWidth="1"/>
    <col min="6916" max="6916" width="10.5703125" customWidth="1"/>
    <col min="6917" max="6917" width="13.140625" customWidth="1"/>
    <col min="6918" max="6918" width="10.85546875" customWidth="1"/>
    <col min="6919" max="6919" width="12.5703125" customWidth="1"/>
    <col min="6923" max="6923" width="12.7109375" customWidth="1"/>
    <col min="6924" max="6924" width="10.5703125" customWidth="1"/>
    <col min="6925" max="6925" width="14.140625" bestFit="1" customWidth="1"/>
    <col min="6926" max="6926" width="11.7109375" bestFit="1" customWidth="1"/>
    <col min="7169" max="7169" width="5.42578125" customWidth="1"/>
    <col min="7170" max="7170" width="29" customWidth="1"/>
    <col min="7171" max="7171" width="12.28515625" customWidth="1"/>
    <col min="7172" max="7172" width="10.5703125" customWidth="1"/>
    <col min="7173" max="7173" width="13.140625" customWidth="1"/>
    <col min="7174" max="7174" width="10.85546875" customWidth="1"/>
    <col min="7175" max="7175" width="12.5703125" customWidth="1"/>
    <col min="7179" max="7179" width="12.7109375" customWidth="1"/>
    <col min="7180" max="7180" width="10.5703125" customWidth="1"/>
    <col min="7181" max="7181" width="14.140625" bestFit="1" customWidth="1"/>
    <col min="7182" max="7182" width="11.7109375" bestFit="1" customWidth="1"/>
    <col min="7425" max="7425" width="5.42578125" customWidth="1"/>
    <col min="7426" max="7426" width="29" customWidth="1"/>
    <col min="7427" max="7427" width="12.28515625" customWidth="1"/>
    <col min="7428" max="7428" width="10.5703125" customWidth="1"/>
    <col min="7429" max="7429" width="13.140625" customWidth="1"/>
    <col min="7430" max="7430" width="10.85546875" customWidth="1"/>
    <col min="7431" max="7431" width="12.5703125" customWidth="1"/>
    <col min="7435" max="7435" width="12.7109375" customWidth="1"/>
    <col min="7436" max="7436" width="10.5703125" customWidth="1"/>
    <col min="7437" max="7437" width="14.140625" bestFit="1" customWidth="1"/>
    <col min="7438" max="7438" width="11.7109375" bestFit="1" customWidth="1"/>
    <col min="7681" max="7681" width="5.42578125" customWidth="1"/>
    <col min="7682" max="7682" width="29" customWidth="1"/>
    <col min="7683" max="7683" width="12.28515625" customWidth="1"/>
    <col min="7684" max="7684" width="10.5703125" customWidth="1"/>
    <col min="7685" max="7685" width="13.140625" customWidth="1"/>
    <col min="7686" max="7686" width="10.85546875" customWidth="1"/>
    <col min="7687" max="7687" width="12.5703125" customWidth="1"/>
    <col min="7691" max="7691" width="12.7109375" customWidth="1"/>
    <col min="7692" max="7692" width="10.5703125" customWidth="1"/>
    <col min="7693" max="7693" width="14.140625" bestFit="1" customWidth="1"/>
    <col min="7694" max="7694" width="11.7109375" bestFit="1" customWidth="1"/>
    <col min="7937" max="7937" width="5.42578125" customWidth="1"/>
    <col min="7938" max="7938" width="29" customWidth="1"/>
    <col min="7939" max="7939" width="12.28515625" customWidth="1"/>
    <col min="7940" max="7940" width="10.5703125" customWidth="1"/>
    <col min="7941" max="7941" width="13.140625" customWidth="1"/>
    <col min="7942" max="7942" width="10.85546875" customWidth="1"/>
    <col min="7943" max="7943" width="12.5703125" customWidth="1"/>
    <col min="7947" max="7947" width="12.7109375" customWidth="1"/>
    <col min="7948" max="7948" width="10.5703125" customWidth="1"/>
    <col min="7949" max="7949" width="14.140625" bestFit="1" customWidth="1"/>
    <col min="7950" max="7950" width="11.7109375" bestFit="1" customWidth="1"/>
    <col min="8193" max="8193" width="5.42578125" customWidth="1"/>
    <col min="8194" max="8194" width="29" customWidth="1"/>
    <col min="8195" max="8195" width="12.28515625" customWidth="1"/>
    <col min="8196" max="8196" width="10.5703125" customWidth="1"/>
    <col min="8197" max="8197" width="13.140625" customWidth="1"/>
    <col min="8198" max="8198" width="10.85546875" customWidth="1"/>
    <col min="8199" max="8199" width="12.5703125" customWidth="1"/>
    <col min="8203" max="8203" width="12.7109375" customWidth="1"/>
    <col min="8204" max="8204" width="10.5703125" customWidth="1"/>
    <col min="8205" max="8205" width="14.140625" bestFit="1" customWidth="1"/>
    <col min="8206" max="8206" width="11.7109375" bestFit="1" customWidth="1"/>
    <col min="8449" max="8449" width="5.42578125" customWidth="1"/>
    <col min="8450" max="8450" width="29" customWidth="1"/>
    <col min="8451" max="8451" width="12.28515625" customWidth="1"/>
    <col min="8452" max="8452" width="10.5703125" customWidth="1"/>
    <col min="8453" max="8453" width="13.140625" customWidth="1"/>
    <col min="8454" max="8454" width="10.85546875" customWidth="1"/>
    <col min="8455" max="8455" width="12.5703125" customWidth="1"/>
    <col min="8459" max="8459" width="12.7109375" customWidth="1"/>
    <col min="8460" max="8460" width="10.5703125" customWidth="1"/>
    <col min="8461" max="8461" width="14.140625" bestFit="1" customWidth="1"/>
    <col min="8462" max="8462" width="11.7109375" bestFit="1" customWidth="1"/>
    <col min="8705" max="8705" width="5.42578125" customWidth="1"/>
    <col min="8706" max="8706" width="29" customWidth="1"/>
    <col min="8707" max="8707" width="12.28515625" customWidth="1"/>
    <col min="8708" max="8708" width="10.5703125" customWidth="1"/>
    <col min="8709" max="8709" width="13.140625" customWidth="1"/>
    <col min="8710" max="8710" width="10.85546875" customWidth="1"/>
    <col min="8711" max="8711" width="12.5703125" customWidth="1"/>
    <col min="8715" max="8715" width="12.7109375" customWidth="1"/>
    <col min="8716" max="8716" width="10.5703125" customWidth="1"/>
    <col min="8717" max="8717" width="14.140625" bestFit="1" customWidth="1"/>
    <col min="8718" max="8718" width="11.7109375" bestFit="1" customWidth="1"/>
    <col min="8961" max="8961" width="5.42578125" customWidth="1"/>
    <col min="8962" max="8962" width="29" customWidth="1"/>
    <col min="8963" max="8963" width="12.28515625" customWidth="1"/>
    <col min="8964" max="8964" width="10.5703125" customWidth="1"/>
    <col min="8965" max="8965" width="13.140625" customWidth="1"/>
    <col min="8966" max="8966" width="10.85546875" customWidth="1"/>
    <col min="8967" max="8967" width="12.5703125" customWidth="1"/>
    <col min="8971" max="8971" width="12.7109375" customWidth="1"/>
    <col min="8972" max="8972" width="10.5703125" customWidth="1"/>
    <col min="8973" max="8973" width="14.140625" bestFit="1" customWidth="1"/>
    <col min="8974" max="8974" width="11.7109375" bestFit="1" customWidth="1"/>
    <col min="9217" max="9217" width="5.42578125" customWidth="1"/>
    <col min="9218" max="9218" width="29" customWidth="1"/>
    <col min="9219" max="9219" width="12.28515625" customWidth="1"/>
    <col min="9220" max="9220" width="10.5703125" customWidth="1"/>
    <col min="9221" max="9221" width="13.140625" customWidth="1"/>
    <col min="9222" max="9222" width="10.85546875" customWidth="1"/>
    <col min="9223" max="9223" width="12.5703125" customWidth="1"/>
    <col min="9227" max="9227" width="12.7109375" customWidth="1"/>
    <col min="9228" max="9228" width="10.5703125" customWidth="1"/>
    <col min="9229" max="9229" width="14.140625" bestFit="1" customWidth="1"/>
    <col min="9230" max="9230" width="11.7109375" bestFit="1" customWidth="1"/>
    <col min="9473" max="9473" width="5.42578125" customWidth="1"/>
    <col min="9474" max="9474" width="29" customWidth="1"/>
    <col min="9475" max="9475" width="12.28515625" customWidth="1"/>
    <col min="9476" max="9476" width="10.5703125" customWidth="1"/>
    <col min="9477" max="9477" width="13.140625" customWidth="1"/>
    <col min="9478" max="9478" width="10.85546875" customWidth="1"/>
    <col min="9479" max="9479" width="12.5703125" customWidth="1"/>
    <col min="9483" max="9483" width="12.7109375" customWidth="1"/>
    <col min="9484" max="9484" width="10.5703125" customWidth="1"/>
    <col min="9485" max="9485" width="14.140625" bestFit="1" customWidth="1"/>
    <col min="9486" max="9486" width="11.7109375" bestFit="1" customWidth="1"/>
    <col min="9729" max="9729" width="5.42578125" customWidth="1"/>
    <col min="9730" max="9730" width="29" customWidth="1"/>
    <col min="9731" max="9731" width="12.28515625" customWidth="1"/>
    <col min="9732" max="9732" width="10.5703125" customWidth="1"/>
    <col min="9733" max="9733" width="13.140625" customWidth="1"/>
    <col min="9734" max="9734" width="10.85546875" customWidth="1"/>
    <col min="9735" max="9735" width="12.5703125" customWidth="1"/>
    <col min="9739" max="9739" width="12.7109375" customWidth="1"/>
    <col min="9740" max="9740" width="10.5703125" customWidth="1"/>
    <col min="9741" max="9741" width="14.140625" bestFit="1" customWidth="1"/>
    <col min="9742" max="9742" width="11.7109375" bestFit="1" customWidth="1"/>
    <col min="9985" max="9985" width="5.42578125" customWidth="1"/>
    <col min="9986" max="9986" width="29" customWidth="1"/>
    <col min="9987" max="9987" width="12.28515625" customWidth="1"/>
    <col min="9988" max="9988" width="10.5703125" customWidth="1"/>
    <col min="9989" max="9989" width="13.140625" customWidth="1"/>
    <col min="9990" max="9990" width="10.85546875" customWidth="1"/>
    <col min="9991" max="9991" width="12.5703125" customWidth="1"/>
    <col min="9995" max="9995" width="12.7109375" customWidth="1"/>
    <col min="9996" max="9996" width="10.5703125" customWidth="1"/>
    <col min="9997" max="9997" width="14.140625" bestFit="1" customWidth="1"/>
    <col min="9998" max="9998" width="11.7109375" bestFit="1" customWidth="1"/>
    <col min="10241" max="10241" width="5.42578125" customWidth="1"/>
    <col min="10242" max="10242" width="29" customWidth="1"/>
    <col min="10243" max="10243" width="12.28515625" customWidth="1"/>
    <col min="10244" max="10244" width="10.5703125" customWidth="1"/>
    <col min="10245" max="10245" width="13.140625" customWidth="1"/>
    <col min="10246" max="10246" width="10.85546875" customWidth="1"/>
    <col min="10247" max="10247" width="12.5703125" customWidth="1"/>
    <col min="10251" max="10251" width="12.7109375" customWidth="1"/>
    <col min="10252" max="10252" width="10.5703125" customWidth="1"/>
    <col min="10253" max="10253" width="14.140625" bestFit="1" customWidth="1"/>
    <col min="10254" max="10254" width="11.7109375" bestFit="1" customWidth="1"/>
    <col min="10497" max="10497" width="5.42578125" customWidth="1"/>
    <col min="10498" max="10498" width="29" customWidth="1"/>
    <col min="10499" max="10499" width="12.28515625" customWidth="1"/>
    <col min="10500" max="10500" width="10.5703125" customWidth="1"/>
    <col min="10501" max="10501" width="13.140625" customWidth="1"/>
    <col min="10502" max="10502" width="10.85546875" customWidth="1"/>
    <col min="10503" max="10503" width="12.5703125" customWidth="1"/>
    <col min="10507" max="10507" width="12.7109375" customWidth="1"/>
    <col min="10508" max="10508" width="10.5703125" customWidth="1"/>
    <col min="10509" max="10509" width="14.140625" bestFit="1" customWidth="1"/>
    <col min="10510" max="10510" width="11.7109375" bestFit="1" customWidth="1"/>
    <col min="10753" max="10753" width="5.42578125" customWidth="1"/>
    <col min="10754" max="10754" width="29" customWidth="1"/>
    <col min="10755" max="10755" width="12.28515625" customWidth="1"/>
    <col min="10756" max="10756" width="10.5703125" customWidth="1"/>
    <col min="10757" max="10757" width="13.140625" customWidth="1"/>
    <col min="10758" max="10758" width="10.85546875" customWidth="1"/>
    <col min="10759" max="10759" width="12.5703125" customWidth="1"/>
    <col min="10763" max="10763" width="12.7109375" customWidth="1"/>
    <col min="10764" max="10764" width="10.5703125" customWidth="1"/>
    <col min="10765" max="10765" width="14.140625" bestFit="1" customWidth="1"/>
    <col min="10766" max="10766" width="11.7109375" bestFit="1" customWidth="1"/>
    <col min="11009" max="11009" width="5.42578125" customWidth="1"/>
    <col min="11010" max="11010" width="29" customWidth="1"/>
    <col min="11011" max="11011" width="12.28515625" customWidth="1"/>
    <col min="11012" max="11012" width="10.5703125" customWidth="1"/>
    <col min="11013" max="11013" width="13.140625" customWidth="1"/>
    <col min="11014" max="11014" width="10.85546875" customWidth="1"/>
    <col min="11015" max="11015" width="12.5703125" customWidth="1"/>
    <col min="11019" max="11019" width="12.7109375" customWidth="1"/>
    <col min="11020" max="11020" width="10.5703125" customWidth="1"/>
    <col min="11021" max="11021" width="14.140625" bestFit="1" customWidth="1"/>
    <col min="11022" max="11022" width="11.7109375" bestFit="1" customWidth="1"/>
    <col min="11265" max="11265" width="5.42578125" customWidth="1"/>
    <col min="11266" max="11266" width="29" customWidth="1"/>
    <col min="11267" max="11267" width="12.28515625" customWidth="1"/>
    <col min="11268" max="11268" width="10.5703125" customWidth="1"/>
    <col min="11269" max="11269" width="13.140625" customWidth="1"/>
    <col min="11270" max="11270" width="10.85546875" customWidth="1"/>
    <col min="11271" max="11271" width="12.5703125" customWidth="1"/>
    <col min="11275" max="11275" width="12.7109375" customWidth="1"/>
    <col min="11276" max="11276" width="10.5703125" customWidth="1"/>
    <col min="11277" max="11277" width="14.140625" bestFit="1" customWidth="1"/>
    <col min="11278" max="11278" width="11.7109375" bestFit="1" customWidth="1"/>
    <col min="11521" max="11521" width="5.42578125" customWidth="1"/>
    <col min="11522" max="11522" width="29" customWidth="1"/>
    <col min="11523" max="11523" width="12.28515625" customWidth="1"/>
    <col min="11524" max="11524" width="10.5703125" customWidth="1"/>
    <col min="11525" max="11525" width="13.140625" customWidth="1"/>
    <col min="11526" max="11526" width="10.85546875" customWidth="1"/>
    <col min="11527" max="11527" width="12.5703125" customWidth="1"/>
    <col min="11531" max="11531" width="12.7109375" customWidth="1"/>
    <col min="11532" max="11532" width="10.5703125" customWidth="1"/>
    <col min="11533" max="11533" width="14.140625" bestFit="1" customWidth="1"/>
    <col min="11534" max="11534" width="11.7109375" bestFit="1" customWidth="1"/>
    <col min="11777" max="11777" width="5.42578125" customWidth="1"/>
    <col min="11778" max="11778" width="29" customWidth="1"/>
    <col min="11779" max="11779" width="12.28515625" customWidth="1"/>
    <col min="11780" max="11780" width="10.5703125" customWidth="1"/>
    <col min="11781" max="11781" width="13.140625" customWidth="1"/>
    <col min="11782" max="11782" width="10.85546875" customWidth="1"/>
    <col min="11783" max="11783" width="12.5703125" customWidth="1"/>
    <col min="11787" max="11787" width="12.7109375" customWidth="1"/>
    <col min="11788" max="11788" width="10.5703125" customWidth="1"/>
    <col min="11789" max="11789" width="14.140625" bestFit="1" customWidth="1"/>
    <col min="11790" max="11790" width="11.7109375" bestFit="1" customWidth="1"/>
    <col min="12033" max="12033" width="5.42578125" customWidth="1"/>
    <col min="12034" max="12034" width="29" customWidth="1"/>
    <col min="12035" max="12035" width="12.28515625" customWidth="1"/>
    <col min="12036" max="12036" width="10.5703125" customWidth="1"/>
    <col min="12037" max="12037" width="13.140625" customWidth="1"/>
    <col min="12038" max="12038" width="10.85546875" customWidth="1"/>
    <col min="12039" max="12039" width="12.5703125" customWidth="1"/>
    <col min="12043" max="12043" width="12.7109375" customWidth="1"/>
    <col min="12044" max="12044" width="10.5703125" customWidth="1"/>
    <col min="12045" max="12045" width="14.140625" bestFit="1" customWidth="1"/>
    <col min="12046" max="12046" width="11.7109375" bestFit="1" customWidth="1"/>
    <col min="12289" max="12289" width="5.42578125" customWidth="1"/>
    <col min="12290" max="12290" width="29" customWidth="1"/>
    <col min="12291" max="12291" width="12.28515625" customWidth="1"/>
    <col min="12292" max="12292" width="10.5703125" customWidth="1"/>
    <col min="12293" max="12293" width="13.140625" customWidth="1"/>
    <col min="12294" max="12294" width="10.85546875" customWidth="1"/>
    <col min="12295" max="12295" width="12.5703125" customWidth="1"/>
    <col min="12299" max="12299" width="12.7109375" customWidth="1"/>
    <col min="12300" max="12300" width="10.5703125" customWidth="1"/>
    <col min="12301" max="12301" width="14.140625" bestFit="1" customWidth="1"/>
    <col min="12302" max="12302" width="11.7109375" bestFit="1" customWidth="1"/>
    <col min="12545" max="12545" width="5.42578125" customWidth="1"/>
    <col min="12546" max="12546" width="29" customWidth="1"/>
    <col min="12547" max="12547" width="12.28515625" customWidth="1"/>
    <col min="12548" max="12548" width="10.5703125" customWidth="1"/>
    <col min="12549" max="12549" width="13.140625" customWidth="1"/>
    <col min="12550" max="12550" width="10.85546875" customWidth="1"/>
    <col min="12551" max="12551" width="12.5703125" customWidth="1"/>
    <col min="12555" max="12555" width="12.7109375" customWidth="1"/>
    <col min="12556" max="12556" width="10.5703125" customWidth="1"/>
    <col min="12557" max="12557" width="14.140625" bestFit="1" customWidth="1"/>
    <col min="12558" max="12558" width="11.7109375" bestFit="1" customWidth="1"/>
    <col min="12801" max="12801" width="5.42578125" customWidth="1"/>
    <col min="12802" max="12802" width="29" customWidth="1"/>
    <col min="12803" max="12803" width="12.28515625" customWidth="1"/>
    <col min="12804" max="12804" width="10.5703125" customWidth="1"/>
    <col min="12805" max="12805" width="13.140625" customWidth="1"/>
    <col min="12806" max="12806" width="10.85546875" customWidth="1"/>
    <col min="12807" max="12807" width="12.5703125" customWidth="1"/>
    <col min="12811" max="12811" width="12.7109375" customWidth="1"/>
    <col min="12812" max="12812" width="10.5703125" customWidth="1"/>
    <col min="12813" max="12813" width="14.140625" bestFit="1" customWidth="1"/>
    <col min="12814" max="12814" width="11.7109375" bestFit="1" customWidth="1"/>
    <col min="13057" max="13057" width="5.42578125" customWidth="1"/>
    <col min="13058" max="13058" width="29" customWidth="1"/>
    <col min="13059" max="13059" width="12.28515625" customWidth="1"/>
    <col min="13060" max="13060" width="10.5703125" customWidth="1"/>
    <col min="13061" max="13061" width="13.140625" customWidth="1"/>
    <col min="13062" max="13062" width="10.85546875" customWidth="1"/>
    <col min="13063" max="13063" width="12.5703125" customWidth="1"/>
    <col min="13067" max="13067" width="12.7109375" customWidth="1"/>
    <col min="13068" max="13068" width="10.5703125" customWidth="1"/>
    <col min="13069" max="13069" width="14.140625" bestFit="1" customWidth="1"/>
    <col min="13070" max="13070" width="11.7109375" bestFit="1" customWidth="1"/>
    <col min="13313" max="13313" width="5.42578125" customWidth="1"/>
    <col min="13314" max="13314" width="29" customWidth="1"/>
    <col min="13315" max="13315" width="12.28515625" customWidth="1"/>
    <col min="13316" max="13316" width="10.5703125" customWidth="1"/>
    <col min="13317" max="13317" width="13.140625" customWidth="1"/>
    <col min="13318" max="13318" width="10.85546875" customWidth="1"/>
    <col min="13319" max="13319" width="12.5703125" customWidth="1"/>
    <col min="13323" max="13323" width="12.7109375" customWidth="1"/>
    <col min="13324" max="13324" width="10.5703125" customWidth="1"/>
    <col min="13325" max="13325" width="14.140625" bestFit="1" customWidth="1"/>
    <col min="13326" max="13326" width="11.7109375" bestFit="1" customWidth="1"/>
    <col min="13569" max="13569" width="5.42578125" customWidth="1"/>
    <col min="13570" max="13570" width="29" customWidth="1"/>
    <col min="13571" max="13571" width="12.28515625" customWidth="1"/>
    <col min="13572" max="13572" width="10.5703125" customWidth="1"/>
    <col min="13573" max="13573" width="13.140625" customWidth="1"/>
    <col min="13574" max="13574" width="10.85546875" customWidth="1"/>
    <col min="13575" max="13575" width="12.5703125" customWidth="1"/>
    <col min="13579" max="13579" width="12.7109375" customWidth="1"/>
    <col min="13580" max="13580" width="10.5703125" customWidth="1"/>
    <col min="13581" max="13581" width="14.140625" bestFit="1" customWidth="1"/>
    <col min="13582" max="13582" width="11.7109375" bestFit="1" customWidth="1"/>
    <col min="13825" max="13825" width="5.42578125" customWidth="1"/>
    <col min="13826" max="13826" width="29" customWidth="1"/>
    <col min="13827" max="13827" width="12.28515625" customWidth="1"/>
    <col min="13828" max="13828" width="10.5703125" customWidth="1"/>
    <col min="13829" max="13829" width="13.140625" customWidth="1"/>
    <col min="13830" max="13830" width="10.85546875" customWidth="1"/>
    <col min="13831" max="13831" width="12.5703125" customWidth="1"/>
    <col min="13835" max="13835" width="12.7109375" customWidth="1"/>
    <col min="13836" max="13836" width="10.5703125" customWidth="1"/>
    <col min="13837" max="13837" width="14.140625" bestFit="1" customWidth="1"/>
    <col min="13838" max="13838" width="11.7109375" bestFit="1" customWidth="1"/>
    <col min="14081" max="14081" width="5.42578125" customWidth="1"/>
    <col min="14082" max="14082" width="29" customWidth="1"/>
    <col min="14083" max="14083" width="12.28515625" customWidth="1"/>
    <col min="14084" max="14084" width="10.5703125" customWidth="1"/>
    <col min="14085" max="14085" width="13.140625" customWidth="1"/>
    <col min="14086" max="14086" width="10.85546875" customWidth="1"/>
    <col min="14087" max="14087" width="12.5703125" customWidth="1"/>
    <col min="14091" max="14091" width="12.7109375" customWidth="1"/>
    <col min="14092" max="14092" width="10.5703125" customWidth="1"/>
    <col min="14093" max="14093" width="14.140625" bestFit="1" customWidth="1"/>
    <col min="14094" max="14094" width="11.7109375" bestFit="1" customWidth="1"/>
    <col min="14337" max="14337" width="5.42578125" customWidth="1"/>
    <col min="14338" max="14338" width="29" customWidth="1"/>
    <col min="14339" max="14339" width="12.28515625" customWidth="1"/>
    <col min="14340" max="14340" width="10.5703125" customWidth="1"/>
    <col min="14341" max="14341" width="13.140625" customWidth="1"/>
    <col min="14342" max="14342" width="10.85546875" customWidth="1"/>
    <col min="14343" max="14343" width="12.5703125" customWidth="1"/>
    <col min="14347" max="14347" width="12.7109375" customWidth="1"/>
    <col min="14348" max="14348" width="10.5703125" customWidth="1"/>
    <col min="14349" max="14349" width="14.140625" bestFit="1" customWidth="1"/>
    <col min="14350" max="14350" width="11.7109375" bestFit="1" customWidth="1"/>
    <col min="14593" max="14593" width="5.42578125" customWidth="1"/>
    <col min="14594" max="14594" width="29" customWidth="1"/>
    <col min="14595" max="14595" width="12.28515625" customWidth="1"/>
    <col min="14596" max="14596" width="10.5703125" customWidth="1"/>
    <col min="14597" max="14597" width="13.140625" customWidth="1"/>
    <col min="14598" max="14598" width="10.85546875" customWidth="1"/>
    <col min="14599" max="14599" width="12.5703125" customWidth="1"/>
    <col min="14603" max="14603" width="12.7109375" customWidth="1"/>
    <col min="14604" max="14604" width="10.5703125" customWidth="1"/>
    <col min="14605" max="14605" width="14.140625" bestFit="1" customWidth="1"/>
    <col min="14606" max="14606" width="11.7109375" bestFit="1" customWidth="1"/>
    <col min="14849" max="14849" width="5.42578125" customWidth="1"/>
    <col min="14850" max="14850" width="29" customWidth="1"/>
    <col min="14851" max="14851" width="12.28515625" customWidth="1"/>
    <col min="14852" max="14852" width="10.5703125" customWidth="1"/>
    <col min="14853" max="14853" width="13.140625" customWidth="1"/>
    <col min="14854" max="14854" width="10.85546875" customWidth="1"/>
    <col min="14855" max="14855" width="12.5703125" customWidth="1"/>
    <col min="14859" max="14859" width="12.7109375" customWidth="1"/>
    <col min="14860" max="14860" width="10.5703125" customWidth="1"/>
    <col min="14861" max="14861" width="14.140625" bestFit="1" customWidth="1"/>
    <col min="14862" max="14862" width="11.7109375" bestFit="1" customWidth="1"/>
    <col min="15105" max="15105" width="5.42578125" customWidth="1"/>
    <col min="15106" max="15106" width="29" customWidth="1"/>
    <col min="15107" max="15107" width="12.28515625" customWidth="1"/>
    <col min="15108" max="15108" width="10.5703125" customWidth="1"/>
    <col min="15109" max="15109" width="13.140625" customWidth="1"/>
    <col min="15110" max="15110" width="10.85546875" customWidth="1"/>
    <col min="15111" max="15111" width="12.5703125" customWidth="1"/>
    <col min="15115" max="15115" width="12.7109375" customWidth="1"/>
    <col min="15116" max="15116" width="10.5703125" customWidth="1"/>
    <col min="15117" max="15117" width="14.140625" bestFit="1" customWidth="1"/>
    <col min="15118" max="15118" width="11.7109375" bestFit="1" customWidth="1"/>
    <col min="15361" max="15361" width="5.42578125" customWidth="1"/>
    <col min="15362" max="15362" width="29" customWidth="1"/>
    <col min="15363" max="15363" width="12.28515625" customWidth="1"/>
    <col min="15364" max="15364" width="10.5703125" customWidth="1"/>
    <col min="15365" max="15365" width="13.140625" customWidth="1"/>
    <col min="15366" max="15366" width="10.85546875" customWidth="1"/>
    <col min="15367" max="15367" width="12.5703125" customWidth="1"/>
    <col min="15371" max="15371" width="12.7109375" customWidth="1"/>
    <col min="15372" max="15372" width="10.5703125" customWidth="1"/>
    <col min="15373" max="15373" width="14.140625" bestFit="1" customWidth="1"/>
    <col min="15374" max="15374" width="11.7109375" bestFit="1" customWidth="1"/>
    <col min="15617" max="15617" width="5.42578125" customWidth="1"/>
    <col min="15618" max="15618" width="29" customWidth="1"/>
    <col min="15619" max="15619" width="12.28515625" customWidth="1"/>
    <col min="15620" max="15620" width="10.5703125" customWidth="1"/>
    <col min="15621" max="15621" width="13.140625" customWidth="1"/>
    <col min="15622" max="15622" width="10.85546875" customWidth="1"/>
    <col min="15623" max="15623" width="12.5703125" customWidth="1"/>
    <col min="15627" max="15627" width="12.7109375" customWidth="1"/>
    <col min="15628" max="15628" width="10.5703125" customWidth="1"/>
    <col min="15629" max="15629" width="14.140625" bestFit="1" customWidth="1"/>
    <col min="15630" max="15630" width="11.7109375" bestFit="1" customWidth="1"/>
    <col min="15873" max="15873" width="5.42578125" customWidth="1"/>
    <col min="15874" max="15874" width="29" customWidth="1"/>
    <col min="15875" max="15875" width="12.28515625" customWidth="1"/>
    <col min="15876" max="15876" width="10.5703125" customWidth="1"/>
    <col min="15877" max="15877" width="13.140625" customWidth="1"/>
    <col min="15878" max="15878" width="10.85546875" customWidth="1"/>
    <col min="15879" max="15879" width="12.5703125" customWidth="1"/>
    <col min="15883" max="15883" width="12.7109375" customWidth="1"/>
    <col min="15884" max="15884" width="10.5703125" customWidth="1"/>
    <col min="15885" max="15885" width="14.140625" bestFit="1" customWidth="1"/>
    <col min="15886" max="15886" width="11.7109375" bestFit="1" customWidth="1"/>
    <col min="16129" max="16129" width="5.42578125" customWidth="1"/>
    <col min="16130" max="16130" width="29" customWidth="1"/>
    <col min="16131" max="16131" width="12.28515625" customWidth="1"/>
    <col min="16132" max="16132" width="10.5703125" customWidth="1"/>
    <col min="16133" max="16133" width="13.140625" customWidth="1"/>
    <col min="16134" max="16134" width="10.85546875" customWidth="1"/>
    <col min="16135" max="16135" width="12.5703125" customWidth="1"/>
    <col min="16139" max="16139" width="12.7109375" customWidth="1"/>
    <col min="16140" max="16140" width="10.5703125" customWidth="1"/>
    <col min="16141" max="16141" width="14.140625" bestFit="1" customWidth="1"/>
    <col min="16142" max="16142" width="11.7109375" bestFit="1" customWidth="1"/>
  </cols>
  <sheetData>
    <row r="1" spans="1:12" ht="15.75" thickBot="1" x14ac:dyDescent="0.3"/>
    <row r="2" spans="1:12" ht="15.75" thickBot="1" x14ac:dyDescent="0.3">
      <c r="B2" s="190"/>
      <c r="C2" s="190"/>
      <c r="L2" s="77" t="s">
        <v>160</v>
      </c>
    </row>
    <row r="3" spans="1:12" ht="18.75" x14ac:dyDescent="0.3">
      <c r="H3" s="78"/>
      <c r="I3" s="78"/>
      <c r="J3" s="78"/>
      <c r="L3" s="111"/>
    </row>
    <row r="4" spans="1:12" x14ac:dyDescent="0.25">
      <c r="A4" s="190"/>
      <c r="B4" s="190"/>
      <c r="C4" s="190"/>
      <c r="D4" s="190"/>
      <c r="E4" s="190"/>
      <c r="F4" s="190"/>
      <c r="G4" s="190"/>
      <c r="H4" s="190"/>
      <c r="I4" s="190"/>
      <c r="J4" s="190"/>
      <c r="K4" s="190"/>
      <c r="L4" s="190"/>
    </row>
    <row r="5" spans="1:12" x14ac:dyDescent="0.25">
      <c r="A5" s="133"/>
      <c r="B5" s="133"/>
      <c r="C5" s="133"/>
      <c r="D5" s="133"/>
      <c r="E5" s="133"/>
      <c r="F5" s="133"/>
      <c r="G5" s="133"/>
      <c r="H5" s="133"/>
      <c r="I5" s="133"/>
      <c r="J5" s="133"/>
      <c r="K5" s="133"/>
      <c r="L5" s="133"/>
    </row>
    <row r="6" spans="1:12" x14ac:dyDescent="0.25">
      <c r="A6" s="194" t="s">
        <v>1</v>
      </c>
      <c r="B6" s="194"/>
      <c r="C6" s="194"/>
      <c r="D6" s="194"/>
      <c r="E6" s="194"/>
      <c r="F6" s="194"/>
      <c r="G6" s="194"/>
      <c r="H6" s="194"/>
      <c r="I6" s="194"/>
      <c r="J6" s="194"/>
      <c r="K6" s="194"/>
      <c r="L6" s="194"/>
    </row>
    <row r="7" spans="1:12" x14ac:dyDescent="0.25">
      <c r="A7" s="190" t="s">
        <v>2</v>
      </c>
      <c r="B7" s="190"/>
      <c r="C7" s="190"/>
      <c r="D7" s="190"/>
      <c r="E7" s="190"/>
      <c r="F7" s="190"/>
      <c r="G7" s="190"/>
      <c r="H7" s="190"/>
      <c r="I7" s="190"/>
      <c r="J7" s="190"/>
      <c r="K7" s="190"/>
      <c r="L7" s="190"/>
    </row>
    <row r="8" spans="1:12" x14ac:dyDescent="0.25">
      <c r="A8" s="195" t="s">
        <v>3</v>
      </c>
      <c r="B8" s="190"/>
      <c r="C8" s="190"/>
      <c r="D8" s="190"/>
      <c r="E8" s="190"/>
      <c r="F8" s="190"/>
      <c r="G8" s="190"/>
      <c r="H8" s="190"/>
      <c r="I8" s="190"/>
      <c r="J8" s="190"/>
      <c r="K8" s="190"/>
      <c r="L8" s="190"/>
    </row>
    <row r="10" spans="1:12" ht="15.75" customHeight="1" x14ac:dyDescent="0.25">
      <c r="B10" s="224" t="s">
        <v>190</v>
      </c>
      <c r="C10" s="224"/>
      <c r="D10" s="224"/>
      <c r="E10" s="224"/>
      <c r="F10" s="224"/>
      <c r="G10" s="224"/>
      <c r="H10" s="224"/>
      <c r="I10" s="224"/>
      <c r="J10" s="224"/>
      <c r="K10" s="224"/>
      <c r="L10" s="224"/>
    </row>
    <row r="11" spans="1:12" x14ac:dyDescent="0.25">
      <c r="A11" s="201" t="s">
        <v>4</v>
      </c>
      <c r="B11" s="225" t="s">
        <v>161</v>
      </c>
      <c r="C11" s="208" t="s">
        <v>84</v>
      </c>
      <c r="D11" s="208"/>
      <c r="E11" s="215" t="s">
        <v>85</v>
      </c>
      <c r="F11" s="215"/>
      <c r="G11" s="215" t="s">
        <v>86</v>
      </c>
      <c r="H11" s="215"/>
      <c r="I11" s="215" t="s">
        <v>87</v>
      </c>
      <c r="J11" s="215"/>
    </row>
    <row r="12" spans="1:12" x14ac:dyDescent="0.25">
      <c r="A12" s="201"/>
      <c r="B12" s="225"/>
      <c r="C12" s="137" t="s">
        <v>99</v>
      </c>
      <c r="D12" s="137" t="s">
        <v>90</v>
      </c>
      <c r="E12" s="137" t="s">
        <v>99</v>
      </c>
      <c r="F12" s="137" t="s">
        <v>90</v>
      </c>
      <c r="G12" s="137" t="s">
        <v>99</v>
      </c>
      <c r="H12" s="137" t="s">
        <v>90</v>
      </c>
      <c r="I12" s="137" t="s">
        <v>99</v>
      </c>
      <c r="J12" s="137" t="s">
        <v>90</v>
      </c>
    </row>
    <row r="13" spans="1:12" x14ac:dyDescent="0.25">
      <c r="A13" s="181">
        <v>1</v>
      </c>
      <c r="B13" s="79" t="s">
        <v>100</v>
      </c>
      <c r="C13" s="182">
        <v>18</v>
      </c>
      <c r="D13" s="182">
        <v>12</v>
      </c>
      <c r="E13" s="182">
        <v>19</v>
      </c>
      <c r="F13" s="182">
        <v>19</v>
      </c>
      <c r="G13" s="182">
        <v>19</v>
      </c>
      <c r="H13" s="182">
        <v>14</v>
      </c>
      <c r="I13" s="182">
        <v>12</v>
      </c>
      <c r="J13" s="182">
        <v>20</v>
      </c>
    </row>
    <row r="14" spans="1:12" x14ac:dyDescent="0.25">
      <c r="A14" s="181">
        <v>2</v>
      </c>
      <c r="B14" s="79" t="s">
        <v>101</v>
      </c>
      <c r="C14" s="182">
        <v>14</v>
      </c>
      <c r="D14" s="182">
        <v>11</v>
      </c>
      <c r="E14" s="182">
        <v>16</v>
      </c>
      <c r="F14" s="182">
        <v>9</v>
      </c>
      <c r="G14" s="182">
        <v>16</v>
      </c>
      <c r="H14" s="182">
        <v>11</v>
      </c>
      <c r="I14" s="182">
        <v>12</v>
      </c>
      <c r="J14" s="182">
        <v>18</v>
      </c>
    </row>
    <row r="15" spans="1:12" x14ac:dyDescent="0.25">
      <c r="A15" s="181">
        <v>3</v>
      </c>
      <c r="B15" s="79" t="s">
        <v>102</v>
      </c>
      <c r="C15" s="182">
        <v>75</v>
      </c>
      <c r="D15" s="182">
        <v>96</v>
      </c>
      <c r="E15" s="182">
        <v>82</v>
      </c>
      <c r="F15" s="182">
        <v>80</v>
      </c>
      <c r="G15" s="182">
        <v>82</v>
      </c>
      <c r="H15" s="182">
        <v>93</v>
      </c>
      <c r="I15" s="182">
        <v>65</v>
      </c>
      <c r="J15" s="182">
        <v>75</v>
      </c>
    </row>
    <row r="16" spans="1:12" x14ac:dyDescent="0.25">
      <c r="A16" s="181">
        <v>4</v>
      </c>
      <c r="B16" s="79" t="s">
        <v>103</v>
      </c>
      <c r="C16" s="182">
        <v>10</v>
      </c>
      <c r="D16" s="182">
        <v>8</v>
      </c>
      <c r="E16" s="182">
        <v>16</v>
      </c>
      <c r="F16" s="182">
        <v>13</v>
      </c>
      <c r="G16" s="182">
        <v>15</v>
      </c>
      <c r="H16" s="182">
        <v>9</v>
      </c>
      <c r="I16" s="182">
        <v>9</v>
      </c>
      <c r="J16" s="182">
        <v>13</v>
      </c>
    </row>
    <row r="17" spans="1:10" ht="24" x14ac:dyDescent="0.25">
      <c r="A17" s="181">
        <v>5</v>
      </c>
      <c r="B17" s="79" t="s">
        <v>177</v>
      </c>
      <c r="C17" s="182">
        <v>0</v>
      </c>
      <c r="D17" s="182">
        <v>0</v>
      </c>
      <c r="E17" s="182">
        <v>0</v>
      </c>
      <c r="F17" s="182">
        <v>0</v>
      </c>
      <c r="G17" s="182">
        <v>0</v>
      </c>
      <c r="H17" s="182">
        <v>0</v>
      </c>
      <c r="I17" s="182">
        <v>3</v>
      </c>
      <c r="J17" s="182">
        <v>0</v>
      </c>
    </row>
    <row r="18" spans="1:10" ht="36" x14ac:dyDescent="0.25">
      <c r="A18" s="181">
        <v>6</v>
      </c>
      <c r="B18" s="79" t="s">
        <v>178</v>
      </c>
      <c r="C18" s="182">
        <v>0</v>
      </c>
      <c r="D18" s="182">
        <v>1</v>
      </c>
      <c r="E18" s="182">
        <v>0</v>
      </c>
      <c r="F18" s="182">
        <v>0</v>
      </c>
      <c r="G18" s="182">
        <v>4</v>
      </c>
      <c r="H18" s="182">
        <v>1</v>
      </c>
      <c r="I18" s="182">
        <v>0</v>
      </c>
      <c r="J18" s="182">
        <v>1</v>
      </c>
    </row>
    <row r="19" spans="1:10" ht="36" x14ac:dyDescent="0.25">
      <c r="A19" s="181">
        <v>7</v>
      </c>
      <c r="B19" s="79" t="s">
        <v>179</v>
      </c>
      <c r="C19" s="182">
        <v>0</v>
      </c>
      <c r="D19" s="182">
        <v>5</v>
      </c>
      <c r="E19" s="182">
        <v>2</v>
      </c>
      <c r="F19" s="182">
        <v>3</v>
      </c>
      <c r="G19" s="182">
        <v>3</v>
      </c>
      <c r="H19" s="182">
        <v>1</v>
      </c>
      <c r="I19" s="182">
        <v>1</v>
      </c>
      <c r="J19" s="182">
        <v>5</v>
      </c>
    </row>
    <row r="20" spans="1:10" x14ac:dyDescent="0.25">
      <c r="A20" s="181">
        <v>8</v>
      </c>
      <c r="B20" s="79" t="s">
        <v>104</v>
      </c>
      <c r="C20" s="182">
        <v>400</v>
      </c>
      <c r="D20" s="182">
        <v>406</v>
      </c>
      <c r="E20" s="182">
        <v>425</v>
      </c>
      <c r="F20" s="182">
        <v>481</v>
      </c>
      <c r="G20" s="182">
        <v>425</v>
      </c>
      <c r="H20" s="182">
        <v>468</v>
      </c>
      <c r="I20" s="182">
        <v>375</v>
      </c>
      <c r="J20" s="182">
        <v>467</v>
      </c>
    </row>
    <row r="21" spans="1:10" x14ac:dyDescent="0.25">
      <c r="A21" s="181">
        <v>9</v>
      </c>
      <c r="B21" s="79" t="s">
        <v>105</v>
      </c>
      <c r="C21" s="182">
        <v>300</v>
      </c>
      <c r="D21" s="182">
        <v>393</v>
      </c>
      <c r="E21" s="182">
        <v>350</v>
      </c>
      <c r="F21" s="182">
        <v>285</v>
      </c>
      <c r="G21" s="182">
        <v>375</v>
      </c>
      <c r="H21" s="182">
        <v>332</v>
      </c>
      <c r="I21" s="182">
        <v>275</v>
      </c>
      <c r="J21" s="182">
        <v>327</v>
      </c>
    </row>
    <row r="22" spans="1:10" x14ac:dyDescent="0.25">
      <c r="A22" s="181">
        <v>10</v>
      </c>
      <c r="B22" s="79" t="s">
        <v>106</v>
      </c>
      <c r="C22" s="182">
        <v>100</v>
      </c>
      <c r="D22" s="182">
        <v>178</v>
      </c>
      <c r="E22" s="182">
        <v>150</v>
      </c>
      <c r="F22" s="182">
        <v>180</v>
      </c>
      <c r="G22" s="182">
        <v>150</v>
      </c>
      <c r="H22" s="182">
        <v>176</v>
      </c>
      <c r="I22" s="182">
        <v>100</v>
      </c>
      <c r="J22" s="182">
        <v>156</v>
      </c>
    </row>
    <row r="23" spans="1:10" x14ac:dyDescent="0.25">
      <c r="A23" s="181">
        <v>11</v>
      </c>
      <c r="B23" s="79" t="s">
        <v>107</v>
      </c>
      <c r="C23" s="182">
        <v>145</v>
      </c>
      <c r="D23" s="182">
        <v>170</v>
      </c>
      <c r="E23" s="182">
        <v>170</v>
      </c>
      <c r="F23" s="182">
        <v>157</v>
      </c>
      <c r="G23" s="182">
        <v>170</v>
      </c>
      <c r="H23" s="182">
        <v>257</v>
      </c>
      <c r="I23" s="182">
        <v>140</v>
      </c>
      <c r="J23" s="182">
        <v>263</v>
      </c>
    </row>
    <row r="24" spans="1:10" x14ac:dyDescent="0.25">
      <c r="A24" s="181">
        <v>12</v>
      </c>
      <c r="B24" s="79" t="s">
        <v>108</v>
      </c>
      <c r="C24" s="182">
        <v>900</v>
      </c>
      <c r="D24" s="182">
        <v>1331</v>
      </c>
      <c r="E24" s="182">
        <v>1075</v>
      </c>
      <c r="F24" s="182">
        <v>1385</v>
      </c>
      <c r="G24" s="182">
        <v>1075</v>
      </c>
      <c r="H24" s="182">
        <v>1092</v>
      </c>
      <c r="I24" s="182">
        <v>850</v>
      </c>
      <c r="J24" s="182">
        <v>1090</v>
      </c>
    </row>
    <row r="25" spans="1:10" x14ac:dyDescent="0.25">
      <c r="A25" s="181">
        <v>13</v>
      </c>
      <c r="B25" s="79" t="s">
        <v>109</v>
      </c>
      <c r="C25" s="182">
        <v>350</v>
      </c>
      <c r="D25" s="182">
        <v>494</v>
      </c>
      <c r="E25" s="182">
        <v>450</v>
      </c>
      <c r="F25" s="182">
        <v>402</v>
      </c>
      <c r="G25" s="182">
        <v>450</v>
      </c>
      <c r="H25" s="182">
        <v>395</v>
      </c>
      <c r="I25" s="182">
        <v>325</v>
      </c>
      <c r="J25" s="182">
        <v>370</v>
      </c>
    </row>
    <row r="26" spans="1:10" x14ac:dyDescent="0.25">
      <c r="A26" s="181">
        <v>14</v>
      </c>
      <c r="B26" s="79" t="s">
        <v>110</v>
      </c>
      <c r="C26" s="182">
        <v>35</v>
      </c>
      <c r="D26" s="182">
        <v>50</v>
      </c>
      <c r="E26" s="182">
        <v>50</v>
      </c>
      <c r="F26" s="182">
        <v>48</v>
      </c>
      <c r="G26" s="182">
        <v>50</v>
      </c>
      <c r="H26" s="182">
        <v>38</v>
      </c>
      <c r="I26" s="182">
        <v>35</v>
      </c>
      <c r="J26" s="182">
        <v>34</v>
      </c>
    </row>
    <row r="27" spans="1:10" ht="24" x14ac:dyDescent="0.25">
      <c r="A27" s="181">
        <v>15</v>
      </c>
      <c r="B27" s="79" t="s">
        <v>111</v>
      </c>
      <c r="C27" s="182">
        <v>10</v>
      </c>
      <c r="D27" s="182">
        <v>22</v>
      </c>
      <c r="E27" s="182">
        <v>22</v>
      </c>
      <c r="F27" s="182">
        <v>18</v>
      </c>
      <c r="G27" s="182">
        <v>23</v>
      </c>
      <c r="H27" s="182">
        <v>22</v>
      </c>
      <c r="I27" s="182">
        <v>10</v>
      </c>
      <c r="J27" s="182">
        <v>20</v>
      </c>
    </row>
    <row r="28" spans="1:10" x14ac:dyDescent="0.25">
      <c r="A28" s="181">
        <v>16</v>
      </c>
      <c r="B28" s="80" t="s">
        <v>112</v>
      </c>
      <c r="C28" s="182">
        <v>75</v>
      </c>
      <c r="D28" s="182">
        <v>117</v>
      </c>
      <c r="E28" s="182">
        <v>105</v>
      </c>
      <c r="F28" s="182">
        <v>94</v>
      </c>
      <c r="G28" s="182">
        <v>105</v>
      </c>
      <c r="H28" s="182">
        <v>81</v>
      </c>
      <c r="I28" s="182">
        <v>80</v>
      </c>
      <c r="J28" s="182">
        <v>66</v>
      </c>
    </row>
    <row r="29" spans="1:10" x14ac:dyDescent="0.25">
      <c r="A29" s="181">
        <v>17</v>
      </c>
      <c r="B29" s="80" t="s">
        <v>113</v>
      </c>
      <c r="C29" s="182">
        <v>4</v>
      </c>
      <c r="D29" s="182">
        <v>6</v>
      </c>
      <c r="E29" s="182">
        <v>6</v>
      </c>
      <c r="F29" s="182">
        <v>3</v>
      </c>
      <c r="G29" s="182">
        <v>6</v>
      </c>
      <c r="H29" s="182">
        <v>5</v>
      </c>
      <c r="I29" s="182">
        <v>2</v>
      </c>
      <c r="J29" s="182">
        <v>4</v>
      </c>
    </row>
    <row r="30" spans="1:10" x14ac:dyDescent="0.25">
      <c r="A30" s="181">
        <v>18</v>
      </c>
      <c r="B30" s="80" t="s">
        <v>114</v>
      </c>
      <c r="C30" s="182">
        <v>58</v>
      </c>
      <c r="D30" s="182">
        <v>94</v>
      </c>
      <c r="E30" s="182">
        <v>67</v>
      </c>
      <c r="F30" s="182">
        <v>76</v>
      </c>
      <c r="G30" s="182">
        <v>67</v>
      </c>
      <c r="H30" s="182">
        <v>74</v>
      </c>
      <c r="I30" s="182">
        <v>45</v>
      </c>
      <c r="J30" s="182">
        <v>73</v>
      </c>
    </row>
    <row r="31" spans="1:10" x14ac:dyDescent="0.25">
      <c r="A31" s="181">
        <v>19</v>
      </c>
      <c r="B31" s="80" t="s">
        <v>138</v>
      </c>
      <c r="C31" s="182">
        <v>5</v>
      </c>
      <c r="D31" s="182">
        <v>16</v>
      </c>
      <c r="E31" s="182">
        <v>11</v>
      </c>
      <c r="F31" s="182">
        <v>15</v>
      </c>
      <c r="G31" s="182">
        <v>11</v>
      </c>
      <c r="H31" s="182">
        <v>15</v>
      </c>
      <c r="I31" s="182">
        <v>5</v>
      </c>
      <c r="J31" s="182">
        <v>11</v>
      </c>
    </row>
    <row r="32" spans="1:10" x14ac:dyDescent="0.25">
      <c r="A32" s="216" t="s">
        <v>162</v>
      </c>
      <c r="B32" s="216"/>
      <c r="C32" s="183">
        <f t="shared" ref="C32:H32" si="0">SUM(C13:C31)</f>
        <v>2499</v>
      </c>
      <c r="D32" s="183">
        <f t="shared" si="0"/>
        <v>3410</v>
      </c>
      <c r="E32" s="183">
        <f>SUM(E13:E31)</f>
        <v>3016</v>
      </c>
      <c r="F32" s="183">
        <f t="shared" si="0"/>
        <v>3268</v>
      </c>
      <c r="G32" s="183">
        <f>SUM(G13:G31)</f>
        <v>3046</v>
      </c>
      <c r="H32" s="183">
        <f t="shared" si="0"/>
        <v>3084</v>
      </c>
      <c r="I32" s="183">
        <f>SUM(I13:I31)</f>
        <v>2344</v>
      </c>
      <c r="J32" s="183">
        <f>SUM(J13:J31)</f>
        <v>3013</v>
      </c>
    </row>
    <row r="33" spans="1:12" x14ac:dyDescent="0.25">
      <c r="A33" s="2"/>
      <c r="B33" s="74"/>
      <c r="C33" s="60"/>
      <c r="D33" s="57"/>
      <c r="E33" s="57"/>
      <c r="F33" s="57"/>
      <c r="G33" s="57"/>
      <c r="H33" s="57"/>
      <c r="I33" s="57"/>
      <c r="J33" s="57"/>
      <c r="K33" s="57"/>
      <c r="L33" s="57"/>
    </row>
    <row r="34" spans="1:12" x14ac:dyDescent="0.25">
      <c r="A34" s="2"/>
      <c r="B34" s="74"/>
      <c r="C34" s="60"/>
      <c r="D34" s="57"/>
      <c r="E34" s="57"/>
      <c r="F34" s="57"/>
      <c r="G34" s="57"/>
      <c r="H34" s="57"/>
      <c r="I34" s="57"/>
      <c r="J34" s="57"/>
      <c r="K34" s="57"/>
      <c r="L34" s="57"/>
    </row>
    <row r="35" spans="1:12" x14ac:dyDescent="0.25">
      <c r="A35" s="2"/>
      <c r="B35" s="74"/>
      <c r="C35" s="60"/>
      <c r="D35" s="57"/>
      <c r="E35" s="57"/>
      <c r="F35" s="57"/>
      <c r="G35" s="57"/>
      <c r="H35" s="57"/>
      <c r="I35" s="57"/>
      <c r="J35" s="57"/>
      <c r="K35" s="57"/>
      <c r="L35" s="57"/>
    </row>
    <row r="36" spans="1:12" x14ac:dyDescent="0.25">
      <c r="A36" s="2"/>
      <c r="B36" s="74"/>
      <c r="C36" s="60"/>
      <c r="D36" s="57"/>
      <c r="E36" s="57"/>
      <c r="F36" s="57"/>
      <c r="G36" s="57"/>
      <c r="H36" s="57"/>
      <c r="I36" s="57"/>
      <c r="J36" s="57"/>
      <c r="K36" s="57"/>
      <c r="L36" s="57"/>
    </row>
    <row r="37" spans="1:12" x14ac:dyDescent="0.25">
      <c r="A37" s="2"/>
      <c r="B37" s="74"/>
      <c r="C37" s="60"/>
      <c r="D37" s="57"/>
      <c r="E37" s="57"/>
      <c r="F37" s="57"/>
      <c r="G37" s="57"/>
      <c r="H37" s="57"/>
      <c r="I37" s="57"/>
      <c r="J37" s="57"/>
      <c r="K37" s="57"/>
      <c r="L37" s="57"/>
    </row>
    <row r="38" spans="1:12" x14ac:dyDescent="0.25">
      <c r="A38" s="2"/>
      <c r="B38" s="74"/>
      <c r="C38" s="60"/>
      <c r="D38" s="57"/>
      <c r="E38" s="57"/>
      <c r="F38" s="57"/>
      <c r="G38" s="57"/>
      <c r="H38" s="57"/>
      <c r="I38" s="57"/>
      <c r="J38" s="57"/>
      <c r="K38" s="57"/>
      <c r="L38" s="57"/>
    </row>
    <row r="39" spans="1:12" x14ac:dyDescent="0.25">
      <c r="A39" s="2"/>
      <c r="B39" s="74"/>
      <c r="C39" s="60"/>
      <c r="D39" s="57"/>
      <c r="E39" s="57"/>
      <c r="F39" s="57"/>
      <c r="G39" s="57"/>
      <c r="H39" s="57"/>
      <c r="I39" s="57"/>
      <c r="J39" s="57"/>
      <c r="K39" s="57"/>
      <c r="L39" s="57"/>
    </row>
    <row r="40" spans="1:12" x14ac:dyDescent="0.25">
      <c r="A40" s="2"/>
      <c r="B40" s="74"/>
      <c r="C40" s="60"/>
      <c r="D40" s="57"/>
      <c r="E40" s="57"/>
      <c r="F40" s="57"/>
      <c r="G40" s="57"/>
      <c r="H40" s="57"/>
      <c r="I40" s="57"/>
      <c r="J40" s="57"/>
      <c r="K40" s="57"/>
      <c r="L40" s="57"/>
    </row>
    <row r="41" spans="1:12" x14ac:dyDescent="0.25">
      <c r="A41" s="2"/>
      <c r="B41" s="74"/>
      <c r="C41" s="60"/>
      <c r="D41" s="57"/>
      <c r="E41" s="57"/>
      <c r="F41" s="57"/>
      <c r="G41" s="57"/>
      <c r="H41" s="57"/>
      <c r="I41" s="57"/>
      <c r="J41" s="57"/>
      <c r="K41" s="57"/>
      <c r="L41" s="57"/>
    </row>
    <row r="42" spans="1:12" ht="15.75" customHeight="1" x14ac:dyDescent="0.25">
      <c r="B42" s="224" t="s">
        <v>190</v>
      </c>
      <c r="C42" s="224"/>
      <c r="D42" s="224"/>
      <c r="E42" s="224"/>
      <c r="F42" s="224"/>
      <c r="G42" s="224"/>
      <c r="H42" s="224"/>
      <c r="I42" s="224"/>
      <c r="J42" s="224"/>
      <c r="K42" s="224"/>
      <c r="L42" s="224"/>
    </row>
    <row r="43" spans="1:12" x14ac:dyDescent="0.25">
      <c r="A43" s="201" t="s">
        <v>4</v>
      </c>
      <c r="B43" s="225" t="s">
        <v>161</v>
      </c>
      <c r="C43" s="208" t="s">
        <v>93</v>
      </c>
      <c r="D43" s="208"/>
      <c r="E43" s="215" t="s">
        <v>94</v>
      </c>
      <c r="F43" s="215"/>
      <c r="G43" s="215" t="s">
        <v>62</v>
      </c>
      <c r="H43" s="215"/>
      <c r="I43" s="215" t="s">
        <v>63</v>
      </c>
      <c r="J43" s="215"/>
    </row>
    <row r="44" spans="1:12" x14ac:dyDescent="0.25">
      <c r="A44" s="201"/>
      <c r="B44" s="225"/>
      <c r="C44" s="137" t="s">
        <v>99</v>
      </c>
      <c r="D44" s="137" t="s">
        <v>90</v>
      </c>
      <c r="E44" s="137" t="s">
        <v>99</v>
      </c>
      <c r="F44" s="137" t="s">
        <v>90</v>
      </c>
      <c r="G44" s="137" t="s">
        <v>99</v>
      </c>
      <c r="H44" s="137" t="s">
        <v>90</v>
      </c>
      <c r="I44" s="137" t="s">
        <v>99</v>
      </c>
      <c r="J44" s="137" t="s">
        <v>90</v>
      </c>
    </row>
    <row r="45" spans="1:12" x14ac:dyDescent="0.25">
      <c r="A45" s="181">
        <v>1</v>
      </c>
      <c r="B45" s="79" t="s">
        <v>100</v>
      </c>
      <c r="C45" s="182">
        <v>19</v>
      </c>
      <c r="D45" s="182">
        <v>23</v>
      </c>
      <c r="E45" s="182">
        <v>19</v>
      </c>
      <c r="F45" s="182">
        <v>20</v>
      </c>
      <c r="G45" s="182">
        <v>13</v>
      </c>
      <c r="H45" s="182">
        <v>22</v>
      </c>
      <c r="I45" s="182">
        <v>19</v>
      </c>
      <c r="J45" s="182">
        <v>19</v>
      </c>
    </row>
    <row r="46" spans="1:12" x14ac:dyDescent="0.25">
      <c r="A46" s="181">
        <v>2</v>
      </c>
      <c r="B46" s="79" t="s">
        <v>101</v>
      </c>
      <c r="C46" s="182">
        <v>16</v>
      </c>
      <c r="D46" s="182">
        <v>17</v>
      </c>
      <c r="E46" s="182">
        <v>16</v>
      </c>
      <c r="F46" s="182">
        <v>25</v>
      </c>
      <c r="G46" s="182">
        <v>12</v>
      </c>
      <c r="H46" s="182">
        <v>17</v>
      </c>
      <c r="I46" s="182">
        <v>16</v>
      </c>
      <c r="J46" s="182">
        <v>16</v>
      </c>
    </row>
    <row r="47" spans="1:12" x14ac:dyDescent="0.25">
      <c r="A47" s="181">
        <v>3</v>
      </c>
      <c r="B47" s="79" t="s">
        <v>102</v>
      </c>
      <c r="C47" s="182">
        <v>82</v>
      </c>
      <c r="D47" s="182">
        <v>70</v>
      </c>
      <c r="E47" s="182">
        <v>82</v>
      </c>
      <c r="F47" s="182">
        <v>72</v>
      </c>
      <c r="G47" s="182">
        <v>77</v>
      </c>
      <c r="H47" s="182">
        <v>97</v>
      </c>
      <c r="I47" s="182">
        <v>82</v>
      </c>
      <c r="J47" s="182">
        <v>71</v>
      </c>
    </row>
    <row r="48" spans="1:12" x14ac:dyDescent="0.25">
      <c r="A48" s="181">
        <v>4</v>
      </c>
      <c r="B48" s="79" t="s">
        <v>103</v>
      </c>
      <c r="C48" s="182">
        <v>16</v>
      </c>
      <c r="D48" s="182">
        <v>15</v>
      </c>
      <c r="E48" s="182">
        <v>15</v>
      </c>
      <c r="F48" s="182">
        <v>12</v>
      </c>
      <c r="G48" s="182">
        <v>10</v>
      </c>
      <c r="H48" s="182">
        <v>11</v>
      </c>
      <c r="I48" s="182">
        <v>16</v>
      </c>
      <c r="J48" s="182">
        <v>11</v>
      </c>
    </row>
    <row r="49" spans="1:10" ht="24" x14ac:dyDescent="0.25">
      <c r="A49" s="181">
        <v>5</v>
      </c>
      <c r="B49" s="79" t="s">
        <v>177</v>
      </c>
      <c r="C49" s="182">
        <v>2</v>
      </c>
      <c r="D49" s="182">
        <v>1</v>
      </c>
      <c r="E49" s="182">
        <v>2</v>
      </c>
      <c r="F49" s="182">
        <v>0</v>
      </c>
      <c r="G49" s="182">
        <v>1</v>
      </c>
      <c r="H49" s="182">
        <v>4</v>
      </c>
      <c r="I49" s="182">
        <v>2</v>
      </c>
      <c r="J49" s="182">
        <v>1</v>
      </c>
    </row>
    <row r="50" spans="1:10" ht="36" x14ac:dyDescent="0.25">
      <c r="A50" s="181">
        <v>6</v>
      </c>
      <c r="B50" s="79" t="s">
        <v>178</v>
      </c>
      <c r="C50" s="182">
        <v>4</v>
      </c>
      <c r="D50" s="182">
        <v>0</v>
      </c>
      <c r="E50" s="182">
        <v>4</v>
      </c>
      <c r="F50" s="182">
        <v>0</v>
      </c>
      <c r="G50" s="182">
        <v>0</v>
      </c>
      <c r="H50" s="182">
        <v>1</v>
      </c>
      <c r="I50" s="182">
        <v>4</v>
      </c>
      <c r="J50" s="182">
        <v>4</v>
      </c>
    </row>
    <row r="51" spans="1:10" ht="36" x14ac:dyDescent="0.25">
      <c r="A51" s="181">
        <v>7</v>
      </c>
      <c r="B51" s="79" t="s">
        <v>179</v>
      </c>
      <c r="C51" s="182">
        <v>3</v>
      </c>
      <c r="D51" s="182">
        <v>1</v>
      </c>
      <c r="E51" s="182">
        <v>3</v>
      </c>
      <c r="F51" s="182">
        <v>2</v>
      </c>
      <c r="G51" s="182">
        <v>1</v>
      </c>
      <c r="H51" s="182">
        <v>3</v>
      </c>
      <c r="I51" s="182">
        <v>2</v>
      </c>
      <c r="J51" s="182">
        <v>5</v>
      </c>
    </row>
    <row r="52" spans="1:10" x14ac:dyDescent="0.25">
      <c r="A52" s="181">
        <v>8</v>
      </c>
      <c r="B52" s="79" t="s">
        <v>104</v>
      </c>
      <c r="C52" s="182">
        <v>425</v>
      </c>
      <c r="D52" s="182">
        <v>556</v>
      </c>
      <c r="E52" s="182">
        <v>425</v>
      </c>
      <c r="F52" s="182">
        <v>514</v>
      </c>
      <c r="G52" s="182">
        <v>375</v>
      </c>
      <c r="H52" s="182">
        <v>688</v>
      </c>
      <c r="I52" s="182">
        <v>425</v>
      </c>
      <c r="J52" s="182">
        <v>657</v>
      </c>
    </row>
    <row r="53" spans="1:10" x14ac:dyDescent="0.25">
      <c r="A53" s="181">
        <v>9</v>
      </c>
      <c r="B53" s="79" t="s">
        <v>105</v>
      </c>
      <c r="C53" s="182">
        <v>350</v>
      </c>
      <c r="D53" s="182">
        <v>388</v>
      </c>
      <c r="E53" s="182">
        <v>375</v>
      </c>
      <c r="F53" s="182">
        <v>407</v>
      </c>
      <c r="G53" s="182">
        <v>300</v>
      </c>
      <c r="H53" s="182">
        <v>409</v>
      </c>
      <c r="I53" s="182">
        <v>350</v>
      </c>
      <c r="J53" s="182">
        <v>373</v>
      </c>
    </row>
    <row r="54" spans="1:10" x14ac:dyDescent="0.25">
      <c r="A54" s="181">
        <v>10</v>
      </c>
      <c r="B54" s="79" t="s">
        <v>106</v>
      </c>
      <c r="C54" s="182">
        <v>150</v>
      </c>
      <c r="D54" s="182">
        <v>181</v>
      </c>
      <c r="E54" s="182">
        <v>150</v>
      </c>
      <c r="F54" s="182">
        <v>143</v>
      </c>
      <c r="G54" s="182">
        <v>100</v>
      </c>
      <c r="H54" s="182">
        <v>194</v>
      </c>
      <c r="I54" s="182">
        <v>150</v>
      </c>
      <c r="J54" s="182">
        <v>180</v>
      </c>
    </row>
    <row r="55" spans="1:10" x14ac:dyDescent="0.25">
      <c r="A55" s="181">
        <v>11</v>
      </c>
      <c r="B55" s="79" t="s">
        <v>107</v>
      </c>
      <c r="C55" s="182">
        <v>170</v>
      </c>
      <c r="D55" s="182">
        <v>347</v>
      </c>
      <c r="E55" s="182">
        <v>170</v>
      </c>
      <c r="F55" s="182">
        <v>331</v>
      </c>
      <c r="G55" s="182">
        <v>140</v>
      </c>
      <c r="H55" s="182">
        <v>305</v>
      </c>
      <c r="I55" s="182">
        <v>170</v>
      </c>
      <c r="J55" s="182">
        <v>142</v>
      </c>
    </row>
    <row r="56" spans="1:10" x14ac:dyDescent="0.25">
      <c r="A56" s="181">
        <v>12</v>
      </c>
      <c r="B56" s="79" t="s">
        <v>108</v>
      </c>
      <c r="C56" s="182">
        <v>1075</v>
      </c>
      <c r="D56" s="182">
        <v>1293</v>
      </c>
      <c r="E56" s="182">
        <v>1075</v>
      </c>
      <c r="F56" s="182">
        <v>1170</v>
      </c>
      <c r="G56" s="182">
        <v>850</v>
      </c>
      <c r="H56" s="182">
        <v>1368</v>
      </c>
      <c r="I56" s="182">
        <v>1075</v>
      </c>
      <c r="J56" s="182">
        <v>1389</v>
      </c>
    </row>
    <row r="57" spans="1:10" x14ac:dyDescent="0.25">
      <c r="A57" s="181">
        <v>13</v>
      </c>
      <c r="B57" s="79" t="s">
        <v>109</v>
      </c>
      <c r="C57" s="182">
        <v>450</v>
      </c>
      <c r="D57" s="182">
        <v>456</v>
      </c>
      <c r="E57" s="182">
        <v>450</v>
      </c>
      <c r="F57" s="182">
        <v>458</v>
      </c>
      <c r="G57" s="182">
        <v>350</v>
      </c>
      <c r="H57" s="182">
        <v>434</v>
      </c>
      <c r="I57" s="182">
        <v>450</v>
      </c>
      <c r="J57" s="182">
        <v>376</v>
      </c>
    </row>
    <row r="58" spans="1:10" x14ac:dyDescent="0.25">
      <c r="A58" s="181">
        <v>14</v>
      </c>
      <c r="B58" s="79" t="s">
        <v>110</v>
      </c>
      <c r="C58" s="182">
        <v>50</v>
      </c>
      <c r="D58" s="182">
        <v>40</v>
      </c>
      <c r="E58" s="182">
        <v>50</v>
      </c>
      <c r="F58" s="182">
        <v>39</v>
      </c>
      <c r="G58" s="182">
        <v>35</v>
      </c>
      <c r="H58" s="182">
        <v>76</v>
      </c>
      <c r="I58" s="182">
        <v>50</v>
      </c>
      <c r="J58" s="182">
        <v>56</v>
      </c>
    </row>
    <row r="59" spans="1:10" ht="24" x14ac:dyDescent="0.25">
      <c r="A59" s="181">
        <v>15</v>
      </c>
      <c r="B59" s="79" t="s">
        <v>111</v>
      </c>
      <c r="C59" s="182">
        <v>22</v>
      </c>
      <c r="D59" s="182">
        <v>20</v>
      </c>
      <c r="E59" s="182">
        <v>23</v>
      </c>
      <c r="F59" s="182">
        <v>25</v>
      </c>
      <c r="G59" s="182">
        <v>15</v>
      </c>
      <c r="H59" s="182">
        <v>21</v>
      </c>
      <c r="I59" s="182">
        <v>22</v>
      </c>
      <c r="J59" s="182">
        <v>19</v>
      </c>
    </row>
    <row r="60" spans="1:10" x14ac:dyDescent="0.25">
      <c r="A60" s="181">
        <v>16</v>
      </c>
      <c r="B60" s="80" t="s">
        <v>112</v>
      </c>
      <c r="C60" s="182">
        <v>80</v>
      </c>
      <c r="D60" s="182">
        <v>34</v>
      </c>
      <c r="E60" s="182">
        <v>80</v>
      </c>
      <c r="F60" s="182">
        <v>119</v>
      </c>
      <c r="G60" s="182">
        <v>75</v>
      </c>
      <c r="H60" s="182">
        <v>109</v>
      </c>
      <c r="I60" s="182">
        <v>80</v>
      </c>
      <c r="J60" s="182">
        <v>91</v>
      </c>
    </row>
    <row r="61" spans="1:10" x14ac:dyDescent="0.25">
      <c r="A61" s="181">
        <v>17</v>
      </c>
      <c r="B61" s="80" t="s">
        <v>113</v>
      </c>
      <c r="C61" s="182">
        <v>6</v>
      </c>
      <c r="D61" s="182">
        <v>5</v>
      </c>
      <c r="E61" s="182">
        <v>5</v>
      </c>
      <c r="F61" s="182">
        <v>5</v>
      </c>
      <c r="G61" s="182">
        <v>2</v>
      </c>
      <c r="H61" s="182">
        <v>6</v>
      </c>
      <c r="I61" s="182">
        <v>5</v>
      </c>
      <c r="J61" s="182">
        <v>12</v>
      </c>
    </row>
    <row r="62" spans="1:10" x14ac:dyDescent="0.25">
      <c r="A62" s="181">
        <v>18</v>
      </c>
      <c r="B62" s="80" t="s">
        <v>114</v>
      </c>
      <c r="C62" s="182">
        <v>67</v>
      </c>
      <c r="D62" s="182">
        <v>96</v>
      </c>
      <c r="E62" s="182">
        <v>66</v>
      </c>
      <c r="F62" s="182">
        <v>93</v>
      </c>
      <c r="G62" s="182">
        <v>45</v>
      </c>
      <c r="H62" s="182">
        <v>97</v>
      </c>
      <c r="I62" s="182">
        <v>67</v>
      </c>
      <c r="J62" s="182">
        <v>80</v>
      </c>
    </row>
    <row r="63" spans="1:10" x14ac:dyDescent="0.25">
      <c r="A63" s="181">
        <v>19</v>
      </c>
      <c r="B63" s="80" t="s">
        <v>138</v>
      </c>
      <c r="C63" s="182">
        <v>11</v>
      </c>
      <c r="D63" s="182">
        <v>14</v>
      </c>
      <c r="E63" s="182">
        <v>11</v>
      </c>
      <c r="F63" s="182">
        <v>9</v>
      </c>
      <c r="G63" s="182">
        <v>5</v>
      </c>
      <c r="H63" s="182">
        <v>18</v>
      </c>
      <c r="I63" s="182">
        <v>11</v>
      </c>
      <c r="J63" s="182">
        <v>16</v>
      </c>
    </row>
    <row r="64" spans="1:10" x14ac:dyDescent="0.25">
      <c r="A64" s="216" t="s">
        <v>162</v>
      </c>
      <c r="B64" s="216"/>
      <c r="C64" s="183">
        <f t="shared" ref="C64:J64" si="1">SUM(C45:C63)</f>
        <v>2998</v>
      </c>
      <c r="D64" s="183">
        <f t="shared" si="1"/>
        <v>3557</v>
      </c>
      <c r="E64" s="183">
        <f>SUM(E45:E63)</f>
        <v>3021</v>
      </c>
      <c r="F64" s="183">
        <f t="shared" si="1"/>
        <v>3444</v>
      </c>
      <c r="G64" s="183">
        <f>SUM(G45:G63)</f>
        <v>2406</v>
      </c>
      <c r="H64" s="183">
        <f t="shared" si="1"/>
        <v>3880</v>
      </c>
      <c r="I64" s="183">
        <f>SUM(I45:I63)</f>
        <v>2996</v>
      </c>
      <c r="J64" s="183">
        <f t="shared" si="1"/>
        <v>3518</v>
      </c>
    </row>
    <row r="65" spans="1:12" x14ac:dyDescent="0.25">
      <c r="A65" s="82"/>
      <c r="B65" s="82"/>
      <c r="C65" s="60"/>
      <c r="D65" s="57"/>
      <c r="E65" s="57"/>
      <c r="F65" s="57"/>
      <c r="G65" s="57"/>
      <c r="H65" s="57"/>
      <c r="I65" s="57"/>
      <c r="J65" s="57"/>
      <c r="K65" s="57"/>
      <c r="L65" s="57"/>
    </row>
    <row r="66" spans="1:12" ht="15.75" customHeight="1" x14ac:dyDescent="0.25">
      <c r="B66" s="224" t="s">
        <v>190</v>
      </c>
      <c r="C66" s="224"/>
      <c r="D66" s="224"/>
      <c r="E66" s="224"/>
      <c r="F66" s="224"/>
      <c r="G66" s="224"/>
      <c r="H66" s="224"/>
      <c r="I66" s="224"/>
      <c r="J66" s="224"/>
      <c r="K66" s="224"/>
      <c r="L66" s="224"/>
    </row>
    <row r="67" spans="1:12" x14ac:dyDescent="0.25">
      <c r="A67" s="201" t="s">
        <v>4</v>
      </c>
      <c r="B67" s="225" t="s">
        <v>161</v>
      </c>
      <c r="C67" s="208" t="s">
        <v>64</v>
      </c>
      <c r="D67" s="208"/>
      <c r="E67" s="215" t="s">
        <v>95</v>
      </c>
      <c r="F67" s="215"/>
      <c r="G67" s="215" t="s">
        <v>96</v>
      </c>
      <c r="H67" s="215"/>
      <c r="I67" s="215" t="s">
        <v>97</v>
      </c>
      <c r="J67" s="215"/>
      <c r="K67" s="226" t="s">
        <v>163</v>
      </c>
      <c r="L67" s="226"/>
    </row>
    <row r="68" spans="1:12" x14ac:dyDescent="0.25">
      <c r="A68" s="201"/>
      <c r="B68" s="225"/>
      <c r="C68" s="137" t="s">
        <v>99</v>
      </c>
      <c r="D68" s="137" t="s">
        <v>90</v>
      </c>
      <c r="E68" s="137" t="s">
        <v>99</v>
      </c>
      <c r="F68" s="137" t="s">
        <v>90</v>
      </c>
      <c r="G68" s="137" t="s">
        <v>99</v>
      </c>
      <c r="H68" s="137" t="s">
        <v>90</v>
      </c>
      <c r="I68" s="137" t="s">
        <v>99</v>
      </c>
      <c r="J68" s="137" t="s">
        <v>90</v>
      </c>
      <c r="K68" s="137" t="s">
        <v>99</v>
      </c>
      <c r="L68" s="137" t="s">
        <v>90</v>
      </c>
    </row>
    <row r="69" spans="1:12" x14ac:dyDescent="0.25">
      <c r="A69" s="181">
        <v>1</v>
      </c>
      <c r="B69" s="79" t="s">
        <v>100</v>
      </c>
      <c r="C69" s="182">
        <v>19</v>
      </c>
      <c r="D69" s="182">
        <v>27</v>
      </c>
      <c r="E69" s="182">
        <v>15</v>
      </c>
      <c r="F69" s="182">
        <v>23</v>
      </c>
      <c r="G69" s="182"/>
      <c r="H69" s="182"/>
      <c r="I69" s="182"/>
      <c r="J69" s="182"/>
      <c r="K69" s="182">
        <f t="shared" ref="K69:L87" si="2">+I69+G69+E69+C69+I45+G45+E45+C45+I13+G13+E13+C13</f>
        <v>172</v>
      </c>
      <c r="L69" s="182">
        <f t="shared" si="2"/>
        <v>199</v>
      </c>
    </row>
    <row r="70" spans="1:12" x14ac:dyDescent="0.25">
      <c r="A70" s="181">
        <v>2</v>
      </c>
      <c r="B70" s="79" t="s">
        <v>101</v>
      </c>
      <c r="C70" s="182">
        <v>16</v>
      </c>
      <c r="D70" s="182">
        <v>17</v>
      </c>
      <c r="E70" s="182">
        <v>12</v>
      </c>
      <c r="F70" s="182">
        <v>18</v>
      </c>
      <c r="G70" s="182"/>
      <c r="H70" s="182"/>
      <c r="I70" s="182"/>
      <c r="J70" s="182"/>
      <c r="K70" s="182">
        <f t="shared" si="2"/>
        <v>146</v>
      </c>
      <c r="L70" s="182">
        <f t="shared" si="2"/>
        <v>159</v>
      </c>
    </row>
    <row r="71" spans="1:12" x14ac:dyDescent="0.25">
      <c r="A71" s="181">
        <v>3</v>
      </c>
      <c r="B71" s="79" t="s">
        <v>102</v>
      </c>
      <c r="C71" s="182">
        <v>81</v>
      </c>
      <c r="D71" s="182">
        <v>76</v>
      </c>
      <c r="E71" s="182">
        <v>65</v>
      </c>
      <c r="F71" s="182">
        <v>86</v>
      </c>
      <c r="G71" s="182"/>
      <c r="H71" s="182"/>
      <c r="I71" s="182"/>
      <c r="J71" s="182"/>
      <c r="K71" s="182">
        <f t="shared" si="2"/>
        <v>773</v>
      </c>
      <c r="L71" s="182">
        <f t="shared" si="2"/>
        <v>816</v>
      </c>
    </row>
    <row r="72" spans="1:12" x14ac:dyDescent="0.25">
      <c r="A72" s="181">
        <v>4</v>
      </c>
      <c r="B72" s="79" t="s">
        <v>103</v>
      </c>
      <c r="C72" s="182">
        <v>15</v>
      </c>
      <c r="D72" s="182">
        <v>14</v>
      </c>
      <c r="E72" s="182">
        <v>12</v>
      </c>
      <c r="F72" s="182">
        <v>18</v>
      </c>
      <c r="G72" s="182"/>
      <c r="H72" s="182"/>
      <c r="I72" s="182"/>
      <c r="J72" s="182"/>
      <c r="K72" s="182">
        <f t="shared" si="2"/>
        <v>134</v>
      </c>
      <c r="L72" s="182">
        <f t="shared" si="2"/>
        <v>124</v>
      </c>
    </row>
    <row r="73" spans="1:12" ht="24" x14ac:dyDescent="0.25">
      <c r="A73" s="181">
        <v>5</v>
      </c>
      <c r="B73" s="79" t="s">
        <v>177</v>
      </c>
      <c r="C73" s="182">
        <v>1</v>
      </c>
      <c r="D73" s="182">
        <v>2</v>
      </c>
      <c r="E73" s="182">
        <v>0</v>
      </c>
      <c r="F73" s="182">
        <v>2</v>
      </c>
      <c r="G73" s="182"/>
      <c r="H73" s="182"/>
      <c r="I73" s="182"/>
      <c r="J73" s="182"/>
      <c r="K73" s="182">
        <f t="shared" si="2"/>
        <v>11</v>
      </c>
      <c r="L73" s="182">
        <f t="shared" si="2"/>
        <v>10</v>
      </c>
    </row>
    <row r="74" spans="1:12" ht="36" x14ac:dyDescent="0.25">
      <c r="A74" s="181">
        <v>6</v>
      </c>
      <c r="B74" s="79" t="s">
        <v>178</v>
      </c>
      <c r="C74" s="182">
        <v>3</v>
      </c>
      <c r="D74" s="182">
        <v>4</v>
      </c>
      <c r="E74" s="182">
        <v>2</v>
      </c>
      <c r="F74" s="182">
        <v>3</v>
      </c>
      <c r="G74" s="182"/>
      <c r="H74" s="182"/>
      <c r="I74" s="182"/>
      <c r="J74" s="182"/>
      <c r="K74" s="182">
        <f t="shared" si="2"/>
        <v>21</v>
      </c>
      <c r="L74" s="182">
        <f t="shared" si="2"/>
        <v>15</v>
      </c>
    </row>
    <row r="75" spans="1:12" ht="36" x14ac:dyDescent="0.25">
      <c r="A75" s="181">
        <v>7</v>
      </c>
      <c r="B75" s="79" t="s">
        <v>179</v>
      </c>
      <c r="C75" s="182">
        <v>2</v>
      </c>
      <c r="D75" s="182">
        <v>0</v>
      </c>
      <c r="E75" s="182">
        <v>1</v>
      </c>
      <c r="F75" s="182">
        <v>0</v>
      </c>
      <c r="G75" s="182"/>
      <c r="H75" s="182"/>
      <c r="I75" s="182"/>
      <c r="J75" s="182"/>
      <c r="K75" s="182">
        <f t="shared" si="2"/>
        <v>18</v>
      </c>
      <c r="L75" s="182">
        <f t="shared" si="2"/>
        <v>25</v>
      </c>
    </row>
    <row r="76" spans="1:12" x14ac:dyDescent="0.25">
      <c r="A76" s="181">
        <v>8</v>
      </c>
      <c r="B76" s="79" t="s">
        <v>104</v>
      </c>
      <c r="C76" s="182">
        <v>425</v>
      </c>
      <c r="D76" s="182">
        <v>537</v>
      </c>
      <c r="E76" s="182">
        <v>352</v>
      </c>
      <c r="F76" s="182">
        <v>578</v>
      </c>
      <c r="G76" s="182"/>
      <c r="H76" s="182"/>
      <c r="I76" s="182"/>
      <c r="J76" s="182"/>
      <c r="K76" s="182">
        <f t="shared" si="2"/>
        <v>4052</v>
      </c>
      <c r="L76" s="182">
        <f t="shared" si="2"/>
        <v>5352</v>
      </c>
    </row>
    <row r="77" spans="1:12" x14ac:dyDescent="0.25">
      <c r="A77" s="181">
        <v>9</v>
      </c>
      <c r="B77" s="79" t="s">
        <v>105</v>
      </c>
      <c r="C77" s="182">
        <v>375</v>
      </c>
      <c r="D77" s="182">
        <v>392</v>
      </c>
      <c r="E77" s="182">
        <v>300</v>
      </c>
      <c r="F77" s="182">
        <v>394</v>
      </c>
      <c r="G77" s="182"/>
      <c r="H77" s="182"/>
      <c r="I77" s="182"/>
      <c r="J77" s="182"/>
      <c r="K77" s="182">
        <f t="shared" si="2"/>
        <v>3350</v>
      </c>
      <c r="L77" s="182">
        <f t="shared" si="2"/>
        <v>3700</v>
      </c>
    </row>
    <row r="78" spans="1:12" x14ac:dyDescent="0.25">
      <c r="A78" s="181">
        <v>10</v>
      </c>
      <c r="B78" s="79" t="s">
        <v>106</v>
      </c>
      <c r="C78" s="182">
        <v>150</v>
      </c>
      <c r="D78" s="182">
        <v>170</v>
      </c>
      <c r="E78" s="182">
        <v>100</v>
      </c>
      <c r="F78" s="182">
        <v>184</v>
      </c>
      <c r="G78" s="182"/>
      <c r="H78" s="182"/>
      <c r="I78" s="182"/>
      <c r="J78" s="182"/>
      <c r="K78" s="182">
        <f t="shared" si="2"/>
        <v>1300</v>
      </c>
      <c r="L78" s="182">
        <f t="shared" si="2"/>
        <v>1742</v>
      </c>
    </row>
    <row r="79" spans="1:12" x14ac:dyDescent="0.25">
      <c r="A79" s="181">
        <v>11</v>
      </c>
      <c r="B79" s="79" t="s">
        <v>107</v>
      </c>
      <c r="C79" s="182">
        <v>162</v>
      </c>
      <c r="D79" s="182">
        <v>158</v>
      </c>
      <c r="E79" s="182">
        <v>162</v>
      </c>
      <c r="F79" s="182">
        <v>132</v>
      </c>
      <c r="G79" s="182"/>
      <c r="H79" s="182"/>
      <c r="I79" s="182"/>
      <c r="J79" s="182"/>
      <c r="K79" s="182">
        <f t="shared" si="2"/>
        <v>1599</v>
      </c>
      <c r="L79" s="182">
        <f t="shared" si="2"/>
        <v>2262</v>
      </c>
    </row>
    <row r="80" spans="1:12" x14ac:dyDescent="0.25">
      <c r="A80" s="181">
        <v>12</v>
      </c>
      <c r="B80" s="79" t="s">
        <v>108</v>
      </c>
      <c r="C80" s="182">
        <v>1075</v>
      </c>
      <c r="D80" s="182">
        <v>1226</v>
      </c>
      <c r="E80" s="182">
        <v>850</v>
      </c>
      <c r="F80" s="182">
        <v>1227</v>
      </c>
      <c r="G80" s="182"/>
      <c r="H80" s="182"/>
      <c r="I80" s="182"/>
      <c r="J80" s="182"/>
      <c r="K80" s="182">
        <f t="shared" si="2"/>
        <v>9900</v>
      </c>
      <c r="L80" s="182">
        <f t="shared" si="2"/>
        <v>12571</v>
      </c>
    </row>
    <row r="81" spans="1:12" x14ac:dyDescent="0.25">
      <c r="A81" s="181">
        <v>13</v>
      </c>
      <c r="B81" s="79" t="s">
        <v>109</v>
      </c>
      <c r="C81" s="182">
        <v>450</v>
      </c>
      <c r="D81" s="182">
        <v>455</v>
      </c>
      <c r="E81" s="182">
        <v>375</v>
      </c>
      <c r="F81" s="182">
        <v>445</v>
      </c>
      <c r="G81" s="182"/>
      <c r="H81" s="182"/>
      <c r="I81" s="182"/>
      <c r="J81" s="182"/>
      <c r="K81" s="182">
        <f t="shared" si="2"/>
        <v>4100</v>
      </c>
      <c r="L81" s="182">
        <f t="shared" si="2"/>
        <v>4285</v>
      </c>
    </row>
    <row r="82" spans="1:12" x14ac:dyDescent="0.25">
      <c r="A82" s="181">
        <v>14</v>
      </c>
      <c r="B82" s="79" t="s">
        <v>110</v>
      </c>
      <c r="C82" s="182">
        <v>50</v>
      </c>
      <c r="D82" s="182">
        <v>44</v>
      </c>
      <c r="E82" s="182">
        <v>35</v>
      </c>
      <c r="F82" s="182">
        <v>46</v>
      </c>
      <c r="G82" s="182"/>
      <c r="H82" s="182"/>
      <c r="I82" s="182"/>
      <c r="J82" s="182"/>
      <c r="K82" s="182">
        <f t="shared" si="2"/>
        <v>440</v>
      </c>
      <c r="L82" s="182">
        <f t="shared" si="2"/>
        <v>471</v>
      </c>
    </row>
    <row r="83" spans="1:12" ht="24" x14ac:dyDescent="0.25">
      <c r="A83" s="181">
        <v>15</v>
      </c>
      <c r="B83" s="79" t="s">
        <v>111</v>
      </c>
      <c r="C83" s="182">
        <v>22</v>
      </c>
      <c r="D83" s="182">
        <v>25</v>
      </c>
      <c r="E83" s="182">
        <v>15</v>
      </c>
      <c r="F83" s="182">
        <v>26</v>
      </c>
      <c r="G83" s="182"/>
      <c r="H83" s="182"/>
      <c r="I83" s="182"/>
      <c r="J83" s="182"/>
      <c r="K83" s="182">
        <f t="shared" si="2"/>
        <v>184</v>
      </c>
      <c r="L83" s="182">
        <f t="shared" si="2"/>
        <v>218</v>
      </c>
    </row>
    <row r="84" spans="1:12" x14ac:dyDescent="0.25">
      <c r="A84" s="181">
        <v>16</v>
      </c>
      <c r="B84" s="80" t="s">
        <v>112</v>
      </c>
      <c r="C84" s="182">
        <v>80</v>
      </c>
      <c r="D84" s="182">
        <v>98</v>
      </c>
      <c r="E84" s="182">
        <v>80</v>
      </c>
      <c r="F84" s="182">
        <v>115</v>
      </c>
      <c r="G84" s="182"/>
      <c r="H84" s="182"/>
      <c r="I84" s="182"/>
      <c r="J84" s="182"/>
      <c r="K84" s="182">
        <f t="shared" si="2"/>
        <v>840</v>
      </c>
      <c r="L84" s="182">
        <f t="shared" si="2"/>
        <v>924</v>
      </c>
    </row>
    <row r="85" spans="1:12" x14ac:dyDescent="0.25">
      <c r="A85" s="181">
        <v>17</v>
      </c>
      <c r="B85" s="80" t="s">
        <v>113</v>
      </c>
      <c r="C85" s="182">
        <v>5</v>
      </c>
      <c r="D85" s="182">
        <v>4</v>
      </c>
      <c r="E85" s="182">
        <v>2</v>
      </c>
      <c r="F85" s="182">
        <v>0</v>
      </c>
      <c r="G85" s="182"/>
      <c r="H85" s="182"/>
      <c r="I85" s="182"/>
      <c r="J85" s="182"/>
      <c r="K85" s="182">
        <f t="shared" si="2"/>
        <v>43</v>
      </c>
      <c r="L85" s="182">
        <f t="shared" si="2"/>
        <v>50</v>
      </c>
    </row>
    <row r="86" spans="1:12" x14ac:dyDescent="0.25">
      <c r="A86" s="181">
        <v>18</v>
      </c>
      <c r="B86" s="80" t="s">
        <v>114</v>
      </c>
      <c r="C86" s="182">
        <v>67</v>
      </c>
      <c r="D86" s="182">
        <v>82</v>
      </c>
      <c r="E86" s="182">
        <v>45</v>
      </c>
      <c r="F86" s="182">
        <v>87</v>
      </c>
      <c r="G86" s="182"/>
      <c r="H86" s="182"/>
      <c r="I86" s="182"/>
      <c r="J86" s="182"/>
      <c r="K86" s="182">
        <f t="shared" si="2"/>
        <v>594</v>
      </c>
      <c r="L86" s="182">
        <f t="shared" si="2"/>
        <v>852</v>
      </c>
    </row>
    <row r="87" spans="1:12" x14ac:dyDescent="0.25">
      <c r="A87" s="181">
        <v>19</v>
      </c>
      <c r="B87" s="80" t="s">
        <v>138</v>
      </c>
      <c r="C87" s="182">
        <v>11</v>
      </c>
      <c r="D87" s="182">
        <v>22</v>
      </c>
      <c r="E87" s="182">
        <v>5</v>
      </c>
      <c r="F87" s="182">
        <v>14</v>
      </c>
      <c r="G87" s="182"/>
      <c r="H87" s="182"/>
      <c r="I87" s="182"/>
      <c r="J87" s="182"/>
      <c r="K87" s="182">
        <f t="shared" si="2"/>
        <v>86</v>
      </c>
      <c r="L87" s="182">
        <f t="shared" si="2"/>
        <v>150</v>
      </c>
    </row>
    <row r="88" spans="1:12" x14ac:dyDescent="0.25">
      <c r="A88" s="216" t="s">
        <v>115</v>
      </c>
      <c r="B88" s="216"/>
      <c r="C88" s="183">
        <f t="shared" ref="C88:L88" si="3">SUM(C69:C87)</f>
        <v>3009</v>
      </c>
      <c r="D88" s="183">
        <f t="shared" si="3"/>
        <v>3353</v>
      </c>
      <c r="E88" s="183">
        <f>SUM(E69:E87)</f>
        <v>2428</v>
      </c>
      <c r="F88" s="183">
        <f t="shared" si="3"/>
        <v>3398</v>
      </c>
      <c r="G88" s="183">
        <f>SUM(G69:G87)</f>
        <v>0</v>
      </c>
      <c r="H88" s="183">
        <f t="shared" si="3"/>
        <v>0</v>
      </c>
      <c r="I88" s="183">
        <f t="shared" si="3"/>
        <v>0</v>
      </c>
      <c r="J88" s="183">
        <f t="shared" si="3"/>
        <v>0</v>
      </c>
      <c r="K88" s="183">
        <f t="shared" si="3"/>
        <v>27763</v>
      </c>
      <c r="L88" s="183">
        <f t="shared" si="3"/>
        <v>33925</v>
      </c>
    </row>
    <row r="89" spans="1:12" x14ac:dyDescent="0.25">
      <c r="A89" s="82"/>
      <c r="B89" s="82"/>
      <c r="C89" s="83"/>
      <c r="D89" s="83"/>
      <c r="E89" s="83"/>
      <c r="F89" s="83"/>
      <c r="G89" s="83"/>
      <c r="H89" s="83"/>
      <c r="I89" s="83"/>
      <c r="J89" s="83"/>
      <c r="K89" s="83"/>
      <c r="L89" s="83"/>
    </row>
    <row r="90" spans="1:12" x14ac:dyDescent="0.25">
      <c r="A90" s="82"/>
      <c r="B90" s="82"/>
      <c r="C90" s="60"/>
      <c r="D90" s="57"/>
      <c r="E90" s="57"/>
      <c r="F90" s="57"/>
      <c r="G90" s="57"/>
      <c r="H90" s="57"/>
      <c r="I90" s="57"/>
      <c r="J90" s="57"/>
      <c r="K90" s="57"/>
      <c r="L90" s="57"/>
    </row>
    <row r="91" spans="1:12" x14ac:dyDescent="0.25">
      <c r="A91" s="82"/>
      <c r="B91" s="82"/>
      <c r="C91" s="60"/>
      <c r="D91" s="57"/>
      <c r="E91" s="57"/>
      <c r="F91" s="57"/>
      <c r="G91" s="57"/>
      <c r="H91" s="57"/>
      <c r="I91" s="57"/>
      <c r="J91" s="57"/>
      <c r="K91" s="57"/>
      <c r="L91" s="57"/>
    </row>
    <row r="92" spans="1:12" x14ac:dyDescent="0.25">
      <c r="A92" s="82"/>
      <c r="B92" s="82"/>
      <c r="C92" s="60"/>
      <c r="D92" s="57"/>
      <c r="E92" s="57"/>
      <c r="F92" s="57"/>
      <c r="G92" s="57"/>
      <c r="H92" s="57"/>
      <c r="I92" s="57"/>
      <c r="J92" s="57"/>
      <c r="K92" s="57"/>
      <c r="L92" s="57"/>
    </row>
    <row r="93" spans="1:12" x14ac:dyDescent="0.25">
      <c r="A93" s="82"/>
      <c r="B93" s="82"/>
      <c r="C93" s="60"/>
      <c r="D93" s="57"/>
      <c r="E93" s="57"/>
      <c r="F93" s="57"/>
      <c r="G93" s="57"/>
      <c r="H93" s="57"/>
      <c r="I93" s="57"/>
      <c r="J93" s="57"/>
      <c r="K93" s="57"/>
      <c r="L93" s="57"/>
    </row>
    <row r="94" spans="1:12" x14ac:dyDescent="0.25">
      <c r="A94" s="82"/>
      <c r="B94" s="82"/>
      <c r="C94" s="60"/>
      <c r="D94" s="57"/>
      <c r="E94" s="57"/>
      <c r="F94" s="57"/>
      <c r="G94" s="57"/>
      <c r="H94" s="57"/>
      <c r="I94" s="57"/>
      <c r="J94" s="57"/>
      <c r="K94" s="57"/>
      <c r="L94" s="57"/>
    </row>
    <row r="95" spans="1:12" x14ac:dyDescent="0.25">
      <c r="A95" s="82"/>
      <c r="B95" s="82"/>
      <c r="C95" s="60"/>
      <c r="D95" s="57"/>
      <c r="E95" s="57"/>
      <c r="F95" s="57"/>
      <c r="G95" s="57"/>
      <c r="H95" s="57"/>
      <c r="I95" s="57"/>
      <c r="J95" s="57"/>
      <c r="K95" s="57"/>
      <c r="L95" s="57"/>
    </row>
    <row r="96" spans="1:12" x14ac:dyDescent="0.25">
      <c r="A96" s="82"/>
      <c r="B96" s="82"/>
      <c r="C96" s="60"/>
      <c r="D96" s="57"/>
      <c r="E96" s="57"/>
      <c r="F96" s="57"/>
      <c r="G96" s="57"/>
      <c r="H96" s="57"/>
      <c r="I96" s="57"/>
      <c r="J96" s="57"/>
      <c r="K96" s="57"/>
      <c r="L96" s="57"/>
    </row>
    <row r="97" spans="1:12" x14ac:dyDescent="0.25">
      <c r="A97" s="82"/>
      <c r="B97" s="82"/>
      <c r="C97" s="60"/>
      <c r="D97" s="57"/>
      <c r="E97" s="57"/>
      <c r="F97" s="57"/>
      <c r="G97" s="57"/>
      <c r="H97" s="57"/>
      <c r="I97" s="57"/>
      <c r="J97" s="57"/>
      <c r="K97" s="57"/>
      <c r="L97" s="57"/>
    </row>
    <row r="98" spans="1:12" x14ac:dyDescent="0.25">
      <c r="A98" s="82"/>
      <c r="B98" s="82"/>
      <c r="C98" s="60"/>
      <c r="D98" s="57"/>
      <c r="E98" s="57"/>
      <c r="F98" s="57"/>
      <c r="G98" s="57"/>
      <c r="H98" s="57"/>
      <c r="I98" s="57"/>
      <c r="J98" s="57"/>
      <c r="K98" s="57"/>
      <c r="L98" s="57"/>
    </row>
    <row r="99" spans="1:12" x14ac:dyDescent="0.25">
      <c r="A99" s="82"/>
      <c r="B99" s="82"/>
      <c r="C99" s="60"/>
      <c r="D99" s="57"/>
      <c r="E99" s="57"/>
      <c r="F99" s="57"/>
      <c r="G99" s="57"/>
      <c r="H99" s="57"/>
      <c r="I99" s="57"/>
      <c r="J99" s="57"/>
      <c r="K99" s="57"/>
      <c r="L99" s="57"/>
    </row>
    <row r="100" spans="1:12" x14ac:dyDescent="0.25">
      <c r="A100" s="82"/>
      <c r="B100" s="82"/>
      <c r="C100" s="60"/>
      <c r="D100" s="57"/>
      <c r="E100" s="57"/>
      <c r="F100" s="57"/>
      <c r="G100" s="57"/>
      <c r="H100" s="57"/>
      <c r="I100" s="57"/>
      <c r="J100" s="57"/>
      <c r="K100" s="57"/>
      <c r="L100" s="57"/>
    </row>
    <row r="101" spans="1:12" x14ac:dyDescent="0.25">
      <c r="A101" s="82"/>
      <c r="B101" s="82"/>
      <c r="C101" s="60"/>
      <c r="D101" s="57"/>
      <c r="E101" s="57"/>
      <c r="F101" s="57"/>
      <c r="G101" s="57"/>
      <c r="H101" s="57"/>
      <c r="I101" s="57"/>
      <c r="J101" s="57"/>
      <c r="K101" s="57"/>
      <c r="L101" s="57"/>
    </row>
    <row r="102" spans="1:12" x14ac:dyDescent="0.25">
      <c r="A102" s="82"/>
      <c r="B102" s="82"/>
      <c r="C102" s="60"/>
      <c r="D102" s="57"/>
      <c r="E102" s="57"/>
      <c r="F102" s="57"/>
      <c r="G102" s="57"/>
      <c r="H102" s="57"/>
      <c r="I102" s="57"/>
      <c r="J102" s="57"/>
      <c r="K102" s="57"/>
      <c r="L102" s="57"/>
    </row>
    <row r="103" spans="1:12" x14ac:dyDescent="0.25">
      <c r="A103" s="82"/>
      <c r="B103" s="82"/>
      <c r="C103" s="60"/>
      <c r="D103" s="57"/>
      <c r="E103" s="57"/>
      <c r="F103" s="57"/>
      <c r="G103" s="57"/>
      <c r="H103" s="57"/>
      <c r="I103" s="57"/>
      <c r="J103" s="57"/>
      <c r="K103" s="57"/>
      <c r="L103" s="57"/>
    </row>
    <row r="104" spans="1:12" x14ac:dyDescent="0.25">
      <c r="A104" s="82"/>
      <c r="B104" s="82"/>
      <c r="C104" s="60"/>
      <c r="D104" s="57"/>
      <c r="E104" s="57"/>
      <c r="F104" s="57"/>
      <c r="G104" s="57"/>
      <c r="H104" s="57"/>
      <c r="I104" s="57"/>
      <c r="J104" s="57"/>
      <c r="K104" s="57"/>
      <c r="L104" s="57"/>
    </row>
    <row r="105" spans="1:12" x14ac:dyDescent="0.25">
      <c r="A105" s="82"/>
      <c r="B105" s="82"/>
      <c r="C105" s="60"/>
      <c r="D105" s="57"/>
      <c r="E105" s="57"/>
      <c r="F105" s="57"/>
      <c r="G105" s="57"/>
      <c r="H105" s="57"/>
      <c r="I105" s="57"/>
      <c r="J105" s="57"/>
      <c r="K105" s="57"/>
      <c r="L105" s="57"/>
    </row>
    <row r="106" spans="1:12" x14ac:dyDescent="0.25">
      <c r="A106" s="82"/>
      <c r="B106" s="82"/>
      <c r="C106" s="60"/>
      <c r="D106" s="57"/>
      <c r="E106" s="57"/>
      <c r="F106" s="57"/>
      <c r="G106" s="57"/>
      <c r="H106" s="57"/>
      <c r="I106" s="57"/>
      <c r="J106" s="57"/>
      <c r="K106" s="57"/>
      <c r="L106" s="57"/>
    </row>
    <row r="107" spans="1:12" x14ac:dyDescent="0.25">
      <c r="A107" s="82"/>
      <c r="B107" s="82"/>
      <c r="C107" s="60"/>
      <c r="D107" s="57"/>
      <c r="E107" s="57"/>
      <c r="F107" s="57"/>
      <c r="G107" s="57"/>
      <c r="H107" s="57"/>
      <c r="I107" s="57"/>
      <c r="J107" s="57"/>
      <c r="K107" s="57"/>
      <c r="L107" s="57"/>
    </row>
    <row r="108" spans="1:12" x14ac:dyDescent="0.25">
      <c r="A108" s="82"/>
      <c r="B108" s="82"/>
      <c r="C108" s="60"/>
      <c r="D108" s="57"/>
      <c r="E108" s="57"/>
      <c r="F108" s="57"/>
      <c r="G108" s="57"/>
      <c r="H108" s="57"/>
      <c r="I108" s="57"/>
      <c r="J108" s="57"/>
      <c r="K108" s="57"/>
      <c r="L108" s="57"/>
    </row>
    <row r="109" spans="1:12" x14ac:dyDescent="0.25">
      <c r="A109" s="82"/>
      <c r="B109" s="82"/>
      <c r="C109" s="60"/>
      <c r="D109" s="57"/>
      <c r="E109" s="57"/>
      <c r="F109" s="57"/>
      <c r="G109" s="57"/>
      <c r="H109" s="57"/>
      <c r="I109" s="57"/>
      <c r="J109" s="57"/>
      <c r="K109" s="57"/>
      <c r="L109" s="57"/>
    </row>
    <row r="110" spans="1:12" x14ac:dyDescent="0.25">
      <c r="A110" s="82"/>
      <c r="B110" s="82"/>
      <c r="C110" s="60"/>
      <c r="D110" s="57"/>
      <c r="E110" s="57"/>
      <c r="F110" s="57"/>
      <c r="G110" s="57"/>
      <c r="H110" s="57"/>
      <c r="I110" s="57"/>
      <c r="J110" s="57"/>
      <c r="K110" s="57"/>
      <c r="L110" s="57"/>
    </row>
    <row r="111" spans="1:12" ht="15.75" thickBot="1" x14ac:dyDescent="0.3">
      <c r="A111" s="153"/>
      <c r="B111" s="153" t="s">
        <v>169</v>
      </c>
      <c r="C111" s="154"/>
      <c r="D111" s="155"/>
      <c r="E111" s="57"/>
      <c r="F111" s="57"/>
      <c r="G111" s="57"/>
      <c r="H111" s="57"/>
      <c r="I111" s="57"/>
      <c r="J111" s="57"/>
      <c r="K111" s="57"/>
      <c r="L111" s="57"/>
    </row>
    <row r="112" spans="1:12" x14ac:dyDescent="0.25">
      <c r="A112" s="217" t="s">
        <v>4</v>
      </c>
      <c r="B112" s="218" t="s">
        <v>161</v>
      </c>
      <c r="C112" s="220" t="s">
        <v>88</v>
      </c>
      <c r="D112" s="221"/>
      <c r="E112" s="57"/>
      <c r="F112" s="57"/>
      <c r="G112" s="57"/>
      <c r="H112" s="57"/>
      <c r="I112" s="57"/>
      <c r="J112" s="57"/>
      <c r="K112" s="57"/>
      <c r="L112" s="57"/>
    </row>
    <row r="113" spans="1:12" ht="15.75" thickBot="1" x14ac:dyDescent="0.3">
      <c r="A113" s="217"/>
      <c r="B113" s="219"/>
      <c r="C113" s="156" t="s">
        <v>99</v>
      </c>
      <c r="D113" s="157" t="s">
        <v>90</v>
      </c>
      <c r="E113" s="57"/>
      <c r="F113" s="57"/>
      <c r="G113" s="57"/>
      <c r="H113" s="57"/>
      <c r="I113" s="57"/>
      <c r="J113" s="57"/>
      <c r="K113" s="57"/>
      <c r="L113" s="57"/>
    </row>
    <row r="114" spans="1:12" x14ac:dyDescent="0.25">
      <c r="A114" s="158">
        <v>1</v>
      </c>
      <c r="B114" s="159" t="s">
        <v>100</v>
      </c>
      <c r="C114" s="160">
        <f t="shared" ref="C114:D132" si="4">+K13+K45+K69</f>
        <v>172</v>
      </c>
      <c r="D114" s="161">
        <f t="shared" si="4"/>
        <v>199</v>
      </c>
      <c r="E114" s="162"/>
      <c r="F114" s="57"/>
      <c r="G114" s="57"/>
      <c r="H114" s="57"/>
      <c r="I114" s="57"/>
      <c r="J114" s="57"/>
      <c r="K114" s="57"/>
      <c r="L114" s="57"/>
    </row>
    <row r="115" spans="1:12" x14ac:dyDescent="0.25">
      <c r="A115" s="163">
        <v>2</v>
      </c>
      <c r="B115" s="164" t="s">
        <v>101</v>
      </c>
      <c r="C115" s="160">
        <f t="shared" si="4"/>
        <v>146</v>
      </c>
      <c r="D115" s="161">
        <f t="shared" si="4"/>
        <v>159</v>
      </c>
      <c r="E115" s="162"/>
      <c r="F115" s="57"/>
      <c r="G115" s="57"/>
      <c r="H115" s="57"/>
      <c r="I115" s="57"/>
      <c r="J115" s="57"/>
      <c r="K115" s="57"/>
      <c r="L115" s="57"/>
    </row>
    <row r="116" spans="1:12" x14ac:dyDescent="0.25">
      <c r="A116" s="163">
        <v>3</v>
      </c>
      <c r="B116" s="164" t="s">
        <v>102</v>
      </c>
      <c r="C116" s="160">
        <f t="shared" si="4"/>
        <v>773</v>
      </c>
      <c r="D116" s="161">
        <f t="shared" si="4"/>
        <v>816</v>
      </c>
      <c r="E116" s="162"/>
      <c r="F116" s="57"/>
      <c r="G116" s="57"/>
      <c r="H116" s="57"/>
      <c r="I116" s="57"/>
      <c r="J116" s="57"/>
      <c r="K116" s="57"/>
      <c r="L116" s="57"/>
    </row>
    <row r="117" spans="1:12" x14ac:dyDescent="0.25">
      <c r="A117" s="163">
        <v>4</v>
      </c>
      <c r="B117" s="164" t="s">
        <v>103</v>
      </c>
      <c r="C117" s="160">
        <f t="shared" si="4"/>
        <v>134</v>
      </c>
      <c r="D117" s="161">
        <f t="shared" si="4"/>
        <v>124</v>
      </c>
      <c r="E117" s="162"/>
      <c r="F117" s="57"/>
      <c r="G117" s="57"/>
      <c r="H117" s="57"/>
      <c r="I117" s="57"/>
      <c r="J117" s="57"/>
      <c r="K117" s="57"/>
      <c r="L117" s="57"/>
    </row>
    <row r="118" spans="1:12" ht="24" x14ac:dyDescent="0.25">
      <c r="A118" s="163">
        <v>5</v>
      </c>
      <c r="B118" s="164" t="s">
        <v>177</v>
      </c>
      <c r="C118" s="160">
        <f t="shared" si="4"/>
        <v>11</v>
      </c>
      <c r="D118" s="161">
        <f t="shared" si="4"/>
        <v>10</v>
      </c>
      <c r="E118" s="162"/>
      <c r="F118" s="57"/>
      <c r="G118" s="57"/>
      <c r="H118" s="57"/>
      <c r="I118" s="57"/>
      <c r="J118" s="57"/>
      <c r="K118" s="57"/>
      <c r="L118" s="57"/>
    </row>
    <row r="119" spans="1:12" ht="36" x14ac:dyDescent="0.25">
      <c r="A119" s="163">
        <v>6</v>
      </c>
      <c r="B119" s="164" t="s">
        <v>178</v>
      </c>
      <c r="C119" s="160">
        <f t="shared" si="4"/>
        <v>21</v>
      </c>
      <c r="D119" s="161">
        <f t="shared" si="4"/>
        <v>15</v>
      </c>
      <c r="E119" s="162"/>
      <c r="F119" s="57"/>
      <c r="G119" s="57"/>
      <c r="H119" s="57"/>
      <c r="I119" s="57"/>
      <c r="J119" s="57"/>
      <c r="K119" s="57"/>
      <c r="L119" s="57"/>
    </row>
    <row r="120" spans="1:12" ht="36" x14ac:dyDescent="0.25">
      <c r="A120" s="163">
        <v>7</v>
      </c>
      <c r="B120" s="164" t="s">
        <v>179</v>
      </c>
      <c r="C120" s="160">
        <f t="shared" si="4"/>
        <v>18</v>
      </c>
      <c r="D120" s="161">
        <f t="shared" si="4"/>
        <v>25</v>
      </c>
      <c r="E120" s="162"/>
      <c r="F120" s="57"/>
      <c r="G120" s="57"/>
      <c r="H120" s="57"/>
      <c r="I120" s="57"/>
      <c r="J120" s="57"/>
      <c r="K120" s="57"/>
      <c r="L120" s="57"/>
    </row>
    <row r="121" spans="1:12" x14ac:dyDescent="0.25">
      <c r="A121" s="163">
        <v>8</v>
      </c>
      <c r="B121" s="164" t="s">
        <v>104</v>
      </c>
      <c r="C121" s="160">
        <f t="shared" si="4"/>
        <v>4052</v>
      </c>
      <c r="D121" s="161">
        <f t="shared" si="4"/>
        <v>5352</v>
      </c>
      <c r="E121" s="162"/>
      <c r="F121" s="57"/>
      <c r="G121" s="57"/>
      <c r="H121" s="57"/>
      <c r="I121" s="57"/>
      <c r="J121" s="57"/>
      <c r="K121" s="57"/>
      <c r="L121" s="57"/>
    </row>
    <row r="122" spans="1:12" x14ac:dyDescent="0.25">
      <c r="A122" s="163">
        <v>9</v>
      </c>
      <c r="B122" s="164" t="s">
        <v>105</v>
      </c>
      <c r="C122" s="160">
        <f t="shared" si="4"/>
        <v>3350</v>
      </c>
      <c r="D122" s="161">
        <f t="shared" si="4"/>
        <v>3700</v>
      </c>
      <c r="E122" s="162"/>
      <c r="F122" s="57"/>
      <c r="G122" s="57"/>
      <c r="H122" s="57"/>
      <c r="I122" s="57"/>
      <c r="J122" s="57"/>
      <c r="K122" s="57"/>
      <c r="L122" s="57"/>
    </row>
    <row r="123" spans="1:12" x14ac:dyDescent="0.25">
      <c r="A123" s="163">
        <v>10</v>
      </c>
      <c r="B123" s="164" t="s">
        <v>106</v>
      </c>
      <c r="C123" s="160">
        <f t="shared" si="4"/>
        <v>1300</v>
      </c>
      <c r="D123" s="161">
        <f t="shared" si="4"/>
        <v>1742</v>
      </c>
      <c r="E123" s="162"/>
      <c r="F123" s="57"/>
      <c r="G123" s="57"/>
      <c r="H123" s="57"/>
      <c r="I123" s="57"/>
      <c r="J123" s="57"/>
      <c r="K123" s="57"/>
      <c r="L123" s="57"/>
    </row>
    <row r="124" spans="1:12" x14ac:dyDescent="0.25">
      <c r="A124" s="163">
        <v>11</v>
      </c>
      <c r="B124" s="164" t="s">
        <v>107</v>
      </c>
      <c r="C124" s="160">
        <f t="shared" si="4"/>
        <v>1599</v>
      </c>
      <c r="D124" s="161">
        <f t="shared" si="4"/>
        <v>2262</v>
      </c>
      <c r="E124" s="162"/>
      <c r="F124" s="57"/>
      <c r="G124" s="57"/>
      <c r="H124" s="57"/>
      <c r="I124" s="57"/>
      <c r="J124" s="57"/>
      <c r="K124" s="57"/>
      <c r="L124" s="57"/>
    </row>
    <row r="125" spans="1:12" x14ac:dyDescent="0.25">
      <c r="A125" s="163">
        <v>12</v>
      </c>
      <c r="B125" s="164" t="s">
        <v>108</v>
      </c>
      <c r="C125" s="160">
        <f t="shared" si="4"/>
        <v>9900</v>
      </c>
      <c r="D125" s="161">
        <f t="shared" si="4"/>
        <v>12571</v>
      </c>
      <c r="E125" s="162"/>
      <c r="F125" s="57"/>
      <c r="G125" s="57"/>
      <c r="H125" s="57"/>
      <c r="I125" s="57"/>
      <c r="J125" s="57"/>
      <c r="K125" s="57"/>
      <c r="L125" s="57"/>
    </row>
    <row r="126" spans="1:12" x14ac:dyDescent="0.25">
      <c r="A126" s="163">
        <v>13</v>
      </c>
      <c r="B126" s="164" t="s">
        <v>109</v>
      </c>
      <c r="C126" s="160">
        <f t="shared" si="4"/>
        <v>4100</v>
      </c>
      <c r="D126" s="161">
        <f t="shared" si="4"/>
        <v>4285</v>
      </c>
      <c r="E126" s="162"/>
      <c r="F126" s="57"/>
      <c r="G126" s="57"/>
      <c r="H126" s="57"/>
      <c r="I126" s="57"/>
      <c r="J126" s="57"/>
      <c r="K126" s="57"/>
      <c r="L126" s="57"/>
    </row>
    <row r="127" spans="1:12" x14ac:dyDescent="0.25">
      <c r="A127" s="163">
        <v>14</v>
      </c>
      <c r="B127" s="164" t="s">
        <v>110</v>
      </c>
      <c r="C127" s="160">
        <f t="shared" si="4"/>
        <v>440</v>
      </c>
      <c r="D127" s="161">
        <f t="shared" si="4"/>
        <v>471</v>
      </c>
      <c r="E127" s="162"/>
      <c r="F127" s="57"/>
      <c r="G127" s="57"/>
      <c r="H127" s="57"/>
      <c r="I127" s="57"/>
      <c r="J127" s="57"/>
      <c r="K127" s="57"/>
      <c r="L127" s="57"/>
    </row>
    <row r="128" spans="1:12" ht="24" x14ac:dyDescent="0.25">
      <c r="A128" s="163">
        <v>15</v>
      </c>
      <c r="B128" s="164" t="s">
        <v>111</v>
      </c>
      <c r="C128" s="160">
        <f t="shared" si="4"/>
        <v>184</v>
      </c>
      <c r="D128" s="161">
        <f t="shared" si="4"/>
        <v>218</v>
      </c>
      <c r="E128" s="162"/>
      <c r="F128" s="57"/>
      <c r="G128" s="57"/>
      <c r="H128" s="57"/>
      <c r="I128" s="57"/>
      <c r="J128" s="57"/>
      <c r="K128" s="57"/>
      <c r="L128" s="57"/>
    </row>
    <row r="129" spans="1:12" x14ac:dyDescent="0.25">
      <c r="A129" s="163">
        <v>16</v>
      </c>
      <c r="B129" s="165" t="s">
        <v>112</v>
      </c>
      <c r="C129" s="160">
        <f t="shared" si="4"/>
        <v>840</v>
      </c>
      <c r="D129" s="161">
        <f t="shared" si="4"/>
        <v>924</v>
      </c>
      <c r="E129" s="162"/>
      <c r="F129" s="57"/>
      <c r="G129" s="57"/>
      <c r="H129" s="57"/>
      <c r="I129" s="57"/>
      <c r="J129" s="57"/>
      <c r="K129" s="57"/>
      <c r="L129" s="57"/>
    </row>
    <row r="130" spans="1:12" x14ac:dyDescent="0.25">
      <c r="A130" s="163">
        <v>17</v>
      </c>
      <c r="B130" s="165" t="s">
        <v>113</v>
      </c>
      <c r="C130" s="160">
        <f t="shared" si="4"/>
        <v>43</v>
      </c>
      <c r="D130" s="161">
        <f t="shared" si="4"/>
        <v>50</v>
      </c>
      <c r="E130" s="162"/>
      <c r="F130" s="57"/>
      <c r="G130" s="57"/>
      <c r="H130" s="57"/>
      <c r="I130" s="57"/>
      <c r="J130" s="57"/>
      <c r="K130" s="57"/>
      <c r="L130" s="57"/>
    </row>
    <row r="131" spans="1:12" x14ac:dyDescent="0.25">
      <c r="A131" s="163">
        <v>18</v>
      </c>
      <c r="B131" s="165" t="s">
        <v>114</v>
      </c>
      <c r="C131" s="160">
        <f t="shared" si="4"/>
        <v>594</v>
      </c>
      <c r="D131" s="161">
        <f t="shared" si="4"/>
        <v>852</v>
      </c>
      <c r="E131" s="162"/>
      <c r="F131" s="57"/>
      <c r="G131" s="57"/>
      <c r="H131" s="57"/>
      <c r="I131" s="57"/>
      <c r="J131" s="57"/>
      <c r="K131" s="57"/>
      <c r="L131" s="57"/>
    </row>
    <row r="132" spans="1:12" ht="15.75" thickBot="1" x14ac:dyDescent="0.3">
      <c r="A132" s="163">
        <v>19</v>
      </c>
      <c r="B132" s="165" t="s">
        <v>138</v>
      </c>
      <c r="C132" s="160">
        <f t="shared" si="4"/>
        <v>86</v>
      </c>
      <c r="D132" s="161">
        <f t="shared" si="4"/>
        <v>150</v>
      </c>
      <c r="E132" s="162"/>
      <c r="F132" s="57"/>
      <c r="G132" s="57"/>
      <c r="H132" s="57"/>
      <c r="I132" s="57"/>
      <c r="J132" s="57"/>
      <c r="K132" s="57"/>
      <c r="L132" s="57"/>
    </row>
    <row r="133" spans="1:12" ht="15.75" thickBot="1" x14ac:dyDescent="0.3">
      <c r="A133" s="222" t="s">
        <v>115</v>
      </c>
      <c r="B133" s="223"/>
      <c r="C133" s="166">
        <f>SUM(C114:C132)</f>
        <v>27763</v>
      </c>
      <c r="D133" s="167">
        <f>SUM(D114:D132)</f>
        <v>33925</v>
      </c>
      <c r="E133" s="57"/>
      <c r="F133" s="57"/>
      <c r="G133" s="57"/>
      <c r="H133" s="57"/>
      <c r="I133" s="57"/>
      <c r="J133" s="57"/>
      <c r="K133" s="57"/>
      <c r="L133" s="57"/>
    </row>
    <row r="134" spans="1:12" x14ac:dyDescent="0.25">
      <c r="A134" s="82"/>
      <c r="B134" s="82"/>
      <c r="C134" s="60"/>
      <c r="D134" s="57"/>
      <c r="E134" s="57"/>
      <c r="F134" s="57"/>
      <c r="G134" s="57"/>
      <c r="H134" s="57"/>
      <c r="I134" s="57"/>
      <c r="J134" s="57"/>
      <c r="K134" s="57"/>
      <c r="L134" s="57"/>
    </row>
    <row r="135" spans="1:12" x14ac:dyDescent="0.25">
      <c r="A135" s="82"/>
      <c r="B135" s="82"/>
      <c r="C135" s="60"/>
      <c r="D135" s="57"/>
      <c r="E135" s="57"/>
      <c r="F135" s="57"/>
      <c r="G135" s="57"/>
      <c r="H135" s="57"/>
      <c r="I135" s="57"/>
      <c r="J135" s="57"/>
      <c r="K135" s="57"/>
      <c r="L135" s="57"/>
    </row>
    <row r="136" spans="1:12" x14ac:dyDescent="0.25">
      <c r="A136" s="82"/>
      <c r="B136" s="82"/>
      <c r="C136" s="60"/>
      <c r="D136" s="57"/>
      <c r="E136" s="57"/>
      <c r="F136" s="57"/>
      <c r="G136" s="57"/>
      <c r="H136" s="57"/>
      <c r="I136" s="57"/>
      <c r="J136" s="57"/>
      <c r="K136" s="57"/>
      <c r="L136" s="57"/>
    </row>
    <row r="137" spans="1:12" x14ac:dyDescent="0.25">
      <c r="A137" s="82"/>
      <c r="B137" s="82"/>
      <c r="C137" s="60"/>
      <c r="D137" s="57"/>
      <c r="E137" s="57"/>
      <c r="F137" s="57"/>
      <c r="G137" s="57"/>
      <c r="H137" s="57"/>
      <c r="I137" s="57"/>
      <c r="J137" s="57"/>
      <c r="K137" s="57"/>
      <c r="L137" s="57"/>
    </row>
    <row r="138" spans="1:12" x14ac:dyDescent="0.25">
      <c r="A138" s="82"/>
      <c r="B138" s="82"/>
      <c r="C138" s="60"/>
      <c r="D138" s="57"/>
      <c r="E138" s="57"/>
      <c r="F138" s="57"/>
      <c r="G138" s="57"/>
      <c r="H138" s="57"/>
      <c r="I138" s="57"/>
      <c r="J138" s="57"/>
      <c r="K138" s="57"/>
      <c r="L138" s="57"/>
    </row>
    <row r="139" spans="1:12" x14ac:dyDescent="0.25">
      <c r="A139" s="82"/>
      <c r="B139" s="82"/>
      <c r="C139" s="60"/>
      <c r="D139" s="57"/>
      <c r="E139" s="57"/>
      <c r="F139" s="57"/>
      <c r="G139" s="57"/>
      <c r="H139" s="57"/>
      <c r="I139" s="57"/>
      <c r="J139" s="57"/>
      <c r="K139" s="57"/>
      <c r="L139" s="57"/>
    </row>
    <row r="140" spans="1:12" x14ac:dyDescent="0.25">
      <c r="A140" s="82"/>
      <c r="B140" s="82"/>
      <c r="C140" s="60"/>
      <c r="D140" s="57"/>
      <c r="E140" s="57"/>
      <c r="F140" s="57"/>
      <c r="G140" s="57"/>
      <c r="H140" s="57"/>
      <c r="I140" s="57"/>
      <c r="J140" s="57"/>
      <c r="K140" s="57"/>
      <c r="L140" s="57"/>
    </row>
    <row r="141" spans="1:12" x14ac:dyDescent="0.25">
      <c r="A141" s="82"/>
      <c r="B141" s="82"/>
      <c r="C141" s="60"/>
      <c r="D141" s="57"/>
      <c r="E141" s="57"/>
      <c r="F141" s="57"/>
      <c r="G141" s="57"/>
      <c r="H141" s="57"/>
      <c r="I141" s="57"/>
      <c r="J141" s="57"/>
      <c r="K141" s="57"/>
      <c r="L141" s="57"/>
    </row>
    <row r="142" spans="1:12" x14ac:dyDescent="0.25">
      <c r="A142" s="82"/>
      <c r="B142" s="82"/>
      <c r="C142" s="60"/>
      <c r="D142" s="57"/>
      <c r="E142" s="57"/>
      <c r="F142" s="57"/>
      <c r="G142" s="57"/>
      <c r="H142" s="57"/>
      <c r="I142" s="57"/>
      <c r="J142" s="57"/>
      <c r="K142" s="57"/>
      <c r="L142" s="57"/>
    </row>
    <row r="143" spans="1:12" x14ac:dyDescent="0.25">
      <c r="A143" s="82"/>
      <c r="B143" s="82"/>
      <c r="C143" s="60"/>
      <c r="D143" s="57"/>
      <c r="E143" s="57"/>
      <c r="F143" s="57"/>
      <c r="G143" s="57"/>
      <c r="H143" s="57"/>
      <c r="I143" s="57"/>
      <c r="J143" s="57"/>
      <c r="K143" s="57"/>
      <c r="L143" s="57"/>
    </row>
    <row r="144" spans="1:12" x14ac:dyDescent="0.25">
      <c r="A144" s="82"/>
      <c r="B144" s="82"/>
      <c r="C144" s="60"/>
      <c r="D144" s="57"/>
      <c r="E144" s="57"/>
      <c r="F144" s="57"/>
      <c r="G144" s="57"/>
      <c r="H144" s="57"/>
      <c r="I144" s="57"/>
      <c r="J144" s="57"/>
      <c r="K144" s="57"/>
      <c r="L144" s="57"/>
    </row>
    <row r="145" spans="1:12" x14ac:dyDescent="0.25">
      <c r="A145" s="82"/>
      <c r="B145" s="82"/>
      <c r="C145" s="60"/>
      <c r="D145" s="57"/>
      <c r="E145" s="57"/>
      <c r="F145" s="57"/>
      <c r="G145" s="57"/>
      <c r="H145" s="57"/>
      <c r="I145" s="57"/>
      <c r="J145" s="57"/>
      <c r="K145" s="57"/>
      <c r="L145" s="57"/>
    </row>
    <row r="146" spans="1:12" x14ac:dyDescent="0.25">
      <c r="A146" s="82"/>
      <c r="B146" s="82"/>
      <c r="C146" s="60"/>
      <c r="D146" s="57"/>
      <c r="E146" s="57"/>
      <c r="F146" s="57"/>
      <c r="G146" s="57"/>
      <c r="H146" s="57"/>
      <c r="I146" s="57"/>
      <c r="J146" s="57"/>
      <c r="K146" s="57"/>
      <c r="L146" s="57"/>
    </row>
    <row r="147" spans="1:12" x14ac:dyDescent="0.25">
      <c r="A147" s="82"/>
      <c r="B147" s="82"/>
      <c r="C147" s="60"/>
      <c r="D147" s="57"/>
      <c r="E147" s="57"/>
      <c r="F147" s="57"/>
      <c r="G147" s="57"/>
      <c r="H147" s="57"/>
      <c r="I147" s="57"/>
      <c r="J147" s="57"/>
      <c r="K147" s="57"/>
      <c r="L147" s="57"/>
    </row>
    <row r="148" spans="1:12" x14ac:dyDescent="0.25">
      <c r="A148" s="82"/>
      <c r="B148" s="82"/>
      <c r="C148" s="60"/>
      <c r="D148" s="57"/>
      <c r="E148" s="57"/>
      <c r="F148" s="57"/>
      <c r="G148" s="57"/>
      <c r="H148" s="57"/>
      <c r="I148" s="57"/>
      <c r="J148" s="57"/>
      <c r="K148" s="57"/>
      <c r="L148" s="57"/>
    </row>
    <row r="149" spans="1:12" x14ac:dyDescent="0.25">
      <c r="A149" s="82"/>
      <c r="B149" s="82"/>
      <c r="C149" s="60"/>
      <c r="D149" s="57"/>
      <c r="E149" s="57"/>
      <c r="F149" s="57"/>
      <c r="G149" s="57"/>
      <c r="H149" s="57"/>
      <c r="I149" s="57"/>
      <c r="J149" s="57"/>
      <c r="K149" s="57"/>
      <c r="L149" s="57"/>
    </row>
    <row r="150" spans="1:12" x14ac:dyDescent="0.25">
      <c r="A150" s="82"/>
      <c r="B150" s="82"/>
      <c r="C150" s="60"/>
      <c r="D150" s="57"/>
      <c r="E150" s="57"/>
      <c r="F150" s="57"/>
      <c r="G150" s="57"/>
      <c r="H150" s="57"/>
      <c r="I150" s="57"/>
      <c r="J150" s="57"/>
      <c r="K150" s="57"/>
      <c r="L150" s="57"/>
    </row>
    <row r="151" spans="1:12" x14ac:dyDescent="0.25">
      <c r="A151" s="82"/>
      <c r="B151" s="82"/>
      <c r="C151" s="60"/>
      <c r="D151" s="57"/>
      <c r="E151" s="57"/>
      <c r="F151" s="57"/>
      <c r="G151" s="57"/>
      <c r="H151" s="57"/>
      <c r="I151" s="57"/>
      <c r="J151" s="57"/>
      <c r="K151" s="57"/>
      <c r="L151" s="57"/>
    </row>
    <row r="152" spans="1:12" x14ac:dyDescent="0.25">
      <c r="A152" s="82"/>
      <c r="B152" s="82"/>
      <c r="C152" s="60"/>
      <c r="D152" s="57"/>
      <c r="E152" s="57"/>
      <c r="F152" s="57"/>
      <c r="G152" s="57"/>
      <c r="H152" s="57"/>
      <c r="I152" s="57"/>
      <c r="J152" s="57"/>
      <c r="K152" s="57"/>
      <c r="L152" s="57"/>
    </row>
    <row r="153" spans="1:12" x14ac:dyDescent="0.25">
      <c r="A153" s="82"/>
      <c r="B153" s="82"/>
      <c r="C153" s="60"/>
      <c r="D153" s="57"/>
      <c r="E153" s="57"/>
      <c r="F153" s="57"/>
      <c r="G153" s="57"/>
      <c r="H153" s="57"/>
      <c r="I153" s="57"/>
      <c r="J153" s="57"/>
      <c r="K153" s="57"/>
      <c r="L153" s="57"/>
    </row>
    <row r="154" spans="1:12" x14ac:dyDescent="0.25">
      <c r="A154" s="82"/>
      <c r="B154" s="82"/>
      <c r="C154" s="60"/>
      <c r="D154" s="57"/>
      <c r="E154" s="57"/>
      <c r="F154" s="57"/>
      <c r="G154" s="57"/>
      <c r="H154" s="57"/>
      <c r="I154" s="57"/>
      <c r="J154" s="57"/>
      <c r="K154" s="57"/>
      <c r="L154" s="57"/>
    </row>
    <row r="155" spans="1:12" x14ac:dyDescent="0.25">
      <c r="A155" s="82"/>
      <c r="B155" s="82"/>
      <c r="C155" s="60"/>
      <c r="D155" s="57"/>
      <c r="E155" s="57"/>
      <c r="F155" s="57"/>
      <c r="G155" s="57"/>
      <c r="H155" s="57"/>
      <c r="I155" s="57"/>
      <c r="J155" s="57"/>
      <c r="K155" s="57"/>
      <c r="L155" s="57"/>
    </row>
    <row r="156" spans="1:12" x14ac:dyDescent="0.25">
      <c r="A156" s="82"/>
      <c r="B156" s="82"/>
      <c r="C156" s="60"/>
      <c r="D156" s="57"/>
      <c r="E156" s="57"/>
      <c r="F156" s="57"/>
      <c r="G156" s="57"/>
      <c r="H156" s="57"/>
      <c r="I156" s="57"/>
      <c r="J156" s="57"/>
      <c r="K156" s="57"/>
      <c r="L156" s="57"/>
    </row>
    <row r="157" spans="1:12" x14ac:dyDescent="0.25">
      <c r="A157" s="82"/>
      <c r="B157" s="82"/>
      <c r="C157" s="60"/>
      <c r="D157" s="57"/>
      <c r="E157" s="57"/>
      <c r="F157" s="57"/>
      <c r="G157" s="57"/>
      <c r="H157" s="57"/>
      <c r="I157" s="57"/>
      <c r="J157" s="57"/>
      <c r="K157" s="57"/>
      <c r="L157" s="57"/>
    </row>
    <row r="158" spans="1:12" x14ac:dyDescent="0.25">
      <c r="A158" s="82"/>
      <c r="B158" s="82"/>
      <c r="C158" s="60"/>
      <c r="D158" s="57"/>
      <c r="E158" s="57"/>
      <c r="F158" s="57"/>
      <c r="G158" s="57"/>
      <c r="H158" s="57"/>
      <c r="I158" s="57"/>
      <c r="J158" s="57"/>
      <c r="K158" s="57"/>
      <c r="L158" s="57"/>
    </row>
    <row r="159" spans="1:12" x14ac:dyDescent="0.25">
      <c r="A159" s="82"/>
      <c r="B159" s="82"/>
      <c r="C159" s="60"/>
      <c r="D159" s="57"/>
      <c r="E159" s="57"/>
      <c r="F159" s="57"/>
      <c r="G159" s="57"/>
      <c r="H159" s="57"/>
      <c r="I159" s="57"/>
      <c r="J159" s="57"/>
      <c r="K159" s="57"/>
      <c r="L159" s="57"/>
    </row>
    <row r="160" spans="1:12" x14ac:dyDescent="0.25">
      <c r="A160" s="82"/>
      <c r="B160" s="82"/>
      <c r="C160" s="60"/>
      <c r="D160" s="57"/>
      <c r="E160" s="57"/>
      <c r="F160" s="57"/>
      <c r="G160" s="57"/>
      <c r="H160" s="57"/>
      <c r="I160" s="57"/>
      <c r="J160" s="57"/>
      <c r="K160" s="57"/>
      <c r="L160" s="57"/>
    </row>
    <row r="161" spans="1:12" x14ac:dyDescent="0.25">
      <c r="A161" s="82"/>
      <c r="B161" s="82"/>
      <c r="C161" s="60"/>
      <c r="D161" s="57"/>
      <c r="E161" s="57"/>
      <c r="F161" s="57"/>
      <c r="G161" s="57"/>
      <c r="H161" s="57"/>
      <c r="I161" s="57"/>
      <c r="J161" s="57"/>
      <c r="K161" s="57"/>
      <c r="L161" s="57"/>
    </row>
    <row r="163" spans="1:12" x14ac:dyDescent="0.25">
      <c r="B163" s="40" t="s">
        <v>52</v>
      </c>
      <c r="C163" t="s">
        <v>78</v>
      </c>
      <c r="F163" s="2" t="s">
        <v>116</v>
      </c>
      <c r="H163" t="s">
        <v>119</v>
      </c>
    </row>
    <row r="164" spans="1:12" ht="15" customHeight="1" x14ac:dyDescent="0.25">
      <c r="C164" s="186" t="s">
        <v>117</v>
      </c>
      <c r="D164" s="186"/>
      <c r="E164" s="186"/>
      <c r="F164" s="2"/>
      <c r="G164" s="2"/>
      <c r="H164" s="2" t="s">
        <v>164</v>
      </c>
      <c r="I164" s="2"/>
      <c r="J164" s="2"/>
      <c r="K164" s="2"/>
    </row>
    <row r="165" spans="1:12" ht="15" customHeight="1" x14ac:dyDescent="0.25">
      <c r="C165" s="186" t="s">
        <v>118</v>
      </c>
      <c r="D165" s="186"/>
      <c r="E165" s="186"/>
      <c r="F165" s="2"/>
      <c r="G165" s="2"/>
      <c r="H165" s="2" t="s">
        <v>165</v>
      </c>
      <c r="I165" s="2"/>
      <c r="J165" s="2"/>
      <c r="K165" s="2"/>
    </row>
    <row r="166" spans="1:12" x14ac:dyDescent="0.25">
      <c r="B166" s="40" t="s">
        <v>57</v>
      </c>
      <c r="C166" s="2" t="s">
        <v>191</v>
      </c>
      <c r="G166" s="2"/>
    </row>
  </sheetData>
  <mergeCells count="36">
    <mergeCell ref="C165:E165"/>
    <mergeCell ref="A88:B88"/>
    <mergeCell ref="A112:A113"/>
    <mergeCell ref="B112:B113"/>
    <mergeCell ref="C112:D112"/>
    <mergeCell ref="A133:B133"/>
    <mergeCell ref="C164:E164"/>
    <mergeCell ref="A64:B64"/>
    <mergeCell ref="B66:L66"/>
    <mergeCell ref="A67:A68"/>
    <mergeCell ref="B67:B68"/>
    <mergeCell ref="C67:D67"/>
    <mergeCell ref="E67:F67"/>
    <mergeCell ref="G67:H67"/>
    <mergeCell ref="I67:J67"/>
    <mergeCell ref="K67:L67"/>
    <mergeCell ref="A32:B32"/>
    <mergeCell ref="B42:L42"/>
    <mergeCell ref="A43:A44"/>
    <mergeCell ref="B43:B44"/>
    <mergeCell ref="C43:D43"/>
    <mergeCell ref="E43:F43"/>
    <mergeCell ref="G43:H43"/>
    <mergeCell ref="I43:J43"/>
    <mergeCell ref="I11:J11"/>
    <mergeCell ref="B2:C2"/>
    <mergeCell ref="A4:L4"/>
    <mergeCell ref="A6:L6"/>
    <mergeCell ref="A7:L7"/>
    <mergeCell ref="A8:L8"/>
    <mergeCell ref="B10:L10"/>
    <mergeCell ref="A11:A12"/>
    <mergeCell ref="B11:B12"/>
    <mergeCell ref="C11:D11"/>
    <mergeCell ref="E11:F11"/>
    <mergeCell ref="G11:H11"/>
  </mergeCells>
  <hyperlinks>
    <hyperlink ref="A8" r:id="rId1" xr:uid="{5F6A6BD2-B158-41C4-89E4-C37B5374CDCA}"/>
  </hyperlinks>
  <pageMargins left="0" right="0" top="0.15748031496062992" bottom="0.15748031496062992" header="0" footer="0"/>
  <pageSetup scale="89" orientation="landscape" r:id="rId2"/>
  <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C969BB-1BD6-40FF-95E3-8BF7E3600244}">
  <dimension ref="A1:L183"/>
  <sheetViews>
    <sheetView topLeftCell="A97" workbookViewId="0">
      <selection activeCell="A5" sqref="A5"/>
    </sheetView>
  </sheetViews>
  <sheetFormatPr baseColWidth="10" defaultRowHeight="15" x14ac:dyDescent="0.25"/>
  <cols>
    <col min="1" max="1" width="5.42578125" customWidth="1"/>
    <col min="2" max="2" width="29" customWidth="1"/>
    <col min="3" max="3" width="12.28515625" customWidth="1"/>
    <col min="4" max="4" width="10.5703125" customWidth="1"/>
    <col min="5" max="5" width="13.140625" customWidth="1"/>
    <col min="6" max="6" width="10.85546875" customWidth="1"/>
    <col min="7" max="7" width="12.5703125" customWidth="1"/>
    <col min="11" max="11" width="12.7109375" customWidth="1"/>
    <col min="12" max="12" width="10.5703125" customWidth="1"/>
    <col min="13" max="13" width="14.140625" bestFit="1" customWidth="1"/>
    <col min="14" max="14" width="11.7109375" bestFit="1" customWidth="1"/>
    <col min="257" max="257" width="5.42578125" customWidth="1"/>
    <col min="258" max="258" width="29" customWidth="1"/>
    <col min="259" max="259" width="12.28515625" customWidth="1"/>
    <col min="260" max="260" width="10.5703125" customWidth="1"/>
    <col min="261" max="261" width="13.140625" customWidth="1"/>
    <col min="262" max="262" width="10.85546875" customWidth="1"/>
    <col min="263" max="263" width="12.5703125" customWidth="1"/>
    <col min="267" max="267" width="12.7109375" customWidth="1"/>
    <col min="268" max="268" width="10.5703125" customWidth="1"/>
    <col min="269" max="269" width="14.140625" bestFit="1" customWidth="1"/>
    <col min="270" max="270" width="11.7109375" bestFit="1" customWidth="1"/>
    <col min="513" max="513" width="5.42578125" customWidth="1"/>
    <col min="514" max="514" width="29" customWidth="1"/>
    <col min="515" max="515" width="12.28515625" customWidth="1"/>
    <col min="516" max="516" width="10.5703125" customWidth="1"/>
    <col min="517" max="517" width="13.140625" customWidth="1"/>
    <col min="518" max="518" width="10.85546875" customWidth="1"/>
    <col min="519" max="519" width="12.5703125" customWidth="1"/>
    <col min="523" max="523" width="12.7109375" customWidth="1"/>
    <col min="524" max="524" width="10.5703125" customWidth="1"/>
    <col min="525" max="525" width="14.140625" bestFit="1" customWidth="1"/>
    <col min="526" max="526" width="11.7109375" bestFit="1" customWidth="1"/>
    <col min="769" max="769" width="5.42578125" customWidth="1"/>
    <col min="770" max="770" width="29" customWidth="1"/>
    <col min="771" max="771" width="12.28515625" customWidth="1"/>
    <col min="772" max="772" width="10.5703125" customWidth="1"/>
    <col min="773" max="773" width="13.140625" customWidth="1"/>
    <col min="774" max="774" width="10.85546875" customWidth="1"/>
    <col min="775" max="775" width="12.5703125" customWidth="1"/>
    <col min="779" max="779" width="12.7109375" customWidth="1"/>
    <col min="780" max="780" width="10.5703125" customWidth="1"/>
    <col min="781" max="781" width="14.140625" bestFit="1" customWidth="1"/>
    <col min="782" max="782" width="11.7109375" bestFit="1" customWidth="1"/>
    <col min="1025" max="1025" width="5.42578125" customWidth="1"/>
    <col min="1026" max="1026" width="29" customWidth="1"/>
    <col min="1027" max="1027" width="12.28515625" customWidth="1"/>
    <col min="1028" max="1028" width="10.5703125" customWidth="1"/>
    <col min="1029" max="1029" width="13.140625" customWidth="1"/>
    <col min="1030" max="1030" width="10.85546875" customWidth="1"/>
    <col min="1031" max="1031" width="12.5703125" customWidth="1"/>
    <col min="1035" max="1035" width="12.7109375" customWidth="1"/>
    <col min="1036" max="1036" width="10.5703125" customWidth="1"/>
    <col min="1037" max="1037" width="14.140625" bestFit="1" customWidth="1"/>
    <col min="1038" max="1038" width="11.7109375" bestFit="1" customWidth="1"/>
    <col min="1281" max="1281" width="5.42578125" customWidth="1"/>
    <col min="1282" max="1282" width="29" customWidth="1"/>
    <col min="1283" max="1283" width="12.28515625" customWidth="1"/>
    <col min="1284" max="1284" width="10.5703125" customWidth="1"/>
    <col min="1285" max="1285" width="13.140625" customWidth="1"/>
    <col min="1286" max="1286" width="10.85546875" customWidth="1"/>
    <col min="1287" max="1287" width="12.5703125" customWidth="1"/>
    <col min="1291" max="1291" width="12.7109375" customWidth="1"/>
    <col min="1292" max="1292" width="10.5703125" customWidth="1"/>
    <col min="1293" max="1293" width="14.140625" bestFit="1" customWidth="1"/>
    <col min="1294" max="1294" width="11.7109375" bestFit="1" customWidth="1"/>
    <col min="1537" max="1537" width="5.42578125" customWidth="1"/>
    <col min="1538" max="1538" width="29" customWidth="1"/>
    <col min="1539" max="1539" width="12.28515625" customWidth="1"/>
    <col min="1540" max="1540" width="10.5703125" customWidth="1"/>
    <col min="1541" max="1541" width="13.140625" customWidth="1"/>
    <col min="1542" max="1542" width="10.85546875" customWidth="1"/>
    <col min="1543" max="1543" width="12.5703125" customWidth="1"/>
    <col min="1547" max="1547" width="12.7109375" customWidth="1"/>
    <col min="1548" max="1548" width="10.5703125" customWidth="1"/>
    <col min="1549" max="1549" width="14.140625" bestFit="1" customWidth="1"/>
    <col min="1550" max="1550" width="11.7109375" bestFit="1" customWidth="1"/>
    <col min="1793" max="1793" width="5.42578125" customWidth="1"/>
    <col min="1794" max="1794" width="29" customWidth="1"/>
    <col min="1795" max="1795" width="12.28515625" customWidth="1"/>
    <col min="1796" max="1796" width="10.5703125" customWidth="1"/>
    <col min="1797" max="1797" width="13.140625" customWidth="1"/>
    <col min="1798" max="1798" width="10.85546875" customWidth="1"/>
    <col min="1799" max="1799" width="12.5703125" customWidth="1"/>
    <col min="1803" max="1803" width="12.7109375" customWidth="1"/>
    <col min="1804" max="1804" width="10.5703125" customWidth="1"/>
    <col min="1805" max="1805" width="14.140625" bestFit="1" customWidth="1"/>
    <col min="1806" max="1806" width="11.7109375" bestFit="1" customWidth="1"/>
    <col min="2049" max="2049" width="5.42578125" customWidth="1"/>
    <col min="2050" max="2050" width="29" customWidth="1"/>
    <col min="2051" max="2051" width="12.28515625" customWidth="1"/>
    <col min="2052" max="2052" width="10.5703125" customWidth="1"/>
    <col min="2053" max="2053" width="13.140625" customWidth="1"/>
    <col min="2054" max="2054" width="10.85546875" customWidth="1"/>
    <col min="2055" max="2055" width="12.5703125" customWidth="1"/>
    <col min="2059" max="2059" width="12.7109375" customWidth="1"/>
    <col min="2060" max="2060" width="10.5703125" customWidth="1"/>
    <col min="2061" max="2061" width="14.140625" bestFit="1" customWidth="1"/>
    <col min="2062" max="2062" width="11.7109375" bestFit="1" customWidth="1"/>
    <col min="2305" max="2305" width="5.42578125" customWidth="1"/>
    <col min="2306" max="2306" width="29" customWidth="1"/>
    <col min="2307" max="2307" width="12.28515625" customWidth="1"/>
    <col min="2308" max="2308" width="10.5703125" customWidth="1"/>
    <col min="2309" max="2309" width="13.140625" customWidth="1"/>
    <col min="2310" max="2310" width="10.85546875" customWidth="1"/>
    <col min="2311" max="2311" width="12.5703125" customWidth="1"/>
    <col min="2315" max="2315" width="12.7109375" customWidth="1"/>
    <col min="2316" max="2316" width="10.5703125" customWidth="1"/>
    <col min="2317" max="2317" width="14.140625" bestFit="1" customWidth="1"/>
    <col min="2318" max="2318" width="11.7109375" bestFit="1" customWidth="1"/>
    <col min="2561" max="2561" width="5.42578125" customWidth="1"/>
    <col min="2562" max="2562" width="29" customWidth="1"/>
    <col min="2563" max="2563" width="12.28515625" customWidth="1"/>
    <col min="2564" max="2564" width="10.5703125" customWidth="1"/>
    <col min="2565" max="2565" width="13.140625" customWidth="1"/>
    <col min="2566" max="2566" width="10.85546875" customWidth="1"/>
    <col min="2567" max="2567" width="12.5703125" customWidth="1"/>
    <col min="2571" max="2571" width="12.7109375" customWidth="1"/>
    <col min="2572" max="2572" width="10.5703125" customWidth="1"/>
    <col min="2573" max="2573" width="14.140625" bestFit="1" customWidth="1"/>
    <col min="2574" max="2574" width="11.7109375" bestFit="1" customWidth="1"/>
    <col min="2817" max="2817" width="5.42578125" customWidth="1"/>
    <col min="2818" max="2818" width="29" customWidth="1"/>
    <col min="2819" max="2819" width="12.28515625" customWidth="1"/>
    <col min="2820" max="2820" width="10.5703125" customWidth="1"/>
    <col min="2821" max="2821" width="13.140625" customWidth="1"/>
    <col min="2822" max="2822" width="10.85546875" customWidth="1"/>
    <col min="2823" max="2823" width="12.5703125" customWidth="1"/>
    <col min="2827" max="2827" width="12.7109375" customWidth="1"/>
    <col min="2828" max="2828" width="10.5703125" customWidth="1"/>
    <col min="2829" max="2829" width="14.140625" bestFit="1" customWidth="1"/>
    <col min="2830" max="2830" width="11.7109375" bestFit="1" customWidth="1"/>
    <col min="3073" max="3073" width="5.42578125" customWidth="1"/>
    <col min="3074" max="3074" width="29" customWidth="1"/>
    <col min="3075" max="3075" width="12.28515625" customWidth="1"/>
    <col min="3076" max="3076" width="10.5703125" customWidth="1"/>
    <col min="3077" max="3077" width="13.140625" customWidth="1"/>
    <col min="3078" max="3078" width="10.85546875" customWidth="1"/>
    <col min="3079" max="3079" width="12.5703125" customWidth="1"/>
    <col min="3083" max="3083" width="12.7109375" customWidth="1"/>
    <col min="3084" max="3084" width="10.5703125" customWidth="1"/>
    <col min="3085" max="3085" width="14.140625" bestFit="1" customWidth="1"/>
    <col min="3086" max="3086" width="11.7109375" bestFit="1" customWidth="1"/>
    <col min="3329" max="3329" width="5.42578125" customWidth="1"/>
    <col min="3330" max="3330" width="29" customWidth="1"/>
    <col min="3331" max="3331" width="12.28515625" customWidth="1"/>
    <col min="3332" max="3332" width="10.5703125" customWidth="1"/>
    <col min="3333" max="3333" width="13.140625" customWidth="1"/>
    <col min="3334" max="3334" width="10.85546875" customWidth="1"/>
    <col min="3335" max="3335" width="12.5703125" customWidth="1"/>
    <col min="3339" max="3339" width="12.7109375" customWidth="1"/>
    <col min="3340" max="3340" width="10.5703125" customWidth="1"/>
    <col min="3341" max="3341" width="14.140625" bestFit="1" customWidth="1"/>
    <col min="3342" max="3342" width="11.7109375" bestFit="1" customWidth="1"/>
    <col min="3585" max="3585" width="5.42578125" customWidth="1"/>
    <col min="3586" max="3586" width="29" customWidth="1"/>
    <col min="3587" max="3587" width="12.28515625" customWidth="1"/>
    <col min="3588" max="3588" width="10.5703125" customWidth="1"/>
    <col min="3589" max="3589" width="13.140625" customWidth="1"/>
    <col min="3590" max="3590" width="10.85546875" customWidth="1"/>
    <col min="3591" max="3591" width="12.5703125" customWidth="1"/>
    <col min="3595" max="3595" width="12.7109375" customWidth="1"/>
    <col min="3596" max="3596" width="10.5703125" customWidth="1"/>
    <col min="3597" max="3597" width="14.140625" bestFit="1" customWidth="1"/>
    <col min="3598" max="3598" width="11.7109375" bestFit="1" customWidth="1"/>
    <col min="3841" max="3841" width="5.42578125" customWidth="1"/>
    <col min="3842" max="3842" width="29" customWidth="1"/>
    <col min="3843" max="3843" width="12.28515625" customWidth="1"/>
    <col min="3844" max="3844" width="10.5703125" customWidth="1"/>
    <col min="3845" max="3845" width="13.140625" customWidth="1"/>
    <col min="3846" max="3846" width="10.85546875" customWidth="1"/>
    <col min="3847" max="3847" width="12.5703125" customWidth="1"/>
    <col min="3851" max="3851" width="12.7109375" customWidth="1"/>
    <col min="3852" max="3852" width="10.5703125" customWidth="1"/>
    <col min="3853" max="3853" width="14.140625" bestFit="1" customWidth="1"/>
    <col min="3854" max="3854" width="11.7109375" bestFit="1" customWidth="1"/>
    <col min="4097" max="4097" width="5.42578125" customWidth="1"/>
    <col min="4098" max="4098" width="29" customWidth="1"/>
    <col min="4099" max="4099" width="12.28515625" customWidth="1"/>
    <col min="4100" max="4100" width="10.5703125" customWidth="1"/>
    <col min="4101" max="4101" width="13.140625" customWidth="1"/>
    <col min="4102" max="4102" width="10.85546875" customWidth="1"/>
    <col min="4103" max="4103" width="12.5703125" customWidth="1"/>
    <col min="4107" max="4107" width="12.7109375" customWidth="1"/>
    <col min="4108" max="4108" width="10.5703125" customWidth="1"/>
    <col min="4109" max="4109" width="14.140625" bestFit="1" customWidth="1"/>
    <col min="4110" max="4110" width="11.7109375" bestFit="1" customWidth="1"/>
    <col min="4353" max="4353" width="5.42578125" customWidth="1"/>
    <col min="4354" max="4354" width="29" customWidth="1"/>
    <col min="4355" max="4355" width="12.28515625" customWidth="1"/>
    <col min="4356" max="4356" width="10.5703125" customWidth="1"/>
    <col min="4357" max="4357" width="13.140625" customWidth="1"/>
    <col min="4358" max="4358" width="10.85546875" customWidth="1"/>
    <col min="4359" max="4359" width="12.5703125" customWidth="1"/>
    <col min="4363" max="4363" width="12.7109375" customWidth="1"/>
    <col min="4364" max="4364" width="10.5703125" customWidth="1"/>
    <col min="4365" max="4365" width="14.140625" bestFit="1" customWidth="1"/>
    <col min="4366" max="4366" width="11.7109375" bestFit="1" customWidth="1"/>
    <col min="4609" max="4609" width="5.42578125" customWidth="1"/>
    <col min="4610" max="4610" width="29" customWidth="1"/>
    <col min="4611" max="4611" width="12.28515625" customWidth="1"/>
    <col min="4612" max="4612" width="10.5703125" customWidth="1"/>
    <col min="4613" max="4613" width="13.140625" customWidth="1"/>
    <col min="4614" max="4614" width="10.85546875" customWidth="1"/>
    <col min="4615" max="4615" width="12.5703125" customWidth="1"/>
    <col min="4619" max="4619" width="12.7109375" customWidth="1"/>
    <col min="4620" max="4620" width="10.5703125" customWidth="1"/>
    <col min="4621" max="4621" width="14.140625" bestFit="1" customWidth="1"/>
    <col min="4622" max="4622" width="11.7109375" bestFit="1" customWidth="1"/>
    <col min="4865" max="4865" width="5.42578125" customWidth="1"/>
    <col min="4866" max="4866" width="29" customWidth="1"/>
    <col min="4867" max="4867" width="12.28515625" customWidth="1"/>
    <col min="4868" max="4868" width="10.5703125" customWidth="1"/>
    <col min="4869" max="4869" width="13.140625" customWidth="1"/>
    <col min="4870" max="4870" width="10.85546875" customWidth="1"/>
    <col min="4871" max="4871" width="12.5703125" customWidth="1"/>
    <col min="4875" max="4875" width="12.7109375" customWidth="1"/>
    <col min="4876" max="4876" width="10.5703125" customWidth="1"/>
    <col min="4877" max="4877" width="14.140625" bestFit="1" customWidth="1"/>
    <col min="4878" max="4878" width="11.7109375" bestFit="1" customWidth="1"/>
    <col min="5121" max="5121" width="5.42578125" customWidth="1"/>
    <col min="5122" max="5122" width="29" customWidth="1"/>
    <col min="5123" max="5123" width="12.28515625" customWidth="1"/>
    <col min="5124" max="5124" width="10.5703125" customWidth="1"/>
    <col min="5125" max="5125" width="13.140625" customWidth="1"/>
    <col min="5126" max="5126" width="10.85546875" customWidth="1"/>
    <col min="5127" max="5127" width="12.5703125" customWidth="1"/>
    <col min="5131" max="5131" width="12.7109375" customWidth="1"/>
    <col min="5132" max="5132" width="10.5703125" customWidth="1"/>
    <col min="5133" max="5133" width="14.140625" bestFit="1" customWidth="1"/>
    <col min="5134" max="5134" width="11.7109375" bestFit="1" customWidth="1"/>
    <col min="5377" max="5377" width="5.42578125" customWidth="1"/>
    <col min="5378" max="5378" width="29" customWidth="1"/>
    <col min="5379" max="5379" width="12.28515625" customWidth="1"/>
    <col min="5380" max="5380" width="10.5703125" customWidth="1"/>
    <col min="5381" max="5381" width="13.140625" customWidth="1"/>
    <col min="5382" max="5382" width="10.85546875" customWidth="1"/>
    <col min="5383" max="5383" width="12.5703125" customWidth="1"/>
    <col min="5387" max="5387" width="12.7109375" customWidth="1"/>
    <col min="5388" max="5388" width="10.5703125" customWidth="1"/>
    <col min="5389" max="5389" width="14.140625" bestFit="1" customWidth="1"/>
    <col min="5390" max="5390" width="11.7109375" bestFit="1" customWidth="1"/>
    <col min="5633" max="5633" width="5.42578125" customWidth="1"/>
    <col min="5634" max="5634" width="29" customWidth="1"/>
    <col min="5635" max="5635" width="12.28515625" customWidth="1"/>
    <col min="5636" max="5636" width="10.5703125" customWidth="1"/>
    <col min="5637" max="5637" width="13.140625" customWidth="1"/>
    <col min="5638" max="5638" width="10.85546875" customWidth="1"/>
    <col min="5639" max="5639" width="12.5703125" customWidth="1"/>
    <col min="5643" max="5643" width="12.7109375" customWidth="1"/>
    <col min="5644" max="5644" width="10.5703125" customWidth="1"/>
    <col min="5645" max="5645" width="14.140625" bestFit="1" customWidth="1"/>
    <col min="5646" max="5646" width="11.7109375" bestFit="1" customWidth="1"/>
    <col min="5889" max="5889" width="5.42578125" customWidth="1"/>
    <col min="5890" max="5890" width="29" customWidth="1"/>
    <col min="5891" max="5891" width="12.28515625" customWidth="1"/>
    <col min="5892" max="5892" width="10.5703125" customWidth="1"/>
    <col min="5893" max="5893" width="13.140625" customWidth="1"/>
    <col min="5894" max="5894" width="10.85546875" customWidth="1"/>
    <col min="5895" max="5895" width="12.5703125" customWidth="1"/>
    <col min="5899" max="5899" width="12.7109375" customWidth="1"/>
    <col min="5900" max="5900" width="10.5703125" customWidth="1"/>
    <col min="5901" max="5901" width="14.140625" bestFit="1" customWidth="1"/>
    <col min="5902" max="5902" width="11.7109375" bestFit="1" customWidth="1"/>
    <col min="6145" max="6145" width="5.42578125" customWidth="1"/>
    <col min="6146" max="6146" width="29" customWidth="1"/>
    <col min="6147" max="6147" width="12.28515625" customWidth="1"/>
    <col min="6148" max="6148" width="10.5703125" customWidth="1"/>
    <col min="6149" max="6149" width="13.140625" customWidth="1"/>
    <col min="6150" max="6150" width="10.85546875" customWidth="1"/>
    <col min="6151" max="6151" width="12.5703125" customWidth="1"/>
    <col min="6155" max="6155" width="12.7109375" customWidth="1"/>
    <col min="6156" max="6156" width="10.5703125" customWidth="1"/>
    <col min="6157" max="6157" width="14.140625" bestFit="1" customWidth="1"/>
    <col min="6158" max="6158" width="11.7109375" bestFit="1" customWidth="1"/>
    <col min="6401" max="6401" width="5.42578125" customWidth="1"/>
    <col min="6402" max="6402" width="29" customWidth="1"/>
    <col min="6403" max="6403" width="12.28515625" customWidth="1"/>
    <col min="6404" max="6404" width="10.5703125" customWidth="1"/>
    <col min="6405" max="6405" width="13.140625" customWidth="1"/>
    <col min="6406" max="6406" width="10.85546875" customWidth="1"/>
    <col min="6407" max="6407" width="12.5703125" customWidth="1"/>
    <col min="6411" max="6411" width="12.7109375" customWidth="1"/>
    <col min="6412" max="6412" width="10.5703125" customWidth="1"/>
    <col min="6413" max="6413" width="14.140625" bestFit="1" customWidth="1"/>
    <col min="6414" max="6414" width="11.7109375" bestFit="1" customWidth="1"/>
    <col min="6657" max="6657" width="5.42578125" customWidth="1"/>
    <col min="6658" max="6658" width="29" customWidth="1"/>
    <col min="6659" max="6659" width="12.28515625" customWidth="1"/>
    <col min="6660" max="6660" width="10.5703125" customWidth="1"/>
    <col min="6661" max="6661" width="13.140625" customWidth="1"/>
    <col min="6662" max="6662" width="10.85546875" customWidth="1"/>
    <col min="6663" max="6663" width="12.5703125" customWidth="1"/>
    <col min="6667" max="6667" width="12.7109375" customWidth="1"/>
    <col min="6668" max="6668" width="10.5703125" customWidth="1"/>
    <col min="6669" max="6669" width="14.140625" bestFit="1" customWidth="1"/>
    <col min="6670" max="6670" width="11.7109375" bestFit="1" customWidth="1"/>
    <col min="6913" max="6913" width="5.42578125" customWidth="1"/>
    <col min="6914" max="6914" width="29" customWidth="1"/>
    <col min="6915" max="6915" width="12.28515625" customWidth="1"/>
    <col min="6916" max="6916" width="10.5703125" customWidth="1"/>
    <col min="6917" max="6917" width="13.140625" customWidth="1"/>
    <col min="6918" max="6918" width="10.85546875" customWidth="1"/>
    <col min="6919" max="6919" width="12.5703125" customWidth="1"/>
    <col min="6923" max="6923" width="12.7109375" customWidth="1"/>
    <col min="6924" max="6924" width="10.5703125" customWidth="1"/>
    <col min="6925" max="6925" width="14.140625" bestFit="1" customWidth="1"/>
    <col min="6926" max="6926" width="11.7109375" bestFit="1" customWidth="1"/>
    <col min="7169" max="7169" width="5.42578125" customWidth="1"/>
    <col min="7170" max="7170" width="29" customWidth="1"/>
    <col min="7171" max="7171" width="12.28515625" customWidth="1"/>
    <col min="7172" max="7172" width="10.5703125" customWidth="1"/>
    <col min="7173" max="7173" width="13.140625" customWidth="1"/>
    <col min="7174" max="7174" width="10.85546875" customWidth="1"/>
    <col min="7175" max="7175" width="12.5703125" customWidth="1"/>
    <col min="7179" max="7179" width="12.7109375" customWidth="1"/>
    <col min="7180" max="7180" width="10.5703125" customWidth="1"/>
    <col min="7181" max="7181" width="14.140625" bestFit="1" customWidth="1"/>
    <col min="7182" max="7182" width="11.7109375" bestFit="1" customWidth="1"/>
    <col min="7425" max="7425" width="5.42578125" customWidth="1"/>
    <col min="7426" max="7426" width="29" customWidth="1"/>
    <col min="7427" max="7427" width="12.28515625" customWidth="1"/>
    <col min="7428" max="7428" width="10.5703125" customWidth="1"/>
    <col min="7429" max="7429" width="13.140625" customWidth="1"/>
    <col min="7430" max="7430" width="10.85546875" customWidth="1"/>
    <col min="7431" max="7431" width="12.5703125" customWidth="1"/>
    <col min="7435" max="7435" width="12.7109375" customWidth="1"/>
    <col min="7436" max="7436" width="10.5703125" customWidth="1"/>
    <col min="7437" max="7437" width="14.140625" bestFit="1" customWidth="1"/>
    <col min="7438" max="7438" width="11.7109375" bestFit="1" customWidth="1"/>
    <col min="7681" max="7681" width="5.42578125" customWidth="1"/>
    <col min="7682" max="7682" width="29" customWidth="1"/>
    <col min="7683" max="7683" width="12.28515625" customWidth="1"/>
    <col min="7684" max="7684" width="10.5703125" customWidth="1"/>
    <col min="7685" max="7685" width="13.140625" customWidth="1"/>
    <col min="7686" max="7686" width="10.85546875" customWidth="1"/>
    <col min="7687" max="7687" width="12.5703125" customWidth="1"/>
    <col min="7691" max="7691" width="12.7109375" customWidth="1"/>
    <col min="7692" max="7692" width="10.5703125" customWidth="1"/>
    <col min="7693" max="7693" width="14.140625" bestFit="1" customWidth="1"/>
    <col min="7694" max="7694" width="11.7109375" bestFit="1" customWidth="1"/>
    <col min="7937" max="7937" width="5.42578125" customWidth="1"/>
    <col min="7938" max="7938" width="29" customWidth="1"/>
    <col min="7939" max="7939" width="12.28515625" customWidth="1"/>
    <col min="7940" max="7940" width="10.5703125" customWidth="1"/>
    <col min="7941" max="7941" width="13.140625" customWidth="1"/>
    <col min="7942" max="7942" width="10.85546875" customWidth="1"/>
    <col min="7943" max="7943" width="12.5703125" customWidth="1"/>
    <col min="7947" max="7947" width="12.7109375" customWidth="1"/>
    <col min="7948" max="7948" width="10.5703125" customWidth="1"/>
    <col min="7949" max="7949" width="14.140625" bestFit="1" customWidth="1"/>
    <col min="7950" max="7950" width="11.7109375" bestFit="1" customWidth="1"/>
    <col min="8193" max="8193" width="5.42578125" customWidth="1"/>
    <col min="8194" max="8194" width="29" customWidth="1"/>
    <col min="8195" max="8195" width="12.28515625" customWidth="1"/>
    <col min="8196" max="8196" width="10.5703125" customWidth="1"/>
    <col min="8197" max="8197" width="13.140625" customWidth="1"/>
    <col min="8198" max="8198" width="10.85546875" customWidth="1"/>
    <col min="8199" max="8199" width="12.5703125" customWidth="1"/>
    <col min="8203" max="8203" width="12.7109375" customWidth="1"/>
    <col min="8204" max="8204" width="10.5703125" customWidth="1"/>
    <col min="8205" max="8205" width="14.140625" bestFit="1" customWidth="1"/>
    <col min="8206" max="8206" width="11.7109375" bestFit="1" customWidth="1"/>
    <col min="8449" max="8449" width="5.42578125" customWidth="1"/>
    <col min="8450" max="8450" width="29" customWidth="1"/>
    <col min="8451" max="8451" width="12.28515625" customWidth="1"/>
    <col min="8452" max="8452" width="10.5703125" customWidth="1"/>
    <col min="8453" max="8453" width="13.140625" customWidth="1"/>
    <col min="8454" max="8454" width="10.85546875" customWidth="1"/>
    <col min="8455" max="8455" width="12.5703125" customWidth="1"/>
    <col min="8459" max="8459" width="12.7109375" customWidth="1"/>
    <col min="8460" max="8460" width="10.5703125" customWidth="1"/>
    <col min="8461" max="8461" width="14.140625" bestFit="1" customWidth="1"/>
    <col min="8462" max="8462" width="11.7109375" bestFit="1" customWidth="1"/>
    <col min="8705" max="8705" width="5.42578125" customWidth="1"/>
    <col min="8706" max="8706" width="29" customWidth="1"/>
    <col min="8707" max="8707" width="12.28515625" customWidth="1"/>
    <col min="8708" max="8708" width="10.5703125" customWidth="1"/>
    <col min="8709" max="8709" width="13.140625" customWidth="1"/>
    <col min="8710" max="8710" width="10.85546875" customWidth="1"/>
    <col min="8711" max="8711" width="12.5703125" customWidth="1"/>
    <col min="8715" max="8715" width="12.7109375" customWidth="1"/>
    <col min="8716" max="8716" width="10.5703125" customWidth="1"/>
    <col min="8717" max="8717" width="14.140625" bestFit="1" customWidth="1"/>
    <col min="8718" max="8718" width="11.7109375" bestFit="1" customWidth="1"/>
    <col min="8961" max="8961" width="5.42578125" customWidth="1"/>
    <col min="8962" max="8962" width="29" customWidth="1"/>
    <col min="8963" max="8963" width="12.28515625" customWidth="1"/>
    <col min="8964" max="8964" width="10.5703125" customWidth="1"/>
    <col min="8965" max="8965" width="13.140625" customWidth="1"/>
    <col min="8966" max="8966" width="10.85546875" customWidth="1"/>
    <col min="8967" max="8967" width="12.5703125" customWidth="1"/>
    <col min="8971" max="8971" width="12.7109375" customWidth="1"/>
    <col min="8972" max="8972" width="10.5703125" customWidth="1"/>
    <col min="8973" max="8973" width="14.140625" bestFit="1" customWidth="1"/>
    <col min="8974" max="8974" width="11.7109375" bestFit="1" customWidth="1"/>
    <col min="9217" max="9217" width="5.42578125" customWidth="1"/>
    <col min="9218" max="9218" width="29" customWidth="1"/>
    <col min="9219" max="9219" width="12.28515625" customWidth="1"/>
    <col min="9220" max="9220" width="10.5703125" customWidth="1"/>
    <col min="9221" max="9221" width="13.140625" customWidth="1"/>
    <col min="9222" max="9222" width="10.85546875" customWidth="1"/>
    <col min="9223" max="9223" width="12.5703125" customWidth="1"/>
    <col min="9227" max="9227" width="12.7109375" customWidth="1"/>
    <col min="9228" max="9228" width="10.5703125" customWidth="1"/>
    <col min="9229" max="9229" width="14.140625" bestFit="1" customWidth="1"/>
    <col min="9230" max="9230" width="11.7109375" bestFit="1" customWidth="1"/>
    <col min="9473" max="9473" width="5.42578125" customWidth="1"/>
    <col min="9474" max="9474" width="29" customWidth="1"/>
    <col min="9475" max="9475" width="12.28515625" customWidth="1"/>
    <col min="9476" max="9476" width="10.5703125" customWidth="1"/>
    <col min="9477" max="9477" width="13.140625" customWidth="1"/>
    <col min="9478" max="9478" width="10.85546875" customWidth="1"/>
    <col min="9479" max="9479" width="12.5703125" customWidth="1"/>
    <col min="9483" max="9483" width="12.7109375" customWidth="1"/>
    <col min="9484" max="9484" width="10.5703125" customWidth="1"/>
    <col min="9485" max="9485" width="14.140625" bestFit="1" customWidth="1"/>
    <col min="9486" max="9486" width="11.7109375" bestFit="1" customWidth="1"/>
    <col min="9729" max="9729" width="5.42578125" customWidth="1"/>
    <col min="9730" max="9730" width="29" customWidth="1"/>
    <col min="9731" max="9731" width="12.28515625" customWidth="1"/>
    <col min="9732" max="9732" width="10.5703125" customWidth="1"/>
    <col min="9733" max="9733" width="13.140625" customWidth="1"/>
    <col min="9734" max="9734" width="10.85546875" customWidth="1"/>
    <col min="9735" max="9735" width="12.5703125" customWidth="1"/>
    <col min="9739" max="9739" width="12.7109375" customWidth="1"/>
    <col min="9740" max="9740" width="10.5703125" customWidth="1"/>
    <col min="9741" max="9741" width="14.140625" bestFit="1" customWidth="1"/>
    <col min="9742" max="9742" width="11.7109375" bestFit="1" customWidth="1"/>
    <col min="9985" max="9985" width="5.42578125" customWidth="1"/>
    <col min="9986" max="9986" width="29" customWidth="1"/>
    <col min="9987" max="9987" width="12.28515625" customWidth="1"/>
    <col min="9988" max="9988" width="10.5703125" customWidth="1"/>
    <col min="9989" max="9989" width="13.140625" customWidth="1"/>
    <col min="9990" max="9990" width="10.85546875" customWidth="1"/>
    <col min="9991" max="9991" width="12.5703125" customWidth="1"/>
    <col min="9995" max="9995" width="12.7109375" customWidth="1"/>
    <col min="9996" max="9996" width="10.5703125" customWidth="1"/>
    <col min="9997" max="9997" width="14.140625" bestFit="1" customWidth="1"/>
    <col min="9998" max="9998" width="11.7109375" bestFit="1" customWidth="1"/>
    <col min="10241" max="10241" width="5.42578125" customWidth="1"/>
    <col min="10242" max="10242" width="29" customWidth="1"/>
    <col min="10243" max="10243" width="12.28515625" customWidth="1"/>
    <col min="10244" max="10244" width="10.5703125" customWidth="1"/>
    <col min="10245" max="10245" width="13.140625" customWidth="1"/>
    <col min="10246" max="10246" width="10.85546875" customWidth="1"/>
    <col min="10247" max="10247" width="12.5703125" customWidth="1"/>
    <col min="10251" max="10251" width="12.7109375" customWidth="1"/>
    <col min="10252" max="10252" width="10.5703125" customWidth="1"/>
    <col min="10253" max="10253" width="14.140625" bestFit="1" customWidth="1"/>
    <col min="10254" max="10254" width="11.7109375" bestFit="1" customWidth="1"/>
    <col min="10497" max="10497" width="5.42578125" customWidth="1"/>
    <col min="10498" max="10498" width="29" customWidth="1"/>
    <col min="10499" max="10499" width="12.28515625" customWidth="1"/>
    <col min="10500" max="10500" width="10.5703125" customWidth="1"/>
    <col min="10501" max="10501" width="13.140625" customWidth="1"/>
    <col min="10502" max="10502" width="10.85546875" customWidth="1"/>
    <col min="10503" max="10503" width="12.5703125" customWidth="1"/>
    <col min="10507" max="10507" width="12.7109375" customWidth="1"/>
    <col min="10508" max="10508" width="10.5703125" customWidth="1"/>
    <col min="10509" max="10509" width="14.140625" bestFit="1" customWidth="1"/>
    <col min="10510" max="10510" width="11.7109375" bestFit="1" customWidth="1"/>
    <col min="10753" max="10753" width="5.42578125" customWidth="1"/>
    <col min="10754" max="10754" width="29" customWidth="1"/>
    <col min="10755" max="10755" width="12.28515625" customWidth="1"/>
    <col min="10756" max="10756" width="10.5703125" customWidth="1"/>
    <col min="10757" max="10757" width="13.140625" customWidth="1"/>
    <col min="10758" max="10758" width="10.85546875" customWidth="1"/>
    <col min="10759" max="10759" width="12.5703125" customWidth="1"/>
    <col min="10763" max="10763" width="12.7109375" customWidth="1"/>
    <col min="10764" max="10764" width="10.5703125" customWidth="1"/>
    <col min="10765" max="10765" width="14.140625" bestFit="1" customWidth="1"/>
    <col min="10766" max="10766" width="11.7109375" bestFit="1" customWidth="1"/>
    <col min="11009" max="11009" width="5.42578125" customWidth="1"/>
    <col min="11010" max="11010" width="29" customWidth="1"/>
    <col min="11011" max="11011" width="12.28515625" customWidth="1"/>
    <col min="11012" max="11012" width="10.5703125" customWidth="1"/>
    <col min="11013" max="11013" width="13.140625" customWidth="1"/>
    <col min="11014" max="11014" width="10.85546875" customWidth="1"/>
    <col min="11015" max="11015" width="12.5703125" customWidth="1"/>
    <col min="11019" max="11019" width="12.7109375" customWidth="1"/>
    <col min="11020" max="11020" width="10.5703125" customWidth="1"/>
    <col min="11021" max="11021" width="14.140625" bestFit="1" customWidth="1"/>
    <col min="11022" max="11022" width="11.7109375" bestFit="1" customWidth="1"/>
    <col min="11265" max="11265" width="5.42578125" customWidth="1"/>
    <col min="11266" max="11266" width="29" customWidth="1"/>
    <col min="11267" max="11267" width="12.28515625" customWidth="1"/>
    <col min="11268" max="11268" width="10.5703125" customWidth="1"/>
    <col min="11269" max="11269" width="13.140625" customWidth="1"/>
    <col min="11270" max="11270" width="10.85546875" customWidth="1"/>
    <col min="11271" max="11271" width="12.5703125" customWidth="1"/>
    <col min="11275" max="11275" width="12.7109375" customWidth="1"/>
    <col min="11276" max="11276" width="10.5703125" customWidth="1"/>
    <col min="11277" max="11277" width="14.140625" bestFit="1" customWidth="1"/>
    <col min="11278" max="11278" width="11.7109375" bestFit="1" customWidth="1"/>
    <col min="11521" max="11521" width="5.42578125" customWidth="1"/>
    <col min="11522" max="11522" width="29" customWidth="1"/>
    <col min="11523" max="11523" width="12.28515625" customWidth="1"/>
    <col min="11524" max="11524" width="10.5703125" customWidth="1"/>
    <col min="11525" max="11525" width="13.140625" customWidth="1"/>
    <col min="11526" max="11526" width="10.85546875" customWidth="1"/>
    <col min="11527" max="11527" width="12.5703125" customWidth="1"/>
    <col min="11531" max="11531" width="12.7109375" customWidth="1"/>
    <col min="11532" max="11532" width="10.5703125" customWidth="1"/>
    <col min="11533" max="11533" width="14.140625" bestFit="1" customWidth="1"/>
    <col min="11534" max="11534" width="11.7109375" bestFit="1" customWidth="1"/>
    <col min="11777" max="11777" width="5.42578125" customWidth="1"/>
    <col min="11778" max="11778" width="29" customWidth="1"/>
    <col min="11779" max="11779" width="12.28515625" customWidth="1"/>
    <col min="11780" max="11780" width="10.5703125" customWidth="1"/>
    <col min="11781" max="11781" width="13.140625" customWidth="1"/>
    <col min="11782" max="11782" width="10.85546875" customWidth="1"/>
    <col min="11783" max="11783" width="12.5703125" customWidth="1"/>
    <col min="11787" max="11787" width="12.7109375" customWidth="1"/>
    <col min="11788" max="11788" width="10.5703125" customWidth="1"/>
    <col min="11789" max="11789" width="14.140625" bestFit="1" customWidth="1"/>
    <col min="11790" max="11790" width="11.7109375" bestFit="1" customWidth="1"/>
    <col min="12033" max="12033" width="5.42578125" customWidth="1"/>
    <col min="12034" max="12034" width="29" customWidth="1"/>
    <col min="12035" max="12035" width="12.28515625" customWidth="1"/>
    <col min="12036" max="12036" width="10.5703125" customWidth="1"/>
    <col min="12037" max="12037" width="13.140625" customWidth="1"/>
    <col min="12038" max="12038" width="10.85546875" customWidth="1"/>
    <col min="12039" max="12039" width="12.5703125" customWidth="1"/>
    <col min="12043" max="12043" width="12.7109375" customWidth="1"/>
    <col min="12044" max="12044" width="10.5703125" customWidth="1"/>
    <col min="12045" max="12045" width="14.140625" bestFit="1" customWidth="1"/>
    <col min="12046" max="12046" width="11.7109375" bestFit="1" customWidth="1"/>
    <col min="12289" max="12289" width="5.42578125" customWidth="1"/>
    <col min="12290" max="12290" width="29" customWidth="1"/>
    <col min="12291" max="12291" width="12.28515625" customWidth="1"/>
    <col min="12292" max="12292" width="10.5703125" customWidth="1"/>
    <col min="12293" max="12293" width="13.140625" customWidth="1"/>
    <col min="12294" max="12294" width="10.85546875" customWidth="1"/>
    <col min="12295" max="12295" width="12.5703125" customWidth="1"/>
    <col min="12299" max="12299" width="12.7109375" customWidth="1"/>
    <col min="12300" max="12300" width="10.5703125" customWidth="1"/>
    <col min="12301" max="12301" width="14.140625" bestFit="1" customWidth="1"/>
    <col min="12302" max="12302" width="11.7109375" bestFit="1" customWidth="1"/>
    <col min="12545" max="12545" width="5.42578125" customWidth="1"/>
    <col min="12546" max="12546" width="29" customWidth="1"/>
    <col min="12547" max="12547" width="12.28515625" customWidth="1"/>
    <col min="12548" max="12548" width="10.5703125" customWidth="1"/>
    <col min="12549" max="12549" width="13.140625" customWidth="1"/>
    <col min="12550" max="12550" width="10.85546875" customWidth="1"/>
    <col min="12551" max="12551" width="12.5703125" customWidth="1"/>
    <col min="12555" max="12555" width="12.7109375" customWidth="1"/>
    <col min="12556" max="12556" width="10.5703125" customWidth="1"/>
    <col min="12557" max="12557" width="14.140625" bestFit="1" customWidth="1"/>
    <col min="12558" max="12558" width="11.7109375" bestFit="1" customWidth="1"/>
    <col min="12801" max="12801" width="5.42578125" customWidth="1"/>
    <col min="12802" max="12802" width="29" customWidth="1"/>
    <col min="12803" max="12803" width="12.28515625" customWidth="1"/>
    <col min="12804" max="12804" width="10.5703125" customWidth="1"/>
    <col min="12805" max="12805" width="13.140625" customWidth="1"/>
    <col min="12806" max="12806" width="10.85546875" customWidth="1"/>
    <col min="12807" max="12807" width="12.5703125" customWidth="1"/>
    <col min="12811" max="12811" width="12.7109375" customWidth="1"/>
    <col min="12812" max="12812" width="10.5703125" customWidth="1"/>
    <col min="12813" max="12813" width="14.140625" bestFit="1" customWidth="1"/>
    <col min="12814" max="12814" width="11.7109375" bestFit="1" customWidth="1"/>
    <col min="13057" max="13057" width="5.42578125" customWidth="1"/>
    <col min="13058" max="13058" width="29" customWidth="1"/>
    <col min="13059" max="13059" width="12.28515625" customWidth="1"/>
    <col min="13060" max="13060" width="10.5703125" customWidth="1"/>
    <col min="13061" max="13061" width="13.140625" customWidth="1"/>
    <col min="13062" max="13062" width="10.85546875" customWidth="1"/>
    <col min="13063" max="13063" width="12.5703125" customWidth="1"/>
    <col min="13067" max="13067" width="12.7109375" customWidth="1"/>
    <col min="13068" max="13068" width="10.5703125" customWidth="1"/>
    <col min="13069" max="13069" width="14.140625" bestFit="1" customWidth="1"/>
    <col min="13070" max="13070" width="11.7109375" bestFit="1" customWidth="1"/>
    <col min="13313" max="13313" width="5.42578125" customWidth="1"/>
    <col min="13314" max="13314" width="29" customWidth="1"/>
    <col min="13315" max="13315" width="12.28515625" customWidth="1"/>
    <col min="13316" max="13316" width="10.5703125" customWidth="1"/>
    <col min="13317" max="13317" width="13.140625" customWidth="1"/>
    <col min="13318" max="13318" width="10.85546875" customWidth="1"/>
    <col min="13319" max="13319" width="12.5703125" customWidth="1"/>
    <col min="13323" max="13323" width="12.7109375" customWidth="1"/>
    <col min="13324" max="13324" width="10.5703125" customWidth="1"/>
    <col min="13325" max="13325" width="14.140625" bestFit="1" customWidth="1"/>
    <col min="13326" max="13326" width="11.7109375" bestFit="1" customWidth="1"/>
    <col min="13569" max="13569" width="5.42578125" customWidth="1"/>
    <col min="13570" max="13570" width="29" customWidth="1"/>
    <col min="13571" max="13571" width="12.28515625" customWidth="1"/>
    <col min="13572" max="13572" width="10.5703125" customWidth="1"/>
    <col min="13573" max="13573" width="13.140625" customWidth="1"/>
    <col min="13574" max="13574" width="10.85546875" customWidth="1"/>
    <col min="13575" max="13575" width="12.5703125" customWidth="1"/>
    <col min="13579" max="13579" width="12.7109375" customWidth="1"/>
    <col min="13580" max="13580" width="10.5703125" customWidth="1"/>
    <col min="13581" max="13581" width="14.140625" bestFit="1" customWidth="1"/>
    <col min="13582" max="13582" width="11.7109375" bestFit="1" customWidth="1"/>
    <col min="13825" max="13825" width="5.42578125" customWidth="1"/>
    <col min="13826" max="13826" width="29" customWidth="1"/>
    <col min="13827" max="13827" width="12.28515625" customWidth="1"/>
    <col min="13828" max="13828" width="10.5703125" customWidth="1"/>
    <col min="13829" max="13829" width="13.140625" customWidth="1"/>
    <col min="13830" max="13830" width="10.85546875" customWidth="1"/>
    <col min="13831" max="13831" width="12.5703125" customWidth="1"/>
    <col min="13835" max="13835" width="12.7109375" customWidth="1"/>
    <col min="13836" max="13836" width="10.5703125" customWidth="1"/>
    <col min="13837" max="13837" width="14.140625" bestFit="1" customWidth="1"/>
    <col min="13838" max="13838" width="11.7109375" bestFit="1" customWidth="1"/>
    <col min="14081" max="14081" width="5.42578125" customWidth="1"/>
    <col min="14082" max="14082" width="29" customWidth="1"/>
    <col min="14083" max="14083" width="12.28515625" customWidth="1"/>
    <col min="14084" max="14084" width="10.5703125" customWidth="1"/>
    <col min="14085" max="14085" width="13.140625" customWidth="1"/>
    <col min="14086" max="14086" width="10.85546875" customWidth="1"/>
    <col min="14087" max="14087" width="12.5703125" customWidth="1"/>
    <col min="14091" max="14091" width="12.7109375" customWidth="1"/>
    <col min="14092" max="14092" width="10.5703125" customWidth="1"/>
    <col min="14093" max="14093" width="14.140625" bestFit="1" customWidth="1"/>
    <col min="14094" max="14094" width="11.7109375" bestFit="1" customWidth="1"/>
    <col min="14337" max="14337" width="5.42578125" customWidth="1"/>
    <col min="14338" max="14338" width="29" customWidth="1"/>
    <col min="14339" max="14339" width="12.28515625" customWidth="1"/>
    <col min="14340" max="14340" width="10.5703125" customWidth="1"/>
    <col min="14341" max="14341" width="13.140625" customWidth="1"/>
    <col min="14342" max="14342" width="10.85546875" customWidth="1"/>
    <col min="14343" max="14343" width="12.5703125" customWidth="1"/>
    <col min="14347" max="14347" width="12.7109375" customWidth="1"/>
    <col min="14348" max="14348" width="10.5703125" customWidth="1"/>
    <col min="14349" max="14349" width="14.140625" bestFit="1" customWidth="1"/>
    <col min="14350" max="14350" width="11.7109375" bestFit="1" customWidth="1"/>
    <col min="14593" max="14593" width="5.42578125" customWidth="1"/>
    <col min="14594" max="14594" width="29" customWidth="1"/>
    <col min="14595" max="14595" width="12.28515625" customWidth="1"/>
    <col min="14596" max="14596" width="10.5703125" customWidth="1"/>
    <col min="14597" max="14597" width="13.140625" customWidth="1"/>
    <col min="14598" max="14598" width="10.85546875" customWidth="1"/>
    <col min="14599" max="14599" width="12.5703125" customWidth="1"/>
    <col min="14603" max="14603" width="12.7109375" customWidth="1"/>
    <col min="14604" max="14604" width="10.5703125" customWidth="1"/>
    <col min="14605" max="14605" width="14.140625" bestFit="1" customWidth="1"/>
    <col min="14606" max="14606" width="11.7109375" bestFit="1" customWidth="1"/>
    <col min="14849" max="14849" width="5.42578125" customWidth="1"/>
    <col min="14850" max="14850" width="29" customWidth="1"/>
    <col min="14851" max="14851" width="12.28515625" customWidth="1"/>
    <col min="14852" max="14852" width="10.5703125" customWidth="1"/>
    <col min="14853" max="14853" width="13.140625" customWidth="1"/>
    <col min="14854" max="14854" width="10.85546875" customWidth="1"/>
    <col min="14855" max="14855" width="12.5703125" customWidth="1"/>
    <col min="14859" max="14859" width="12.7109375" customWidth="1"/>
    <col min="14860" max="14860" width="10.5703125" customWidth="1"/>
    <col min="14861" max="14861" width="14.140625" bestFit="1" customWidth="1"/>
    <col min="14862" max="14862" width="11.7109375" bestFit="1" customWidth="1"/>
    <col min="15105" max="15105" width="5.42578125" customWidth="1"/>
    <col min="15106" max="15106" width="29" customWidth="1"/>
    <col min="15107" max="15107" width="12.28515625" customWidth="1"/>
    <col min="15108" max="15108" width="10.5703125" customWidth="1"/>
    <col min="15109" max="15109" width="13.140625" customWidth="1"/>
    <col min="15110" max="15110" width="10.85546875" customWidth="1"/>
    <col min="15111" max="15111" width="12.5703125" customWidth="1"/>
    <col min="15115" max="15115" width="12.7109375" customWidth="1"/>
    <col min="15116" max="15116" width="10.5703125" customWidth="1"/>
    <col min="15117" max="15117" width="14.140625" bestFit="1" customWidth="1"/>
    <col min="15118" max="15118" width="11.7109375" bestFit="1" customWidth="1"/>
    <col min="15361" max="15361" width="5.42578125" customWidth="1"/>
    <col min="15362" max="15362" width="29" customWidth="1"/>
    <col min="15363" max="15363" width="12.28515625" customWidth="1"/>
    <col min="15364" max="15364" width="10.5703125" customWidth="1"/>
    <col min="15365" max="15365" width="13.140625" customWidth="1"/>
    <col min="15366" max="15366" width="10.85546875" customWidth="1"/>
    <col min="15367" max="15367" width="12.5703125" customWidth="1"/>
    <col min="15371" max="15371" width="12.7109375" customWidth="1"/>
    <col min="15372" max="15372" width="10.5703125" customWidth="1"/>
    <col min="15373" max="15373" width="14.140625" bestFit="1" customWidth="1"/>
    <col min="15374" max="15374" width="11.7109375" bestFit="1" customWidth="1"/>
    <col min="15617" max="15617" width="5.42578125" customWidth="1"/>
    <col min="15618" max="15618" width="29" customWidth="1"/>
    <col min="15619" max="15619" width="12.28515625" customWidth="1"/>
    <col min="15620" max="15620" width="10.5703125" customWidth="1"/>
    <col min="15621" max="15621" width="13.140625" customWidth="1"/>
    <col min="15622" max="15622" width="10.85546875" customWidth="1"/>
    <col min="15623" max="15623" width="12.5703125" customWidth="1"/>
    <col min="15627" max="15627" width="12.7109375" customWidth="1"/>
    <col min="15628" max="15628" width="10.5703125" customWidth="1"/>
    <col min="15629" max="15629" width="14.140625" bestFit="1" customWidth="1"/>
    <col min="15630" max="15630" width="11.7109375" bestFit="1" customWidth="1"/>
    <col min="15873" max="15873" width="5.42578125" customWidth="1"/>
    <col min="15874" max="15874" width="29" customWidth="1"/>
    <col min="15875" max="15875" width="12.28515625" customWidth="1"/>
    <col min="15876" max="15876" width="10.5703125" customWidth="1"/>
    <col min="15877" max="15877" width="13.140625" customWidth="1"/>
    <col min="15878" max="15878" width="10.85546875" customWidth="1"/>
    <col min="15879" max="15879" width="12.5703125" customWidth="1"/>
    <col min="15883" max="15883" width="12.7109375" customWidth="1"/>
    <col min="15884" max="15884" width="10.5703125" customWidth="1"/>
    <col min="15885" max="15885" width="14.140625" bestFit="1" customWidth="1"/>
    <col min="15886" max="15886" width="11.7109375" bestFit="1" customWidth="1"/>
    <col min="16129" max="16129" width="5.42578125" customWidth="1"/>
    <col min="16130" max="16130" width="29" customWidth="1"/>
    <col min="16131" max="16131" width="12.28515625" customWidth="1"/>
    <col min="16132" max="16132" width="10.5703125" customWidth="1"/>
    <col min="16133" max="16133" width="13.140625" customWidth="1"/>
    <col min="16134" max="16134" width="10.85546875" customWidth="1"/>
    <col min="16135" max="16135" width="12.5703125" customWidth="1"/>
    <col min="16139" max="16139" width="12.7109375" customWidth="1"/>
    <col min="16140" max="16140" width="10.5703125" customWidth="1"/>
    <col min="16141" max="16141" width="14.140625" bestFit="1" customWidth="1"/>
    <col min="16142" max="16142" width="11.7109375" bestFit="1" customWidth="1"/>
  </cols>
  <sheetData>
    <row r="1" spans="1:12" ht="15.75" thickBot="1" x14ac:dyDescent="0.3"/>
    <row r="2" spans="1:12" ht="15.75" thickBot="1" x14ac:dyDescent="0.3">
      <c r="B2" s="190"/>
      <c r="C2" s="190"/>
      <c r="L2" s="77" t="s">
        <v>160</v>
      </c>
    </row>
    <row r="3" spans="1:12" ht="18.75" x14ac:dyDescent="0.3">
      <c r="H3" s="78"/>
      <c r="I3" s="78"/>
      <c r="J3" s="78"/>
      <c r="L3" s="111"/>
    </row>
    <row r="4" spans="1:12" x14ac:dyDescent="0.25">
      <c r="A4" s="190"/>
      <c r="B4" s="190"/>
      <c r="C4" s="190"/>
      <c r="D4" s="190"/>
      <c r="E4" s="190"/>
      <c r="F4" s="190"/>
      <c r="G4" s="190"/>
      <c r="H4" s="190"/>
      <c r="I4" s="190"/>
      <c r="J4" s="190"/>
      <c r="K4" s="190"/>
      <c r="L4" s="190"/>
    </row>
    <row r="5" spans="1:12" x14ac:dyDescent="0.25">
      <c r="A5" s="133"/>
      <c r="B5" s="133"/>
      <c r="C5" s="133"/>
      <c r="D5" s="133"/>
      <c r="E5" s="133"/>
      <c r="F5" s="133"/>
      <c r="G5" s="133"/>
      <c r="H5" s="133"/>
      <c r="I5" s="133"/>
      <c r="J5" s="133"/>
      <c r="K5" s="133"/>
      <c r="L5" s="133"/>
    </row>
    <row r="6" spans="1:12" x14ac:dyDescent="0.25">
      <c r="A6" s="194" t="s">
        <v>1</v>
      </c>
      <c r="B6" s="194"/>
      <c r="C6" s="194"/>
      <c r="D6" s="194"/>
      <c r="E6" s="194"/>
      <c r="F6" s="194"/>
      <c r="G6" s="194"/>
      <c r="H6" s="194"/>
      <c r="I6" s="194"/>
      <c r="J6" s="194"/>
      <c r="K6" s="194"/>
      <c r="L6" s="194"/>
    </row>
    <row r="7" spans="1:12" x14ac:dyDescent="0.25">
      <c r="A7" s="190" t="s">
        <v>2</v>
      </c>
      <c r="B7" s="190"/>
      <c r="C7" s="190"/>
      <c r="D7" s="190"/>
      <c r="E7" s="190"/>
      <c r="F7" s="190"/>
      <c r="G7" s="190"/>
      <c r="H7" s="190"/>
      <c r="I7" s="190"/>
      <c r="J7" s="190"/>
      <c r="K7" s="190"/>
      <c r="L7" s="190"/>
    </row>
    <row r="8" spans="1:12" x14ac:dyDescent="0.25">
      <c r="A8" s="195" t="s">
        <v>3</v>
      </c>
      <c r="B8" s="190"/>
      <c r="C8" s="190"/>
      <c r="D8" s="190"/>
      <c r="E8" s="190"/>
      <c r="F8" s="190"/>
      <c r="G8" s="190"/>
      <c r="H8" s="190"/>
      <c r="I8" s="190"/>
      <c r="J8" s="190"/>
      <c r="K8" s="190"/>
      <c r="L8" s="190"/>
    </row>
    <row r="10" spans="1:12" ht="15.75" customHeight="1" x14ac:dyDescent="0.25">
      <c r="B10" s="224" t="s">
        <v>198</v>
      </c>
      <c r="C10" s="224"/>
      <c r="D10" s="224"/>
      <c r="E10" s="224"/>
      <c r="F10" s="224"/>
      <c r="G10" s="224"/>
      <c r="H10" s="224"/>
      <c r="I10" s="224"/>
      <c r="J10" s="224"/>
      <c r="K10" s="224"/>
      <c r="L10" s="224"/>
    </row>
    <row r="11" spans="1:12" x14ac:dyDescent="0.25">
      <c r="A11" s="201" t="s">
        <v>4</v>
      </c>
      <c r="B11" s="225" t="s">
        <v>161</v>
      </c>
      <c r="C11" s="208" t="s">
        <v>84</v>
      </c>
      <c r="D11" s="208"/>
      <c r="E11" s="215" t="s">
        <v>85</v>
      </c>
      <c r="F11" s="215"/>
      <c r="G11" s="215" t="s">
        <v>86</v>
      </c>
      <c r="H11" s="215"/>
      <c r="I11" s="215" t="s">
        <v>87</v>
      </c>
      <c r="J11" s="215"/>
    </row>
    <row r="12" spans="1:12" x14ac:dyDescent="0.25">
      <c r="A12" s="201"/>
      <c r="B12" s="225"/>
      <c r="C12" s="137" t="s">
        <v>99</v>
      </c>
      <c r="D12" s="137" t="s">
        <v>90</v>
      </c>
      <c r="E12" s="137" t="s">
        <v>99</v>
      </c>
      <c r="F12" s="137" t="s">
        <v>90</v>
      </c>
      <c r="G12" s="137" t="s">
        <v>99</v>
      </c>
      <c r="H12" s="137" t="s">
        <v>90</v>
      </c>
      <c r="I12" s="137" t="s">
        <v>99</v>
      </c>
      <c r="J12" s="137" t="s">
        <v>90</v>
      </c>
    </row>
    <row r="13" spans="1:12" x14ac:dyDescent="0.25">
      <c r="A13" s="181">
        <v>1</v>
      </c>
      <c r="B13" s="79" t="s">
        <v>100</v>
      </c>
      <c r="C13" s="182">
        <v>18</v>
      </c>
      <c r="D13" s="182">
        <v>12</v>
      </c>
      <c r="E13" s="182">
        <v>19</v>
      </c>
      <c r="F13" s="182">
        <v>19</v>
      </c>
      <c r="G13" s="182">
        <v>19</v>
      </c>
      <c r="H13" s="182">
        <v>14</v>
      </c>
      <c r="I13" s="182">
        <v>12</v>
      </c>
      <c r="J13" s="182">
        <v>20</v>
      </c>
    </row>
    <row r="14" spans="1:12" x14ac:dyDescent="0.25">
      <c r="A14" s="181">
        <v>2</v>
      </c>
      <c r="B14" s="79" t="s">
        <v>101</v>
      </c>
      <c r="C14" s="182">
        <v>14</v>
      </c>
      <c r="D14" s="182">
        <v>11</v>
      </c>
      <c r="E14" s="182">
        <v>16</v>
      </c>
      <c r="F14" s="182">
        <v>9</v>
      </c>
      <c r="G14" s="182">
        <v>16</v>
      </c>
      <c r="H14" s="182">
        <v>11</v>
      </c>
      <c r="I14" s="182">
        <v>12</v>
      </c>
      <c r="J14" s="182">
        <v>18</v>
      </c>
    </row>
    <row r="15" spans="1:12" x14ac:dyDescent="0.25">
      <c r="A15" s="181">
        <v>3</v>
      </c>
      <c r="B15" s="79" t="s">
        <v>102</v>
      </c>
      <c r="C15" s="182">
        <v>75</v>
      </c>
      <c r="D15" s="182">
        <v>96</v>
      </c>
      <c r="E15" s="182">
        <v>82</v>
      </c>
      <c r="F15" s="182">
        <v>80</v>
      </c>
      <c r="G15" s="182">
        <v>82</v>
      </c>
      <c r="H15" s="182">
        <v>93</v>
      </c>
      <c r="I15" s="182">
        <v>65</v>
      </c>
      <c r="J15" s="182">
        <v>75</v>
      </c>
    </row>
    <row r="16" spans="1:12" x14ac:dyDescent="0.25">
      <c r="A16" s="181">
        <v>4</v>
      </c>
      <c r="B16" s="79" t="s">
        <v>103</v>
      </c>
      <c r="C16" s="182">
        <v>10</v>
      </c>
      <c r="D16" s="182">
        <v>8</v>
      </c>
      <c r="E16" s="182">
        <v>16</v>
      </c>
      <c r="F16" s="182">
        <v>13</v>
      </c>
      <c r="G16" s="182">
        <v>15</v>
      </c>
      <c r="H16" s="182">
        <v>9</v>
      </c>
      <c r="I16" s="182">
        <v>9</v>
      </c>
      <c r="J16" s="182">
        <v>13</v>
      </c>
    </row>
    <row r="17" spans="1:10" ht="24" x14ac:dyDescent="0.25">
      <c r="A17" s="181">
        <v>5</v>
      </c>
      <c r="B17" s="79" t="s">
        <v>177</v>
      </c>
      <c r="C17" s="182">
        <v>0</v>
      </c>
      <c r="D17" s="182">
        <v>0</v>
      </c>
      <c r="E17" s="182">
        <v>0</v>
      </c>
      <c r="F17" s="182">
        <v>0</v>
      </c>
      <c r="G17" s="182">
        <v>0</v>
      </c>
      <c r="H17" s="182">
        <v>0</v>
      </c>
      <c r="I17" s="182">
        <v>3</v>
      </c>
      <c r="J17" s="182">
        <v>0</v>
      </c>
    </row>
    <row r="18" spans="1:10" ht="36" x14ac:dyDescent="0.25">
      <c r="A18" s="181">
        <v>6</v>
      </c>
      <c r="B18" s="79" t="s">
        <v>178</v>
      </c>
      <c r="C18" s="182">
        <v>0</v>
      </c>
      <c r="D18" s="182">
        <v>1</v>
      </c>
      <c r="E18" s="182">
        <v>0</v>
      </c>
      <c r="F18" s="182">
        <v>0</v>
      </c>
      <c r="G18" s="182">
        <v>4</v>
      </c>
      <c r="H18" s="182">
        <v>1</v>
      </c>
      <c r="I18" s="182">
        <v>0</v>
      </c>
      <c r="J18" s="182">
        <v>1</v>
      </c>
    </row>
    <row r="19" spans="1:10" ht="36" x14ac:dyDescent="0.25">
      <c r="A19" s="181">
        <v>7</v>
      </c>
      <c r="B19" s="79" t="s">
        <v>179</v>
      </c>
      <c r="C19" s="182">
        <v>0</v>
      </c>
      <c r="D19" s="182">
        <v>5</v>
      </c>
      <c r="E19" s="182">
        <v>2</v>
      </c>
      <c r="F19" s="182">
        <v>3</v>
      </c>
      <c r="G19" s="182">
        <v>3</v>
      </c>
      <c r="H19" s="182">
        <v>1</v>
      </c>
      <c r="I19" s="182">
        <v>1</v>
      </c>
      <c r="J19" s="182">
        <v>5</v>
      </c>
    </row>
    <row r="20" spans="1:10" x14ac:dyDescent="0.25">
      <c r="A20" s="181">
        <v>8</v>
      </c>
      <c r="B20" s="79" t="s">
        <v>104</v>
      </c>
      <c r="C20" s="182">
        <v>400</v>
      </c>
      <c r="D20" s="182">
        <v>406</v>
      </c>
      <c r="E20" s="182">
        <v>425</v>
      </c>
      <c r="F20" s="182">
        <v>481</v>
      </c>
      <c r="G20" s="182">
        <v>425</v>
      </c>
      <c r="H20" s="182">
        <v>468</v>
      </c>
      <c r="I20" s="182">
        <v>375</v>
      </c>
      <c r="J20" s="182">
        <v>467</v>
      </c>
    </row>
    <row r="21" spans="1:10" x14ac:dyDescent="0.25">
      <c r="A21" s="181">
        <v>9</v>
      </c>
      <c r="B21" s="79" t="s">
        <v>105</v>
      </c>
      <c r="C21" s="182">
        <v>300</v>
      </c>
      <c r="D21" s="182">
        <v>393</v>
      </c>
      <c r="E21" s="182">
        <v>350</v>
      </c>
      <c r="F21" s="182">
        <v>285</v>
      </c>
      <c r="G21" s="182">
        <v>375</v>
      </c>
      <c r="H21" s="182">
        <v>332</v>
      </c>
      <c r="I21" s="182">
        <v>275</v>
      </c>
      <c r="J21" s="182">
        <v>327</v>
      </c>
    </row>
    <row r="22" spans="1:10" x14ac:dyDescent="0.25">
      <c r="A22" s="181">
        <v>10</v>
      </c>
      <c r="B22" s="79" t="s">
        <v>106</v>
      </c>
      <c r="C22" s="182">
        <v>100</v>
      </c>
      <c r="D22" s="182">
        <v>178</v>
      </c>
      <c r="E22" s="182">
        <v>150</v>
      </c>
      <c r="F22" s="182">
        <v>180</v>
      </c>
      <c r="G22" s="182">
        <v>150</v>
      </c>
      <c r="H22" s="182">
        <v>176</v>
      </c>
      <c r="I22" s="182">
        <v>100</v>
      </c>
      <c r="J22" s="182">
        <v>156</v>
      </c>
    </row>
    <row r="23" spans="1:10" x14ac:dyDescent="0.25">
      <c r="A23" s="181">
        <v>11</v>
      </c>
      <c r="B23" s="79" t="s">
        <v>107</v>
      </c>
      <c r="C23" s="182">
        <v>145</v>
      </c>
      <c r="D23" s="182">
        <v>170</v>
      </c>
      <c r="E23" s="182">
        <v>170</v>
      </c>
      <c r="F23" s="182">
        <v>157</v>
      </c>
      <c r="G23" s="182">
        <v>170</v>
      </c>
      <c r="H23" s="182">
        <v>257</v>
      </c>
      <c r="I23" s="182">
        <v>140</v>
      </c>
      <c r="J23" s="182">
        <v>263</v>
      </c>
    </row>
    <row r="24" spans="1:10" x14ac:dyDescent="0.25">
      <c r="A24" s="181">
        <v>12</v>
      </c>
      <c r="B24" s="79" t="s">
        <v>108</v>
      </c>
      <c r="C24" s="182">
        <v>900</v>
      </c>
      <c r="D24" s="182">
        <v>1331</v>
      </c>
      <c r="E24" s="182">
        <v>1075</v>
      </c>
      <c r="F24" s="182">
        <v>1385</v>
      </c>
      <c r="G24" s="182">
        <v>1075</v>
      </c>
      <c r="H24" s="182">
        <v>1092</v>
      </c>
      <c r="I24" s="182">
        <v>850</v>
      </c>
      <c r="J24" s="182">
        <v>1090</v>
      </c>
    </row>
    <row r="25" spans="1:10" x14ac:dyDescent="0.25">
      <c r="A25" s="181">
        <v>13</v>
      </c>
      <c r="B25" s="79" t="s">
        <v>109</v>
      </c>
      <c r="C25" s="182">
        <v>350</v>
      </c>
      <c r="D25" s="182">
        <v>494</v>
      </c>
      <c r="E25" s="182">
        <v>450</v>
      </c>
      <c r="F25" s="182">
        <v>402</v>
      </c>
      <c r="G25" s="182">
        <v>450</v>
      </c>
      <c r="H25" s="182">
        <v>395</v>
      </c>
      <c r="I25" s="182">
        <v>325</v>
      </c>
      <c r="J25" s="182">
        <v>370</v>
      </c>
    </row>
    <row r="26" spans="1:10" x14ac:dyDescent="0.25">
      <c r="A26" s="181">
        <v>14</v>
      </c>
      <c r="B26" s="79" t="s">
        <v>110</v>
      </c>
      <c r="C26" s="182">
        <v>35</v>
      </c>
      <c r="D26" s="182">
        <v>50</v>
      </c>
      <c r="E26" s="182">
        <v>50</v>
      </c>
      <c r="F26" s="182">
        <v>48</v>
      </c>
      <c r="G26" s="182">
        <v>50</v>
      </c>
      <c r="H26" s="182">
        <v>38</v>
      </c>
      <c r="I26" s="182">
        <v>35</v>
      </c>
      <c r="J26" s="182">
        <v>34</v>
      </c>
    </row>
    <row r="27" spans="1:10" ht="24" x14ac:dyDescent="0.25">
      <c r="A27" s="181">
        <v>15</v>
      </c>
      <c r="B27" s="79" t="s">
        <v>111</v>
      </c>
      <c r="C27" s="182">
        <v>10</v>
      </c>
      <c r="D27" s="182">
        <v>22</v>
      </c>
      <c r="E27" s="182">
        <v>22</v>
      </c>
      <c r="F27" s="182">
        <v>18</v>
      </c>
      <c r="G27" s="182">
        <v>23</v>
      </c>
      <c r="H27" s="182">
        <v>22</v>
      </c>
      <c r="I27" s="182">
        <v>10</v>
      </c>
      <c r="J27" s="182">
        <v>20</v>
      </c>
    </row>
    <row r="28" spans="1:10" x14ac:dyDescent="0.25">
      <c r="A28" s="181">
        <v>16</v>
      </c>
      <c r="B28" s="80" t="s">
        <v>112</v>
      </c>
      <c r="C28" s="182">
        <v>75</v>
      </c>
      <c r="D28" s="182">
        <v>117</v>
      </c>
      <c r="E28" s="182">
        <v>105</v>
      </c>
      <c r="F28" s="182">
        <v>94</v>
      </c>
      <c r="G28" s="182">
        <v>105</v>
      </c>
      <c r="H28" s="182">
        <v>81</v>
      </c>
      <c r="I28" s="182">
        <v>80</v>
      </c>
      <c r="J28" s="182">
        <v>66</v>
      </c>
    </row>
    <row r="29" spans="1:10" x14ac:dyDescent="0.25">
      <c r="A29" s="181">
        <v>17</v>
      </c>
      <c r="B29" s="80" t="s">
        <v>113</v>
      </c>
      <c r="C29" s="182">
        <v>4</v>
      </c>
      <c r="D29" s="182">
        <v>6</v>
      </c>
      <c r="E29" s="182">
        <v>6</v>
      </c>
      <c r="F29" s="182">
        <v>3</v>
      </c>
      <c r="G29" s="182">
        <v>6</v>
      </c>
      <c r="H29" s="182">
        <v>5</v>
      </c>
      <c r="I29" s="182">
        <v>2</v>
      </c>
      <c r="J29" s="182">
        <v>4</v>
      </c>
    </row>
    <row r="30" spans="1:10" x14ac:dyDescent="0.25">
      <c r="A30" s="181">
        <v>18</v>
      </c>
      <c r="B30" s="80" t="s">
        <v>114</v>
      </c>
      <c r="C30" s="182">
        <v>58</v>
      </c>
      <c r="D30" s="182">
        <v>94</v>
      </c>
      <c r="E30" s="182">
        <v>67</v>
      </c>
      <c r="F30" s="182">
        <v>76</v>
      </c>
      <c r="G30" s="182">
        <v>67</v>
      </c>
      <c r="H30" s="182">
        <v>74</v>
      </c>
      <c r="I30" s="182">
        <v>45</v>
      </c>
      <c r="J30" s="182">
        <v>73</v>
      </c>
    </row>
    <row r="31" spans="1:10" x14ac:dyDescent="0.25">
      <c r="A31" s="181">
        <v>19</v>
      </c>
      <c r="B31" s="80" t="s">
        <v>138</v>
      </c>
      <c r="C31" s="182">
        <v>5</v>
      </c>
      <c r="D31" s="182">
        <v>16</v>
      </c>
      <c r="E31" s="182">
        <v>11</v>
      </c>
      <c r="F31" s="182">
        <v>15</v>
      </c>
      <c r="G31" s="182">
        <v>11</v>
      </c>
      <c r="H31" s="182">
        <v>15</v>
      </c>
      <c r="I31" s="182">
        <v>5</v>
      </c>
      <c r="J31" s="182">
        <v>11</v>
      </c>
    </row>
    <row r="32" spans="1:10" x14ac:dyDescent="0.25">
      <c r="A32" s="216" t="s">
        <v>162</v>
      </c>
      <c r="B32" s="216"/>
      <c r="C32" s="183">
        <f t="shared" ref="C32:H32" si="0">SUM(C13:C31)</f>
        <v>2499</v>
      </c>
      <c r="D32" s="183">
        <f t="shared" si="0"/>
        <v>3410</v>
      </c>
      <c r="E32" s="183">
        <f>SUM(E13:E31)</f>
        <v>3016</v>
      </c>
      <c r="F32" s="183">
        <f t="shared" si="0"/>
        <v>3268</v>
      </c>
      <c r="G32" s="183">
        <f>SUM(G13:G31)</f>
        <v>3046</v>
      </c>
      <c r="H32" s="183">
        <f t="shared" si="0"/>
        <v>3084</v>
      </c>
      <c r="I32" s="183">
        <f>SUM(I13:I31)</f>
        <v>2344</v>
      </c>
      <c r="J32" s="183">
        <f>SUM(J13:J31)</f>
        <v>3013</v>
      </c>
    </row>
    <row r="33" spans="1:12" x14ac:dyDescent="0.25">
      <c r="A33" s="2"/>
      <c r="B33" s="74"/>
      <c r="C33" s="60"/>
      <c r="D33" s="57"/>
      <c r="E33" s="57"/>
      <c r="F33" s="57"/>
      <c r="G33" s="57"/>
      <c r="H33" s="57"/>
      <c r="I33" s="57"/>
      <c r="J33" s="57"/>
      <c r="K33" s="57"/>
      <c r="L33" s="57"/>
    </row>
    <row r="34" spans="1:12" x14ac:dyDescent="0.25">
      <c r="A34" s="2"/>
      <c r="B34" s="74"/>
      <c r="C34" s="60"/>
      <c r="D34" s="57"/>
      <c r="E34" s="57"/>
      <c r="F34" s="57"/>
      <c r="G34" s="57"/>
      <c r="H34" s="57"/>
      <c r="I34" s="57"/>
      <c r="J34" s="57"/>
      <c r="K34" s="57"/>
      <c r="L34" s="57"/>
    </row>
    <row r="35" spans="1:12" x14ac:dyDescent="0.25">
      <c r="A35" s="2"/>
      <c r="B35" s="74"/>
      <c r="C35" s="60"/>
      <c r="D35" s="57"/>
      <c r="E35" s="57"/>
      <c r="F35" s="57"/>
      <c r="G35" s="57"/>
      <c r="H35" s="57"/>
      <c r="I35" s="57"/>
      <c r="J35" s="57"/>
      <c r="K35" s="57"/>
      <c r="L35" s="57"/>
    </row>
    <row r="36" spans="1:12" x14ac:dyDescent="0.25">
      <c r="A36" s="2"/>
      <c r="B36" s="74"/>
      <c r="C36" s="60"/>
      <c r="D36" s="57"/>
      <c r="E36" s="57"/>
      <c r="F36" s="57"/>
      <c r="G36" s="57"/>
      <c r="H36" s="57"/>
      <c r="I36" s="57"/>
      <c r="J36" s="57"/>
      <c r="K36" s="57"/>
      <c r="L36" s="57"/>
    </row>
    <row r="37" spans="1:12" x14ac:dyDescent="0.25">
      <c r="A37" s="2"/>
      <c r="B37" s="74"/>
      <c r="C37" s="60"/>
      <c r="D37" s="57"/>
      <c r="E37" s="57"/>
      <c r="F37" s="57"/>
      <c r="G37" s="57"/>
      <c r="H37" s="57"/>
      <c r="I37" s="57"/>
      <c r="J37" s="57"/>
      <c r="K37" s="57"/>
      <c r="L37" s="57"/>
    </row>
    <row r="38" spans="1:12" x14ac:dyDescent="0.25">
      <c r="A38" s="2"/>
      <c r="B38" s="74"/>
      <c r="C38" s="60"/>
      <c r="D38" s="57"/>
      <c r="E38" s="57"/>
      <c r="F38" s="57"/>
      <c r="G38" s="57"/>
      <c r="H38" s="57"/>
      <c r="I38" s="57"/>
      <c r="J38" s="57"/>
      <c r="K38" s="57"/>
      <c r="L38" s="57"/>
    </row>
    <row r="39" spans="1:12" x14ac:dyDescent="0.25">
      <c r="A39" s="2"/>
      <c r="B39" s="74"/>
      <c r="C39" s="60"/>
      <c r="D39" s="57"/>
      <c r="E39" s="57"/>
      <c r="F39" s="57"/>
      <c r="G39" s="57"/>
      <c r="H39" s="57"/>
      <c r="I39" s="57"/>
      <c r="J39" s="57"/>
      <c r="K39" s="57"/>
      <c r="L39" s="57"/>
    </row>
    <row r="40" spans="1:12" x14ac:dyDescent="0.25">
      <c r="A40" s="2"/>
      <c r="B40" s="74"/>
      <c r="C40" s="60"/>
      <c r="D40" s="57"/>
      <c r="E40" s="57"/>
      <c r="F40" s="57"/>
      <c r="G40" s="57"/>
      <c r="H40" s="57"/>
      <c r="I40" s="57"/>
      <c r="J40" s="57"/>
      <c r="K40" s="57"/>
      <c r="L40" s="57"/>
    </row>
    <row r="41" spans="1:12" x14ac:dyDescent="0.25">
      <c r="A41" s="2"/>
      <c r="B41" s="74"/>
      <c r="C41" s="60"/>
      <c r="D41" s="57"/>
      <c r="E41" s="57"/>
      <c r="F41" s="57"/>
      <c r="G41" s="57"/>
      <c r="H41" s="57"/>
      <c r="I41" s="57"/>
      <c r="J41" s="57"/>
      <c r="K41" s="57"/>
      <c r="L41" s="57"/>
    </row>
    <row r="42" spans="1:12" ht="15.75" customHeight="1" x14ac:dyDescent="0.25">
      <c r="B42" s="224" t="s">
        <v>198</v>
      </c>
      <c r="C42" s="224"/>
      <c r="D42" s="224"/>
      <c r="E42" s="224"/>
      <c r="F42" s="224"/>
      <c r="G42" s="224"/>
      <c r="H42" s="224"/>
      <c r="I42" s="224"/>
      <c r="J42" s="224"/>
      <c r="K42" s="224"/>
      <c r="L42" s="224"/>
    </row>
    <row r="43" spans="1:12" x14ac:dyDescent="0.25">
      <c r="A43" s="201" t="s">
        <v>4</v>
      </c>
      <c r="B43" s="225" t="s">
        <v>161</v>
      </c>
      <c r="C43" s="208" t="s">
        <v>93</v>
      </c>
      <c r="D43" s="208"/>
      <c r="E43" s="215" t="s">
        <v>94</v>
      </c>
      <c r="F43" s="215"/>
      <c r="G43" s="215" t="s">
        <v>62</v>
      </c>
      <c r="H43" s="215"/>
      <c r="I43" s="215" t="s">
        <v>63</v>
      </c>
      <c r="J43" s="215"/>
    </row>
    <row r="44" spans="1:12" x14ac:dyDescent="0.25">
      <c r="A44" s="201"/>
      <c r="B44" s="225"/>
      <c r="C44" s="137" t="s">
        <v>99</v>
      </c>
      <c r="D44" s="137" t="s">
        <v>90</v>
      </c>
      <c r="E44" s="137" t="s">
        <v>99</v>
      </c>
      <c r="F44" s="137" t="s">
        <v>90</v>
      </c>
      <c r="G44" s="137" t="s">
        <v>99</v>
      </c>
      <c r="H44" s="137" t="s">
        <v>90</v>
      </c>
      <c r="I44" s="137" t="s">
        <v>99</v>
      </c>
      <c r="J44" s="137" t="s">
        <v>90</v>
      </c>
    </row>
    <row r="45" spans="1:12" x14ac:dyDescent="0.25">
      <c r="A45" s="181">
        <v>1</v>
      </c>
      <c r="B45" s="79" t="s">
        <v>100</v>
      </c>
      <c r="C45" s="182">
        <v>19</v>
      </c>
      <c r="D45" s="182">
        <v>23</v>
      </c>
      <c r="E45" s="182">
        <v>19</v>
      </c>
      <c r="F45" s="182">
        <v>20</v>
      </c>
      <c r="G45" s="182">
        <v>13</v>
      </c>
      <c r="H45" s="182">
        <v>22</v>
      </c>
      <c r="I45" s="182">
        <v>19</v>
      </c>
      <c r="J45" s="182">
        <v>19</v>
      </c>
    </row>
    <row r="46" spans="1:12" x14ac:dyDescent="0.25">
      <c r="A46" s="181">
        <v>2</v>
      </c>
      <c r="B46" s="79" t="s">
        <v>101</v>
      </c>
      <c r="C46" s="182">
        <v>16</v>
      </c>
      <c r="D46" s="182">
        <v>17</v>
      </c>
      <c r="E46" s="182">
        <v>16</v>
      </c>
      <c r="F46" s="182">
        <v>25</v>
      </c>
      <c r="G46" s="182">
        <v>12</v>
      </c>
      <c r="H46" s="182">
        <v>17</v>
      </c>
      <c r="I46" s="182">
        <v>16</v>
      </c>
      <c r="J46" s="182">
        <v>16</v>
      </c>
    </row>
    <row r="47" spans="1:12" x14ac:dyDescent="0.25">
      <c r="A47" s="181">
        <v>3</v>
      </c>
      <c r="B47" s="79" t="s">
        <v>102</v>
      </c>
      <c r="C47" s="182">
        <v>82</v>
      </c>
      <c r="D47" s="182">
        <v>70</v>
      </c>
      <c r="E47" s="182">
        <v>82</v>
      </c>
      <c r="F47" s="182">
        <v>72</v>
      </c>
      <c r="G47" s="182">
        <v>77</v>
      </c>
      <c r="H47" s="182">
        <v>97</v>
      </c>
      <c r="I47" s="182">
        <v>82</v>
      </c>
      <c r="J47" s="182">
        <v>71</v>
      </c>
    </row>
    <row r="48" spans="1:12" x14ac:dyDescent="0.25">
      <c r="A48" s="181">
        <v>4</v>
      </c>
      <c r="B48" s="79" t="s">
        <v>103</v>
      </c>
      <c r="C48" s="182">
        <v>16</v>
      </c>
      <c r="D48" s="182">
        <v>15</v>
      </c>
      <c r="E48" s="182">
        <v>15</v>
      </c>
      <c r="F48" s="182">
        <v>12</v>
      </c>
      <c r="G48" s="182">
        <v>10</v>
      </c>
      <c r="H48" s="182">
        <v>11</v>
      </c>
      <c r="I48" s="182">
        <v>16</v>
      </c>
      <c r="J48" s="182">
        <v>11</v>
      </c>
    </row>
    <row r="49" spans="1:10" ht="24" x14ac:dyDescent="0.25">
      <c r="A49" s="181">
        <v>5</v>
      </c>
      <c r="B49" s="79" t="s">
        <v>177</v>
      </c>
      <c r="C49" s="182">
        <v>2</v>
      </c>
      <c r="D49" s="182">
        <v>1</v>
      </c>
      <c r="E49" s="182">
        <v>2</v>
      </c>
      <c r="F49" s="182">
        <v>0</v>
      </c>
      <c r="G49" s="182">
        <v>1</v>
      </c>
      <c r="H49" s="182">
        <v>4</v>
      </c>
      <c r="I49" s="182">
        <v>2</v>
      </c>
      <c r="J49" s="182">
        <v>1</v>
      </c>
    </row>
    <row r="50" spans="1:10" ht="36" x14ac:dyDescent="0.25">
      <c r="A50" s="181">
        <v>6</v>
      </c>
      <c r="B50" s="79" t="s">
        <v>178</v>
      </c>
      <c r="C50" s="182">
        <v>4</v>
      </c>
      <c r="D50" s="182">
        <v>0</v>
      </c>
      <c r="E50" s="182">
        <v>4</v>
      </c>
      <c r="F50" s="182">
        <v>0</v>
      </c>
      <c r="G50" s="182">
        <v>0</v>
      </c>
      <c r="H50" s="182">
        <v>1</v>
      </c>
      <c r="I50" s="182">
        <v>4</v>
      </c>
      <c r="J50" s="182">
        <v>4</v>
      </c>
    </row>
    <row r="51" spans="1:10" ht="36" x14ac:dyDescent="0.25">
      <c r="A51" s="181">
        <v>7</v>
      </c>
      <c r="B51" s="79" t="s">
        <v>179</v>
      </c>
      <c r="C51" s="182">
        <v>3</v>
      </c>
      <c r="D51" s="182">
        <v>1</v>
      </c>
      <c r="E51" s="182">
        <v>3</v>
      </c>
      <c r="F51" s="182">
        <v>2</v>
      </c>
      <c r="G51" s="182">
        <v>1</v>
      </c>
      <c r="H51" s="182">
        <v>3</v>
      </c>
      <c r="I51" s="182">
        <v>2</v>
      </c>
      <c r="J51" s="182">
        <v>5</v>
      </c>
    </row>
    <row r="52" spans="1:10" x14ac:dyDescent="0.25">
      <c r="A52" s="181">
        <v>8</v>
      </c>
      <c r="B52" s="79" t="s">
        <v>104</v>
      </c>
      <c r="C52" s="182">
        <v>425</v>
      </c>
      <c r="D52" s="182">
        <v>556</v>
      </c>
      <c r="E52" s="182">
        <v>425</v>
      </c>
      <c r="F52" s="182">
        <v>514</v>
      </c>
      <c r="G52" s="182">
        <v>375</v>
      </c>
      <c r="H52" s="182">
        <v>688</v>
      </c>
      <c r="I52" s="182">
        <v>425</v>
      </c>
      <c r="J52" s="182">
        <v>657</v>
      </c>
    </row>
    <row r="53" spans="1:10" x14ac:dyDescent="0.25">
      <c r="A53" s="181">
        <v>9</v>
      </c>
      <c r="B53" s="79" t="s">
        <v>105</v>
      </c>
      <c r="C53" s="182">
        <v>350</v>
      </c>
      <c r="D53" s="182">
        <v>388</v>
      </c>
      <c r="E53" s="182">
        <v>375</v>
      </c>
      <c r="F53" s="182">
        <v>407</v>
      </c>
      <c r="G53" s="182">
        <v>300</v>
      </c>
      <c r="H53" s="182">
        <v>409</v>
      </c>
      <c r="I53" s="182">
        <v>350</v>
      </c>
      <c r="J53" s="182">
        <v>373</v>
      </c>
    </row>
    <row r="54" spans="1:10" x14ac:dyDescent="0.25">
      <c r="A54" s="181">
        <v>10</v>
      </c>
      <c r="B54" s="79" t="s">
        <v>106</v>
      </c>
      <c r="C54" s="182">
        <v>150</v>
      </c>
      <c r="D54" s="182">
        <v>181</v>
      </c>
      <c r="E54" s="182">
        <v>150</v>
      </c>
      <c r="F54" s="182">
        <v>143</v>
      </c>
      <c r="G54" s="182">
        <v>100</v>
      </c>
      <c r="H54" s="182">
        <v>194</v>
      </c>
      <c r="I54" s="182">
        <v>150</v>
      </c>
      <c r="J54" s="182">
        <v>180</v>
      </c>
    </row>
    <row r="55" spans="1:10" x14ac:dyDescent="0.25">
      <c r="A55" s="181">
        <v>11</v>
      </c>
      <c r="B55" s="79" t="s">
        <v>107</v>
      </c>
      <c r="C55" s="182">
        <v>170</v>
      </c>
      <c r="D55" s="182">
        <v>347</v>
      </c>
      <c r="E55" s="182">
        <v>170</v>
      </c>
      <c r="F55" s="182">
        <v>331</v>
      </c>
      <c r="G55" s="182">
        <v>140</v>
      </c>
      <c r="H55" s="182">
        <v>305</v>
      </c>
      <c r="I55" s="182">
        <v>170</v>
      </c>
      <c r="J55" s="182">
        <v>142</v>
      </c>
    </row>
    <row r="56" spans="1:10" x14ac:dyDescent="0.25">
      <c r="A56" s="181">
        <v>12</v>
      </c>
      <c r="B56" s="79" t="s">
        <v>108</v>
      </c>
      <c r="C56" s="182">
        <v>1075</v>
      </c>
      <c r="D56" s="182">
        <v>1293</v>
      </c>
      <c r="E56" s="182">
        <v>1075</v>
      </c>
      <c r="F56" s="182">
        <v>1170</v>
      </c>
      <c r="G56" s="182">
        <v>850</v>
      </c>
      <c r="H56" s="182">
        <v>1368</v>
      </c>
      <c r="I56" s="182">
        <v>1075</v>
      </c>
      <c r="J56" s="182">
        <v>1389</v>
      </c>
    </row>
    <row r="57" spans="1:10" x14ac:dyDescent="0.25">
      <c r="A57" s="181">
        <v>13</v>
      </c>
      <c r="B57" s="79" t="s">
        <v>109</v>
      </c>
      <c r="C57" s="182">
        <v>450</v>
      </c>
      <c r="D57" s="182">
        <v>456</v>
      </c>
      <c r="E57" s="182">
        <v>450</v>
      </c>
      <c r="F57" s="182">
        <v>458</v>
      </c>
      <c r="G57" s="182">
        <v>350</v>
      </c>
      <c r="H57" s="182">
        <v>434</v>
      </c>
      <c r="I57" s="182">
        <v>450</v>
      </c>
      <c r="J57" s="182">
        <v>376</v>
      </c>
    </row>
    <row r="58" spans="1:10" x14ac:dyDescent="0.25">
      <c r="A58" s="181">
        <v>14</v>
      </c>
      <c r="B58" s="79" t="s">
        <v>110</v>
      </c>
      <c r="C58" s="182">
        <v>50</v>
      </c>
      <c r="D58" s="182">
        <v>40</v>
      </c>
      <c r="E58" s="182">
        <v>50</v>
      </c>
      <c r="F58" s="182">
        <v>39</v>
      </c>
      <c r="G58" s="182">
        <v>35</v>
      </c>
      <c r="H58" s="182">
        <v>76</v>
      </c>
      <c r="I58" s="182">
        <v>50</v>
      </c>
      <c r="J58" s="182">
        <v>56</v>
      </c>
    </row>
    <row r="59" spans="1:10" ht="24" x14ac:dyDescent="0.25">
      <c r="A59" s="181">
        <v>15</v>
      </c>
      <c r="B59" s="79" t="s">
        <v>111</v>
      </c>
      <c r="C59" s="182">
        <v>22</v>
      </c>
      <c r="D59" s="182">
        <v>20</v>
      </c>
      <c r="E59" s="182">
        <v>23</v>
      </c>
      <c r="F59" s="182">
        <v>25</v>
      </c>
      <c r="G59" s="182">
        <v>15</v>
      </c>
      <c r="H59" s="182">
        <v>21</v>
      </c>
      <c r="I59" s="182">
        <v>22</v>
      </c>
      <c r="J59" s="182">
        <v>19</v>
      </c>
    </row>
    <row r="60" spans="1:10" x14ac:dyDescent="0.25">
      <c r="A60" s="181">
        <v>16</v>
      </c>
      <c r="B60" s="80" t="s">
        <v>112</v>
      </c>
      <c r="C60" s="182">
        <v>80</v>
      </c>
      <c r="D60" s="182">
        <v>34</v>
      </c>
      <c r="E60" s="182">
        <v>80</v>
      </c>
      <c r="F60" s="182">
        <v>119</v>
      </c>
      <c r="G60" s="182">
        <v>75</v>
      </c>
      <c r="H60" s="182">
        <v>109</v>
      </c>
      <c r="I60" s="182">
        <v>80</v>
      </c>
      <c r="J60" s="182">
        <v>91</v>
      </c>
    </row>
    <row r="61" spans="1:10" x14ac:dyDescent="0.25">
      <c r="A61" s="181">
        <v>17</v>
      </c>
      <c r="B61" s="80" t="s">
        <v>113</v>
      </c>
      <c r="C61" s="182">
        <v>6</v>
      </c>
      <c r="D61" s="182">
        <v>5</v>
      </c>
      <c r="E61" s="182">
        <v>5</v>
      </c>
      <c r="F61" s="182">
        <v>5</v>
      </c>
      <c r="G61" s="182">
        <v>2</v>
      </c>
      <c r="H61" s="182">
        <v>6</v>
      </c>
      <c r="I61" s="182">
        <v>5</v>
      </c>
      <c r="J61" s="182">
        <v>12</v>
      </c>
    </row>
    <row r="62" spans="1:10" x14ac:dyDescent="0.25">
      <c r="A62" s="181">
        <v>18</v>
      </c>
      <c r="B62" s="80" t="s">
        <v>114</v>
      </c>
      <c r="C62" s="182">
        <v>67</v>
      </c>
      <c r="D62" s="182">
        <v>96</v>
      </c>
      <c r="E62" s="182">
        <v>66</v>
      </c>
      <c r="F62" s="182">
        <v>93</v>
      </c>
      <c r="G62" s="182">
        <v>45</v>
      </c>
      <c r="H62" s="182">
        <v>97</v>
      </c>
      <c r="I62" s="182">
        <v>67</v>
      </c>
      <c r="J62" s="182">
        <v>80</v>
      </c>
    </row>
    <row r="63" spans="1:10" x14ac:dyDescent="0.25">
      <c r="A63" s="181">
        <v>19</v>
      </c>
      <c r="B63" s="80" t="s">
        <v>138</v>
      </c>
      <c r="C63" s="182">
        <v>11</v>
      </c>
      <c r="D63" s="182">
        <v>14</v>
      </c>
      <c r="E63" s="182">
        <v>11</v>
      </c>
      <c r="F63" s="182">
        <v>9</v>
      </c>
      <c r="G63" s="182">
        <v>5</v>
      </c>
      <c r="H63" s="182">
        <v>18</v>
      </c>
      <c r="I63" s="182">
        <v>11</v>
      </c>
      <c r="J63" s="182">
        <v>16</v>
      </c>
    </row>
    <row r="64" spans="1:10" x14ac:dyDescent="0.25">
      <c r="A64" s="216" t="s">
        <v>162</v>
      </c>
      <c r="B64" s="216"/>
      <c r="C64" s="183">
        <f t="shared" ref="C64:J64" si="1">SUM(C45:C63)</f>
        <v>2998</v>
      </c>
      <c r="D64" s="183">
        <f t="shared" si="1"/>
        <v>3557</v>
      </c>
      <c r="E64" s="183">
        <f>SUM(E45:E63)</f>
        <v>3021</v>
      </c>
      <c r="F64" s="183">
        <f t="shared" si="1"/>
        <v>3444</v>
      </c>
      <c r="G64" s="183">
        <f>SUM(G45:G63)</f>
        <v>2406</v>
      </c>
      <c r="H64" s="183">
        <f t="shared" si="1"/>
        <v>3880</v>
      </c>
      <c r="I64" s="183">
        <f>SUM(I45:I63)</f>
        <v>2996</v>
      </c>
      <c r="J64" s="183">
        <f t="shared" si="1"/>
        <v>3518</v>
      </c>
    </row>
    <row r="65" spans="1:12" x14ac:dyDescent="0.25">
      <c r="A65" s="82"/>
      <c r="B65" s="82"/>
      <c r="C65" s="60"/>
      <c r="D65" s="57"/>
      <c r="E65" s="57"/>
      <c r="F65" s="57"/>
      <c r="G65" s="57"/>
      <c r="H65" s="57"/>
      <c r="I65" s="57"/>
      <c r="J65" s="57"/>
      <c r="K65" s="57"/>
      <c r="L65" s="57"/>
    </row>
    <row r="66" spans="1:12" x14ac:dyDescent="0.25">
      <c r="A66" s="82"/>
      <c r="B66" s="82"/>
      <c r="C66" s="60"/>
      <c r="D66" s="57"/>
      <c r="E66" s="57"/>
      <c r="F66" s="57"/>
      <c r="G66" s="57"/>
      <c r="H66" s="57"/>
      <c r="I66" s="57"/>
      <c r="J66" s="57"/>
      <c r="K66" s="57"/>
      <c r="L66" s="57"/>
    </row>
    <row r="67" spans="1:12" x14ac:dyDescent="0.25">
      <c r="A67" s="82"/>
      <c r="B67" s="82"/>
      <c r="C67" s="60"/>
      <c r="D67" s="57"/>
      <c r="E67" s="57"/>
      <c r="F67" s="57"/>
      <c r="G67" s="57"/>
      <c r="H67" s="57"/>
      <c r="I67" s="57"/>
      <c r="J67" s="57"/>
      <c r="K67" s="57"/>
      <c r="L67" s="57"/>
    </row>
    <row r="68" spans="1:12" x14ac:dyDescent="0.25">
      <c r="A68" s="82"/>
      <c r="B68" s="82"/>
      <c r="C68" s="60"/>
      <c r="D68" s="57"/>
      <c r="E68" s="57"/>
      <c r="F68" s="57"/>
      <c r="G68" s="57"/>
      <c r="H68" s="57"/>
      <c r="I68" s="57"/>
      <c r="J68" s="57"/>
      <c r="K68" s="57"/>
      <c r="L68" s="57"/>
    </row>
    <row r="69" spans="1:12" x14ac:dyDescent="0.25">
      <c r="A69" s="82"/>
      <c r="B69" s="82"/>
      <c r="C69" s="60"/>
      <c r="D69" s="57"/>
      <c r="E69" s="57"/>
      <c r="F69" s="57"/>
      <c r="G69" s="57"/>
      <c r="H69" s="57"/>
      <c r="I69" s="57"/>
      <c r="J69" s="57"/>
      <c r="K69" s="57"/>
      <c r="L69" s="57"/>
    </row>
    <row r="70" spans="1:12" x14ac:dyDescent="0.25">
      <c r="A70" s="82"/>
      <c r="B70" s="82"/>
      <c r="C70" s="60"/>
      <c r="D70" s="57"/>
      <c r="E70" s="57"/>
      <c r="F70" s="57"/>
      <c r="G70" s="57"/>
      <c r="H70" s="57"/>
      <c r="I70" s="57"/>
      <c r="J70" s="57"/>
      <c r="K70" s="57"/>
      <c r="L70" s="57"/>
    </row>
    <row r="71" spans="1:12" x14ac:dyDescent="0.25">
      <c r="A71" s="82"/>
      <c r="B71" s="82"/>
      <c r="C71" s="60"/>
      <c r="D71" s="57"/>
      <c r="E71" s="57"/>
      <c r="F71" s="57"/>
      <c r="G71" s="57"/>
      <c r="H71" s="57"/>
      <c r="I71" s="57"/>
      <c r="J71" s="57"/>
      <c r="K71" s="57"/>
      <c r="L71" s="57"/>
    </row>
    <row r="72" spans="1:12" x14ac:dyDescent="0.25">
      <c r="A72" s="82"/>
      <c r="B72" s="82"/>
      <c r="C72" s="60"/>
      <c r="D72" s="57"/>
      <c r="E72" s="57"/>
      <c r="F72" s="57"/>
      <c r="G72" s="57"/>
      <c r="H72" s="57"/>
      <c r="I72" s="57"/>
      <c r="J72" s="57"/>
      <c r="K72" s="57"/>
      <c r="L72" s="57"/>
    </row>
    <row r="73" spans="1:12" x14ac:dyDescent="0.25">
      <c r="A73" s="82"/>
      <c r="B73" s="82"/>
      <c r="C73" s="60"/>
      <c r="D73" s="57"/>
      <c r="E73" s="57"/>
      <c r="F73" s="57"/>
      <c r="G73" s="57"/>
      <c r="H73" s="57"/>
      <c r="I73" s="57"/>
      <c r="J73" s="57"/>
      <c r="K73" s="57"/>
      <c r="L73" s="57"/>
    </row>
    <row r="74" spans="1:12" x14ac:dyDescent="0.25">
      <c r="A74" s="82"/>
      <c r="B74" s="82"/>
      <c r="C74" s="60"/>
      <c r="D74" s="57"/>
      <c r="E74" s="57"/>
      <c r="F74" s="57"/>
      <c r="G74" s="57"/>
      <c r="H74" s="57"/>
      <c r="I74" s="57"/>
      <c r="J74" s="57"/>
      <c r="K74" s="57"/>
      <c r="L74" s="57"/>
    </row>
    <row r="75" spans="1:12" x14ac:dyDescent="0.25">
      <c r="A75" s="82"/>
      <c r="B75" s="82"/>
      <c r="C75" s="60"/>
      <c r="D75" s="57"/>
      <c r="E75" s="57"/>
      <c r="F75" s="57"/>
      <c r="G75" s="57"/>
      <c r="H75" s="57"/>
      <c r="I75" s="57"/>
      <c r="J75" s="57"/>
      <c r="K75" s="57"/>
      <c r="L75" s="57"/>
    </row>
    <row r="76" spans="1:12" x14ac:dyDescent="0.25">
      <c r="A76" s="82"/>
      <c r="B76" s="82"/>
      <c r="C76" s="60"/>
      <c r="D76" s="57"/>
      <c r="E76" s="57"/>
      <c r="F76" s="57"/>
      <c r="G76" s="57"/>
      <c r="H76" s="57"/>
      <c r="I76" s="57"/>
      <c r="J76" s="57"/>
      <c r="K76" s="57"/>
      <c r="L76" s="57"/>
    </row>
    <row r="77" spans="1:12" x14ac:dyDescent="0.25">
      <c r="A77" s="82"/>
      <c r="B77" s="82"/>
      <c r="C77" s="60"/>
      <c r="D77" s="57"/>
      <c r="E77" s="57"/>
      <c r="F77" s="57"/>
      <c r="G77" s="57"/>
      <c r="H77" s="57"/>
      <c r="I77" s="57"/>
      <c r="J77" s="57"/>
      <c r="K77" s="57"/>
      <c r="L77" s="57"/>
    </row>
    <row r="78" spans="1:12" x14ac:dyDescent="0.25">
      <c r="A78" s="82"/>
      <c r="B78" s="82"/>
      <c r="C78" s="60"/>
      <c r="D78" s="57"/>
      <c r="E78" s="57"/>
      <c r="F78" s="57"/>
      <c r="G78" s="57"/>
      <c r="H78" s="57"/>
      <c r="I78" s="57"/>
      <c r="J78" s="57"/>
      <c r="K78" s="57"/>
      <c r="L78" s="57"/>
    </row>
    <row r="79" spans="1:12" x14ac:dyDescent="0.25">
      <c r="A79" s="82"/>
      <c r="B79" s="82"/>
      <c r="C79" s="60"/>
      <c r="D79" s="57"/>
      <c r="E79" s="57"/>
      <c r="F79" s="57"/>
      <c r="G79" s="57"/>
      <c r="H79" s="57"/>
      <c r="I79" s="57"/>
      <c r="J79" s="57"/>
      <c r="K79" s="57"/>
      <c r="L79" s="57"/>
    </row>
    <row r="80" spans="1:12" x14ac:dyDescent="0.25">
      <c r="A80" s="82"/>
      <c r="B80" s="82"/>
      <c r="C80" s="60"/>
      <c r="D80" s="57"/>
      <c r="E80" s="57"/>
      <c r="F80" s="57"/>
      <c r="G80" s="57"/>
      <c r="H80" s="57"/>
      <c r="I80" s="57"/>
      <c r="J80" s="57"/>
      <c r="K80" s="57"/>
      <c r="L80" s="57"/>
    </row>
    <row r="81" spans="1:12" x14ac:dyDescent="0.25">
      <c r="A81" s="82"/>
      <c r="B81" s="82"/>
      <c r="C81" s="60"/>
      <c r="D81" s="57"/>
      <c r="E81" s="57"/>
      <c r="F81" s="57"/>
      <c r="G81" s="57"/>
      <c r="H81" s="57"/>
      <c r="I81" s="57"/>
      <c r="J81" s="57"/>
      <c r="K81" s="57"/>
      <c r="L81" s="57"/>
    </row>
    <row r="82" spans="1:12" x14ac:dyDescent="0.25">
      <c r="A82" s="82"/>
      <c r="B82" s="82"/>
      <c r="C82" s="60"/>
      <c r="D82" s="57"/>
      <c r="E82" s="57"/>
      <c r="F82" s="57"/>
      <c r="G82" s="57"/>
      <c r="H82" s="57"/>
      <c r="I82" s="57"/>
      <c r="J82" s="57"/>
      <c r="K82" s="57"/>
      <c r="L82" s="57"/>
    </row>
    <row r="83" spans="1:12" ht="15.75" customHeight="1" x14ac:dyDescent="0.25">
      <c r="B83" s="224" t="s">
        <v>198</v>
      </c>
      <c r="C83" s="224"/>
      <c r="D83" s="224"/>
      <c r="E83" s="224"/>
      <c r="F83" s="224"/>
      <c r="G83" s="224"/>
      <c r="H83" s="224"/>
      <c r="I83" s="224"/>
      <c r="J83" s="224"/>
      <c r="K83" s="224"/>
      <c r="L83" s="224"/>
    </row>
    <row r="84" spans="1:12" x14ac:dyDescent="0.25">
      <c r="A84" s="201" t="s">
        <v>4</v>
      </c>
      <c r="B84" s="225" t="s">
        <v>161</v>
      </c>
      <c r="C84" s="208" t="s">
        <v>64</v>
      </c>
      <c r="D84" s="208"/>
      <c r="E84" s="215" t="s">
        <v>95</v>
      </c>
      <c r="F84" s="215"/>
      <c r="G84" s="215" t="s">
        <v>96</v>
      </c>
      <c r="H84" s="215"/>
      <c r="I84" s="215" t="s">
        <v>97</v>
      </c>
      <c r="J84" s="215"/>
      <c r="K84" s="226" t="s">
        <v>163</v>
      </c>
      <c r="L84" s="226"/>
    </row>
    <row r="85" spans="1:12" x14ac:dyDescent="0.25">
      <c r="A85" s="201"/>
      <c r="B85" s="225"/>
      <c r="C85" s="137" t="s">
        <v>99</v>
      </c>
      <c r="D85" s="137" t="s">
        <v>90</v>
      </c>
      <c r="E85" s="137" t="s">
        <v>99</v>
      </c>
      <c r="F85" s="137" t="s">
        <v>90</v>
      </c>
      <c r="G85" s="137" t="s">
        <v>99</v>
      </c>
      <c r="H85" s="137" t="s">
        <v>90</v>
      </c>
      <c r="I85" s="137" t="s">
        <v>99</v>
      </c>
      <c r="J85" s="137" t="s">
        <v>90</v>
      </c>
      <c r="K85" s="137" t="s">
        <v>99</v>
      </c>
      <c r="L85" s="137" t="s">
        <v>90</v>
      </c>
    </row>
    <row r="86" spans="1:12" x14ac:dyDescent="0.25">
      <c r="A86" s="181">
        <v>1</v>
      </c>
      <c r="B86" s="79" t="s">
        <v>100</v>
      </c>
      <c r="C86" s="182">
        <v>19</v>
      </c>
      <c r="D86" s="182">
        <v>27</v>
      </c>
      <c r="E86" s="182">
        <v>15</v>
      </c>
      <c r="F86" s="182">
        <v>23</v>
      </c>
      <c r="G86" s="182">
        <v>19</v>
      </c>
      <c r="H86" s="182">
        <v>17</v>
      </c>
      <c r="I86" s="182"/>
      <c r="J86" s="182"/>
      <c r="K86" s="182">
        <f t="shared" ref="K86:L101" si="2">+I86+G86+E86+C86+I45+G45+E45+C45+I13+G13+E13+C13</f>
        <v>191</v>
      </c>
      <c r="L86" s="182">
        <f t="shared" si="2"/>
        <v>216</v>
      </c>
    </row>
    <row r="87" spans="1:12" x14ac:dyDescent="0.25">
      <c r="A87" s="181">
        <v>2</v>
      </c>
      <c r="B87" s="79" t="s">
        <v>101</v>
      </c>
      <c r="C87" s="182">
        <v>16</v>
      </c>
      <c r="D87" s="182">
        <v>17</v>
      </c>
      <c r="E87" s="182">
        <v>12</v>
      </c>
      <c r="F87" s="182">
        <v>18</v>
      </c>
      <c r="G87" s="182">
        <v>16</v>
      </c>
      <c r="H87" s="182">
        <v>22</v>
      </c>
      <c r="I87" s="182"/>
      <c r="J87" s="182"/>
      <c r="K87" s="182">
        <f t="shared" si="2"/>
        <v>162</v>
      </c>
      <c r="L87" s="182">
        <f t="shared" si="2"/>
        <v>181</v>
      </c>
    </row>
    <row r="88" spans="1:12" x14ac:dyDescent="0.25">
      <c r="A88" s="181">
        <v>3</v>
      </c>
      <c r="B88" s="79" t="s">
        <v>102</v>
      </c>
      <c r="C88" s="182">
        <v>81</v>
      </c>
      <c r="D88" s="182">
        <v>76</v>
      </c>
      <c r="E88" s="182">
        <v>65</v>
      </c>
      <c r="F88" s="182">
        <v>86</v>
      </c>
      <c r="G88" s="182">
        <v>80</v>
      </c>
      <c r="H88" s="182">
        <v>81</v>
      </c>
      <c r="I88" s="182"/>
      <c r="J88" s="182"/>
      <c r="K88" s="182">
        <f t="shared" si="2"/>
        <v>853</v>
      </c>
      <c r="L88" s="182">
        <f t="shared" si="2"/>
        <v>897</v>
      </c>
    </row>
    <row r="89" spans="1:12" x14ac:dyDescent="0.25">
      <c r="A89" s="181">
        <v>4</v>
      </c>
      <c r="B89" s="79" t="s">
        <v>103</v>
      </c>
      <c r="C89" s="182">
        <v>15</v>
      </c>
      <c r="D89" s="182">
        <v>14</v>
      </c>
      <c r="E89" s="182">
        <v>12</v>
      </c>
      <c r="F89" s="182">
        <v>18</v>
      </c>
      <c r="G89" s="182">
        <v>15</v>
      </c>
      <c r="H89" s="182">
        <v>16</v>
      </c>
      <c r="I89" s="182"/>
      <c r="J89" s="182"/>
      <c r="K89" s="182">
        <f t="shared" si="2"/>
        <v>149</v>
      </c>
      <c r="L89" s="182">
        <f t="shared" si="2"/>
        <v>140</v>
      </c>
    </row>
    <row r="90" spans="1:12" ht="24" x14ac:dyDescent="0.25">
      <c r="A90" s="181">
        <v>5</v>
      </c>
      <c r="B90" s="79" t="s">
        <v>177</v>
      </c>
      <c r="C90" s="182">
        <v>1</v>
      </c>
      <c r="D90" s="182">
        <v>2</v>
      </c>
      <c r="E90" s="182">
        <v>0</v>
      </c>
      <c r="F90" s="182">
        <v>2</v>
      </c>
      <c r="G90" s="182">
        <v>2</v>
      </c>
      <c r="H90" s="182">
        <v>2</v>
      </c>
      <c r="I90" s="182"/>
      <c r="J90" s="182"/>
      <c r="K90" s="182">
        <f t="shared" si="2"/>
        <v>13</v>
      </c>
      <c r="L90" s="182">
        <f t="shared" si="2"/>
        <v>12</v>
      </c>
    </row>
    <row r="91" spans="1:12" ht="36" x14ac:dyDescent="0.25">
      <c r="A91" s="181">
        <v>6</v>
      </c>
      <c r="B91" s="79" t="s">
        <v>178</v>
      </c>
      <c r="C91" s="182">
        <v>3</v>
      </c>
      <c r="D91" s="182">
        <v>4</v>
      </c>
      <c r="E91" s="182">
        <v>2</v>
      </c>
      <c r="F91" s="182">
        <v>3</v>
      </c>
      <c r="G91" s="182">
        <v>2</v>
      </c>
      <c r="H91" s="182">
        <v>4</v>
      </c>
      <c r="I91" s="182"/>
      <c r="J91" s="182"/>
      <c r="K91" s="182">
        <f t="shared" si="2"/>
        <v>23</v>
      </c>
      <c r="L91" s="182">
        <f t="shared" si="2"/>
        <v>19</v>
      </c>
    </row>
    <row r="92" spans="1:12" ht="36" x14ac:dyDescent="0.25">
      <c r="A92" s="181">
        <v>7</v>
      </c>
      <c r="B92" s="79" t="s">
        <v>179</v>
      </c>
      <c r="C92" s="182">
        <v>2</v>
      </c>
      <c r="D92" s="182">
        <v>0</v>
      </c>
      <c r="E92" s="182">
        <v>1</v>
      </c>
      <c r="F92" s="182">
        <v>0</v>
      </c>
      <c r="G92" s="182">
        <v>2</v>
      </c>
      <c r="H92" s="182">
        <v>0</v>
      </c>
      <c r="I92" s="182"/>
      <c r="J92" s="182"/>
      <c r="K92" s="182">
        <f t="shared" si="2"/>
        <v>20</v>
      </c>
      <c r="L92" s="182">
        <f t="shared" si="2"/>
        <v>25</v>
      </c>
    </row>
    <row r="93" spans="1:12" x14ac:dyDescent="0.25">
      <c r="A93" s="181">
        <v>8</v>
      </c>
      <c r="B93" s="79" t="s">
        <v>104</v>
      </c>
      <c r="C93" s="182">
        <v>425</v>
      </c>
      <c r="D93" s="182">
        <v>537</v>
      </c>
      <c r="E93" s="182">
        <v>352</v>
      </c>
      <c r="F93" s="182">
        <v>578</v>
      </c>
      <c r="G93" s="182">
        <v>425</v>
      </c>
      <c r="H93" s="182">
        <v>449</v>
      </c>
      <c r="I93" s="182"/>
      <c r="J93" s="182"/>
      <c r="K93" s="182">
        <f t="shared" si="2"/>
        <v>4477</v>
      </c>
      <c r="L93" s="182">
        <f t="shared" si="2"/>
        <v>5801</v>
      </c>
    </row>
    <row r="94" spans="1:12" x14ac:dyDescent="0.25">
      <c r="A94" s="181">
        <v>9</v>
      </c>
      <c r="B94" s="79" t="s">
        <v>105</v>
      </c>
      <c r="C94" s="182">
        <v>375</v>
      </c>
      <c r="D94" s="182">
        <v>392</v>
      </c>
      <c r="E94" s="182">
        <v>300</v>
      </c>
      <c r="F94" s="182">
        <v>394</v>
      </c>
      <c r="G94" s="182">
        <v>350</v>
      </c>
      <c r="H94" s="182">
        <v>384</v>
      </c>
      <c r="I94" s="182"/>
      <c r="J94" s="182"/>
      <c r="K94" s="182">
        <f t="shared" si="2"/>
        <v>3700</v>
      </c>
      <c r="L94" s="182">
        <f t="shared" si="2"/>
        <v>4084</v>
      </c>
    </row>
    <row r="95" spans="1:12" x14ac:dyDescent="0.25">
      <c r="A95" s="181">
        <v>10</v>
      </c>
      <c r="B95" s="79" t="s">
        <v>106</v>
      </c>
      <c r="C95" s="182">
        <v>150</v>
      </c>
      <c r="D95" s="182">
        <v>170</v>
      </c>
      <c r="E95" s="182">
        <v>100</v>
      </c>
      <c r="F95" s="182">
        <v>184</v>
      </c>
      <c r="G95" s="182">
        <v>150</v>
      </c>
      <c r="H95" s="182">
        <v>182</v>
      </c>
      <c r="I95" s="182"/>
      <c r="J95" s="182"/>
      <c r="K95" s="182">
        <f t="shared" si="2"/>
        <v>1450</v>
      </c>
      <c r="L95" s="182">
        <f t="shared" si="2"/>
        <v>1924</v>
      </c>
    </row>
    <row r="96" spans="1:12" x14ac:dyDescent="0.25">
      <c r="A96" s="181">
        <v>11</v>
      </c>
      <c r="B96" s="79" t="s">
        <v>107</v>
      </c>
      <c r="C96" s="182">
        <v>162</v>
      </c>
      <c r="D96" s="182">
        <v>158</v>
      </c>
      <c r="E96" s="182">
        <v>162</v>
      </c>
      <c r="F96" s="182">
        <v>132</v>
      </c>
      <c r="G96" s="182">
        <v>160</v>
      </c>
      <c r="H96" s="182">
        <v>158</v>
      </c>
      <c r="I96" s="182"/>
      <c r="J96" s="182"/>
      <c r="K96" s="182">
        <f t="shared" si="2"/>
        <v>1759</v>
      </c>
      <c r="L96" s="182">
        <f t="shared" si="2"/>
        <v>2420</v>
      </c>
    </row>
    <row r="97" spans="1:12" x14ac:dyDescent="0.25">
      <c r="A97" s="181">
        <v>12</v>
      </c>
      <c r="B97" s="79" t="s">
        <v>108</v>
      </c>
      <c r="C97" s="182">
        <v>1075</v>
      </c>
      <c r="D97" s="182">
        <v>1226</v>
      </c>
      <c r="E97" s="182">
        <v>850</v>
      </c>
      <c r="F97" s="182">
        <v>1227</v>
      </c>
      <c r="G97" s="182">
        <v>1000</v>
      </c>
      <c r="H97" s="182">
        <v>1341</v>
      </c>
      <c r="I97" s="182"/>
      <c r="J97" s="182"/>
      <c r="K97" s="182">
        <f t="shared" si="2"/>
        <v>10900</v>
      </c>
      <c r="L97" s="182">
        <f t="shared" si="2"/>
        <v>13912</v>
      </c>
    </row>
    <row r="98" spans="1:12" x14ac:dyDescent="0.25">
      <c r="A98" s="181">
        <v>13</v>
      </c>
      <c r="B98" s="79" t="s">
        <v>109</v>
      </c>
      <c r="C98" s="182">
        <v>450</v>
      </c>
      <c r="D98" s="182">
        <v>455</v>
      </c>
      <c r="E98" s="182">
        <v>375</v>
      </c>
      <c r="F98" s="182">
        <v>445</v>
      </c>
      <c r="G98" s="182">
        <v>450</v>
      </c>
      <c r="H98" s="182">
        <v>454</v>
      </c>
      <c r="I98" s="182"/>
      <c r="J98" s="182"/>
      <c r="K98" s="182">
        <f t="shared" si="2"/>
        <v>4550</v>
      </c>
      <c r="L98" s="182">
        <f t="shared" si="2"/>
        <v>4739</v>
      </c>
    </row>
    <row r="99" spans="1:12" x14ac:dyDescent="0.25">
      <c r="A99" s="181">
        <v>14</v>
      </c>
      <c r="B99" s="79" t="s">
        <v>110</v>
      </c>
      <c r="C99" s="182">
        <v>50</v>
      </c>
      <c r="D99" s="182">
        <v>44</v>
      </c>
      <c r="E99" s="182">
        <v>35</v>
      </c>
      <c r="F99" s="182">
        <v>46</v>
      </c>
      <c r="G99" s="182">
        <v>50</v>
      </c>
      <c r="H99" s="182">
        <v>47</v>
      </c>
      <c r="I99" s="182"/>
      <c r="J99" s="182"/>
      <c r="K99" s="182">
        <f t="shared" si="2"/>
        <v>490</v>
      </c>
      <c r="L99" s="182">
        <f t="shared" si="2"/>
        <v>518</v>
      </c>
    </row>
    <row r="100" spans="1:12" ht="24" x14ac:dyDescent="0.25">
      <c r="A100" s="181">
        <v>15</v>
      </c>
      <c r="B100" s="79" t="s">
        <v>111</v>
      </c>
      <c r="C100" s="182">
        <v>22</v>
      </c>
      <c r="D100" s="182">
        <v>25</v>
      </c>
      <c r="E100" s="182">
        <v>15</v>
      </c>
      <c r="F100" s="182">
        <v>26</v>
      </c>
      <c r="G100" s="182">
        <v>22</v>
      </c>
      <c r="H100" s="182">
        <v>30</v>
      </c>
      <c r="I100" s="182"/>
      <c r="J100" s="182"/>
      <c r="K100" s="182">
        <f t="shared" si="2"/>
        <v>206</v>
      </c>
      <c r="L100" s="182">
        <f t="shared" si="2"/>
        <v>248</v>
      </c>
    </row>
    <row r="101" spans="1:12" x14ac:dyDescent="0.25">
      <c r="A101" s="181">
        <v>16</v>
      </c>
      <c r="B101" s="80" t="s">
        <v>112</v>
      </c>
      <c r="C101" s="182">
        <v>80</v>
      </c>
      <c r="D101" s="182">
        <v>98</v>
      </c>
      <c r="E101" s="182">
        <v>80</v>
      </c>
      <c r="F101" s="182">
        <v>115</v>
      </c>
      <c r="G101" s="182">
        <v>80</v>
      </c>
      <c r="H101" s="182">
        <v>172</v>
      </c>
      <c r="I101" s="182"/>
      <c r="J101" s="182"/>
      <c r="K101" s="182">
        <f t="shared" si="2"/>
        <v>920</v>
      </c>
      <c r="L101" s="182">
        <f t="shared" si="2"/>
        <v>1096</v>
      </c>
    </row>
    <row r="102" spans="1:12" x14ac:dyDescent="0.25">
      <c r="A102" s="181">
        <v>17</v>
      </c>
      <c r="B102" s="80" t="s">
        <v>113</v>
      </c>
      <c r="C102" s="182">
        <v>5</v>
      </c>
      <c r="D102" s="182">
        <v>4</v>
      </c>
      <c r="E102" s="182">
        <v>2</v>
      </c>
      <c r="F102" s="182">
        <v>0</v>
      </c>
      <c r="G102" s="182">
        <v>5</v>
      </c>
      <c r="H102" s="182">
        <v>0</v>
      </c>
      <c r="I102" s="182"/>
      <c r="J102" s="182"/>
      <c r="K102" s="182">
        <f t="shared" ref="K102:L104" si="3">+I102+G102+E102+C102+I61+G61+E61+C61+I29+G29+E29+C29</f>
        <v>48</v>
      </c>
      <c r="L102" s="182">
        <f t="shared" si="3"/>
        <v>50</v>
      </c>
    </row>
    <row r="103" spans="1:12" x14ac:dyDescent="0.25">
      <c r="A103" s="181">
        <v>18</v>
      </c>
      <c r="B103" s="80" t="s">
        <v>114</v>
      </c>
      <c r="C103" s="182">
        <v>67</v>
      </c>
      <c r="D103" s="182">
        <v>82</v>
      </c>
      <c r="E103" s="182">
        <v>45</v>
      </c>
      <c r="F103" s="182">
        <v>87</v>
      </c>
      <c r="G103" s="182">
        <v>66</v>
      </c>
      <c r="H103" s="182">
        <v>81</v>
      </c>
      <c r="I103" s="182"/>
      <c r="J103" s="182"/>
      <c r="K103" s="182">
        <f t="shared" si="3"/>
        <v>660</v>
      </c>
      <c r="L103" s="182">
        <f t="shared" si="3"/>
        <v>933</v>
      </c>
    </row>
    <row r="104" spans="1:12" x14ac:dyDescent="0.25">
      <c r="A104" s="181">
        <v>19</v>
      </c>
      <c r="B104" s="80" t="s">
        <v>138</v>
      </c>
      <c r="C104" s="182">
        <v>11</v>
      </c>
      <c r="D104" s="182">
        <v>22</v>
      </c>
      <c r="E104" s="182">
        <v>5</v>
      </c>
      <c r="F104" s="182">
        <v>14</v>
      </c>
      <c r="G104" s="182">
        <v>10</v>
      </c>
      <c r="H104" s="182">
        <v>11</v>
      </c>
      <c r="I104" s="182"/>
      <c r="J104" s="182"/>
      <c r="K104" s="182">
        <f t="shared" si="3"/>
        <v>96</v>
      </c>
      <c r="L104" s="182">
        <f t="shared" si="3"/>
        <v>161</v>
      </c>
    </row>
    <row r="105" spans="1:12" x14ac:dyDescent="0.25">
      <c r="A105" s="216" t="s">
        <v>115</v>
      </c>
      <c r="B105" s="216"/>
      <c r="C105" s="183">
        <f t="shared" ref="C105:L105" si="4">SUM(C86:C104)</f>
        <v>3009</v>
      </c>
      <c r="D105" s="183">
        <f t="shared" si="4"/>
        <v>3353</v>
      </c>
      <c r="E105" s="183">
        <f>SUM(E86:E104)</f>
        <v>2428</v>
      </c>
      <c r="F105" s="183">
        <f t="shared" si="4"/>
        <v>3398</v>
      </c>
      <c r="G105" s="183">
        <f>SUM(G86:G104)</f>
        <v>2904</v>
      </c>
      <c r="H105" s="183">
        <f t="shared" si="4"/>
        <v>3451</v>
      </c>
      <c r="I105" s="183">
        <f t="shared" si="4"/>
        <v>0</v>
      </c>
      <c r="J105" s="183">
        <f t="shared" si="4"/>
        <v>0</v>
      </c>
      <c r="K105" s="183">
        <f t="shared" si="4"/>
        <v>30667</v>
      </c>
      <c r="L105" s="183">
        <f t="shared" si="4"/>
        <v>37376</v>
      </c>
    </row>
    <row r="106" spans="1:12" x14ac:dyDescent="0.25">
      <c r="A106" s="82"/>
      <c r="B106" s="82"/>
      <c r="C106" s="83"/>
      <c r="D106" s="83"/>
      <c r="E106" s="83"/>
      <c r="F106" s="83"/>
      <c r="G106" s="83"/>
      <c r="H106" s="83"/>
      <c r="I106" s="83"/>
      <c r="J106" s="83"/>
      <c r="K106" s="83"/>
      <c r="L106" s="83"/>
    </row>
    <row r="107" spans="1:12" x14ac:dyDescent="0.25">
      <c r="A107" s="82"/>
      <c r="B107" s="82"/>
      <c r="C107" s="60"/>
      <c r="D107" s="57"/>
      <c r="E107" s="57"/>
      <c r="F107" s="57"/>
      <c r="G107" s="57"/>
      <c r="H107" s="57"/>
      <c r="I107" s="57"/>
      <c r="J107" s="57"/>
      <c r="K107" s="57"/>
      <c r="L107" s="57"/>
    </row>
    <row r="108" spans="1:12" x14ac:dyDescent="0.25">
      <c r="A108" s="82"/>
      <c r="B108" s="82"/>
      <c r="C108" s="60"/>
      <c r="D108" s="57"/>
      <c r="E108" s="57"/>
      <c r="F108" s="57"/>
      <c r="G108" s="57"/>
      <c r="H108" s="57"/>
      <c r="I108" s="57"/>
      <c r="J108" s="57"/>
      <c r="K108" s="57"/>
      <c r="L108" s="57"/>
    </row>
    <row r="109" spans="1:12" x14ac:dyDescent="0.25">
      <c r="A109" s="82"/>
      <c r="B109" s="82"/>
      <c r="C109" s="60"/>
      <c r="D109" s="57"/>
      <c r="E109" s="57"/>
      <c r="F109" s="57"/>
      <c r="G109" s="57"/>
      <c r="H109" s="57"/>
      <c r="I109" s="57"/>
      <c r="J109" s="57"/>
      <c r="K109" s="57"/>
      <c r="L109" s="57"/>
    </row>
    <row r="110" spans="1:12" x14ac:dyDescent="0.25">
      <c r="A110" s="82"/>
      <c r="B110" s="82"/>
      <c r="C110" s="60"/>
      <c r="D110" s="57"/>
      <c r="E110" s="57"/>
      <c r="F110" s="57"/>
      <c r="G110" s="57"/>
      <c r="H110" s="57"/>
      <c r="I110" s="57"/>
      <c r="J110" s="57"/>
      <c r="K110" s="57"/>
      <c r="L110" s="57"/>
    </row>
    <row r="111" spans="1:12" x14ac:dyDescent="0.25">
      <c r="A111" s="82"/>
      <c r="B111" s="82"/>
      <c r="C111" s="60"/>
      <c r="D111" s="57"/>
      <c r="E111" s="57"/>
      <c r="F111" s="57"/>
      <c r="G111" s="57"/>
      <c r="H111" s="57"/>
      <c r="I111" s="57"/>
      <c r="J111" s="57"/>
      <c r="K111" s="57"/>
      <c r="L111" s="57"/>
    </row>
    <row r="112" spans="1:12" x14ac:dyDescent="0.25">
      <c r="A112" s="82"/>
      <c r="B112" s="82"/>
      <c r="C112" s="60"/>
      <c r="D112" s="57"/>
      <c r="E112" s="57"/>
      <c r="F112" s="57"/>
      <c r="G112" s="57"/>
      <c r="H112" s="57"/>
      <c r="I112" s="57"/>
      <c r="J112" s="57"/>
      <c r="K112" s="57"/>
      <c r="L112" s="57"/>
    </row>
    <row r="113" spans="1:12" x14ac:dyDescent="0.25">
      <c r="A113" s="82"/>
      <c r="B113" s="82"/>
      <c r="C113" s="60"/>
      <c r="D113" s="57"/>
      <c r="E113" s="57"/>
      <c r="F113" s="57"/>
      <c r="G113" s="57"/>
      <c r="H113" s="57"/>
      <c r="I113" s="57"/>
      <c r="J113" s="57"/>
      <c r="K113" s="57"/>
      <c r="L113" s="57"/>
    </row>
    <row r="114" spans="1:12" x14ac:dyDescent="0.25">
      <c r="A114" s="82"/>
      <c r="B114" s="82"/>
      <c r="C114" s="60"/>
      <c r="D114" s="57"/>
      <c r="E114" s="57"/>
      <c r="F114" s="57"/>
      <c r="G114" s="57"/>
      <c r="H114" s="57"/>
      <c r="I114" s="57"/>
      <c r="J114" s="57"/>
      <c r="K114" s="57"/>
      <c r="L114" s="57"/>
    </row>
    <row r="115" spans="1:12" x14ac:dyDescent="0.25">
      <c r="A115" s="82"/>
      <c r="B115" s="82"/>
      <c r="C115" s="60"/>
      <c r="D115" s="57"/>
      <c r="E115" s="57"/>
      <c r="F115" s="57"/>
      <c r="G115" s="57"/>
      <c r="H115" s="57"/>
      <c r="I115" s="57"/>
      <c r="J115" s="57"/>
      <c r="K115" s="57"/>
      <c r="L115" s="57"/>
    </row>
    <row r="116" spans="1:12" x14ac:dyDescent="0.25">
      <c r="A116" s="82"/>
      <c r="B116" s="82"/>
      <c r="C116" s="60"/>
      <c r="D116" s="57"/>
      <c r="E116" s="57"/>
      <c r="F116" s="57"/>
      <c r="G116" s="57"/>
      <c r="H116" s="57"/>
      <c r="I116" s="57"/>
      <c r="J116" s="57"/>
      <c r="K116" s="57"/>
      <c r="L116" s="57"/>
    </row>
    <row r="117" spans="1:12" x14ac:dyDescent="0.25">
      <c r="A117" s="82"/>
      <c r="B117" s="82"/>
      <c r="C117" s="60"/>
      <c r="D117" s="57"/>
      <c r="E117" s="57"/>
      <c r="F117" s="57"/>
      <c r="G117" s="57"/>
      <c r="H117" s="57"/>
      <c r="I117" s="57"/>
      <c r="J117" s="57"/>
      <c r="K117" s="57"/>
      <c r="L117" s="57"/>
    </row>
    <row r="118" spans="1:12" x14ac:dyDescent="0.25">
      <c r="A118" s="82"/>
      <c r="B118" s="82"/>
      <c r="C118" s="60"/>
      <c r="D118" s="57"/>
      <c r="E118" s="57"/>
      <c r="F118" s="57"/>
      <c r="G118" s="57"/>
      <c r="H118" s="57"/>
      <c r="I118" s="57"/>
      <c r="J118" s="57"/>
      <c r="K118" s="57"/>
      <c r="L118" s="57"/>
    </row>
    <row r="119" spans="1:12" x14ac:dyDescent="0.25">
      <c r="A119" s="82"/>
      <c r="B119" s="82"/>
      <c r="C119" s="60"/>
      <c r="D119" s="57"/>
      <c r="E119" s="57"/>
      <c r="F119" s="57"/>
      <c r="G119" s="57"/>
      <c r="H119" s="57"/>
      <c r="I119" s="57"/>
      <c r="J119" s="57"/>
      <c r="K119" s="57"/>
      <c r="L119" s="57"/>
    </row>
    <row r="120" spans="1:12" x14ac:dyDescent="0.25">
      <c r="A120" s="82"/>
      <c r="B120" s="82"/>
      <c r="C120" s="60"/>
      <c r="D120" s="57"/>
      <c r="E120" s="57"/>
      <c r="F120" s="57"/>
      <c r="G120" s="57"/>
      <c r="H120" s="57"/>
      <c r="I120" s="57"/>
      <c r="J120" s="57"/>
      <c r="K120" s="57"/>
      <c r="L120" s="57"/>
    </row>
    <row r="121" spans="1:12" x14ac:dyDescent="0.25">
      <c r="A121" s="82"/>
      <c r="B121" s="82"/>
      <c r="C121" s="60"/>
      <c r="D121" s="57"/>
      <c r="E121" s="57"/>
      <c r="F121" s="57"/>
      <c r="G121" s="57"/>
      <c r="H121" s="57"/>
      <c r="I121" s="57"/>
      <c r="J121" s="57"/>
      <c r="K121" s="57"/>
      <c r="L121" s="57"/>
    </row>
    <row r="122" spans="1:12" x14ac:dyDescent="0.25">
      <c r="A122" s="82"/>
      <c r="B122" s="82"/>
      <c r="C122" s="60"/>
      <c r="D122" s="57"/>
      <c r="E122" s="57"/>
      <c r="F122" s="57"/>
      <c r="G122" s="57"/>
      <c r="H122" s="57"/>
      <c r="I122" s="57"/>
      <c r="J122" s="57"/>
      <c r="K122" s="57"/>
      <c r="L122" s="57"/>
    </row>
    <row r="123" spans="1:12" x14ac:dyDescent="0.25">
      <c r="A123" s="82"/>
      <c r="B123" s="82"/>
      <c r="C123" s="60"/>
      <c r="D123" s="57"/>
      <c r="E123" s="57"/>
      <c r="F123" s="57"/>
      <c r="G123" s="57"/>
      <c r="H123" s="57"/>
      <c r="I123" s="57"/>
      <c r="J123" s="57"/>
      <c r="K123" s="57"/>
      <c r="L123" s="57"/>
    </row>
    <row r="124" spans="1:12" x14ac:dyDescent="0.25">
      <c r="A124" s="82"/>
      <c r="B124" s="82"/>
      <c r="C124" s="60"/>
      <c r="D124" s="57"/>
      <c r="E124" s="57"/>
      <c r="F124" s="57"/>
      <c r="G124" s="57"/>
      <c r="H124" s="57"/>
      <c r="I124" s="57"/>
      <c r="J124" s="57"/>
      <c r="K124" s="57"/>
      <c r="L124" s="57"/>
    </row>
    <row r="125" spans="1:12" x14ac:dyDescent="0.25">
      <c r="A125" s="82"/>
      <c r="B125" s="82"/>
      <c r="C125" s="60"/>
      <c r="D125" s="57"/>
      <c r="E125" s="57"/>
      <c r="F125" s="57"/>
      <c r="G125" s="57"/>
      <c r="H125" s="57"/>
      <c r="I125" s="57"/>
      <c r="J125" s="57"/>
      <c r="K125" s="57"/>
      <c r="L125" s="57"/>
    </row>
    <row r="126" spans="1:12" x14ac:dyDescent="0.25">
      <c r="A126" s="82"/>
      <c r="B126" s="82"/>
      <c r="C126" s="60"/>
      <c r="D126" s="57"/>
      <c r="E126" s="57"/>
      <c r="F126" s="57"/>
      <c r="G126" s="57"/>
      <c r="H126" s="57"/>
      <c r="I126" s="57"/>
      <c r="J126" s="57"/>
      <c r="K126" s="57"/>
      <c r="L126" s="57"/>
    </row>
    <row r="127" spans="1:12" x14ac:dyDescent="0.25">
      <c r="A127" s="82"/>
      <c r="B127" s="82"/>
      <c r="C127" s="60"/>
      <c r="D127" s="57"/>
      <c r="E127" s="57"/>
      <c r="F127" s="57"/>
      <c r="G127" s="57"/>
      <c r="H127" s="57"/>
      <c r="I127" s="57"/>
      <c r="J127" s="57"/>
      <c r="K127" s="57"/>
      <c r="L127" s="57"/>
    </row>
    <row r="128" spans="1:12" hidden="1" x14ac:dyDescent="0.25">
      <c r="A128" s="153"/>
      <c r="B128" s="153" t="s">
        <v>169</v>
      </c>
      <c r="C128" s="154"/>
      <c r="D128" s="155"/>
      <c r="E128" s="57"/>
      <c r="F128" s="57"/>
      <c r="G128" s="57"/>
      <c r="H128" s="57"/>
      <c r="I128" s="57"/>
      <c r="J128" s="57"/>
      <c r="K128" s="57"/>
      <c r="L128" s="57"/>
    </row>
    <row r="129" spans="1:12" hidden="1" x14ac:dyDescent="0.25">
      <c r="A129" s="217" t="s">
        <v>4</v>
      </c>
      <c r="B129" s="218" t="s">
        <v>161</v>
      </c>
      <c r="C129" s="220" t="s">
        <v>88</v>
      </c>
      <c r="D129" s="221"/>
      <c r="E129" s="57"/>
      <c r="F129" s="57"/>
      <c r="G129" s="57"/>
      <c r="H129" s="57"/>
      <c r="I129" s="57"/>
      <c r="J129" s="57"/>
      <c r="K129" s="57"/>
      <c r="L129" s="57"/>
    </row>
    <row r="130" spans="1:12" ht="15.75" hidden="1" thickBot="1" x14ac:dyDescent="0.3">
      <c r="A130" s="217"/>
      <c r="B130" s="219"/>
      <c r="C130" s="156" t="s">
        <v>99</v>
      </c>
      <c r="D130" s="157" t="s">
        <v>90</v>
      </c>
      <c r="E130" s="57"/>
      <c r="F130" s="57"/>
      <c r="G130" s="57"/>
      <c r="H130" s="57"/>
      <c r="I130" s="57"/>
      <c r="J130" s="57"/>
      <c r="K130" s="57"/>
      <c r="L130" s="57"/>
    </row>
    <row r="131" spans="1:12" hidden="1" x14ac:dyDescent="0.25">
      <c r="A131" s="158">
        <v>1</v>
      </c>
      <c r="B131" s="159" t="s">
        <v>100</v>
      </c>
      <c r="C131" s="160">
        <f t="shared" ref="C131:D146" si="5">+K13+K45+K86</f>
        <v>191</v>
      </c>
      <c r="D131" s="161">
        <f t="shared" si="5"/>
        <v>216</v>
      </c>
      <c r="E131" s="162"/>
      <c r="F131" s="57"/>
      <c r="G131" s="57"/>
      <c r="H131" s="57"/>
      <c r="I131" s="57"/>
      <c r="J131" s="57"/>
      <c r="K131" s="57"/>
      <c r="L131" s="57"/>
    </row>
    <row r="132" spans="1:12" hidden="1" x14ac:dyDescent="0.25">
      <c r="A132" s="163">
        <v>2</v>
      </c>
      <c r="B132" s="164" t="s">
        <v>101</v>
      </c>
      <c r="C132" s="160">
        <f t="shared" si="5"/>
        <v>162</v>
      </c>
      <c r="D132" s="161">
        <f t="shared" si="5"/>
        <v>181</v>
      </c>
      <c r="E132" s="162"/>
      <c r="F132" s="57"/>
      <c r="G132" s="57"/>
      <c r="H132" s="57"/>
      <c r="I132" s="57"/>
      <c r="J132" s="57"/>
      <c r="K132" s="57"/>
      <c r="L132" s="57"/>
    </row>
    <row r="133" spans="1:12" hidden="1" x14ac:dyDescent="0.25">
      <c r="A133" s="163">
        <v>3</v>
      </c>
      <c r="B133" s="164" t="s">
        <v>102</v>
      </c>
      <c r="C133" s="160">
        <f t="shared" si="5"/>
        <v>853</v>
      </c>
      <c r="D133" s="161">
        <f t="shared" si="5"/>
        <v>897</v>
      </c>
      <c r="E133" s="162"/>
      <c r="F133" s="57"/>
      <c r="G133" s="57"/>
      <c r="H133" s="57"/>
      <c r="I133" s="57"/>
      <c r="J133" s="57"/>
      <c r="K133" s="57"/>
      <c r="L133" s="57"/>
    </row>
    <row r="134" spans="1:12" hidden="1" x14ac:dyDescent="0.25">
      <c r="A134" s="163">
        <v>4</v>
      </c>
      <c r="B134" s="164" t="s">
        <v>103</v>
      </c>
      <c r="C134" s="160">
        <f t="shared" si="5"/>
        <v>149</v>
      </c>
      <c r="D134" s="161">
        <f t="shared" si="5"/>
        <v>140</v>
      </c>
      <c r="E134" s="162"/>
      <c r="F134" s="57"/>
      <c r="G134" s="57"/>
      <c r="H134" s="57"/>
      <c r="I134" s="57"/>
      <c r="J134" s="57"/>
      <c r="K134" s="57"/>
      <c r="L134" s="57"/>
    </row>
    <row r="135" spans="1:12" ht="24" hidden="1" x14ac:dyDescent="0.25">
      <c r="A135" s="163">
        <v>5</v>
      </c>
      <c r="B135" s="164" t="s">
        <v>177</v>
      </c>
      <c r="C135" s="160">
        <f t="shared" si="5"/>
        <v>13</v>
      </c>
      <c r="D135" s="161">
        <f t="shared" si="5"/>
        <v>12</v>
      </c>
      <c r="E135" s="162"/>
      <c r="F135" s="57"/>
      <c r="G135" s="57"/>
      <c r="H135" s="57"/>
      <c r="I135" s="57"/>
      <c r="J135" s="57"/>
      <c r="K135" s="57"/>
      <c r="L135" s="57"/>
    </row>
    <row r="136" spans="1:12" ht="36" hidden="1" x14ac:dyDescent="0.25">
      <c r="A136" s="163">
        <v>6</v>
      </c>
      <c r="B136" s="164" t="s">
        <v>178</v>
      </c>
      <c r="C136" s="160">
        <f t="shared" si="5"/>
        <v>23</v>
      </c>
      <c r="D136" s="161">
        <f t="shared" si="5"/>
        <v>19</v>
      </c>
      <c r="E136" s="162"/>
      <c r="F136" s="57"/>
      <c r="G136" s="57"/>
      <c r="H136" s="57"/>
      <c r="I136" s="57"/>
      <c r="J136" s="57"/>
      <c r="K136" s="57"/>
      <c r="L136" s="57"/>
    </row>
    <row r="137" spans="1:12" ht="36" hidden="1" x14ac:dyDescent="0.25">
      <c r="A137" s="163">
        <v>7</v>
      </c>
      <c r="B137" s="164" t="s">
        <v>179</v>
      </c>
      <c r="C137" s="160">
        <f t="shared" si="5"/>
        <v>20</v>
      </c>
      <c r="D137" s="161">
        <f t="shared" si="5"/>
        <v>25</v>
      </c>
      <c r="E137" s="162"/>
      <c r="F137" s="57"/>
      <c r="G137" s="57"/>
      <c r="H137" s="57"/>
      <c r="I137" s="57"/>
      <c r="J137" s="57"/>
      <c r="K137" s="57"/>
      <c r="L137" s="57"/>
    </row>
    <row r="138" spans="1:12" hidden="1" x14ac:dyDescent="0.25">
      <c r="A138" s="163">
        <v>8</v>
      </c>
      <c r="B138" s="164" t="s">
        <v>104</v>
      </c>
      <c r="C138" s="160">
        <f t="shared" si="5"/>
        <v>4477</v>
      </c>
      <c r="D138" s="161">
        <f t="shared" si="5"/>
        <v>5801</v>
      </c>
      <c r="E138" s="162"/>
      <c r="F138" s="57"/>
      <c r="G138" s="57"/>
      <c r="H138" s="57"/>
      <c r="I138" s="57"/>
      <c r="J138" s="57"/>
      <c r="K138" s="57"/>
      <c r="L138" s="57"/>
    </row>
    <row r="139" spans="1:12" hidden="1" x14ac:dyDescent="0.25">
      <c r="A139" s="163">
        <v>9</v>
      </c>
      <c r="B139" s="164" t="s">
        <v>105</v>
      </c>
      <c r="C139" s="160">
        <f t="shared" si="5"/>
        <v>3700</v>
      </c>
      <c r="D139" s="161">
        <f t="shared" si="5"/>
        <v>4084</v>
      </c>
      <c r="E139" s="162"/>
      <c r="F139" s="57"/>
      <c r="G139" s="57"/>
      <c r="H139" s="57"/>
      <c r="I139" s="57"/>
      <c r="J139" s="57"/>
      <c r="K139" s="57"/>
      <c r="L139" s="57"/>
    </row>
    <row r="140" spans="1:12" hidden="1" x14ac:dyDescent="0.25">
      <c r="A140" s="163">
        <v>10</v>
      </c>
      <c r="B140" s="164" t="s">
        <v>106</v>
      </c>
      <c r="C140" s="160">
        <f t="shared" si="5"/>
        <v>1450</v>
      </c>
      <c r="D140" s="161">
        <f t="shared" si="5"/>
        <v>1924</v>
      </c>
      <c r="E140" s="162"/>
      <c r="F140" s="57"/>
      <c r="G140" s="57"/>
      <c r="H140" s="57"/>
      <c r="I140" s="57"/>
      <c r="J140" s="57"/>
      <c r="K140" s="57"/>
      <c r="L140" s="57"/>
    </row>
    <row r="141" spans="1:12" hidden="1" x14ac:dyDescent="0.25">
      <c r="A141" s="163">
        <v>11</v>
      </c>
      <c r="B141" s="164" t="s">
        <v>107</v>
      </c>
      <c r="C141" s="160">
        <f t="shared" si="5"/>
        <v>1759</v>
      </c>
      <c r="D141" s="161">
        <f t="shared" si="5"/>
        <v>2420</v>
      </c>
      <c r="E141" s="162"/>
      <c r="F141" s="57"/>
      <c r="G141" s="57"/>
      <c r="H141" s="57"/>
      <c r="I141" s="57"/>
      <c r="J141" s="57"/>
      <c r="K141" s="57"/>
      <c r="L141" s="57"/>
    </row>
    <row r="142" spans="1:12" hidden="1" x14ac:dyDescent="0.25">
      <c r="A142" s="163">
        <v>12</v>
      </c>
      <c r="B142" s="164" t="s">
        <v>108</v>
      </c>
      <c r="C142" s="160">
        <f t="shared" si="5"/>
        <v>10900</v>
      </c>
      <c r="D142" s="161">
        <f t="shared" si="5"/>
        <v>13912</v>
      </c>
      <c r="E142" s="162"/>
      <c r="F142" s="57"/>
      <c r="G142" s="57"/>
      <c r="H142" s="57"/>
      <c r="I142" s="57"/>
      <c r="J142" s="57"/>
      <c r="K142" s="57"/>
      <c r="L142" s="57"/>
    </row>
    <row r="143" spans="1:12" hidden="1" x14ac:dyDescent="0.25">
      <c r="A143" s="163">
        <v>13</v>
      </c>
      <c r="B143" s="164" t="s">
        <v>109</v>
      </c>
      <c r="C143" s="160">
        <f t="shared" si="5"/>
        <v>4550</v>
      </c>
      <c r="D143" s="161">
        <f t="shared" si="5"/>
        <v>4739</v>
      </c>
      <c r="E143" s="162"/>
      <c r="F143" s="57"/>
      <c r="G143" s="57"/>
      <c r="H143" s="57"/>
      <c r="I143" s="57"/>
      <c r="J143" s="57"/>
      <c r="K143" s="57"/>
      <c r="L143" s="57"/>
    </row>
    <row r="144" spans="1:12" hidden="1" x14ac:dyDescent="0.25">
      <c r="A144" s="163">
        <v>14</v>
      </c>
      <c r="B144" s="164" t="s">
        <v>110</v>
      </c>
      <c r="C144" s="160">
        <f t="shared" si="5"/>
        <v>490</v>
      </c>
      <c r="D144" s="161">
        <f t="shared" si="5"/>
        <v>518</v>
      </c>
      <c r="E144" s="162"/>
      <c r="F144" s="57"/>
      <c r="G144" s="57"/>
      <c r="H144" s="57"/>
      <c r="I144" s="57"/>
      <c r="J144" s="57"/>
      <c r="K144" s="57"/>
      <c r="L144" s="57"/>
    </row>
    <row r="145" spans="1:12" ht="24" hidden="1" x14ac:dyDescent="0.25">
      <c r="A145" s="163">
        <v>15</v>
      </c>
      <c r="B145" s="164" t="s">
        <v>111</v>
      </c>
      <c r="C145" s="160">
        <f t="shared" si="5"/>
        <v>206</v>
      </c>
      <c r="D145" s="161">
        <f t="shared" si="5"/>
        <v>248</v>
      </c>
      <c r="E145" s="162"/>
      <c r="F145" s="57"/>
      <c r="G145" s="57"/>
      <c r="H145" s="57"/>
      <c r="I145" s="57"/>
      <c r="J145" s="57"/>
      <c r="K145" s="57"/>
      <c r="L145" s="57"/>
    </row>
    <row r="146" spans="1:12" hidden="1" x14ac:dyDescent="0.25">
      <c r="A146" s="163">
        <v>16</v>
      </c>
      <c r="B146" s="165" t="s">
        <v>112</v>
      </c>
      <c r="C146" s="160">
        <f t="shared" si="5"/>
        <v>920</v>
      </c>
      <c r="D146" s="161">
        <f t="shared" si="5"/>
        <v>1096</v>
      </c>
      <c r="E146" s="162"/>
      <c r="F146" s="57"/>
      <c r="G146" s="57"/>
      <c r="H146" s="57"/>
      <c r="I146" s="57"/>
      <c r="J146" s="57"/>
      <c r="K146" s="57"/>
      <c r="L146" s="57"/>
    </row>
    <row r="147" spans="1:12" hidden="1" x14ac:dyDescent="0.25">
      <c r="A147" s="163">
        <v>17</v>
      </c>
      <c r="B147" s="165" t="s">
        <v>113</v>
      </c>
      <c r="C147" s="160">
        <f t="shared" ref="C147:D149" si="6">+K29+K61+K102</f>
        <v>48</v>
      </c>
      <c r="D147" s="161">
        <f t="shared" si="6"/>
        <v>50</v>
      </c>
      <c r="E147" s="162"/>
      <c r="F147" s="57"/>
      <c r="G147" s="57"/>
      <c r="H147" s="57"/>
      <c r="I147" s="57"/>
      <c r="J147" s="57"/>
      <c r="K147" s="57"/>
      <c r="L147" s="57"/>
    </row>
    <row r="148" spans="1:12" hidden="1" x14ac:dyDescent="0.25">
      <c r="A148" s="163">
        <v>18</v>
      </c>
      <c r="B148" s="165" t="s">
        <v>114</v>
      </c>
      <c r="C148" s="160">
        <f t="shared" si="6"/>
        <v>660</v>
      </c>
      <c r="D148" s="161">
        <f t="shared" si="6"/>
        <v>933</v>
      </c>
      <c r="E148" s="162"/>
      <c r="F148" s="57"/>
      <c r="G148" s="57"/>
      <c r="H148" s="57"/>
      <c r="I148" s="57"/>
      <c r="J148" s="57"/>
      <c r="K148" s="57"/>
      <c r="L148" s="57"/>
    </row>
    <row r="149" spans="1:12" hidden="1" x14ac:dyDescent="0.25">
      <c r="A149" s="163">
        <v>19</v>
      </c>
      <c r="B149" s="165" t="s">
        <v>138</v>
      </c>
      <c r="C149" s="160">
        <f t="shared" si="6"/>
        <v>96</v>
      </c>
      <c r="D149" s="161">
        <f t="shared" si="6"/>
        <v>161</v>
      </c>
      <c r="E149" s="162"/>
      <c r="F149" s="57"/>
      <c r="G149" s="57"/>
      <c r="H149" s="57"/>
      <c r="I149" s="57"/>
      <c r="J149" s="57"/>
      <c r="K149" s="57"/>
      <c r="L149" s="57"/>
    </row>
    <row r="150" spans="1:12" ht="15.75" hidden="1" thickBot="1" x14ac:dyDescent="0.3">
      <c r="A150" s="222" t="s">
        <v>115</v>
      </c>
      <c r="B150" s="223"/>
      <c r="C150" s="166">
        <f>SUM(C131:C149)</f>
        <v>30667</v>
      </c>
      <c r="D150" s="167">
        <f>SUM(D131:D149)</f>
        <v>37376</v>
      </c>
      <c r="E150" s="57"/>
      <c r="F150" s="57"/>
      <c r="G150" s="57"/>
      <c r="H150" s="57"/>
      <c r="I150" s="57"/>
      <c r="J150" s="57"/>
      <c r="K150" s="57"/>
      <c r="L150" s="57"/>
    </row>
    <row r="151" spans="1:12" x14ac:dyDescent="0.25">
      <c r="A151" s="82"/>
      <c r="B151" s="82"/>
      <c r="C151" s="60"/>
      <c r="D151" s="57"/>
      <c r="E151" s="57"/>
      <c r="F151" s="57"/>
      <c r="G151" s="57"/>
      <c r="H151" s="57"/>
      <c r="I151" s="57"/>
      <c r="J151" s="57"/>
      <c r="K151" s="57"/>
      <c r="L151" s="57"/>
    </row>
    <row r="152" spans="1:12" hidden="1" x14ac:dyDescent="0.25">
      <c r="A152" s="82"/>
      <c r="B152" s="82"/>
      <c r="C152" s="60"/>
      <c r="D152" s="57"/>
      <c r="E152" s="57"/>
      <c r="F152" s="57"/>
      <c r="G152" s="57"/>
      <c r="H152" s="57"/>
      <c r="I152" s="57"/>
      <c r="J152" s="57"/>
      <c r="K152" s="57"/>
      <c r="L152" s="57"/>
    </row>
    <row r="153" spans="1:12" hidden="1" x14ac:dyDescent="0.25">
      <c r="A153" s="82"/>
      <c r="B153" s="82"/>
      <c r="C153" s="60"/>
      <c r="D153" s="57"/>
      <c r="E153" s="57"/>
      <c r="F153" s="57"/>
      <c r="G153" s="57"/>
      <c r="H153" s="57"/>
      <c r="I153" s="57"/>
      <c r="J153" s="57"/>
      <c r="K153" s="57"/>
      <c r="L153" s="57"/>
    </row>
    <row r="154" spans="1:12" hidden="1" x14ac:dyDescent="0.25">
      <c r="A154" s="82"/>
      <c r="B154" s="82"/>
      <c r="C154" s="60"/>
      <c r="D154" s="57"/>
      <c r="E154" s="57"/>
      <c r="F154" s="57"/>
      <c r="G154" s="57"/>
      <c r="H154" s="57"/>
      <c r="I154" s="57"/>
      <c r="J154" s="57"/>
      <c r="K154" s="57"/>
      <c r="L154" s="57"/>
    </row>
    <row r="155" spans="1:12" hidden="1" x14ac:dyDescent="0.25">
      <c r="A155" s="82"/>
      <c r="B155" s="82"/>
      <c r="C155" s="60"/>
      <c r="D155" s="57"/>
      <c r="E155" s="57"/>
      <c r="F155" s="57"/>
      <c r="G155" s="57"/>
      <c r="H155" s="57"/>
      <c r="I155" s="57"/>
      <c r="J155" s="57"/>
      <c r="K155" s="57"/>
      <c r="L155" s="57"/>
    </row>
    <row r="156" spans="1:12" hidden="1" x14ac:dyDescent="0.25">
      <c r="A156" s="82"/>
      <c r="B156" s="82"/>
      <c r="C156" s="60"/>
      <c r="D156" s="57"/>
      <c r="E156" s="57"/>
      <c r="F156" s="57"/>
      <c r="G156" s="57"/>
      <c r="H156" s="57"/>
      <c r="I156" s="57"/>
      <c r="J156" s="57"/>
      <c r="K156" s="57"/>
      <c r="L156" s="57"/>
    </row>
    <row r="157" spans="1:12" hidden="1" x14ac:dyDescent="0.25">
      <c r="A157" s="82"/>
      <c r="B157" s="82"/>
      <c r="C157" s="60"/>
      <c r="D157" s="57"/>
      <c r="E157" s="57"/>
      <c r="F157" s="57"/>
      <c r="G157" s="57"/>
      <c r="H157" s="57"/>
      <c r="I157" s="57"/>
      <c r="J157" s="57"/>
      <c r="K157" s="57"/>
      <c r="L157" s="57"/>
    </row>
    <row r="158" spans="1:12" hidden="1" x14ac:dyDescent="0.25">
      <c r="A158" s="82"/>
      <c r="B158" s="82"/>
      <c r="C158" s="60"/>
      <c r="D158" s="57"/>
      <c r="E158" s="57"/>
      <c r="F158" s="57"/>
      <c r="G158" s="57"/>
      <c r="H158" s="57"/>
      <c r="I158" s="57"/>
      <c r="J158" s="57"/>
      <c r="K158" s="57"/>
      <c r="L158" s="57"/>
    </row>
    <row r="159" spans="1:12" hidden="1" x14ac:dyDescent="0.25">
      <c r="A159" s="82"/>
      <c r="B159" s="82"/>
      <c r="C159" s="60"/>
      <c r="D159" s="57"/>
      <c r="E159" s="57"/>
      <c r="F159" s="57"/>
      <c r="G159" s="57"/>
      <c r="H159" s="57"/>
      <c r="I159" s="57"/>
      <c r="J159" s="57"/>
      <c r="K159" s="57"/>
      <c r="L159" s="57"/>
    </row>
    <row r="160" spans="1:12" hidden="1" x14ac:dyDescent="0.25">
      <c r="A160" s="82"/>
      <c r="B160" s="82"/>
      <c r="C160" s="60"/>
      <c r="D160" s="57"/>
      <c r="E160" s="57"/>
      <c r="F160" s="57"/>
      <c r="G160" s="57"/>
      <c r="H160" s="57"/>
      <c r="I160" s="57"/>
      <c r="J160" s="57"/>
      <c r="K160" s="57"/>
      <c r="L160" s="57"/>
    </row>
    <row r="161" spans="1:12" hidden="1" x14ac:dyDescent="0.25">
      <c r="A161" s="82"/>
      <c r="B161" s="82"/>
      <c r="C161" s="60"/>
      <c r="D161" s="57"/>
      <c r="E161" s="57"/>
      <c r="F161" s="57"/>
      <c r="G161" s="57"/>
      <c r="H161" s="57"/>
      <c r="I161" s="57"/>
      <c r="J161" s="57"/>
      <c r="K161" s="57"/>
      <c r="L161" s="57"/>
    </row>
    <row r="162" spans="1:12" hidden="1" x14ac:dyDescent="0.25">
      <c r="A162" s="82"/>
      <c r="B162" s="82"/>
      <c r="C162" s="60"/>
      <c r="D162" s="57"/>
      <c r="E162" s="57"/>
      <c r="F162" s="57"/>
      <c r="G162" s="57"/>
      <c r="H162" s="57"/>
      <c r="I162" s="57"/>
      <c r="J162" s="57"/>
      <c r="K162" s="57"/>
      <c r="L162" s="57"/>
    </row>
    <row r="163" spans="1:12" hidden="1" x14ac:dyDescent="0.25">
      <c r="A163" s="82"/>
      <c r="B163" s="82"/>
      <c r="C163" s="60"/>
      <c r="D163" s="57"/>
      <c r="E163" s="57"/>
      <c r="F163" s="57"/>
      <c r="G163" s="57"/>
      <c r="H163" s="57"/>
      <c r="I163" s="57"/>
      <c r="J163" s="57"/>
      <c r="K163" s="57"/>
      <c r="L163" s="57"/>
    </row>
    <row r="164" spans="1:12" hidden="1" x14ac:dyDescent="0.25">
      <c r="A164" s="82"/>
      <c r="B164" s="82"/>
      <c r="C164" s="60"/>
      <c r="D164" s="57"/>
      <c r="E164" s="57"/>
      <c r="F164" s="57"/>
      <c r="G164" s="57"/>
      <c r="H164" s="57"/>
      <c r="I164" s="57"/>
      <c r="J164" s="57"/>
      <c r="K164" s="57"/>
      <c r="L164" s="57"/>
    </row>
    <row r="165" spans="1:12" hidden="1" x14ac:dyDescent="0.25">
      <c r="A165" s="82"/>
      <c r="B165" s="82"/>
      <c r="C165" s="60"/>
      <c r="D165" s="57"/>
      <c r="E165" s="57"/>
      <c r="F165" s="57"/>
      <c r="G165" s="57"/>
      <c r="H165" s="57"/>
      <c r="I165" s="57"/>
      <c r="J165" s="57"/>
      <c r="K165" s="57"/>
      <c r="L165" s="57"/>
    </row>
    <row r="166" spans="1:12" x14ac:dyDescent="0.25">
      <c r="A166" s="82"/>
      <c r="B166" s="82"/>
      <c r="C166" s="60"/>
      <c r="D166" s="57"/>
      <c r="E166" s="57"/>
      <c r="F166" s="57"/>
      <c r="G166" s="57"/>
      <c r="H166" s="57"/>
      <c r="I166" s="57"/>
      <c r="J166" s="57"/>
      <c r="K166" s="57"/>
      <c r="L166" s="57"/>
    </row>
    <row r="167" spans="1:12" x14ac:dyDescent="0.25">
      <c r="A167" s="82"/>
      <c r="B167" s="82"/>
      <c r="C167" s="60"/>
      <c r="D167" s="57"/>
      <c r="E167" s="57"/>
      <c r="F167" s="57"/>
      <c r="G167" s="57"/>
      <c r="H167" s="57"/>
      <c r="I167" s="57"/>
      <c r="J167" s="57"/>
      <c r="K167" s="57"/>
      <c r="L167" s="57"/>
    </row>
    <row r="168" spans="1:12" x14ac:dyDescent="0.25">
      <c r="A168" s="82"/>
      <c r="B168" s="82"/>
      <c r="C168" s="60"/>
      <c r="D168" s="57"/>
      <c r="E168" s="57"/>
      <c r="F168" s="57"/>
      <c r="G168" s="57"/>
      <c r="H168" s="57"/>
      <c r="I168" s="57"/>
      <c r="J168" s="57"/>
      <c r="K168" s="57"/>
      <c r="L168" s="57"/>
    </row>
    <row r="169" spans="1:12" x14ac:dyDescent="0.25">
      <c r="A169" s="82"/>
      <c r="B169" s="82"/>
      <c r="C169" s="60"/>
      <c r="D169" s="57"/>
      <c r="E169" s="57"/>
      <c r="F169" s="57"/>
      <c r="G169" s="57"/>
      <c r="H169" s="57"/>
      <c r="I169" s="57"/>
      <c r="J169" s="57"/>
      <c r="K169" s="57"/>
      <c r="L169" s="57"/>
    </row>
    <row r="170" spans="1:12" x14ac:dyDescent="0.25">
      <c r="A170" s="82"/>
      <c r="B170" s="82"/>
      <c r="C170" s="60"/>
      <c r="D170" s="57"/>
      <c r="E170" s="57"/>
      <c r="F170" s="57"/>
      <c r="G170" s="57"/>
      <c r="H170" s="57"/>
      <c r="I170" s="57"/>
      <c r="J170" s="57"/>
      <c r="K170" s="57"/>
      <c r="L170" s="57"/>
    </row>
    <row r="171" spans="1:12" x14ac:dyDescent="0.25">
      <c r="A171" s="82"/>
      <c r="B171" s="82"/>
      <c r="C171" s="60"/>
      <c r="D171" s="57"/>
      <c r="E171" s="57"/>
      <c r="F171" s="57"/>
      <c r="G171" s="57"/>
      <c r="H171" s="57"/>
      <c r="I171" s="57"/>
      <c r="J171" s="57"/>
      <c r="K171" s="57"/>
      <c r="L171" s="57"/>
    </row>
    <row r="172" spans="1:12" x14ac:dyDescent="0.25">
      <c r="A172" s="82"/>
      <c r="B172" s="82"/>
      <c r="C172" s="60"/>
      <c r="D172" s="57"/>
      <c r="E172" s="57"/>
      <c r="F172" s="57"/>
      <c r="G172" s="57"/>
      <c r="H172" s="57"/>
      <c r="I172" s="57"/>
      <c r="J172" s="57"/>
      <c r="K172" s="57"/>
      <c r="L172" s="57"/>
    </row>
    <row r="173" spans="1:12" x14ac:dyDescent="0.25">
      <c r="A173" s="82"/>
      <c r="B173" s="82"/>
      <c r="C173" s="60"/>
      <c r="D173" s="57"/>
      <c r="E173" s="57"/>
      <c r="F173" s="57"/>
      <c r="G173" s="57"/>
      <c r="H173" s="57"/>
      <c r="I173" s="57"/>
      <c r="J173" s="57"/>
      <c r="K173" s="57"/>
      <c r="L173" s="57"/>
    </row>
    <row r="174" spans="1:12" x14ac:dyDescent="0.25">
      <c r="A174" s="82"/>
      <c r="B174" s="82"/>
      <c r="C174" s="60"/>
      <c r="D174" s="57"/>
      <c r="E174" s="57"/>
      <c r="F174" s="57"/>
      <c r="G174" s="57"/>
      <c r="H174" s="57"/>
      <c r="I174" s="57"/>
      <c r="J174" s="57"/>
      <c r="K174" s="57"/>
      <c r="L174" s="57"/>
    </row>
    <row r="175" spans="1:12" x14ac:dyDescent="0.25">
      <c r="A175" s="82"/>
      <c r="B175" s="82"/>
      <c r="C175" s="60"/>
      <c r="D175" s="57"/>
      <c r="E175" s="57"/>
      <c r="F175" s="57"/>
      <c r="G175" s="57"/>
      <c r="H175" s="57"/>
      <c r="I175" s="57"/>
      <c r="J175" s="57"/>
      <c r="K175" s="57"/>
      <c r="L175" s="57"/>
    </row>
    <row r="176" spans="1:12" x14ac:dyDescent="0.25">
      <c r="A176" s="82"/>
      <c r="B176" s="82"/>
      <c r="C176" s="60"/>
      <c r="D176" s="57"/>
      <c r="E176" s="57"/>
      <c r="F176" s="57"/>
      <c r="G176" s="57"/>
      <c r="H176" s="57"/>
      <c r="I176" s="57"/>
      <c r="J176" s="57"/>
      <c r="K176" s="57"/>
      <c r="L176" s="57"/>
    </row>
    <row r="177" spans="1:12" x14ac:dyDescent="0.25">
      <c r="A177" s="82"/>
      <c r="B177" s="82"/>
      <c r="C177" s="60"/>
      <c r="D177" s="57"/>
      <c r="E177" s="57"/>
      <c r="F177" s="57"/>
      <c r="G177" s="57"/>
      <c r="H177" s="57"/>
      <c r="I177" s="57"/>
      <c r="J177" s="57"/>
      <c r="K177" s="57"/>
      <c r="L177" s="57"/>
    </row>
    <row r="178" spans="1:12" x14ac:dyDescent="0.25">
      <c r="A178" s="82"/>
      <c r="B178" s="82"/>
      <c r="C178" s="60"/>
      <c r="D178" s="57"/>
      <c r="E178" s="57"/>
      <c r="F178" s="57"/>
      <c r="G178" s="57"/>
      <c r="H178" s="57"/>
      <c r="I178" s="57"/>
      <c r="J178" s="57"/>
      <c r="K178" s="57"/>
      <c r="L178" s="57"/>
    </row>
    <row r="180" spans="1:12" x14ac:dyDescent="0.25">
      <c r="B180" s="40" t="s">
        <v>52</v>
      </c>
      <c r="C180" t="s">
        <v>78</v>
      </c>
      <c r="F180" s="2" t="s">
        <v>116</v>
      </c>
      <c r="H180" t="s">
        <v>119</v>
      </c>
    </row>
    <row r="181" spans="1:12" ht="15" customHeight="1" x14ac:dyDescent="0.25">
      <c r="C181" s="186" t="s">
        <v>117</v>
      </c>
      <c r="D181" s="186"/>
      <c r="E181" s="186"/>
      <c r="F181" s="2"/>
      <c r="G181" s="2"/>
      <c r="H181" s="2" t="s">
        <v>164</v>
      </c>
      <c r="I181" s="2"/>
      <c r="J181" s="2"/>
      <c r="K181" s="2"/>
    </row>
    <row r="182" spans="1:12" ht="15" customHeight="1" x14ac:dyDescent="0.25">
      <c r="C182" s="186" t="s">
        <v>118</v>
      </c>
      <c r="D182" s="186"/>
      <c r="E182" s="186"/>
      <c r="F182" s="2"/>
      <c r="G182" s="2"/>
      <c r="H182" s="2" t="s">
        <v>165</v>
      </c>
      <c r="I182" s="2"/>
      <c r="J182" s="2"/>
      <c r="K182" s="2"/>
    </row>
    <row r="183" spans="1:12" x14ac:dyDescent="0.25">
      <c r="B183" s="40" t="s">
        <v>57</v>
      </c>
      <c r="C183" s="2" t="s">
        <v>199</v>
      </c>
      <c r="G183" s="2"/>
    </row>
  </sheetData>
  <mergeCells count="36">
    <mergeCell ref="C182:E182"/>
    <mergeCell ref="A105:B105"/>
    <mergeCell ref="A129:A130"/>
    <mergeCell ref="B129:B130"/>
    <mergeCell ref="C129:D129"/>
    <mergeCell ref="A150:B150"/>
    <mergeCell ref="C181:E181"/>
    <mergeCell ref="A64:B64"/>
    <mergeCell ref="B83:L83"/>
    <mergeCell ref="A84:A85"/>
    <mergeCell ref="B84:B85"/>
    <mergeCell ref="C84:D84"/>
    <mergeCell ref="E84:F84"/>
    <mergeCell ref="G84:H84"/>
    <mergeCell ref="I84:J84"/>
    <mergeCell ref="K84:L84"/>
    <mergeCell ref="A32:B32"/>
    <mergeCell ref="B42:L42"/>
    <mergeCell ref="A43:A44"/>
    <mergeCell ref="B43:B44"/>
    <mergeCell ref="C43:D43"/>
    <mergeCell ref="E43:F43"/>
    <mergeCell ref="G43:H43"/>
    <mergeCell ref="I43:J43"/>
    <mergeCell ref="A11:A12"/>
    <mergeCell ref="B11:B12"/>
    <mergeCell ref="C11:D11"/>
    <mergeCell ref="E11:F11"/>
    <mergeCell ref="G11:H11"/>
    <mergeCell ref="I11:J11"/>
    <mergeCell ref="B2:C2"/>
    <mergeCell ref="A4:L4"/>
    <mergeCell ref="A6:L6"/>
    <mergeCell ref="A7:L7"/>
    <mergeCell ref="A8:L8"/>
    <mergeCell ref="B10:L10"/>
  </mergeCells>
  <hyperlinks>
    <hyperlink ref="A8" r:id="rId1" xr:uid="{B7D5E782-648F-451D-9615-B8340D871AA5}"/>
  </hyperlinks>
  <pageMargins left="0" right="0" top="0.15748031496062992" bottom="0.15748031496062992" header="0" footer="0"/>
  <pageSetup scale="89" orientation="landscape" r:id="rId2"/>
  <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917B92-4293-48DE-A804-2A39B0A8E32C}">
  <dimension ref="A1:E43"/>
  <sheetViews>
    <sheetView workbookViewId="0">
      <selection activeCell="A4" sqref="A4:B4"/>
    </sheetView>
  </sheetViews>
  <sheetFormatPr baseColWidth="10" defaultRowHeight="13.5" x14ac:dyDescent="0.25"/>
  <cols>
    <col min="1" max="1" width="5.140625" style="98" customWidth="1"/>
    <col min="2" max="2" width="62.140625" style="84" bestFit="1" customWidth="1"/>
    <col min="3" max="3" width="18.28515625" style="97" customWidth="1"/>
    <col min="4" max="4" width="14.42578125" style="84" hidden="1" customWidth="1"/>
    <col min="5" max="5" width="16.85546875" style="84" hidden="1" customWidth="1"/>
    <col min="6" max="256" width="11.42578125" style="84"/>
    <col min="257" max="257" width="5.140625" style="84" customWidth="1"/>
    <col min="258" max="258" width="62.140625" style="84" bestFit="1" customWidth="1"/>
    <col min="259" max="259" width="18.28515625" style="84" customWidth="1"/>
    <col min="260" max="261" width="0" style="84" hidden="1" customWidth="1"/>
    <col min="262" max="512" width="11.42578125" style="84"/>
    <col min="513" max="513" width="5.140625" style="84" customWidth="1"/>
    <col min="514" max="514" width="62.140625" style="84" bestFit="1" customWidth="1"/>
    <col min="515" max="515" width="18.28515625" style="84" customWidth="1"/>
    <col min="516" max="517" width="0" style="84" hidden="1" customWidth="1"/>
    <col min="518" max="768" width="11.42578125" style="84"/>
    <col min="769" max="769" width="5.140625" style="84" customWidth="1"/>
    <col min="770" max="770" width="62.140625" style="84" bestFit="1" customWidth="1"/>
    <col min="771" max="771" width="18.28515625" style="84" customWidth="1"/>
    <col min="772" max="773" width="0" style="84" hidden="1" customWidth="1"/>
    <col min="774" max="1024" width="11.42578125" style="84"/>
    <col min="1025" max="1025" width="5.140625" style="84" customWidth="1"/>
    <col min="1026" max="1026" width="62.140625" style="84" bestFit="1" customWidth="1"/>
    <col min="1027" max="1027" width="18.28515625" style="84" customWidth="1"/>
    <col min="1028" max="1029" width="0" style="84" hidden="1" customWidth="1"/>
    <col min="1030" max="1280" width="11.42578125" style="84"/>
    <col min="1281" max="1281" width="5.140625" style="84" customWidth="1"/>
    <col min="1282" max="1282" width="62.140625" style="84" bestFit="1" customWidth="1"/>
    <col min="1283" max="1283" width="18.28515625" style="84" customWidth="1"/>
    <col min="1284" max="1285" width="0" style="84" hidden="1" customWidth="1"/>
    <col min="1286" max="1536" width="11.42578125" style="84"/>
    <col min="1537" max="1537" width="5.140625" style="84" customWidth="1"/>
    <col min="1538" max="1538" width="62.140625" style="84" bestFit="1" customWidth="1"/>
    <col min="1539" max="1539" width="18.28515625" style="84" customWidth="1"/>
    <col min="1540" max="1541" width="0" style="84" hidden="1" customWidth="1"/>
    <col min="1542" max="1792" width="11.42578125" style="84"/>
    <col min="1793" max="1793" width="5.140625" style="84" customWidth="1"/>
    <col min="1794" max="1794" width="62.140625" style="84" bestFit="1" customWidth="1"/>
    <col min="1795" max="1795" width="18.28515625" style="84" customWidth="1"/>
    <col min="1796" max="1797" width="0" style="84" hidden="1" customWidth="1"/>
    <col min="1798" max="2048" width="11.42578125" style="84"/>
    <col min="2049" max="2049" width="5.140625" style="84" customWidth="1"/>
    <col min="2050" max="2050" width="62.140625" style="84" bestFit="1" customWidth="1"/>
    <col min="2051" max="2051" width="18.28515625" style="84" customWidth="1"/>
    <col min="2052" max="2053" width="0" style="84" hidden="1" customWidth="1"/>
    <col min="2054" max="2304" width="11.42578125" style="84"/>
    <col min="2305" max="2305" width="5.140625" style="84" customWidth="1"/>
    <col min="2306" max="2306" width="62.140625" style="84" bestFit="1" customWidth="1"/>
    <col min="2307" max="2307" width="18.28515625" style="84" customWidth="1"/>
    <col min="2308" max="2309" width="0" style="84" hidden="1" customWidth="1"/>
    <col min="2310" max="2560" width="11.42578125" style="84"/>
    <col min="2561" max="2561" width="5.140625" style="84" customWidth="1"/>
    <col min="2562" max="2562" width="62.140625" style="84" bestFit="1" customWidth="1"/>
    <col min="2563" max="2563" width="18.28515625" style="84" customWidth="1"/>
    <col min="2564" max="2565" width="0" style="84" hidden="1" customWidth="1"/>
    <col min="2566" max="2816" width="11.42578125" style="84"/>
    <col min="2817" max="2817" width="5.140625" style="84" customWidth="1"/>
    <col min="2818" max="2818" width="62.140625" style="84" bestFit="1" customWidth="1"/>
    <col min="2819" max="2819" width="18.28515625" style="84" customWidth="1"/>
    <col min="2820" max="2821" width="0" style="84" hidden="1" customWidth="1"/>
    <col min="2822" max="3072" width="11.42578125" style="84"/>
    <col min="3073" max="3073" width="5.140625" style="84" customWidth="1"/>
    <col min="3074" max="3074" width="62.140625" style="84" bestFit="1" customWidth="1"/>
    <col min="3075" max="3075" width="18.28515625" style="84" customWidth="1"/>
    <col min="3076" max="3077" width="0" style="84" hidden="1" customWidth="1"/>
    <col min="3078" max="3328" width="11.42578125" style="84"/>
    <col min="3329" max="3329" width="5.140625" style="84" customWidth="1"/>
    <col min="3330" max="3330" width="62.140625" style="84" bestFit="1" customWidth="1"/>
    <col min="3331" max="3331" width="18.28515625" style="84" customWidth="1"/>
    <col min="3332" max="3333" width="0" style="84" hidden="1" customWidth="1"/>
    <col min="3334" max="3584" width="11.42578125" style="84"/>
    <col min="3585" max="3585" width="5.140625" style="84" customWidth="1"/>
    <col min="3586" max="3586" width="62.140625" style="84" bestFit="1" customWidth="1"/>
    <col min="3587" max="3587" width="18.28515625" style="84" customWidth="1"/>
    <col min="3588" max="3589" width="0" style="84" hidden="1" customWidth="1"/>
    <col min="3590" max="3840" width="11.42578125" style="84"/>
    <col min="3841" max="3841" width="5.140625" style="84" customWidth="1"/>
    <col min="3842" max="3842" width="62.140625" style="84" bestFit="1" customWidth="1"/>
    <col min="3843" max="3843" width="18.28515625" style="84" customWidth="1"/>
    <col min="3844" max="3845" width="0" style="84" hidden="1" customWidth="1"/>
    <col min="3846" max="4096" width="11.42578125" style="84"/>
    <col min="4097" max="4097" width="5.140625" style="84" customWidth="1"/>
    <col min="4098" max="4098" width="62.140625" style="84" bestFit="1" customWidth="1"/>
    <col min="4099" max="4099" width="18.28515625" style="84" customWidth="1"/>
    <col min="4100" max="4101" width="0" style="84" hidden="1" customWidth="1"/>
    <col min="4102" max="4352" width="11.42578125" style="84"/>
    <col min="4353" max="4353" width="5.140625" style="84" customWidth="1"/>
    <col min="4354" max="4354" width="62.140625" style="84" bestFit="1" customWidth="1"/>
    <col min="4355" max="4355" width="18.28515625" style="84" customWidth="1"/>
    <col min="4356" max="4357" width="0" style="84" hidden="1" customWidth="1"/>
    <col min="4358" max="4608" width="11.42578125" style="84"/>
    <col min="4609" max="4609" width="5.140625" style="84" customWidth="1"/>
    <col min="4610" max="4610" width="62.140625" style="84" bestFit="1" customWidth="1"/>
    <col min="4611" max="4611" width="18.28515625" style="84" customWidth="1"/>
    <col min="4612" max="4613" width="0" style="84" hidden="1" customWidth="1"/>
    <col min="4614" max="4864" width="11.42578125" style="84"/>
    <col min="4865" max="4865" width="5.140625" style="84" customWidth="1"/>
    <col min="4866" max="4866" width="62.140625" style="84" bestFit="1" customWidth="1"/>
    <col min="4867" max="4867" width="18.28515625" style="84" customWidth="1"/>
    <col min="4868" max="4869" width="0" style="84" hidden="1" customWidth="1"/>
    <col min="4870" max="5120" width="11.42578125" style="84"/>
    <col min="5121" max="5121" width="5.140625" style="84" customWidth="1"/>
    <col min="5122" max="5122" width="62.140625" style="84" bestFit="1" customWidth="1"/>
    <col min="5123" max="5123" width="18.28515625" style="84" customWidth="1"/>
    <col min="5124" max="5125" width="0" style="84" hidden="1" customWidth="1"/>
    <col min="5126" max="5376" width="11.42578125" style="84"/>
    <col min="5377" max="5377" width="5.140625" style="84" customWidth="1"/>
    <col min="5378" max="5378" width="62.140625" style="84" bestFit="1" customWidth="1"/>
    <col min="5379" max="5379" width="18.28515625" style="84" customWidth="1"/>
    <col min="5380" max="5381" width="0" style="84" hidden="1" customWidth="1"/>
    <col min="5382" max="5632" width="11.42578125" style="84"/>
    <col min="5633" max="5633" width="5.140625" style="84" customWidth="1"/>
    <col min="5634" max="5634" width="62.140625" style="84" bestFit="1" customWidth="1"/>
    <col min="5635" max="5635" width="18.28515625" style="84" customWidth="1"/>
    <col min="5636" max="5637" width="0" style="84" hidden="1" customWidth="1"/>
    <col min="5638" max="5888" width="11.42578125" style="84"/>
    <col min="5889" max="5889" width="5.140625" style="84" customWidth="1"/>
    <col min="5890" max="5890" width="62.140625" style="84" bestFit="1" customWidth="1"/>
    <col min="5891" max="5891" width="18.28515625" style="84" customWidth="1"/>
    <col min="5892" max="5893" width="0" style="84" hidden="1" customWidth="1"/>
    <col min="5894" max="6144" width="11.42578125" style="84"/>
    <col min="6145" max="6145" width="5.140625" style="84" customWidth="1"/>
    <col min="6146" max="6146" width="62.140625" style="84" bestFit="1" customWidth="1"/>
    <col min="6147" max="6147" width="18.28515625" style="84" customWidth="1"/>
    <col min="6148" max="6149" width="0" style="84" hidden="1" customWidth="1"/>
    <col min="6150" max="6400" width="11.42578125" style="84"/>
    <col min="6401" max="6401" width="5.140625" style="84" customWidth="1"/>
    <col min="6402" max="6402" width="62.140625" style="84" bestFit="1" customWidth="1"/>
    <col min="6403" max="6403" width="18.28515625" style="84" customWidth="1"/>
    <col min="6404" max="6405" width="0" style="84" hidden="1" customWidth="1"/>
    <col min="6406" max="6656" width="11.42578125" style="84"/>
    <col min="6657" max="6657" width="5.140625" style="84" customWidth="1"/>
    <col min="6658" max="6658" width="62.140625" style="84" bestFit="1" customWidth="1"/>
    <col min="6659" max="6659" width="18.28515625" style="84" customWidth="1"/>
    <col min="6660" max="6661" width="0" style="84" hidden="1" customWidth="1"/>
    <col min="6662" max="6912" width="11.42578125" style="84"/>
    <col min="6913" max="6913" width="5.140625" style="84" customWidth="1"/>
    <col min="6914" max="6914" width="62.140625" style="84" bestFit="1" customWidth="1"/>
    <col min="6915" max="6915" width="18.28515625" style="84" customWidth="1"/>
    <col min="6916" max="6917" width="0" style="84" hidden="1" customWidth="1"/>
    <col min="6918" max="7168" width="11.42578125" style="84"/>
    <col min="7169" max="7169" width="5.140625" style="84" customWidth="1"/>
    <col min="7170" max="7170" width="62.140625" style="84" bestFit="1" customWidth="1"/>
    <col min="7171" max="7171" width="18.28515625" style="84" customWidth="1"/>
    <col min="7172" max="7173" width="0" style="84" hidden="1" customWidth="1"/>
    <col min="7174" max="7424" width="11.42578125" style="84"/>
    <col min="7425" max="7425" width="5.140625" style="84" customWidth="1"/>
    <col min="7426" max="7426" width="62.140625" style="84" bestFit="1" customWidth="1"/>
    <col min="7427" max="7427" width="18.28515625" style="84" customWidth="1"/>
    <col min="7428" max="7429" width="0" style="84" hidden="1" customWidth="1"/>
    <col min="7430" max="7680" width="11.42578125" style="84"/>
    <col min="7681" max="7681" width="5.140625" style="84" customWidth="1"/>
    <col min="7682" max="7682" width="62.140625" style="84" bestFit="1" customWidth="1"/>
    <col min="7683" max="7683" width="18.28515625" style="84" customWidth="1"/>
    <col min="7684" max="7685" width="0" style="84" hidden="1" customWidth="1"/>
    <col min="7686" max="7936" width="11.42578125" style="84"/>
    <col min="7937" max="7937" width="5.140625" style="84" customWidth="1"/>
    <col min="7938" max="7938" width="62.140625" style="84" bestFit="1" customWidth="1"/>
    <col min="7939" max="7939" width="18.28515625" style="84" customWidth="1"/>
    <col min="7940" max="7941" width="0" style="84" hidden="1" customWidth="1"/>
    <col min="7942" max="8192" width="11.42578125" style="84"/>
    <col min="8193" max="8193" width="5.140625" style="84" customWidth="1"/>
    <col min="8194" max="8194" width="62.140625" style="84" bestFit="1" customWidth="1"/>
    <col min="8195" max="8195" width="18.28515625" style="84" customWidth="1"/>
    <col min="8196" max="8197" width="0" style="84" hidden="1" customWidth="1"/>
    <col min="8198" max="8448" width="11.42578125" style="84"/>
    <col min="8449" max="8449" width="5.140625" style="84" customWidth="1"/>
    <col min="8450" max="8450" width="62.140625" style="84" bestFit="1" customWidth="1"/>
    <col min="8451" max="8451" width="18.28515625" style="84" customWidth="1"/>
    <col min="8452" max="8453" width="0" style="84" hidden="1" customWidth="1"/>
    <col min="8454" max="8704" width="11.42578125" style="84"/>
    <col min="8705" max="8705" width="5.140625" style="84" customWidth="1"/>
    <col min="8706" max="8706" width="62.140625" style="84" bestFit="1" customWidth="1"/>
    <col min="8707" max="8707" width="18.28515625" style="84" customWidth="1"/>
    <col min="8708" max="8709" width="0" style="84" hidden="1" customWidth="1"/>
    <col min="8710" max="8960" width="11.42578125" style="84"/>
    <col min="8961" max="8961" width="5.140625" style="84" customWidth="1"/>
    <col min="8962" max="8962" width="62.140625" style="84" bestFit="1" customWidth="1"/>
    <col min="8963" max="8963" width="18.28515625" style="84" customWidth="1"/>
    <col min="8964" max="8965" width="0" style="84" hidden="1" customWidth="1"/>
    <col min="8966" max="9216" width="11.42578125" style="84"/>
    <col min="9217" max="9217" width="5.140625" style="84" customWidth="1"/>
    <col min="9218" max="9218" width="62.140625" style="84" bestFit="1" customWidth="1"/>
    <col min="9219" max="9219" width="18.28515625" style="84" customWidth="1"/>
    <col min="9220" max="9221" width="0" style="84" hidden="1" customWidth="1"/>
    <col min="9222" max="9472" width="11.42578125" style="84"/>
    <col min="9473" max="9473" width="5.140625" style="84" customWidth="1"/>
    <col min="9474" max="9474" width="62.140625" style="84" bestFit="1" customWidth="1"/>
    <col min="9475" max="9475" width="18.28515625" style="84" customWidth="1"/>
    <col min="9476" max="9477" width="0" style="84" hidden="1" customWidth="1"/>
    <col min="9478" max="9728" width="11.42578125" style="84"/>
    <col min="9729" max="9729" width="5.140625" style="84" customWidth="1"/>
    <col min="9730" max="9730" width="62.140625" style="84" bestFit="1" customWidth="1"/>
    <col min="9731" max="9731" width="18.28515625" style="84" customWidth="1"/>
    <col min="9732" max="9733" width="0" style="84" hidden="1" customWidth="1"/>
    <col min="9734" max="9984" width="11.42578125" style="84"/>
    <col min="9985" max="9985" width="5.140625" style="84" customWidth="1"/>
    <col min="9986" max="9986" width="62.140625" style="84" bestFit="1" customWidth="1"/>
    <col min="9987" max="9987" width="18.28515625" style="84" customWidth="1"/>
    <col min="9988" max="9989" width="0" style="84" hidden="1" customWidth="1"/>
    <col min="9990" max="10240" width="11.42578125" style="84"/>
    <col min="10241" max="10241" width="5.140625" style="84" customWidth="1"/>
    <col min="10242" max="10242" width="62.140625" style="84" bestFit="1" customWidth="1"/>
    <col min="10243" max="10243" width="18.28515625" style="84" customWidth="1"/>
    <col min="10244" max="10245" width="0" style="84" hidden="1" customWidth="1"/>
    <col min="10246" max="10496" width="11.42578125" style="84"/>
    <col min="10497" max="10497" width="5.140625" style="84" customWidth="1"/>
    <col min="10498" max="10498" width="62.140625" style="84" bestFit="1" customWidth="1"/>
    <col min="10499" max="10499" width="18.28515625" style="84" customWidth="1"/>
    <col min="10500" max="10501" width="0" style="84" hidden="1" customWidth="1"/>
    <col min="10502" max="10752" width="11.42578125" style="84"/>
    <col min="10753" max="10753" width="5.140625" style="84" customWidth="1"/>
    <col min="10754" max="10754" width="62.140625" style="84" bestFit="1" customWidth="1"/>
    <col min="10755" max="10755" width="18.28515625" style="84" customWidth="1"/>
    <col min="10756" max="10757" width="0" style="84" hidden="1" customWidth="1"/>
    <col min="10758" max="11008" width="11.42578125" style="84"/>
    <col min="11009" max="11009" width="5.140625" style="84" customWidth="1"/>
    <col min="11010" max="11010" width="62.140625" style="84" bestFit="1" customWidth="1"/>
    <col min="11011" max="11011" width="18.28515625" style="84" customWidth="1"/>
    <col min="11012" max="11013" width="0" style="84" hidden="1" customWidth="1"/>
    <col min="11014" max="11264" width="11.42578125" style="84"/>
    <col min="11265" max="11265" width="5.140625" style="84" customWidth="1"/>
    <col min="11266" max="11266" width="62.140625" style="84" bestFit="1" customWidth="1"/>
    <col min="11267" max="11267" width="18.28515625" style="84" customWidth="1"/>
    <col min="11268" max="11269" width="0" style="84" hidden="1" customWidth="1"/>
    <col min="11270" max="11520" width="11.42578125" style="84"/>
    <col min="11521" max="11521" width="5.140625" style="84" customWidth="1"/>
    <col min="11522" max="11522" width="62.140625" style="84" bestFit="1" customWidth="1"/>
    <col min="11523" max="11523" width="18.28515625" style="84" customWidth="1"/>
    <col min="11524" max="11525" width="0" style="84" hidden="1" customWidth="1"/>
    <col min="11526" max="11776" width="11.42578125" style="84"/>
    <col min="11777" max="11777" width="5.140625" style="84" customWidth="1"/>
    <col min="11778" max="11778" width="62.140625" style="84" bestFit="1" customWidth="1"/>
    <col min="11779" max="11779" width="18.28515625" style="84" customWidth="1"/>
    <col min="11780" max="11781" width="0" style="84" hidden="1" customWidth="1"/>
    <col min="11782" max="12032" width="11.42578125" style="84"/>
    <col min="12033" max="12033" width="5.140625" style="84" customWidth="1"/>
    <col min="12034" max="12034" width="62.140625" style="84" bestFit="1" customWidth="1"/>
    <col min="12035" max="12035" width="18.28515625" style="84" customWidth="1"/>
    <col min="12036" max="12037" width="0" style="84" hidden="1" customWidth="1"/>
    <col min="12038" max="12288" width="11.42578125" style="84"/>
    <col min="12289" max="12289" width="5.140625" style="84" customWidth="1"/>
    <col min="12290" max="12290" width="62.140625" style="84" bestFit="1" customWidth="1"/>
    <col min="12291" max="12291" width="18.28515625" style="84" customWidth="1"/>
    <col min="12292" max="12293" width="0" style="84" hidden="1" customWidth="1"/>
    <col min="12294" max="12544" width="11.42578125" style="84"/>
    <col min="12545" max="12545" width="5.140625" style="84" customWidth="1"/>
    <col min="12546" max="12546" width="62.140625" style="84" bestFit="1" customWidth="1"/>
    <col min="12547" max="12547" width="18.28515625" style="84" customWidth="1"/>
    <col min="12548" max="12549" width="0" style="84" hidden="1" customWidth="1"/>
    <col min="12550" max="12800" width="11.42578125" style="84"/>
    <col min="12801" max="12801" width="5.140625" style="84" customWidth="1"/>
    <col min="12802" max="12802" width="62.140625" style="84" bestFit="1" customWidth="1"/>
    <col min="12803" max="12803" width="18.28515625" style="84" customWidth="1"/>
    <col min="12804" max="12805" width="0" style="84" hidden="1" customWidth="1"/>
    <col min="12806" max="13056" width="11.42578125" style="84"/>
    <col min="13057" max="13057" width="5.140625" style="84" customWidth="1"/>
    <col min="13058" max="13058" width="62.140625" style="84" bestFit="1" customWidth="1"/>
    <col min="13059" max="13059" width="18.28515625" style="84" customWidth="1"/>
    <col min="13060" max="13061" width="0" style="84" hidden="1" customWidth="1"/>
    <col min="13062" max="13312" width="11.42578125" style="84"/>
    <col min="13313" max="13313" width="5.140625" style="84" customWidth="1"/>
    <col min="13314" max="13314" width="62.140625" style="84" bestFit="1" customWidth="1"/>
    <col min="13315" max="13315" width="18.28515625" style="84" customWidth="1"/>
    <col min="13316" max="13317" width="0" style="84" hidden="1" customWidth="1"/>
    <col min="13318" max="13568" width="11.42578125" style="84"/>
    <col min="13569" max="13569" width="5.140625" style="84" customWidth="1"/>
    <col min="13570" max="13570" width="62.140625" style="84" bestFit="1" customWidth="1"/>
    <col min="13571" max="13571" width="18.28515625" style="84" customWidth="1"/>
    <col min="13572" max="13573" width="0" style="84" hidden="1" customWidth="1"/>
    <col min="13574" max="13824" width="11.42578125" style="84"/>
    <col min="13825" max="13825" width="5.140625" style="84" customWidth="1"/>
    <col min="13826" max="13826" width="62.140625" style="84" bestFit="1" customWidth="1"/>
    <col min="13827" max="13827" width="18.28515625" style="84" customWidth="1"/>
    <col min="13828" max="13829" width="0" style="84" hidden="1" customWidth="1"/>
    <col min="13830" max="14080" width="11.42578125" style="84"/>
    <col min="14081" max="14081" width="5.140625" style="84" customWidth="1"/>
    <col min="14082" max="14082" width="62.140625" style="84" bestFit="1" customWidth="1"/>
    <col min="14083" max="14083" width="18.28515625" style="84" customWidth="1"/>
    <col min="14084" max="14085" width="0" style="84" hidden="1" customWidth="1"/>
    <col min="14086" max="14336" width="11.42578125" style="84"/>
    <col min="14337" max="14337" width="5.140625" style="84" customWidth="1"/>
    <col min="14338" max="14338" width="62.140625" style="84" bestFit="1" customWidth="1"/>
    <col min="14339" max="14339" width="18.28515625" style="84" customWidth="1"/>
    <col min="14340" max="14341" width="0" style="84" hidden="1" customWidth="1"/>
    <col min="14342" max="14592" width="11.42578125" style="84"/>
    <col min="14593" max="14593" width="5.140625" style="84" customWidth="1"/>
    <col min="14594" max="14594" width="62.140625" style="84" bestFit="1" customWidth="1"/>
    <col min="14595" max="14595" width="18.28515625" style="84" customWidth="1"/>
    <col min="14596" max="14597" width="0" style="84" hidden="1" customWidth="1"/>
    <col min="14598" max="14848" width="11.42578125" style="84"/>
    <col min="14849" max="14849" width="5.140625" style="84" customWidth="1"/>
    <col min="14850" max="14850" width="62.140625" style="84" bestFit="1" customWidth="1"/>
    <col min="14851" max="14851" width="18.28515625" style="84" customWidth="1"/>
    <col min="14852" max="14853" width="0" style="84" hidden="1" customWidth="1"/>
    <col min="14854" max="15104" width="11.42578125" style="84"/>
    <col min="15105" max="15105" width="5.140625" style="84" customWidth="1"/>
    <col min="15106" max="15106" width="62.140625" style="84" bestFit="1" customWidth="1"/>
    <col min="15107" max="15107" width="18.28515625" style="84" customWidth="1"/>
    <col min="15108" max="15109" width="0" style="84" hidden="1" customWidth="1"/>
    <col min="15110" max="15360" width="11.42578125" style="84"/>
    <col min="15361" max="15361" width="5.140625" style="84" customWidth="1"/>
    <col min="15362" max="15362" width="62.140625" style="84" bestFit="1" customWidth="1"/>
    <col min="15363" max="15363" width="18.28515625" style="84" customWidth="1"/>
    <col min="15364" max="15365" width="0" style="84" hidden="1" customWidth="1"/>
    <col min="15366" max="15616" width="11.42578125" style="84"/>
    <col min="15617" max="15617" width="5.140625" style="84" customWidth="1"/>
    <col min="15618" max="15618" width="62.140625" style="84" bestFit="1" customWidth="1"/>
    <col min="15619" max="15619" width="18.28515625" style="84" customWidth="1"/>
    <col min="15620" max="15621" width="0" style="84" hidden="1" customWidth="1"/>
    <col min="15622" max="15872" width="11.42578125" style="84"/>
    <col min="15873" max="15873" width="5.140625" style="84" customWidth="1"/>
    <col min="15874" max="15874" width="62.140625" style="84" bestFit="1" customWidth="1"/>
    <col min="15875" max="15875" width="18.28515625" style="84" customWidth="1"/>
    <col min="15876" max="15877" width="0" style="84" hidden="1" customWidth="1"/>
    <col min="15878" max="16128" width="11.42578125" style="84"/>
    <col min="16129" max="16129" width="5.140625" style="84" customWidth="1"/>
    <col min="16130" max="16130" width="62.140625" style="84" bestFit="1" customWidth="1"/>
    <col min="16131" max="16131" width="18.28515625" style="84" customWidth="1"/>
    <col min="16132" max="16133" width="0" style="84" hidden="1" customWidth="1"/>
    <col min="16134" max="16384" width="11.42578125" style="84"/>
  </cols>
  <sheetData>
    <row r="1" spans="1:5" ht="15" x14ac:dyDescent="0.3">
      <c r="A1" s="228" t="s">
        <v>1</v>
      </c>
      <c r="B1" s="228"/>
      <c r="C1" s="228"/>
      <c r="D1" s="228"/>
      <c r="E1" s="228"/>
    </row>
    <row r="2" spans="1:5" ht="15" x14ac:dyDescent="0.3">
      <c r="A2" s="228" t="s">
        <v>120</v>
      </c>
      <c r="B2" s="228"/>
      <c r="C2" s="228"/>
      <c r="D2" s="228"/>
      <c r="E2" s="228"/>
    </row>
    <row r="3" spans="1:5" ht="15" x14ac:dyDescent="0.3">
      <c r="A3" s="229" t="s">
        <v>181</v>
      </c>
      <c r="B3" s="229"/>
      <c r="C3" s="229"/>
      <c r="D3" s="229"/>
      <c r="E3" s="229"/>
    </row>
    <row r="4" spans="1:5" ht="60" x14ac:dyDescent="0.2">
      <c r="A4" s="230"/>
      <c r="B4" s="230"/>
      <c r="C4" s="139" t="s">
        <v>182</v>
      </c>
      <c r="D4" s="151" t="s">
        <v>127</v>
      </c>
      <c r="E4" s="151" t="s">
        <v>183</v>
      </c>
    </row>
    <row r="5" spans="1:5" ht="15.75" x14ac:dyDescent="0.25">
      <c r="A5" s="112"/>
      <c r="B5" s="112" t="s">
        <v>121</v>
      </c>
      <c r="C5" s="113">
        <v>110000000</v>
      </c>
      <c r="D5" s="113"/>
      <c r="E5" s="113">
        <f>+C5+D5</f>
        <v>110000000</v>
      </c>
    </row>
    <row r="6" spans="1:5" ht="17.25" thickBot="1" x14ac:dyDescent="0.35">
      <c r="A6" s="114"/>
      <c r="B6" s="115" t="s">
        <v>122</v>
      </c>
      <c r="C6" s="116">
        <f>SUM(C5)</f>
        <v>110000000</v>
      </c>
      <c r="D6" s="116">
        <f>SUM(D5)</f>
        <v>0</v>
      </c>
      <c r="E6" s="116">
        <f>SUM(E5)</f>
        <v>110000000</v>
      </c>
    </row>
    <row r="7" spans="1:5" ht="10.5" customHeight="1" x14ac:dyDescent="0.3">
      <c r="A7" s="117"/>
      <c r="B7" s="118"/>
      <c r="C7" s="119"/>
      <c r="D7" s="120"/>
      <c r="E7" s="120"/>
    </row>
    <row r="8" spans="1:5" ht="45" x14ac:dyDescent="0.3">
      <c r="A8" s="231"/>
      <c r="B8" s="231"/>
      <c r="C8" s="139" t="str">
        <f>+C4</f>
        <v>PRESUPUESTO 2025</v>
      </c>
      <c r="D8" s="151" t="s">
        <v>128</v>
      </c>
      <c r="E8" s="151" t="str">
        <f>+E4</f>
        <v>PRESUPUESTO AJUSTADO 2,025</v>
      </c>
    </row>
    <row r="9" spans="1:5" ht="15.75" x14ac:dyDescent="0.25">
      <c r="A9" s="121" t="s">
        <v>123</v>
      </c>
      <c r="B9" s="85" t="s">
        <v>140</v>
      </c>
      <c r="C9" s="86">
        <v>54637303.259999998</v>
      </c>
      <c r="D9" s="100"/>
      <c r="E9" s="86">
        <f>+C9+D9</f>
        <v>54637303.259999998</v>
      </c>
    </row>
    <row r="10" spans="1:5" ht="16.5" x14ac:dyDescent="0.3">
      <c r="A10" s="122"/>
      <c r="B10" s="87" t="s">
        <v>124</v>
      </c>
      <c r="C10" s="88">
        <f>SUM(C9)</f>
        <v>54637303.259999998</v>
      </c>
      <c r="D10" s="101">
        <f>SUM(D9)</f>
        <v>0</v>
      </c>
      <c r="E10" s="93">
        <f>SUM(E9)</f>
        <v>54637303.259999998</v>
      </c>
    </row>
    <row r="11" spans="1:5" ht="10.5" customHeight="1" x14ac:dyDescent="0.3">
      <c r="A11" s="123"/>
      <c r="B11" s="87"/>
      <c r="C11" s="88"/>
      <c r="D11" s="102"/>
      <c r="E11" s="102"/>
    </row>
    <row r="12" spans="1:5" ht="45" x14ac:dyDescent="0.25">
      <c r="A12" s="124"/>
      <c r="B12" s="124" t="s">
        <v>141</v>
      </c>
      <c r="C12" s="125" t="str">
        <f>+C8</f>
        <v>PRESUPUESTO 2025</v>
      </c>
      <c r="D12" s="152" t="s">
        <v>128</v>
      </c>
      <c r="E12" s="152" t="str">
        <f>+E8</f>
        <v>PRESUPUESTO AJUSTADO 2,025</v>
      </c>
    </row>
    <row r="13" spans="1:5" ht="15.75" x14ac:dyDescent="0.25">
      <c r="A13" s="122">
        <v>111</v>
      </c>
      <c r="B13" s="89" t="s">
        <v>14</v>
      </c>
      <c r="C13" s="90">
        <v>1166000</v>
      </c>
      <c r="D13" s="100"/>
      <c r="E13" s="90">
        <f>+C13+D13</f>
        <v>1166000</v>
      </c>
    </row>
    <row r="14" spans="1:5" ht="15.75" x14ac:dyDescent="0.25">
      <c r="A14" s="122">
        <v>113</v>
      </c>
      <c r="B14" s="89" t="s">
        <v>136</v>
      </c>
      <c r="C14" s="90">
        <v>130075</v>
      </c>
      <c r="D14" s="100"/>
      <c r="E14" s="90">
        <f>+C14+D14</f>
        <v>130075</v>
      </c>
    </row>
    <row r="15" spans="1:5" ht="15.75" x14ac:dyDescent="0.25">
      <c r="A15" s="122">
        <v>122</v>
      </c>
      <c r="B15" s="89" t="s">
        <v>16</v>
      </c>
      <c r="C15" s="90">
        <v>64244.05</v>
      </c>
      <c r="D15" s="100"/>
      <c r="E15" s="90">
        <f t="shared" ref="E15:E34" si="0">+C15+D15</f>
        <v>64244.05</v>
      </c>
    </row>
    <row r="16" spans="1:5" ht="15.75" x14ac:dyDescent="0.25">
      <c r="A16" s="122">
        <v>163</v>
      </c>
      <c r="B16" s="89" t="s">
        <v>17</v>
      </c>
      <c r="C16" s="90">
        <v>1310600.25</v>
      </c>
      <c r="D16" s="100"/>
      <c r="E16" s="90">
        <f t="shared" si="0"/>
        <v>1310600.25</v>
      </c>
    </row>
    <row r="17" spans="1:5" ht="15.75" x14ac:dyDescent="0.25">
      <c r="A17" s="122">
        <v>169</v>
      </c>
      <c r="B17" s="89" t="s">
        <v>167</v>
      </c>
      <c r="C17" s="90">
        <v>66884.600000000006</v>
      </c>
      <c r="D17" s="100"/>
      <c r="E17" s="90">
        <f t="shared" si="0"/>
        <v>66884.600000000006</v>
      </c>
    </row>
    <row r="18" spans="1:5" ht="15.75" x14ac:dyDescent="0.25">
      <c r="A18" s="122">
        <v>171</v>
      </c>
      <c r="B18" s="89" t="s">
        <v>142</v>
      </c>
      <c r="C18" s="90">
        <v>82130</v>
      </c>
      <c r="D18" s="100"/>
      <c r="E18" s="90">
        <f t="shared" si="0"/>
        <v>82130</v>
      </c>
    </row>
    <row r="19" spans="1:5" ht="15.75" x14ac:dyDescent="0.25">
      <c r="A19" s="122">
        <v>174</v>
      </c>
      <c r="B19" s="89" t="s">
        <v>18</v>
      </c>
      <c r="C19" s="90">
        <v>127931</v>
      </c>
      <c r="D19" s="100"/>
      <c r="E19" s="90">
        <f t="shared" si="0"/>
        <v>127931</v>
      </c>
    </row>
    <row r="20" spans="1:5" ht="15.75" x14ac:dyDescent="0.25">
      <c r="A20" s="122">
        <v>197</v>
      </c>
      <c r="B20" s="89" t="s">
        <v>20</v>
      </c>
      <c r="C20" s="91">
        <v>592800</v>
      </c>
      <c r="D20" s="100"/>
      <c r="E20" s="90">
        <f t="shared" si="0"/>
        <v>592800</v>
      </c>
    </row>
    <row r="21" spans="1:5" ht="15.75" x14ac:dyDescent="0.25">
      <c r="A21" s="122">
        <v>199</v>
      </c>
      <c r="B21" s="89" t="s">
        <v>21</v>
      </c>
      <c r="C21" s="90">
        <v>706924.9</v>
      </c>
      <c r="D21" s="100"/>
      <c r="E21" s="90">
        <f t="shared" si="0"/>
        <v>706924.9</v>
      </c>
    </row>
    <row r="22" spans="1:5" ht="15.75" x14ac:dyDescent="0.25">
      <c r="A22" s="122">
        <v>243</v>
      </c>
      <c r="B22" s="89" t="s">
        <v>48</v>
      </c>
      <c r="C22" s="90">
        <v>154711.24</v>
      </c>
      <c r="D22" s="100"/>
      <c r="E22" s="90">
        <f t="shared" si="0"/>
        <v>154711.24</v>
      </c>
    </row>
    <row r="23" spans="1:5" ht="15.75" x14ac:dyDescent="0.25">
      <c r="A23" s="122">
        <v>261</v>
      </c>
      <c r="B23" s="89" t="s">
        <v>26</v>
      </c>
      <c r="C23" s="91">
        <v>836414.94</v>
      </c>
      <c r="D23" s="100"/>
      <c r="E23" s="90">
        <f t="shared" si="0"/>
        <v>836414.94</v>
      </c>
    </row>
    <row r="24" spans="1:5" ht="15.75" x14ac:dyDescent="0.25">
      <c r="A24" s="122">
        <v>262</v>
      </c>
      <c r="B24" s="89" t="s">
        <v>27</v>
      </c>
      <c r="C24" s="90">
        <v>17000</v>
      </c>
      <c r="D24" s="100"/>
      <c r="E24" s="90">
        <f t="shared" si="0"/>
        <v>17000</v>
      </c>
    </row>
    <row r="25" spans="1:5" ht="15.75" x14ac:dyDescent="0.25">
      <c r="A25" s="122">
        <v>266</v>
      </c>
      <c r="B25" s="89" t="s">
        <v>28</v>
      </c>
      <c r="C25" s="91">
        <v>880347.34</v>
      </c>
      <c r="D25" s="100"/>
      <c r="E25" s="90">
        <f t="shared" si="0"/>
        <v>880347.34</v>
      </c>
    </row>
    <row r="26" spans="1:5" ht="15.75" x14ac:dyDescent="0.25">
      <c r="A26" s="122">
        <v>267</v>
      </c>
      <c r="B26" s="89" t="s">
        <v>29</v>
      </c>
      <c r="C26" s="90">
        <v>180000</v>
      </c>
      <c r="D26" s="100"/>
      <c r="E26" s="90">
        <f t="shared" si="0"/>
        <v>180000</v>
      </c>
    </row>
    <row r="27" spans="1:5" ht="15.75" x14ac:dyDescent="0.25">
      <c r="A27" s="122">
        <v>268</v>
      </c>
      <c r="B27" s="89" t="s">
        <v>30</v>
      </c>
      <c r="C27" s="90">
        <v>154389</v>
      </c>
      <c r="D27" s="100"/>
      <c r="E27" s="90">
        <f t="shared" si="0"/>
        <v>154389</v>
      </c>
    </row>
    <row r="28" spans="1:5" ht="15.75" x14ac:dyDescent="0.25">
      <c r="A28" s="122">
        <v>269</v>
      </c>
      <c r="B28" s="92" t="s">
        <v>31</v>
      </c>
      <c r="C28" s="90">
        <v>10000</v>
      </c>
      <c r="D28" s="100"/>
      <c r="E28" s="90">
        <f t="shared" si="0"/>
        <v>10000</v>
      </c>
    </row>
    <row r="29" spans="1:5" ht="15.75" x14ac:dyDescent="0.25">
      <c r="A29" s="122">
        <v>292</v>
      </c>
      <c r="B29" s="89" t="s">
        <v>33</v>
      </c>
      <c r="C29" s="90">
        <v>262316.5</v>
      </c>
      <c r="D29" s="100"/>
      <c r="E29" s="90">
        <f t="shared" si="0"/>
        <v>262316.5</v>
      </c>
    </row>
    <row r="30" spans="1:5" ht="15.75" x14ac:dyDescent="0.25">
      <c r="A30" s="122">
        <v>295</v>
      </c>
      <c r="B30" s="89" t="s">
        <v>34</v>
      </c>
      <c r="C30" s="91">
        <v>32456859.84</v>
      </c>
      <c r="D30" s="100"/>
      <c r="E30" s="90">
        <f t="shared" si="0"/>
        <v>32456859.84</v>
      </c>
    </row>
    <row r="31" spans="1:5" ht="15.75" x14ac:dyDescent="0.25">
      <c r="A31" s="122">
        <v>297</v>
      </c>
      <c r="B31" s="89" t="s">
        <v>35</v>
      </c>
      <c r="C31" s="90">
        <v>45600.32</v>
      </c>
      <c r="D31" s="100"/>
      <c r="E31" s="90">
        <f t="shared" si="0"/>
        <v>45600.32</v>
      </c>
    </row>
    <row r="32" spans="1:5" ht="15.75" x14ac:dyDescent="0.25">
      <c r="A32" s="122">
        <v>298</v>
      </c>
      <c r="B32" s="89" t="s">
        <v>36</v>
      </c>
      <c r="C32" s="90">
        <v>400000</v>
      </c>
      <c r="D32" s="100"/>
      <c r="E32" s="90">
        <f t="shared" si="0"/>
        <v>400000</v>
      </c>
    </row>
    <row r="33" spans="1:5" ht="15.75" x14ac:dyDescent="0.25">
      <c r="A33" s="122">
        <v>299</v>
      </c>
      <c r="B33" s="89" t="s">
        <v>37</v>
      </c>
      <c r="C33" s="90">
        <v>300000</v>
      </c>
      <c r="D33" s="100"/>
      <c r="E33" s="90">
        <f>+C33+D33</f>
        <v>300000</v>
      </c>
    </row>
    <row r="34" spans="1:5" ht="15.75" x14ac:dyDescent="0.25">
      <c r="A34" s="122">
        <v>323</v>
      </c>
      <c r="B34" s="89" t="s">
        <v>137</v>
      </c>
      <c r="C34" s="90">
        <v>15417467.76</v>
      </c>
      <c r="D34" s="100"/>
      <c r="E34" s="90">
        <f t="shared" si="0"/>
        <v>15417467.76</v>
      </c>
    </row>
    <row r="35" spans="1:5" ht="17.25" thickBot="1" x14ac:dyDescent="0.35">
      <c r="A35" s="126"/>
      <c r="B35" s="127" t="s">
        <v>148</v>
      </c>
      <c r="C35" s="128">
        <f>SUM(C13:C34)</f>
        <v>55362696.739999995</v>
      </c>
      <c r="D35" s="116">
        <f>SUM(D13:D34)</f>
        <v>0</v>
      </c>
      <c r="E35" s="116">
        <f>SUM(E13:E34)</f>
        <v>55362696.739999995</v>
      </c>
    </row>
    <row r="36" spans="1:5" ht="16.5" x14ac:dyDescent="0.3">
      <c r="A36" s="85"/>
      <c r="B36" s="87" t="s">
        <v>125</v>
      </c>
      <c r="C36" s="93">
        <f>+C35+C10</f>
        <v>110000000</v>
      </c>
      <c r="D36" s="93">
        <f>+D35+D10</f>
        <v>0</v>
      </c>
      <c r="E36" s="93">
        <f>+E35+E10</f>
        <v>110000000</v>
      </c>
    </row>
    <row r="37" spans="1:5" ht="16.5" x14ac:dyDescent="0.3">
      <c r="A37" s="94"/>
      <c r="B37" s="95"/>
      <c r="C37" s="96"/>
    </row>
    <row r="38" spans="1:5" x14ac:dyDescent="0.25">
      <c r="A38" s="184"/>
    </row>
    <row r="39" spans="1:5" x14ac:dyDescent="0.25">
      <c r="A39" s="184"/>
    </row>
    <row r="40" spans="1:5" x14ac:dyDescent="0.25">
      <c r="C40" s="99"/>
    </row>
    <row r="41" spans="1:5" ht="13.5" customHeight="1" x14ac:dyDescent="0.2">
      <c r="A41" s="227" t="s">
        <v>126</v>
      </c>
      <c r="B41" s="227"/>
      <c r="C41" s="227"/>
    </row>
    <row r="42" spans="1:5" ht="18.75" customHeight="1" x14ac:dyDescent="0.2">
      <c r="A42" s="227" t="s">
        <v>76</v>
      </c>
      <c r="B42" s="227"/>
      <c r="C42" s="227"/>
    </row>
    <row r="43" spans="1:5" ht="18.75" customHeight="1" x14ac:dyDescent="0.2">
      <c r="A43" s="227" t="s">
        <v>77</v>
      </c>
      <c r="B43" s="227"/>
      <c r="C43" s="227"/>
    </row>
  </sheetData>
  <mergeCells count="8">
    <mergeCell ref="A42:C42"/>
    <mergeCell ref="A43:C43"/>
    <mergeCell ref="A1:E1"/>
    <mergeCell ref="A2:E2"/>
    <mergeCell ref="A3:E3"/>
    <mergeCell ref="A4:B4"/>
    <mergeCell ref="A8:B8"/>
    <mergeCell ref="A41:C41"/>
  </mergeCells>
  <pageMargins left="0.8" right="0.11811023622047245" top="0.11811023622047245" bottom="0.11811023622047245" header="0.11811023622047245" footer="0.11811023622047245"/>
  <pageSetup orientation="portrait" verticalDpi="3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8A7784-BBAA-4B01-8AD3-03AC5510CF5C}">
  <dimension ref="A1:E43"/>
  <sheetViews>
    <sheetView topLeftCell="A35" workbookViewId="0">
      <selection activeCell="A35" sqref="A35"/>
    </sheetView>
  </sheetViews>
  <sheetFormatPr baseColWidth="10" defaultRowHeight="13.5" x14ac:dyDescent="0.25"/>
  <cols>
    <col min="1" max="1" width="5.140625" style="98" customWidth="1"/>
    <col min="2" max="2" width="62.140625" style="84" bestFit="1" customWidth="1"/>
    <col min="3" max="3" width="18.28515625" style="97" customWidth="1"/>
    <col min="4" max="4" width="14.42578125" style="84" hidden="1" customWidth="1"/>
    <col min="5" max="5" width="16.85546875" style="84" hidden="1" customWidth="1"/>
    <col min="6" max="256" width="11.42578125" style="84"/>
    <col min="257" max="257" width="5.140625" style="84" customWidth="1"/>
    <col min="258" max="258" width="62.140625" style="84" bestFit="1" customWidth="1"/>
    <col min="259" max="259" width="18.28515625" style="84" customWidth="1"/>
    <col min="260" max="261" width="0" style="84" hidden="1" customWidth="1"/>
    <col min="262" max="512" width="11.42578125" style="84"/>
    <col min="513" max="513" width="5.140625" style="84" customWidth="1"/>
    <col min="514" max="514" width="62.140625" style="84" bestFit="1" customWidth="1"/>
    <col min="515" max="515" width="18.28515625" style="84" customWidth="1"/>
    <col min="516" max="517" width="0" style="84" hidden="1" customWidth="1"/>
    <col min="518" max="768" width="11.42578125" style="84"/>
    <col min="769" max="769" width="5.140625" style="84" customWidth="1"/>
    <col min="770" max="770" width="62.140625" style="84" bestFit="1" customWidth="1"/>
    <col min="771" max="771" width="18.28515625" style="84" customWidth="1"/>
    <col min="772" max="773" width="0" style="84" hidden="1" customWidth="1"/>
    <col min="774" max="1024" width="11.42578125" style="84"/>
    <col min="1025" max="1025" width="5.140625" style="84" customWidth="1"/>
    <col min="1026" max="1026" width="62.140625" style="84" bestFit="1" customWidth="1"/>
    <col min="1027" max="1027" width="18.28515625" style="84" customWidth="1"/>
    <col min="1028" max="1029" width="0" style="84" hidden="1" customWidth="1"/>
    <col min="1030" max="1280" width="11.42578125" style="84"/>
    <col min="1281" max="1281" width="5.140625" style="84" customWidth="1"/>
    <col min="1282" max="1282" width="62.140625" style="84" bestFit="1" customWidth="1"/>
    <col min="1283" max="1283" width="18.28515625" style="84" customWidth="1"/>
    <col min="1284" max="1285" width="0" style="84" hidden="1" customWidth="1"/>
    <col min="1286" max="1536" width="11.42578125" style="84"/>
    <col min="1537" max="1537" width="5.140625" style="84" customWidth="1"/>
    <col min="1538" max="1538" width="62.140625" style="84" bestFit="1" customWidth="1"/>
    <col min="1539" max="1539" width="18.28515625" style="84" customWidth="1"/>
    <col min="1540" max="1541" width="0" style="84" hidden="1" customWidth="1"/>
    <col min="1542" max="1792" width="11.42578125" style="84"/>
    <col min="1793" max="1793" width="5.140625" style="84" customWidth="1"/>
    <col min="1794" max="1794" width="62.140625" style="84" bestFit="1" customWidth="1"/>
    <col min="1795" max="1795" width="18.28515625" style="84" customWidth="1"/>
    <col min="1796" max="1797" width="0" style="84" hidden="1" customWidth="1"/>
    <col min="1798" max="2048" width="11.42578125" style="84"/>
    <col min="2049" max="2049" width="5.140625" style="84" customWidth="1"/>
    <col min="2050" max="2050" width="62.140625" style="84" bestFit="1" customWidth="1"/>
    <col min="2051" max="2051" width="18.28515625" style="84" customWidth="1"/>
    <col min="2052" max="2053" width="0" style="84" hidden="1" customWidth="1"/>
    <col min="2054" max="2304" width="11.42578125" style="84"/>
    <col min="2305" max="2305" width="5.140625" style="84" customWidth="1"/>
    <col min="2306" max="2306" width="62.140625" style="84" bestFit="1" customWidth="1"/>
    <col min="2307" max="2307" width="18.28515625" style="84" customWidth="1"/>
    <col min="2308" max="2309" width="0" style="84" hidden="1" customWidth="1"/>
    <col min="2310" max="2560" width="11.42578125" style="84"/>
    <col min="2561" max="2561" width="5.140625" style="84" customWidth="1"/>
    <col min="2562" max="2562" width="62.140625" style="84" bestFit="1" customWidth="1"/>
    <col min="2563" max="2563" width="18.28515625" style="84" customWidth="1"/>
    <col min="2564" max="2565" width="0" style="84" hidden="1" customWidth="1"/>
    <col min="2566" max="2816" width="11.42578125" style="84"/>
    <col min="2817" max="2817" width="5.140625" style="84" customWidth="1"/>
    <col min="2818" max="2818" width="62.140625" style="84" bestFit="1" customWidth="1"/>
    <col min="2819" max="2819" width="18.28515625" style="84" customWidth="1"/>
    <col min="2820" max="2821" width="0" style="84" hidden="1" customWidth="1"/>
    <col min="2822" max="3072" width="11.42578125" style="84"/>
    <col min="3073" max="3073" width="5.140625" style="84" customWidth="1"/>
    <col min="3074" max="3074" width="62.140625" style="84" bestFit="1" customWidth="1"/>
    <col min="3075" max="3075" width="18.28515625" style="84" customWidth="1"/>
    <col min="3076" max="3077" width="0" style="84" hidden="1" customWidth="1"/>
    <col min="3078" max="3328" width="11.42578125" style="84"/>
    <col min="3329" max="3329" width="5.140625" style="84" customWidth="1"/>
    <col min="3330" max="3330" width="62.140625" style="84" bestFit="1" customWidth="1"/>
    <col min="3331" max="3331" width="18.28515625" style="84" customWidth="1"/>
    <col min="3332" max="3333" width="0" style="84" hidden="1" customWidth="1"/>
    <col min="3334" max="3584" width="11.42578125" style="84"/>
    <col min="3585" max="3585" width="5.140625" style="84" customWidth="1"/>
    <col min="3586" max="3586" width="62.140625" style="84" bestFit="1" customWidth="1"/>
    <col min="3587" max="3587" width="18.28515625" style="84" customWidth="1"/>
    <col min="3588" max="3589" width="0" style="84" hidden="1" customWidth="1"/>
    <col min="3590" max="3840" width="11.42578125" style="84"/>
    <col min="3841" max="3841" width="5.140625" style="84" customWidth="1"/>
    <col min="3842" max="3842" width="62.140625" style="84" bestFit="1" customWidth="1"/>
    <col min="3843" max="3843" width="18.28515625" style="84" customWidth="1"/>
    <col min="3844" max="3845" width="0" style="84" hidden="1" customWidth="1"/>
    <col min="3846" max="4096" width="11.42578125" style="84"/>
    <col min="4097" max="4097" width="5.140625" style="84" customWidth="1"/>
    <col min="4098" max="4098" width="62.140625" style="84" bestFit="1" customWidth="1"/>
    <col min="4099" max="4099" width="18.28515625" style="84" customWidth="1"/>
    <col min="4100" max="4101" width="0" style="84" hidden="1" customWidth="1"/>
    <col min="4102" max="4352" width="11.42578125" style="84"/>
    <col min="4353" max="4353" width="5.140625" style="84" customWidth="1"/>
    <col min="4354" max="4354" width="62.140625" style="84" bestFit="1" customWidth="1"/>
    <col min="4355" max="4355" width="18.28515625" style="84" customWidth="1"/>
    <col min="4356" max="4357" width="0" style="84" hidden="1" customWidth="1"/>
    <col min="4358" max="4608" width="11.42578125" style="84"/>
    <col min="4609" max="4609" width="5.140625" style="84" customWidth="1"/>
    <col min="4610" max="4610" width="62.140625" style="84" bestFit="1" customWidth="1"/>
    <col min="4611" max="4611" width="18.28515625" style="84" customWidth="1"/>
    <col min="4612" max="4613" width="0" style="84" hidden="1" customWidth="1"/>
    <col min="4614" max="4864" width="11.42578125" style="84"/>
    <col min="4865" max="4865" width="5.140625" style="84" customWidth="1"/>
    <col min="4866" max="4866" width="62.140625" style="84" bestFit="1" customWidth="1"/>
    <col min="4867" max="4867" width="18.28515625" style="84" customWidth="1"/>
    <col min="4868" max="4869" width="0" style="84" hidden="1" customWidth="1"/>
    <col min="4870" max="5120" width="11.42578125" style="84"/>
    <col min="5121" max="5121" width="5.140625" style="84" customWidth="1"/>
    <col min="5122" max="5122" width="62.140625" style="84" bestFit="1" customWidth="1"/>
    <col min="5123" max="5123" width="18.28515625" style="84" customWidth="1"/>
    <col min="5124" max="5125" width="0" style="84" hidden="1" customWidth="1"/>
    <col min="5126" max="5376" width="11.42578125" style="84"/>
    <col min="5377" max="5377" width="5.140625" style="84" customWidth="1"/>
    <col min="5378" max="5378" width="62.140625" style="84" bestFit="1" customWidth="1"/>
    <col min="5379" max="5379" width="18.28515625" style="84" customWidth="1"/>
    <col min="5380" max="5381" width="0" style="84" hidden="1" customWidth="1"/>
    <col min="5382" max="5632" width="11.42578125" style="84"/>
    <col min="5633" max="5633" width="5.140625" style="84" customWidth="1"/>
    <col min="5634" max="5634" width="62.140625" style="84" bestFit="1" customWidth="1"/>
    <col min="5635" max="5635" width="18.28515625" style="84" customWidth="1"/>
    <col min="5636" max="5637" width="0" style="84" hidden="1" customWidth="1"/>
    <col min="5638" max="5888" width="11.42578125" style="84"/>
    <col min="5889" max="5889" width="5.140625" style="84" customWidth="1"/>
    <col min="5890" max="5890" width="62.140625" style="84" bestFit="1" customWidth="1"/>
    <col min="5891" max="5891" width="18.28515625" style="84" customWidth="1"/>
    <col min="5892" max="5893" width="0" style="84" hidden="1" customWidth="1"/>
    <col min="5894" max="6144" width="11.42578125" style="84"/>
    <col min="6145" max="6145" width="5.140625" style="84" customWidth="1"/>
    <col min="6146" max="6146" width="62.140625" style="84" bestFit="1" customWidth="1"/>
    <col min="6147" max="6147" width="18.28515625" style="84" customWidth="1"/>
    <col min="6148" max="6149" width="0" style="84" hidden="1" customWidth="1"/>
    <col min="6150" max="6400" width="11.42578125" style="84"/>
    <col min="6401" max="6401" width="5.140625" style="84" customWidth="1"/>
    <col min="6402" max="6402" width="62.140625" style="84" bestFit="1" customWidth="1"/>
    <col min="6403" max="6403" width="18.28515625" style="84" customWidth="1"/>
    <col min="6404" max="6405" width="0" style="84" hidden="1" customWidth="1"/>
    <col min="6406" max="6656" width="11.42578125" style="84"/>
    <col min="6657" max="6657" width="5.140625" style="84" customWidth="1"/>
    <col min="6658" max="6658" width="62.140625" style="84" bestFit="1" customWidth="1"/>
    <col min="6659" max="6659" width="18.28515625" style="84" customWidth="1"/>
    <col min="6660" max="6661" width="0" style="84" hidden="1" customWidth="1"/>
    <col min="6662" max="6912" width="11.42578125" style="84"/>
    <col min="6913" max="6913" width="5.140625" style="84" customWidth="1"/>
    <col min="6914" max="6914" width="62.140625" style="84" bestFit="1" customWidth="1"/>
    <col min="6915" max="6915" width="18.28515625" style="84" customWidth="1"/>
    <col min="6916" max="6917" width="0" style="84" hidden="1" customWidth="1"/>
    <col min="6918" max="7168" width="11.42578125" style="84"/>
    <col min="7169" max="7169" width="5.140625" style="84" customWidth="1"/>
    <col min="7170" max="7170" width="62.140625" style="84" bestFit="1" customWidth="1"/>
    <col min="7171" max="7171" width="18.28515625" style="84" customWidth="1"/>
    <col min="7172" max="7173" width="0" style="84" hidden="1" customWidth="1"/>
    <col min="7174" max="7424" width="11.42578125" style="84"/>
    <col min="7425" max="7425" width="5.140625" style="84" customWidth="1"/>
    <col min="7426" max="7426" width="62.140625" style="84" bestFit="1" customWidth="1"/>
    <col min="7427" max="7427" width="18.28515625" style="84" customWidth="1"/>
    <col min="7428" max="7429" width="0" style="84" hidden="1" customWidth="1"/>
    <col min="7430" max="7680" width="11.42578125" style="84"/>
    <col min="7681" max="7681" width="5.140625" style="84" customWidth="1"/>
    <col min="7682" max="7682" width="62.140625" style="84" bestFit="1" customWidth="1"/>
    <col min="7683" max="7683" width="18.28515625" style="84" customWidth="1"/>
    <col min="7684" max="7685" width="0" style="84" hidden="1" customWidth="1"/>
    <col min="7686" max="7936" width="11.42578125" style="84"/>
    <col min="7937" max="7937" width="5.140625" style="84" customWidth="1"/>
    <col min="7938" max="7938" width="62.140625" style="84" bestFit="1" customWidth="1"/>
    <col min="7939" max="7939" width="18.28515625" style="84" customWidth="1"/>
    <col min="7940" max="7941" width="0" style="84" hidden="1" customWidth="1"/>
    <col min="7942" max="8192" width="11.42578125" style="84"/>
    <col min="8193" max="8193" width="5.140625" style="84" customWidth="1"/>
    <col min="8194" max="8194" width="62.140625" style="84" bestFit="1" customWidth="1"/>
    <col min="8195" max="8195" width="18.28515625" style="84" customWidth="1"/>
    <col min="8196" max="8197" width="0" style="84" hidden="1" customWidth="1"/>
    <col min="8198" max="8448" width="11.42578125" style="84"/>
    <col min="8449" max="8449" width="5.140625" style="84" customWidth="1"/>
    <col min="8450" max="8450" width="62.140625" style="84" bestFit="1" customWidth="1"/>
    <col min="8451" max="8451" width="18.28515625" style="84" customWidth="1"/>
    <col min="8452" max="8453" width="0" style="84" hidden="1" customWidth="1"/>
    <col min="8454" max="8704" width="11.42578125" style="84"/>
    <col min="8705" max="8705" width="5.140625" style="84" customWidth="1"/>
    <col min="8706" max="8706" width="62.140625" style="84" bestFit="1" customWidth="1"/>
    <col min="8707" max="8707" width="18.28515625" style="84" customWidth="1"/>
    <col min="8708" max="8709" width="0" style="84" hidden="1" customWidth="1"/>
    <col min="8710" max="8960" width="11.42578125" style="84"/>
    <col min="8961" max="8961" width="5.140625" style="84" customWidth="1"/>
    <col min="8962" max="8962" width="62.140625" style="84" bestFit="1" customWidth="1"/>
    <col min="8963" max="8963" width="18.28515625" style="84" customWidth="1"/>
    <col min="8964" max="8965" width="0" style="84" hidden="1" customWidth="1"/>
    <col min="8966" max="9216" width="11.42578125" style="84"/>
    <col min="9217" max="9217" width="5.140625" style="84" customWidth="1"/>
    <col min="9218" max="9218" width="62.140625" style="84" bestFit="1" customWidth="1"/>
    <col min="9219" max="9219" width="18.28515625" style="84" customWidth="1"/>
    <col min="9220" max="9221" width="0" style="84" hidden="1" customWidth="1"/>
    <col min="9222" max="9472" width="11.42578125" style="84"/>
    <col min="9473" max="9473" width="5.140625" style="84" customWidth="1"/>
    <col min="9474" max="9474" width="62.140625" style="84" bestFit="1" customWidth="1"/>
    <col min="9475" max="9475" width="18.28515625" style="84" customWidth="1"/>
    <col min="9476" max="9477" width="0" style="84" hidden="1" customWidth="1"/>
    <col min="9478" max="9728" width="11.42578125" style="84"/>
    <col min="9729" max="9729" width="5.140625" style="84" customWidth="1"/>
    <col min="9730" max="9730" width="62.140625" style="84" bestFit="1" customWidth="1"/>
    <col min="9731" max="9731" width="18.28515625" style="84" customWidth="1"/>
    <col min="9732" max="9733" width="0" style="84" hidden="1" customWidth="1"/>
    <col min="9734" max="9984" width="11.42578125" style="84"/>
    <col min="9985" max="9985" width="5.140625" style="84" customWidth="1"/>
    <col min="9986" max="9986" width="62.140625" style="84" bestFit="1" customWidth="1"/>
    <col min="9987" max="9987" width="18.28515625" style="84" customWidth="1"/>
    <col min="9988" max="9989" width="0" style="84" hidden="1" customWidth="1"/>
    <col min="9990" max="10240" width="11.42578125" style="84"/>
    <col min="10241" max="10241" width="5.140625" style="84" customWidth="1"/>
    <col min="10242" max="10242" width="62.140625" style="84" bestFit="1" customWidth="1"/>
    <col min="10243" max="10243" width="18.28515625" style="84" customWidth="1"/>
    <col min="10244" max="10245" width="0" style="84" hidden="1" customWidth="1"/>
    <col min="10246" max="10496" width="11.42578125" style="84"/>
    <col min="10497" max="10497" width="5.140625" style="84" customWidth="1"/>
    <col min="10498" max="10498" width="62.140625" style="84" bestFit="1" customWidth="1"/>
    <col min="10499" max="10499" width="18.28515625" style="84" customWidth="1"/>
    <col min="10500" max="10501" width="0" style="84" hidden="1" customWidth="1"/>
    <col min="10502" max="10752" width="11.42578125" style="84"/>
    <col min="10753" max="10753" width="5.140625" style="84" customWidth="1"/>
    <col min="10754" max="10754" width="62.140625" style="84" bestFit="1" customWidth="1"/>
    <col min="10755" max="10755" width="18.28515625" style="84" customWidth="1"/>
    <col min="10756" max="10757" width="0" style="84" hidden="1" customWidth="1"/>
    <col min="10758" max="11008" width="11.42578125" style="84"/>
    <col min="11009" max="11009" width="5.140625" style="84" customWidth="1"/>
    <col min="11010" max="11010" width="62.140625" style="84" bestFit="1" customWidth="1"/>
    <col min="11011" max="11011" width="18.28515625" style="84" customWidth="1"/>
    <col min="11012" max="11013" width="0" style="84" hidden="1" customWidth="1"/>
    <col min="11014" max="11264" width="11.42578125" style="84"/>
    <col min="11265" max="11265" width="5.140625" style="84" customWidth="1"/>
    <col min="11266" max="11266" width="62.140625" style="84" bestFit="1" customWidth="1"/>
    <col min="11267" max="11267" width="18.28515625" style="84" customWidth="1"/>
    <col min="11268" max="11269" width="0" style="84" hidden="1" customWidth="1"/>
    <col min="11270" max="11520" width="11.42578125" style="84"/>
    <col min="11521" max="11521" width="5.140625" style="84" customWidth="1"/>
    <col min="11522" max="11522" width="62.140625" style="84" bestFit="1" customWidth="1"/>
    <col min="11523" max="11523" width="18.28515625" style="84" customWidth="1"/>
    <col min="11524" max="11525" width="0" style="84" hidden="1" customWidth="1"/>
    <col min="11526" max="11776" width="11.42578125" style="84"/>
    <col min="11777" max="11777" width="5.140625" style="84" customWidth="1"/>
    <col min="11778" max="11778" width="62.140625" style="84" bestFit="1" customWidth="1"/>
    <col min="11779" max="11779" width="18.28515625" style="84" customWidth="1"/>
    <col min="11780" max="11781" width="0" style="84" hidden="1" customWidth="1"/>
    <col min="11782" max="12032" width="11.42578125" style="84"/>
    <col min="12033" max="12033" width="5.140625" style="84" customWidth="1"/>
    <col min="12034" max="12034" width="62.140625" style="84" bestFit="1" customWidth="1"/>
    <col min="12035" max="12035" width="18.28515625" style="84" customWidth="1"/>
    <col min="12036" max="12037" width="0" style="84" hidden="1" customWidth="1"/>
    <col min="12038" max="12288" width="11.42578125" style="84"/>
    <col min="12289" max="12289" width="5.140625" style="84" customWidth="1"/>
    <col min="12290" max="12290" width="62.140625" style="84" bestFit="1" customWidth="1"/>
    <col min="12291" max="12291" width="18.28515625" style="84" customWidth="1"/>
    <col min="12292" max="12293" width="0" style="84" hidden="1" customWidth="1"/>
    <col min="12294" max="12544" width="11.42578125" style="84"/>
    <col min="12545" max="12545" width="5.140625" style="84" customWidth="1"/>
    <col min="12546" max="12546" width="62.140625" style="84" bestFit="1" customWidth="1"/>
    <col min="12547" max="12547" width="18.28515625" style="84" customWidth="1"/>
    <col min="12548" max="12549" width="0" style="84" hidden="1" customWidth="1"/>
    <col min="12550" max="12800" width="11.42578125" style="84"/>
    <col min="12801" max="12801" width="5.140625" style="84" customWidth="1"/>
    <col min="12802" max="12802" width="62.140625" style="84" bestFit="1" customWidth="1"/>
    <col min="12803" max="12803" width="18.28515625" style="84" customWidth="1"/>
    <col min="12804" max="12805" width="0" style="84" hidden="1" customWidth="1"/>
    <col min="12806" max="13056" width="11.42578125" style="84"/>
    <col min="13057" max="13057" width="5.140625" style="84" customWidth="1"/>
    <col min="13058" max="13058" width="62.140625" style="84" bestFit="1" customWidth="1"/>
    <col min="13059" max="13059" width="18.28515625" style="84" customWidth="1"/>
    <col min="13060" max="13061" width="0" style="84" hidden="1" customWidth="1"/>
    <col min="13062" max="13312" width="11.42578125" style="84"/>
    <col min="13313" max="13313" width="5.140625" style="84" customWidth="1"/>
    <col min="13314" max="13314" width="62.140625" style="84" bestFit="1" customWidth="1"/>
    <col min="13315" max="13315" width="18.28515625" style="84" customWidth="1"/>
    <col min="13316" max="13317" width="0" style="84" hidden="1" customWidth="1"/>
    <col min="13318" max="13568" width="11.42578125" style="84"/>
    <col min="13569" max="13569" width="5.140625" style="84" customWidth="1"/>
    <col min="13570" max="13570" width="62.140625" style="84" bestFit="1" customWidth="1"/>
    <col min="13571" max="13571" width="18.28515625" style="84" customWidth="1"/>
    <col min="13572" max="13573" width="0" style="84" hidden="1" customWidth="1"/>
    <col min="13574" max="13824" width="11.42578125" style="84"/>
    <col min="13825" max="13825" width="5.140625" style="84" customWidth="1"/>
    <col min="13826" max="13826" width="62.140625" style="84" bestFit="1" customWidth="1"/>
    <col min="13827" max="13827" width="18.28515625" style="84" customWidth="1"/>
    <col min="13828" max="13829" width="0" style="84" hidden="1" customWidth="1"/>
    <col min="13830" max="14080" width="11.42578125" style="84"/>
    <col min="14081" max="14081" width="5.140625" style="84" customWidth="1"/>
    <col min="14082" max="14082" width="62.140625" style="84" bestFit="1" customWidth="1"/>
    <col min="14083" max="14083" width="18.28515625" style="84" customWidth="1"/>
    <col min="14084" max="14085" width="0" style="84" hidden="1" customWidth="1"/>
    <col min="14086" max="14336" width="11.42578125" style="84"/>
    <col min="14337" max="14337" width="5.140625" style="84" customWidth="1"/>
    <col min="14338" max="14338" width="62.140625" style="84" bestFit="1" customWidth="1"/>
    <col min="14339" max="14339" width="18.28515625" style="84" customWidth="1"/>
    <col min="14340" max="14341" width="0" style="84" hidden="1" customWidth="1"/>
    <col min="14342" max="14592" width="11.42578125" style="84"/>
    <col min="14593" max="14593" width="5.140625" style="84" customWidth="1"/>
    <col min="14594" max="14594" width="62.140625" style="84" bestFit="1" customWidth="1"/>
    <col min="14595" max="14595" width="18.28515625" style="84" customWidth="1"/>
    <col min="14596" max="14597" width="0" style="84" hidden="1" customWidth="1"/>
    <col min="14598" max="14848" width="11.42578125" style="84"/>
    <col min="14849" max="14849" width="5.140625" style="84" customWidth="1"/>
    <col min="14850" max="14850" width="62.140625" style="84" bestFit="1" customWidth="1"/>
    <col min="14851" max="14851" width="18.28515625" style="84" customWidth="1"/>
    <col min="14852" max="14853" width="0" style="84" hidden="1" customWidth="1"/>
    <col min="14854" max="15104" width="11.42578125" style="84"/>
    <col min="15105" max="15105" width="5.140625" style="84" customWidth="1"/>
    <col min="15106" max="15106" width="62.140625" style="84" bestFit="1" customWidth="1"/>
    <col min="15107" max="15107" width="18.28515625" style="84" customWidth="1"/>
    <col min="15108" max="15109" width="0" style="84" hidden="1" customWidth="1"/>
    <col min="15110" max="15360" width="11.42578125" style="84"/>
    <col min="15361" max="15361" width="5.140625" style="84" customWidth="1"/>
    <col min="15362" max="15362" width="62.140625" style="84" bestFit="1" customWidth="1"/>
    <col min="15363" max="15363" width="18.28515625" style="84" customWidth="1"/>
    <col min="15364" max="15365" width="0" style="84" hidden="1" customWidth="1"/>
    <col min="15366" max="15616" width="11.42578125" style="84"/>
    <col min="15617" max="15617" width="5.140625" style="84" customWidth="1"/>
    <col min="15618" max="15618" width="62.140625" style="84" bestFit="1" customWidth="1"/>
    <col min="15619" max="15619" width="18.28515625" style="84" customWidth="1"/>
    <col min="15620" max="15621" width="0" style="84" hidden="1" customWidth="1"/>
    <col min="15622" max="15872" width="11.42578125" style="84"/>
    <col min="15873" max="15873" width="5.140625" style="84" customWidth="1"/>
    <col min="15874" max="15874" width="62.140625" style="84" bestFit="1" customWidth="1"/>
    <col min="15875" max="15875" width="18.28515625" style="84" customWidth="1"/>
    <col min="15876" max="15877" width="0" style="84" hidden="1" customWidth="1"/>
    <col min="15878" max="16128" width="11.42578125" style="84"/>
    <col min="16129" max="16129" width="5.140625" style="84" customWidth="1"/>
    <col min="16130" max="16130" width="62.140625" style="84" bestFit="1" customWidth="1"/>
    <col min="16131" max="16131" width="18.28515625" style="84" customWidth="1"/>
    <col min="16132" max="16133" width="0" style="84" hidden="1" customWidth="1"/>
    <col min="16134" max="16384" width="11.42578125" style="84"/>
  </cols>
  <sheetData>
    <row r="1" spans="1:5" ht="15" x14ac:dyDescent="0.3">
      <c r="A1" s="228" t="s">
        <v>1</v>
      </c>
      <c r="B1" s="228"/>
      <c r="C1" s="228"/>
      <c r="D1" s="228"/>
      <c r="E1" s="228"/>
    </row>
    <row r="2" spans="1:5" ht="15" x14ac:dyDescent="0.3">
      <c r="A2" s="228" t="s">
        <v>120</v>
      </c>
      <c r="B2" s="228"/>
      <c r="C2" s="228"/>
      <c r="D2" s="228"/>
      <c r="E2" s="228"/>
    </row>
    <row r="3" spans="1:5" ht="15" x14ac:dyDescent="0.3">
      <c r="A3" s="229" t="s">
        <v>181</v>
      </c>
      <c r="B3" s="229"/>
      <c r="C3" s="229"/>
      <c r="D3" s="229"/>
      <c r="E3" s="229"/>
    </row>
    <row r="4" spans="1:5" ht="60" x14ac:dyDescent="0.2">
      <c r="A4" s="230"/>
      <c r="B4" s="230"/>
      <c r="C4" s="139" t="s">
        <v>182</v>
      </c>
      <c r="D4" s="151" t="s">
        <v>127</v>
      </c>
      <c r="E4" s="151" t="s">
        <v>183</v>
      </c>
    </row>
    <row r="5" spans="1:5" ht="15.75" x14ac:dyDescent="0.25">
      <c r="A5" s="112"/>
      <c r="B5" s="112" t="s">
        <v>121</v>
      </c>
      <c r="C5" s="113">
        <v>110000000</v>
      </c>
      <c r="D5" s="113"/>
      <c r="E5" s="113">
        <f>+C5+D5</f>
        <v>110000000</v>
      </c>
    </row>
    <row r="6" spans="1:5" ht="17.25" thickBot="1" x14ac:dyDescent="0.35">
      <c r="A6" s="114"/>
      <c r="B6" s="115" t="s">
        <v>122</v>
      </c>
      <c r="C6" s="116">
        <f>SUM(C5)</f>
        <v>110000000</v>
      </c>
      <c r="D6" s="116">
        <f>SUM(D5)</f>
        <v>0</v>
      </c>
      <c r="E6" s="116">
        <f>SUM(E5)</f>
        <v>110000000</v>
      </c>
    </row>
    <row r="7" spans="1:5" ht="10.5" customHeight="1" x14ac:dyDescent="0.3">
      <c r="A7" s="117"/>
      <c r="B7" s="118"/>
      <c r="C7" s="119"/>
      <c r="D7" s="120"/>
      <c r="E7" s="120"/>
    </row>
    <row r="8" spans="1:5" ht="45" x14ac:dyDescent="0.3">
      <c r="A8" s="231"/>
      <c r="B8" s="231"/>
      <c r="C8" s="139" t="str">
        <f>+C4</f>
        <v>PRESUPUESTO 2025</v>
      </c>
      <c r="D8" s="151" t="s">
        <v>128</v>
      </c>
      <c r="E8" s="151" t="str">
        <f>+E4</f>
        <v>PRESUPUESTO AJUSTADO 2,025</v>
      </c>
    </row>
    <row r="9" spans="1:5" ht="15.75" x14ac:dyDescent="0.25">
      <c r="A9" s="121" t="s">
        <v>123</v>
      </c>
      <c r="B9" s="85" t="s">
        <v>140</v>
      </c>
      <c r="C9" s="86">
        <v>54637303.259999998</v>
      </c>
      <c r="D9" s="100"/>
      <c r="E9" s="86">
        <f>+C9+D9</f>
        <v>54637303.259999998</v>
      </c>
    </row>
    <row r="10" spans="1:5" ht="16.5" x14ac:dyDescent="0.3">
      <c r="A10" s="122"/>
      <c r="B10" s="87" t="s">
        <v>124</v>
      </c>
      <c r="C10" s="88">
        <f>SUM(C9)</f>
        <v>54637303.259999998</v>
      </c>
      <c r="D10" s="101">
        <f>SUM(D9)</f>
        <v>0</v>
      </c>
      <c r="E10" s="93">
        <f>SUM(E9)</f>
        <v>54637303.259999998</v>
      </c>
    </row>
    <row r="11" spans="1:5" ht="10.5" customHeight="1" x14ac:dyDescent="0.3">
      <c r="A11" s="123"/>
      <c r="B11" s="87"/>
      <c r="C11" s="88"/>
      <c r="D11" s="102"/>
      <c r="E11" s="102"/>
    </row>
    <row r="12" spans="1:5" ht="45" x14ac:dyDescent="0.25">
      <c r="A12" s="124"/>
      <c r="B12" s="124" t="s">
        <v>141</v>
      </c>
      <c r="C12" s="125" t="str">
        <f>+C8</f>
        <v>PRESUPUESTO 2025</v>
      </c>
      <c r="D12" s="152" t="s">
        <v>128</v>
      </c>
      <c r="E12" s="152" t="str">
        <f>+E8</f>
        <v>PRESUPUESTO AJUSTADO 2,025</v>
      </c>
    </row>
    <row r="13" spans="1:5" ht="15.75" x14ac:dyDescent="0.25">
      <c r="A13" s="122">
        <v>111</v>
      </c>
      <c r="B13" s="89" t="s">
        <v>14</v>
      </c>
      <c r="C13" s="90">
        <v>1166000</v>
      </c>
      <c r="D13" s="100"/>
      <c r="E13" s="90">
        <f>+C13+D13</f>
        <v>1166000</v>
      </c>
    </row>
    <row r="14" spans="1:5" ht="15.75" x14ac:dyDescent="0.25">
      <c r="A14" s="122">
        <v>113</v>
      </c>
      <c r="B14" s="89" t="s">
        <v>136</v>
      </c>
      <c r="C14" s="90">
        <v>130075</v>
      </c>
      <c r="D14" s="100"/>
      <c r="E14" s="90">
        <f>+C14+D14</f>
        <v>130075</v>
      </c>
    </row>
    <row r="15" spans="1:5" ht="15.75" x14ac:dyDescent="0.25">
      <c r="A15" s="122">
        <v>122</v>
      </c>
      <c r="B15" s="89" t="s">
        <v>16</v>
      </c>
      <c r="C15" s="90">
        <v>64244.05</v>
      </c>
      <c r="D15" s="100"/>
      <c r="E15" s="90">
        <f t="shared" ref="E15:E34" si="0">+C15+D15</f>
        <v>64244.05</v>
      </c>
    </row>
    <row r="16" spans="1:5" ht="15.75" x14ac:dyDescent="0.25">
      <c r="A16" s="122">
        <v>163</v>
      </c>
      <c r="B16" s="89" t="s">
        <v>17</v>
      </c>
      <c r="C16" s="90">
        <v>1310600.25</v>
      </c>
      <c r="D16" s="100"/>
      <c r="E16" s="90">
        <f t="shared" si="0"/>
        <v>1310600.25</v>
      </c>
    </row>
    <row r="17" spans="1:5" ht="15.75" x14ac:dyDescent="0.25">
      <c r="A17" s="122">
        <v>169</v>
      </c>
      <c r="B17" s="89" t="s">
        <v>167</v>
      </c>
      <c r="C17" s="90">
        <v>66884.600000000006</v>
      </c>
      <c r="D17" s="100"/>
      <c r="E17" s="90">
        <f t="shared" si="0"/>
        <v>66884.600000000006</v>
      </c>
    </row>
    <row r="18" spans="1:5" ht="15.75" x14ac:dyDescent="0.25">
      <c r="A18" s="122">
        <v>171</v>
      </c>
      <c r="B18" s="89" t="s">
        <v>142</v>
      </c>
      <c r="C18" s="90">
        <v>82130</v>
      </c>
      <c r="D18" s="100"/>
      <c r="E18" s="90">
        <f t="shared" si="0"/>
        <v>82130</v>
      </c>
    </row>
    <row r="19" spans="1:5" ht="15.75" x14ac:dyDescent="0.25">
      <c r="A19" s="122">
        <v>174</v>
      </c>
      <c r="B19" s="89" t="s">
        <v>18</v>
      </c>
      <c r="C19" s="90">
        <v>127931</v>
      </c>
      <c r="D19" s="100"/>
      <c r="E19" s="90">
        <f t="shared" si="0"/>
        <v>127931</v>
      </c>
    </row>
    <row r="20" spans="1:5" ht="15.75" x14ac:dyDescent="0.25">
      <c r="A20" s="122">
        <v>197</v>
      </c>
      <c r="B20" s="89" t="s">
        <v>20</v>
      </c>
      <c r="C20" s="91">
        <v>592800</v>
      </c>
      <c r="D20" s="100"/>
      <c r="E20" s="90">
        <f t="shared" si="0"/>
        <v>592800</v>
      </c>
    </row>
    <row r="21" spans="1:5" ht="15.75" x14ac:dyDescent="0.25">
      <c r="A21" s="122">
        <v>199</v>
      </c>
      <c r="B21" s="89" t="s">
        <v>21</v>
      </c>
      <c r="C21" s="90">
        <v>706924.9</v>
      </c>
      <c r="D21" s="100"/>
      <c r="E21" s="90">
        <f t="shared" si="0"/>
        <v>706924.9</v>
      </c>
    </row>
    <row r="22" spans="1:5" ht="15.75" x14ac:dyDescent="0.25">
      <c r="A22" s="122">
        <v>243</v>
      </c>
      <c r="B22" s="89" t="s">
        <v>48</v>
      </c>
      <c r="C22" s="90">
        <v>154711.24</v>
      </c>
      <c r="D22" s="100"/>
      <c r="E22" s="90">
        <f t="shared" si="0"/>
        <v>154711.24</v>
      </c>
    </row>
    <row r="23" spans="1:5" ht="15.75" x14ac:dyDescent="0.25">
      <c r="A23" s="122">
        <v>261</v>
      </c>
      <c r="B23" s="89" t="s">
        <v>26</v>
      </c>
      <c r="C23" s="91">
        <v>836414.94</v>
      </c>
      <c r="D23" s="100"/>
      <c r="E23" s="90">
        <f t="shared" si="0"/>
        <v>836414.94</v>
      </c>
    </row>
    <row r="24" spans="1:5" ht="15.75" x14ac:dyDescent="0.25">
      <c r="A24" s="122">
        <v>262</v>
      </c>
      <c r="B24" s="89" t="s">
        <v>27</v>
      </c>
      <c r="C24" s="90">
        <v>17000</v>
      </c>
      <c r="D24" s="100"/>
      <c r="E24" s="90">
        <f t="shared" si="0"/>
        <v>17000</v>
      </c>
    </row>
    <row r="25" spans="1:5" ht="15.75" x14ac:dyDescent="0.25">
      <c r="A25" s="122">
        <v>266</v>
      </c>
      <c r="B25" s="89" t="s">
        <v>28</v>
      </c>
      <c r="C25" s="91">
        <v>880347.34</v>
      </c>
      <c r="D25" s="100"/>
      <c r="E25" s="90">
        <f t="shared" si="0"/>
        <v>880347.34</v>
      </c>
    </row>
    <row r="26" spans="1:5" ht="15.75" x14ac:dyDescent="0.25">
      <c r="A26" s="122">
        <v>267</v>
      </c>
      <c r="B26" s="89" t="s">
        <v>29</v>
      </c>
      <c r="C26" s="90">
        <v>180000</v>
      </c>
      <c r="D26" s="100"/>
      <c r="E26" s="90">
        <f t="shared" si="0"/>
        <v>180000</v>
      </c>
    </row>
    <row r="27" spans="1:5" ht="15.75" x14ac:dyDescent="0.25">
      <c r="A27" s="122">
        <v>268</v>
      </c>
      <c r="B27" s="89" t="s">
        <v>30</v>
      </c>
      <c r="C27" s="90">
        <v>154389</v>
      </c>
      <c r="D27" s="100"/>
      <c r="E27" s="90">
        <f t="shared" si="0"/>
        <v>154389</v>
      </c>
    </row>
    <row r="28" spans="1:5" ht="15.75" x14ac:dyDescent="0.25">
      <c r="A28" s="122">
        <v>269</v>
      </c>
      <c r="B28" s="92" t="s">
        <v>31</v>
      </c>
      <c r="C28" s="90">
        <v>10000</v>
      </c>
      <c r="D28" s="100"/>
      <c r="E28" s="90">
        <f t="shared" si="0"/>
        <v>10000</v>
      </c>
    </row>
    <row r="29" spans="1:5" ht="15.75" x14ac:dyDescent="0.25">
      <c r="A29" s="122">
        <v>292</v>
      </c>
      <c r="B29" s="89" t="s">
        <v>33</v>
      </c>
      <c r="C29" s="90">
        <v>262316.5</v>
      </c>
      <c r="D29" s="100"/>
      <c r="E29" s="90">
        <f t="shared" si="0"/>
        <v>262316.5</v>
      </c>
    </row>
    <row r="30" spans="1:5" ht="15.75" x14ac:dyDescent="0.25">
      <c r="A30" s="122">
        <v>295</v>
      </c>
      <c r="B30" s="89" t="s">
        <v>34</v>
      </c>
      <c r="C30" s="91">
        <v>32456859.84</v>
      </c>
      <c r="D30" s="100"/>
      <c r="E30" s="90">
        <f t="shared" si="0"/>
        <v>32456859.84</v>
      </c>
    </row>
    <row r="31" spans="1:5" ht="15.75" x14ac:dyDescent="0.25">
      <c r="A31" s="122">
        <v>297</v>
      </c>
      <c r="B31" s="89" t="s">
        <v>35</v>
      </c>
      <c r="C31" s="90">
        <v>45600.32</v>
      </c>
      <c r="D31" s="100"/>
      <c r="E31" s="90">
        <f t="shared" si="0"/>
        <v>45600.32</v>
      </c>
    </row>
    <row r="32" spans="1:5" ht="15.75" x14ac:dyDescent="0.25">
      <c r="A32" s="122">
        <v>298</v>
      </c>
      <c r="B32" s="89" t="s">
        <v>36</v>
      </c>
      <c r="C32" s="90">
        <v>400000</v>
      </c>
      <c r="D32" s="100"/>
      <c r="E32" s="90">
        <f t="shared" si="0"/>
        <v>400000</v>
      </c>
    </row>
    <row r="33" spans="1:5" ht="15.75" x14ac:dyDescent="0.25">
      <c r="A33" s="122">
        <v>299</v>
      </c>
      <c r="B33" s="89" t="s">
        <v>37</v>
      </c>
      <c r="C33" s="90">
        <v>300000</v>
      </c>
      <c r="D33" s="100"/>
      <c r="E33" s="90">
        <f>+C33+D33</f>
        <v>300000</v>
      </c>
    </row>
    <row r="34" spans="1:5" ht="15.75" x14ac:dyDescent="0.25">
      <c r="A34" s="122">
        <v>323</v>
      </c>
      <c r="B34" s="89" t="s">
        <v>137</v>
      </c>
      <c r="C34" s="90">
        <v>15417467.76</v>
      </c>
      <c r="D34" s="100"/>
      <c r="E34" s="90">
        <f t="shared" si="0"/>
        <v>15417467.76</v>
      </c>
    </row>
    <row r="35" spans="1:5" ht="17.25" thickBot="1" x14ac:dyDescent="0.35">
      <c r="A35" s="126"/>
      <c r="B35" s="127" t="s">
        <v>148</v>
      </c>
      <c r="C35" s="128">
        <f>SUM(C13:C34)</f>
        <v>55362696.739999995</v>
      </c>
      <c r="D35" s="116">
        <f>SUM(D13:D34)</f>
        <v>0</v>
      </c>
      <c r="E35" s="116">
        <f>SUM(E13:E34)</f>
        <v>55362696.739999995</v>
      </c>
    </row>
    <row r="36" spans="1:5" ht="16.5" x14ac:dyDescent="0.3">
      <c r="A36" s="85"/>
      <c r="B36" s="87" t="s">
        <v>125</v>
      </c>
      <c r="C36" s="93">
        <f>+C35+C10</f>
        <v>110000000</v>
      </c>
      <c r="D36" s="93">
        <f>+D35+D10</f>
        <v>0</v>
      </c>
      <c r="E36" s="93">
        <f>+E35+E10</f>
        <v>110000000</v>
      </c>
    </row>
    <row r="37" spans="1:5" ht="16.5" x14ac:dyDescent="0.3">
      <c r="A37" s="94"/>
      <c r="B37" s="95"/>
      <c r="C37" s="96"/>
    </row>
    <row r="38" spans="1:5" x14ac:dyDescent="0.25">
      <c r="A38" s="184"/>
    </row>
    <row r="39" spans="1:5" x14ac:dyDescent="0.25">
      <c r="A39" s="184"/>
    </row>
    <row r="40" spans="1:5" x14ac:dyDescent="0.25">
      <c r="C40" s="99"/>
    </row>
    <row r="41" spans="1:5" ht="13.5" customHeight="1" x14ac:dyDescent="0.2">
      <c r="A41" s="227" t="s">
        <v>126</v>
      </c>
      <c r="B41" s="227"/>
      <c r="C41" s="227"/>
    </row>
    <row r="42" spans="1:5" ht="18.75" customHeight="1" x14ac:dyDescent="0.2">
      <c r="A42" s="227" t="s">
        <v>76</v>
      </c>
      <c r="B42" s="227"/>
      <c r="C42" s="227"/>
    </row>
    <row r="43" spans="1:5" ht="18.75" customHeight="1" x14ac:dyDescent="0.2">
      <c r="A43" s="227" t="s">
        <v>77</v>
      </c>
      <c r="B43" s="227"/>
      <c r="C43" s="227"/>
    </row>
  </sheetData>
  <mergeCells count="8">
    <mergeCell ref="A42:C42"/>
    <mergeCell ref="A43:C43"/>
    <mergeCell ref="A1:E1"/>
    <mergeCell ref="A2:E2"/>
    <mergeCell ref="A3:E3"/>
    <mergeCell ref="A4:B4"/>
    <mergeCell ref="A8:B8"/>
    <mergeCell ref="A41:C41"/>
  </mergeCells>
  <pageMargins left="0.8" right="0.11811023622047245" top="0.11811023622047245" bottom="0.11811023622047245" header="0.11811023622047245" footer="0.11811023622047245"/>
  <pageSetup orientation="portrait" verticalDpi="3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78534F-7D77-4F2A-AFDB-572A93B8C7F2}">
  <dimension ref="A1:E43"/>
  <sheetViews>
    <sheetView workbookViewId="0">
      <selection activeCell="A11" sqref="A11"/>
    </sheetView>
  </sheetViews>
  <sheetFormatPr baseColWidth="10" defaultRowHeight="13.5" x14ac:dyDescent="0.25"/>
  <cols>
    <col min="1" max="1" width="5.140625" style="98" customWidth="1"/>
    <col min="2" max="2" width="64" style="84" bestFit="1" customWidth="1"/>
    <col min="3" max="3" width="16.85546875" style="97" bestFit="1" customWidth="1"/>
    <col min="4" max="4" width="13.85546875" style="84" bestFit="1" customWidth="1"/>
    <col min="5" max="5" width="16.85546875" style="84" customWidth="1"/>
    <col min="6" max="256" width="11.42578125" style="84"/>
    <col min="257" max="257" width="5.140625" style="84" customWidth="1"/>
    <col min="258" max="258" width="64" style="84" bestFit="1" customWidth="1"/>
    <col min="259" max="259" width="16.85546875" style="84" bestFit="1" customWidth="1"/>
    <col min="260" max="260" width="13.85546875" style="84" bestFit="1" customWidth="1"/>
    <col min="261" max="261" width="16.85546875" style="84" customWidth="1"/>
    <col min="262" max="512" width="11.42578125" style="84"/>
    <col min="513" max="513" width="5.140625" style="84" customWidth="1"/>
    <col min="514" max="514" width="64" style="84" bestFit="1" customWidth="1"/>
    <col min="515" max="515" width="16.85546875" style="84" bestFit="1" customWidth="1"/>
    <col min="516" max="516" width="13.85546875" style="84" bestFit="1" customWidth="1"/>
    <col min="517" max="517" width="16.85546875" style="84" customWidth="1"/>
    <col min="518" max="768" width="11.42578125" style="84"/>
    <col min="769" max="769" width="5.140625" style="84" customWidth="1"/>
    <col min="770" max="770" width="64" style="84" bestFit="1" customWidth="1"/>
    <col min="771" max="771" width="16.85546875" style="84" bestFit="1" customWidth="1"/>
    <col min="772" max="772" width="13.85546875" style="84" bestFit="1" customWidth="1"/>
    <col min="773" max="773" width="16.85546875" style="84" customWidth="1"/>
    <col min="774" max="1024" width="11.42578125" style="84"/>
    <col min="1025" max="1025" width="5.140625" style="84" customWidth="1"/>
    <col min="1026" max="1026" width="64" style="84" bestFit="1" customWidth="1"/>
    <col min="1027" max="1027" width="16.85546875" style="84" bestFit="1" customWidth="1"/>
    <col min="1028" max="1028" width="13.85546875" style="84" bestFit="1" customWidth="1"/>
    <col min="1029" max="1029" width="16.85546875" style="84" customWidth="1"/>
    <col min="1030" max="1280" width="11.42578125" style="84"/>
    <col min="1281" max="1281" width="5.140625" style="84" customWidth="1"/>
    <col min="1282" max="1282" width="64" style="84" bestFit="1" customWidth="1"/>
    <col min="1283" max="1283" width="16.85546875" style="84" bestFit="1" customWidth="1"/>
    <col min="1284" max="1284" width="13.85546875" style="84" bestFit="1" customWidth="1"/>
    <col min="1285" max="1285" width="16.85546875" style="84" customWidth="1"/>
    <col min="1286" max="1536" width="11.42578125" style="84"/>
    <col min="1537" max="1537" width="5.140625" style="84" customWidth="1"/>
    <col min="1538" max="1538" width="64" style="84" bestFit="1" customWidth="1"/>
    <col min="1539" max="1539" width="16.85546875" style="84" bestFit="1" customWidth="1"/>
    <col min="1540" max="1540" width="13.85546875" style="84" bestFit="1" customWidth="1"/>
    <col min="1541" max="1541" width="16.85546875" style="84" customWidth="1"/>
    <col min="1542" max="1792" width="11.42578125" style="84"/>
    <col min="1793" max="1793" width="5.140625" style="84" customWidth="1"/>
    <col min="1794" max="1794" width="64" style="84" bestFit="1" customWidth="1"/>
    <col min="1795" max="1795" width="16.85546875" style="84" bestFit="1" customWidth="1"/>
    <col min="1796" max="1796" width="13.85546875" style="84" bestFit="1" customWidth="1"/>
    <col min="1797" max="1797" width="16.85546875" style="84" customWidth="1"/>
    <col min="1798" max="2048" width="11.42578125" style="84"/>
    <col min="2049" max="2049" width="5.140625" style="84" customWidth="1"/>
    <col min="2050" max="2050" width="64" style="84" bestFit="1" customWidth="1"/>
    <col min="2051" max="2051" width="16.85546875" style="84" bestFit="1" customWidth="1"/>
    <col min="2052" max="2052" width="13.85546875" style="84" bestFit="1" customWidth="1"/>
    <col min="2053" max="2053" width="16.85546875" style="84" customWidth="1"/>
    <col min="2054" max="2304" width="11.42578125" style="84"/>
    <col min="2305" max="2305" width="5.140625" style="84" customWidth="1"/>
    <col min="2306" max="2306" width="64" style="84" bestFit="1" customWidth="1"/>
    <col min="2307" max="2307" width="16.85546875" style="84" bestFit="1" customWidth="1"/>
    <col min="2308" max="2308" width="13.85546875" style="84" bestFit="1" customWidth="1"/>
    <col min="2309" max="2309" width="16.85546875" style="84" customWidth="1"/>
    <col min="2310" max="2560" width="11.42578125" style="84"/>
    <col min="2561" max="2561" width="5.140625" style="84" customWidth="1"/>
    <col min="2562" max="2562" width="64" style="84" bestFit="1" customWidth="1"/>
    <col min="2563" max="2563" width="16.85546875" style="84" bestFit="1" customWidth="1"/>
    <col min="2564" max="2564" width="13.85546875" style="84" bestFit="1" customWidth="1"/>
    <col min="2565" max="2565" width="16.85546875" style="84" customWidth="1"/>
    <col min="2566" max="2816" width="11.42578125" style="84"/>
    <col min="2817" max="2817" width="5.140625" style="84" customWidth="1"/>
    <col min="2818" max="2818" width="64" style="84" bestFit="1" customWidth="1"/>
    <col min="2819" max="2819" width="16.85546875" style="84" bestFit="1" customWidth="1"/>
    <col min="2820" max="2820" width="13.85546875" style="84" bestFit="1" customWidth="1"/>
    <col min="2821" max="2821" width="16.85546875" style="84" customWidth="1"/>
    <col min="2822" max="3072" width="11.42578125" style="84"/>
    <col min="3073" max="3073" width="5.140625" style="84" customWidth="1"/>
    <col min="3074" max="3074" width="64" style="84" bestFit="1" customWidth="1"/>
    <col min="3075" max="3075" width="16.85546875" style="84" bestFit="1" customWidth="1"/>
    <col min="3076" max="3076" width="13.85546875" style="84" bestFit="1" customWidth="1"/>
    <col min="3077" max="3077" width="16.85546875" style="84" customWidth="1"/>
    <col min="3078" max="3328" width="11.42578125" style="84"/>
    <col min="3329" max="3329" width="5.140625" style="84" customWidth="1"/>
    <col min="3330" max="3330" width="64" style="84" bestFit="1" customWidth="1"/>
    <col min="3331" max="3331" width="16.85546875" style="84" bestFit="1" customWidth="1"/>
    <col min="3332" max="3332" width="13.85546875" style="84" bestFit="1" customWidth="1"/>
    <col min="3333" max="3333" width="16.85546875" style="84" customWidth="1"/>
    <col min="3334" max="3584" width="11.42578125" style="84"/>
    <col min="3585" max="3585" width="5.140625" style="84" customWidth="1"/>
    <col min="3586" max="3586" width="64" style="84" bestFit="1" customWidth="1"/>
    <col min="3587" max="3587" width="16.85546875" style="84" bestFit="1" customWidth="1"/>
    <col min="3588" max="3588" width="13.85546875" style="84" bestFit="1" customWidth="1"/>
    <col min="3589" max="3589" width="16.85546875" style="84" customWidth="1"/>
    <col min="3590" max="3840" width="11.42578125" style="84"/>
    <col min="3841" max="3841" width="5.140625" style="84" customWidth="1"/>
    <col min="3842" max="3842" width="64" style="84" bestFit="1" customWidth="1"/>
    <col min="3843" max="3843" width="16.85546875" style="84" bestFit="1" customWidth="1"/>
    <col min="3844" max="3844" width="13.85546875" style="84" bestFit="1" customWidth="1"/>
    <col min="3845" max="3845" width="16.85546875" style="84" customWidth="1"/>
    <col min="3846" max="4096" width="11.42578125" style="84"/>
    <col min="4097" max="4097" width="5.140625" style="84" customWidth="1"/>
    <col min="4098" max="4098" width="64" style="84" bestFit="1" customWidth="1"/>
    <col min="4099" max="4099" width="16.85546875" style="84" bestFit="1" customWidth="1"/>
    <col min="4100" max="4100" width="13.85546875" style="84" bestFit="1" customWidth="1"/>
    <col min="4101" max="4101" width="16.85546875" style="84" customWidth="1"/>
    <col min="4102" max="4352" width="11.42578125" style="84"/>
    <col min="4353" max="4353" width="5.140625" style="84" customWidth="1"/>
    <col min="4354" max="4354" width="64" style="84" bestFit="1" customWidth="1"/>
    <col min="4355" max="4355" width="16.85546875" style="84" bestFit="1" customWidth="1"/>
    <col min="4356" max="4356" width="13.85546875" style="84" bestFit="1" customWidth="1"/>
    <col min="4357" max="4357" width="16.85546875" style="84" customWidth="1"/>
    <col min="4358" max="4608" width="11.42578125" style="84"/>
    <col min="4609" max="4609" width="5.140625" style="84" customWidth="1"/>
    <col min="4610" max="4610" width="64" style="84" bestFit="1" customWidth="1"/>
    <col min="4611" max="4611" width="16.85546875" style="84" bestFit="1" customWidth="1"/>
    <col min="4612" max="4612" width="13.85546875" style="84" bestFit="1" customWidth="1"/>
    <col min="4613" max="4613" width="16.85546875" style="84" customWidth="1"/>
    <col min="4614" max="4864" width="11.42578125" style="84"/>
    <col min="4865" max="4865" width="5.140625" style="84" customWidth="1"/>
    <col min="4866" max="4866" width="64" style="84" bestFit="1" customWidth="1"/>
    <col min="4867" max="4867" width="16.85546875" style="84" bestFit="1" customWidth="1"/>
    <col min="4868" max="4868" width="13.85546875" style="84" bestFit="1" customWidth="1"/>
    <col min="4869" max="4869" width="16.85546875" style="84" customWidth="1"/>
    <col min="4870" max="5120" width="11.42578125" style="84"/>
    <col min="5121" max="5121" width="5.140625" style="84" customWidth="1"/>
    <col min="5122" max="5122" width="64" style="84" bestFit="1" customWidth="1"/>
    <col min="5123" max="5123" width="16.85546875" style="84" bestFit="1" customWidth="1"/>
    <col min="5124" max="5124" width="13.85546875" style="84" bestFit="1" customWidth="1"/>
    <col min="5125" max="5125" width="16.85546875" style="84" customWidth="1"/>
    <col min="5126" max="5376" width="11.42578125" style="84"/>
    <col min="5377" max="5377" width="5.140625" style="84" customWidth="1"/>
    <col min="5378" max="5378" width="64" style="84" bestFit="1" customWidth="1"/>
    <col min="5379" max="5379" width="16.85546875" style="84" bestFit="1" customWidth="1"/>
    <col min="5380" max="5380" width="13.85546875" style="84" bestFit="1" customWidth="1"/>
    <col min="5381" max="5381" width="16.85546875" style="84" customWidth="1"/>
    <col min="5382" max="5632" width="11.42578125" style="84"/>
    <col min="5633" max="5633" width="5.140625" style="84" customWidth="1"/>
    <col min="5634" max="5634" width="64" style="84" bestFit="1" customWidth="1"/>
    <col min="5635" max="5635" width="16.85546875" style="84" bestFit="1" customWidth="1"/>
    <col min="5636" max="5636" width="13.85546875" style="84" bestFit="1" customWidth="1"/>
    <col min="5637" max="5637" width="16.85546875" style="84" customWidth="1"/>
    <col min="5638" max="5888" width="11.42578125" style="84"/>
    <col min="5889" max="5889" width="5.140625" style="84" customWidth="1"/>
    <col min="5890" max="5890" width="64" style="84" bestFit="1" customWidth="1"/>
    <col min="5891" max="5891" width="16.85546875" style="84" bestFit="1" customWidth="1"/>
    <col min="5892" max="5892" width="13.85546875" style="84" bestFit="1" customWidth="1"/>
    <col min="5893" max="5893" width="16.85546875" style="84" customWidth="1"/>
    <col min="5894" max="6144" width="11.42578125" style="84"/>
    <col min="6145" max="6145" width="5.140625" style="84" customWidth="1"/>
    <col min="6146" max="6146" width="64" style="84" bestFit="1" customWidth="1"/>
    <col min="6147" max="6147" width="16.85546875" style="84" bestFit="1" customWidth="1"/>
    <col min="6148" max="6148" width="13.85546875" style="84" bestFit="1" customWidth="1"/>
    <col min="6149" max="6149" width="16.85546875" style="84" customWidth="1"/>
    <col min="6150" max="6400" width="11.42578125" style="84"/>
    <col min="6401" max="6401" width="5.140625" style="84" customWidth="1"/>
    <col min="6402" max="6402" width="64" style="84" bestFit="1" customWidth="1"/>
    <col min="6403" max="6403" width="16.85546875" style="84" bestFit="1" customWidth="1"/>
    <col min="6404" max="6404" width="13.85546875" style="84" bestFit="1" customWidth="1"/>
    <col min="6405" max="6405" width="16.85546875" style="84" customWidth="1"/>
    <col min="6406" max="6656" width="11.42578125" style="84"/>
    <col min="6657" max="6657" width="5.140625" style="84" customWidth="1"/>
    <col min="6658" max="6658" width="64" style="84" bestFit="1" customWidth="1"/>
    <col min="6659" max="6659" width="16.85546875" style="84" bestFit="1" customWidth="1"/>
    <col min="6660" max="6660" width="13.85546875" style="84" bestFit="1" customWidth="1"/>
    <col min="6661" max="6661" width="16.85546875" style="84" customWidth="1"/>
    <col min="6662" max="6912" width="11.42578125" style="84"/>
    <col min="6913" max="6913" width="5.140625" style="84" customWidth="1"/>
    <col min="6914" max="6914" width="64" style="84" bestFit="1" customWidth="1"/>
    <col min="6915" max="6915" width="16.85546875" style="84" bestFit="1" customWidth="1"/>
    <col min="6916" max="6916" width="13.85546875" style="84" bestFit="1" customWidth="1"/>
    <col min="6917" max="6917" width="16.85546875" style="84" customWidth="1"/>
    <col min="6918" max="7168" width="11.42578125" style="84"/>
    <col min="7169" max="7169" width="5.140625" style="84" customWidth="1"/>
    <col min="7170" max="7170" width="64" style="84" bestFit="1" customWidth="1"/>
    <col min="7171" max="7171" width="16.85546875" style="84" bestFit="1" customWidth="1"/>
    <col min="7172" max="7172" width="13.85546875" style="84" bestFit="1" customWidth="1"/>
    <col min="7173" max="7173" width="16.85546875" style="84" customWidth="1"/>
    <col min="7174" max="7424" width="11.42578125" style="84"/>
    <col min="7425" max="7425" width="5.140625" style="84" customWidth="1"/>
    <col min="7426" max="7426" width="64" style="84" bestFit="1" customWidth="1"/>
    <col min="7427" max="7427" width="16.85546875" style="84" bestFit="1" customWidth="1"/>
    <col min="7428" max="7428" width="13.85546875" style="84" bestFit="1" customWidth="1"/>
    <col min="7429" max="7429" width="16.85546875" style="84" customWidth="1"/>
    <col min="7430" max="7680" width="11.42578125" style="84"/>
    <col min="7681" max="7681" width="5.140625" style="84" customWidth="1"/>
    <col min="7682" max="7682" width="64" style="84" bestFit="1" customWidth="1"/>
    <col min="7683" max="7683" width="16.85546875" style="84" bestFit="1" customWidth="1"/>
    <col min="7684" max="7684" width="13.85546875" style="84" bestFit="1" customWidth="1"/>
    <col min="7685" max="7685" width="16.85546875" style="84" customWidth="1"/>
    <col min="7686" max="7936" width="11.42578125" style="84"/>
    <col min="7937" max="7937" width="5.140625" style="84" customWidth="1"/>
    <col min="7938" max="7938" width="64" style="84" bestFit="1" customWidth="1"/>
    <col min="7939" max="7939" width="16.85546875" style="84" bestFit="1" customWidth="1"/>
    <col min="7940" max="7940" width="13.85546875" style="84" bestFit="1" customWidth="1"/>
    <col min="7941" max="7941" width="16.85546875" style="84" customWidth="1"/>
    <col min="7942" max="8192" width="11.42578125" style="84"/>
    <col min="8193" max="8193" width="5.140625" style="84" customWidth="1"/>
    <col min="8194" max="8194" width="64" style="84" bestFit="1" customWidth="1"/>
    <col min="8195" max="8195" width="16.85546875" style="84" bestFit="1" customWidth="1"/>
    <col min="8196" max="8196" width="13.85546875" style="84" bestFit="1" customWidth="1"/>
    <col min="8197" max="8197" width="16.85546875" style="84" customWidth="1"/>
    <col min="8198" max="8448" width="11.42578125" style="84"/>
    <col min="8449" max="8449" width="5.140625" style="84" customWidth="1"/>
    <col min="8450" max="8450" width="64" style="84" bestFit="1" customWidth="1"/>
    <col min="8451" max="8451" width="16.85546875" style="84" bestFit="1" customWidth="1"/>
    <col min="8452" max="8452" width="13.85546875" style="84" bestFit="1" customWidth="1"/>
    <col min="8453" max="8453" width="16.85546875" style="84" customWidth="1"/>
    <col min="8454" max="8704" width="11.42578125" style="84"/>
    <col min="8705" max="8705" width="5.140625" style="84" customWidth="1"/>
    <col min="8706" max="8706" width="64" style="84" bestFit="1" customWidth="1"/>
    <col min="8707" max="8707" width="16.85546875" style="84" bestFit="1" customWidth="1"/>
    <col min="8708" max="8708" width="13.85546875" style="84" bestFit="1" customWidth="1"/>
    <col min="8709" max="8709" width="16.85546875" style="84" customWidth="1"/>
    <col min="8710" max="8960" width="11.42578125" style="84"/>
    <col min="8961" max="8961" width="5.140625" style="84" customWidth="1"/>
    <col min="8962" max="8962" width="64" style="84" bestFit="1" customWidth="1"/>
    <col min="8963" max="8963" width="16.85546875" style="84" bestFit="1" customWidth="1"/>
    <col min="8964" max="8964" width="13.85546875" style="84" bestFit="1" customWidth="1"/>
    <col min="8965" max="8965" width="16.85546875" style="84" customWidth="1"/>
    <col min="8966" max="9216" width="11.42578125" style="84"/>
    <col min="9217" max="9217" width="5.140625" style="84" customWidth="1"/>
    <col min="9218" max="9218" width="64" style="84" bestFit="1" customWidth="1"/>
    <col min="9219" max="9219" width="16.85546875" style="84" bestFit="1" customWidth="1"/>
    <col min="9220" max="9220" width="13.85546875" style="84" bestFit="1" customWidth="1"/>
    <col min="9221" max="9221" width="16.85546875" style="84" customWidth="1"/>
    <col min="9222" max="9472" width="11.42578125" style="84"/>
    <col min="9473" max="9473" width="5.140625" style="84" customWidth="1"/>
    <col min="9474" max="9474" width="64" style="84" bestFit="1" customWidth="1"/>
    <col min="9475" max="9475" width="16.85546875" style="84" bestFit="1" customWidth="1"/>
    <col min="9476" max="9476" width="13.85546875" style="84" bestFit="1" customWidth="1"/>
    <col min="9477" max="9477" width="16.85546875" style="84" customWidth="1"/>
    <col min="9478" max="9728" width="11.42578125" style="84"/>
    <col min="9729" max="9729" width="5.140625" style="84" customWidth="1"/>
    <col min="9730" max="9730" width="64" style="84" bestFit="1" customWidth="1"/>
    <col min="9731" max="9731" width="16.85546875" style="84" bestFit="1" customWidth="1"/>
    <col min="9732" max="9732" width="13.85546875" style="84" bestFit="1" customWidth="1"/>
    <col min="9733" max="9733" width="16.85546875" style="84" customWidth="1"/>
    <col min="9734" max="9984" width="11.42578125" style="84"/>
    <col min="9985" max="9985" width="5.140625" style="84" customWidth="1"/>
    <col min="9986" max="9986" width="64" style="84" bestFit="1" customWidth="1"/>
    <col min="9987" max="9987" width="16.85546875" style="84" bestFit="1" customWidth="1"/>
    <col min="9988" max="9988" width="13.85546875" style="84" bestFit="1" customWidth="1"/>
    <col min="9989" max="9989" width="16.85546875" style="84" customWidth="1"/>
    <col min="9990" max="10240" width="11.42578125" style="84"/>
    <col min="10241" max="10241" width="5.140625" style="84" customWidth="1"/>
    <col min="10242" max="10242" width="64" style="84" bestFit="1" customWidth="1"/>
    <col min="10243" max="10243" width="16.85546875" style="84" bestFit="1" customWidth="1"/>
    <col min="10244" max="10244" width="13.85546875" style="84" bestFit="1" customWidth="1"/>
    <col min="10245" max="10245" width="16.85546875" style="84" customWidth="1"/>
    <col min="10246" max="10496" width="11.42578125" style="84"/>
    <col min="10497" max="10497" width="5.140625" style="84" customWidth="1"/>
    <col min="10498" max="10498" width="64" style="84" bestFit="1" customWidth="1"/>
    <col min="10499" max="10499" width="16.85546875" style="84" bestFit="1" customWidth="1"/>
    <col min="10500" max="10500" width="13.85546875" style="84" bestFit="1" customWidth="1"/>
    <col min="10501" max="10501" width="16.85546875" style="84" customWidth="1"/>
    <col min="10502" max="10752" width="11.42578125" style="84"/>
    <col min="10753" max="10753" width="5.140625" style="84" customWidth="1"/>
    <col min="10754" max="10754" width="64" style="84" bestFit="1" customWidth="1"/>
    <col min="10755" max="10755" width="16.85546875" style="84" bestFit="1" customWidth="1"/>
    <col min="10756" max="10756" width="13.85546875" style="84" bestFit="1" customWidth="1"/>
    <col min="10757" max="10757" width="16.85546875" style="84" customWidth="1"/>
    <col min="10758" max="11008" width="11.42578125" style="84"/>
    <col min="11009" max="11009" width="5.140625" style="84" customWidth="1"/>
    <col min="11010" max="11010" width="64" style="84" bestFit="1" customWidth="1"/>
    <col min="11011" max="11011" width="16.85546875" style="84" bestFit="1" customWidth="1"/>
    <col min="11012" max="11012" width="13.85546875" style="84" bestFit="1" customWidth="1"/>
    <col min="11013" max="11013" width="16.85546875" style="84" customWidth="1"/>
    <col min="11014" max="11264" width="11.42578125" style="84"/>
    <col min="11265" max="11265" width="5.140625" style="84" customWidth="1"/>
    <col min="11266" max="11266" width="64" style="84" bestFit="1" customWidth="1"/>
    <col min="11267" max="11267" width="16.85546875" style="84" bestFit="1" customWidth="1"/>
    <col min="11268" max="11268" width="13.85546875" style="84" bestFit="1" customWidth="1"/>
    <col min="11269" max="11269" width="16.85546875" style="84" customWidth="1"/>
    <col min="11270" max="11520" width="11.42578125" style="84"/>
    <col min="11521" max="11521" width="5.140625" style="84" customWidth="1"/>
    <col min="11522" max="11522" width="64" style="84" bestFit="1" customWidth="1"/>
    <col min="11523" max="11523" width="16.85546875" style="84" bestFit="1" customWidth="1"/>
    <col min="11524" max="11524" width="13.85546875" style="84" bestFit="1" customWidth="1"/>
    <col min="11525" max="11525" width="16.85546875" style="84" customWidth="1"/>
    <col min="11526" max="11776" width="11.42578125" style="84"/>
    <col min="11777" max="11777" width="5.140625" style="84" customWidth="1"/>
    <col min="11778" max="11778" width="64" style="84" bestFit="1" customWidth="1"/>
    <col min="11779" max="11779" width="16.85546875" style="84" bestFit="1" customWidth="1"/>
    <col min="11780" max="11780" width="13.85546875" style="84" bestFit="1" customWidth="1"/>
    <col min="11781" max="11781" width="16.85546875" style="84" customWidth="1"/>
    <col min="11782" max="12032" width="11.42578125" style="84"/>
    <col min="12033" max="12033" width="5.140625" style="84" customWidth="1"/>
    <col min="12034" max="12034" width="64" style="84" bestFit="1" customWidth="1"/>
    <col min="12035" max="12035" width="16.85546875" style="84" bestFit="1" customWidth="1"/>
    <col min="12036" max="12036" width="13.85546875" style="84" bestFit="1" customWidth="1"/>
    <col min="12037" max="12037" width="16.85546875" style="84" customWidth="1"/>
    <col min="12038" max="12288" width="11.42578125" style="84"/>
    <col min="12289" max="12289" width="5.140625" style="84" customWidth="1"/>
    <col min="12290" max="12290" width="64" style="84" bestFit="1" customWidth="1"/>
    <col min="12291" max="12291" width="16.85546875" style="84" bestFit="1" customWidth="1"/>
    <col min="12292" max="12292" width="13.85546875" style="84" bestFit="1" customWidth="1"/>
    <col min="12293" max="12293" width="16.85546875" style="84" customWidth="1"/>
    <col min="12294" max="12544" width="11.42578125" style="84"/>
    <col min="12545" max="12545" width="5.140625" style="84" customWidth="1"/>
    <col min="12546" max="12546" width="64" style="84" bestFit="1" customWidth="1"/>
    <col min="12547" max="12547" width="16.85546875" style="84" bestFit="1" customWidth="1"/>
    <col min="12548" max="12548" width="13.85546875" style="84" bestFit="1" customWidth="1"/>
    <col min="12549" max="12549" width="16.85546875" style="84" customWidth="1"/>
    <col min="12550" max="12800" width="11.42578125" style="84"/>
    <col min="12801" max="12801" width="5.140625" style="84" customWidth="1"/>
    <col min="12802" max="12802" width="64" style="84" bestFit="1" customWidth="1"/>
    <col min="12803" max="12803" width="16.85546875" style="84" bestFit="1" customWidth="1"/>
    <col min="12804" max="12804" width="13.85546875" style="84" bestFit="1" customWidth="1"/>
    <col min="12805" max="12805" width="16.85546875" style="84" customWidth="1"/>
    <col min="12806" max="13056" width="11.42578125" style="84"/>
    <col min="13057" max="13057" width="5.140625" style="84" customWidth="1"/>
    <col min="13058" max="13058" width="64" style="84" bestFit="1" customWidth="1"/>
    <col min="13059" max="13059" width="16.85546875" style="84" bestFit="1" customWidth="1"/>
    <col min="13060" max="13060" width="13.85546875" style="84" bestFit="1" customWidth="1"/>
    <col min="13061" max="13061" width="16.85546875" style="84" customWidth="1"/>
    <col min="13062" max="13312" width="11.42578125" style="84"/>
    <col min="13313" max="13313" width="5.140625" style="84" customWidth="1"/>
    <col min="13314" max="13314" width="64" style="84" bestFit="1" customWidth="1"/>
    <col min="13315" max="13315" width="16.85546875" style="84" bestFit="1" customWidth="1"/>
    <col min="13316" max="13316" width="13.85546875" style="84" bestFit="1" customWidth="1"/>
    <col min="13317" max="13317" width="16.85546875" style="84" customWidth="1"/>
    <col min="13318" max="13568" width="11.42578125" style="84"/>
    <col min="13569" max="13569" width="5.140625" style="84" customWidth="1"/>
    <col min="13570" max="13570" width="64" style="84" bestFit="1" customWidth="1"/>
    <col min="13571" max="13571" width="16.85546875" style="84" bestFit="1" customWidth="1"/>
    <col min="13572" max="13572" width="13.85546875" style="84" bestFit="1" customWidth="1"/>
    <col min="13573" max="13573" width="16.85546875" style="84" customWidth="1"/>
    <col min="13574" max="13824" width="11.42578125" style="84"/>
    <col min="13825" max="13825" width="5.140625" style="84" customWidth="1"/>
    <col min="13826" max="13826" width="64" style="84" bestFit="1" customWidth="1"/>
    <col min="13827" max="13827" width="16.85546875" style="84" bestFit="1" customWidth="1"/>
    <col min="13828" max="13828" width="13.85546875" style="84" bestFit="1" customWidth="1"/>
    <col min="13829" max="13829" width="16.85546875" style="84" customWidth="1"/>
    <col min="13830" max="14080" width="11.42578125" style="84"/>
    <col min="14081" max="14081" width="5.140625" style="84" customWidth="1"/>
    <col min="14082" max="14082" width="64" style="84" bestFit="1" customWidth="1"/>
    <col min="14083" max="14083" width="16.85546875" style="84" bestFit="1" customWidth="1"/>
    <col min="14084" max="14084" width="13.85546875" style="84" bestFit="1" customWidth="1"/>
    <col min="14085" max="14085" width="16.85546875" style="84" customWidth="1"/>
    <col min="14086" max="14336" width="11.42578125" style="84"/>
    <col min="14337" max="14337" width="5.140625" style="84" customWidth="1"/>
    <col min="14338" max="14338" width="64" style="84" bestFit="1" customWidth="1"/>
    <col min="14339" max="14339" width="16.85546875" style="84" bestFit="1" customWidth="1"/>
    <col min="14340" max="14340" width="13.85546875" style="84" bestFit="1" customWidth="1"/>
    <col min="14341" max="14341" width="16.85546875" style="84" customWidth="1"/>
    <col min="14342" max="14592" width="11.42578125" style="84"/>
    <col min="14593" max="14593" width="5.140625" style="84" customWidth="1"/>
    <col min="14594" max="14594" width="64" style="84" bestFit="1" customWidth="1"/>
    <col min="14595" max="14595" width="16.85546875" style="84" bestFit="1" customWidth="1"/>
    <col min="14596" max="14596" width="13.85546875" style="84" bestFit="1" customWidth="1"/>
    <col min="14597" max="14597" width="16.85546875" style="84" customWidth="1"/>
    <col min="14598" max="14848" width="11.42578125" style="84"/>
    <col min="14849" max="14849" width="5.140625" style="84" customWidth="1"/>
    <col min="14850" max="14850" width="64" style="84" bestFit="1" customWidth="1"/>
    <col min="14851" max="14851" width="16.85546875" style="84" bestFit="1" customWidth="1"/>
    <col min="14852" max="14852" width="13.85546875" style="84" bestFit="1" customWidth="1"/>
    <col min="14853" max="14853" width="16.85546875" style="84" customWidth="1"/>
    <col min="14854" max="15104" width="11.42578125" style="84"/>
    <col min="15105" max="15105" width="5.140625" style="84" customWidth="1"/>
    <col min="15106" max="15106" width="64" style="84" bestFit="1" customWidth="1"/>
    <col min="15107" max="15107" width="16.85546875" style="84" bestFit="1" customWidth="1"/>
    <col min="15108" max="15108" width="13.85546875" style="84" bestFit="1" customWidth="1"/>
    <col min="15109" max="15109" width="16.85546875" style="84" customWidth="1"/>
    <col min="15110" max="15360" width="11.42578125" style="84"/>
    <col min="15361" max="15361" width="5.140625" style="84" customWidth="1"/>
    <col min="15362" max="15362" width="64" style="84" bestFit="1" customWidth="1"/>
    <col min="15363" max="15363" width="16.85546875" style="84" bestFit="1" customWidth="1"/>
    <col min="15364" max="15364" width="13.85546875" style="84" bestFit="1" customWidth="1"/>
    <col min="15365" max="15365" width="16.85546875" style="84" customWidth="1"/>
    <col min="15366" max="15616" width="11.42578125" style="84"/>
    <col min="15617" max="15617" width="5.140625" style="84" customWidth="1"/>
    <col min="15618" max="15618" width="64" style="84" bestFit="1" customWidth="1"/>
    <col min="15619" max="15619" width="16.85546875" style="84" bestFit="1" customWidth="1"/>
    <col min="15620" max="15620" width="13.85546875" style="84" bestFit="1" customWidth="1"/>
    <col min="15621" max="15621" width="16.85546875" style="84" customWidth="1"/>
    <col min="15622" max="15872" width="11.42578125" style="84"/>
    <col min="15873" max="15873" width="5.140625" style="84" customWidth="1"/>
    <col min="15874" max="15874" width="64" style="84" bestFit="1" customWidth="1"/>
    <col min="15875" max="15875" width="16.85546875" style="84" bestFit="1" customWidth="1"/>
    <col min="15876" max="15876" width="13.85546875" style="84" bestFit="1" customWidth="1"/>
    <col min="15877" max="15877" width="16.85546875" style="84" customWidth="1"/>
    <col min="15878" max="16128" width="11.42578125" style="84"/>
    <col min="16129" max="16129" width="5.140625" style="84" customWidth="1"/>
    <col min="16130" max="16130" width="64" style="84" bestFit="1" customWidth="1"/>
    <col min="16131" max="16131" width="16.85546875" style="84" bestFit="1" customWidth="1"/>
    <col min="16132" max="16132" width="13.85546875" style="84" bestFit="1" customWidth="1"/>
    <col min="16133" max="16133" width="16.85546875" style="84" customWidth="1"/>
    <col min="16134" max="16384" width="11.42578125" style="84"/>
  </cols>
  <sheetData>
    <row r="1" spans="1:5" ht="15" x14ac:dyDescent="0.3">
      <c r="A1" s="228" t="s">
        <v>1</v>
      </c>
      <c r="B1" s="228"/>
      <c r="C1" s="228"/>
      <c r="D1" s="228"/>
      <c r="E1" s="228"/>
    </row>
    <row r="2" spans="1:5" ht="15" x14ac:dyDescent="0.3">
      <c r="A2" s="228" t="s">
        <v>120</v>
      </c>
      <c r="B2" s="228"/>
      <c r="C2" s="228"/>
      <c r="D2" s="228"/>
      <c r="E2" s="228"/>
    </row>
    <row r="3" spans="1:5" ht="15" x14ac:dyDescent="0.3">
      <c r="A3" s="229" t="s">
        <v>181</v>
      </c>
      <c r="B3" s="229"/>
      <c r="C3" s="229"/>
      <c r="D3" s="229"/>
      <c r="E3" s="229"/>
    </row>
    <row r="4" spans="1:5" ht="60" x14ac:dyDescent="0.2">
      <c r="A4" s="230"/>
      <c r="B4" s="230"/>
      <c r="C4" s="139" t="s">
        <v>182</v>
      </c>
      <c r="D4" s="151" t="s">
        <v>127</v>
      </c>
      <c r="E4" s="151" t="s">
        <v>183</v>
      </c>
    </row>
    <row r="5" spans="1:5" ht="15.75" x14ac:dyDescent="0.25">
      <c r="A5" s="112"/>
      <c r="B5" s="112" t="s">
        <v>121</v>
      </c>
      <c r="C5" s="113">
        <v>110000000</v>
      </c>
      <c r="D5" s="113"/>
      <c r="E5" s="113">
        <f>+C5+D5</f>
        <v>110000000</v>
      </c>
    </row>
    <row r="6" spans="1:5" ht="17.25" thickBot="1" x14ac:dyDescent="0.35">
      <c r="A6" s="114"/>
      <c r="B6" s="115" t="s">
        <v>122</v>
      </c>
      <c r="C6" s="116">
        <f>SUM(C5)</f>
        <v>110000000</v>
      </c>
      <c r="D6" s="116">
        <f>SUM(D5)</f>
        <v>0</v>
      </c>
      <c r="E6" s="116">
        <f>SUM(E5)</f>
        <v>110000000</v>
      </c>
    </row>
    <row r="7" spans="1:5" ht="10.5" customHeight="1" x14ac:dyDescent="0.3">
      <c r="A7" s="117"/>
      <c r="B7" s="118"/>
      <c r="C7" s="119"/>
      <c r="D7" s="120"/>
      <c r="E7" s="120"/>
    </row>
    <row r="8" spans="1:5" ht="45" x14ac:dyDescent="0.3">
      <c r="A8" s="231"/>
      <c r="B8" s="231"/>
      <c r="C8" s="139" t="str">
        <f>+C4</f>
        <v>PRESUPUESTO 2025</v>
      </c>
      <c r="D8" s="151" t="s">
        <v>128</v>
      </c>
      <c r="E8" s="151" t="str">
        <f>+E4</f>
        <v>PRESUPUESTO AJUSTADO 2,025</v>
      </c>
    </row>
    <row r="9" spans="1:5" ht="15.75" x14ac:dyDescent="0.25">
      <c r="A9" s="121" t="s">
        <v>123</v>
      </c>
      <c r="B9" s="85" t="s">
        <v>140</v>
      </c>
      <c r="C9" s="86">
        <v>54637303.259999998</v>
      </c>
      <c r="D9" s="100"/>
      <c r="E9" s="86">
        <f>+C9+D9</f>
        <v>54637303.259999998</v>
      </c>
    </row>
    <row r="10" spans="1:5" ht="16.5" x14ac:dyDescent="0.3">
      <c r="A10" s="122"/>
      <c r="B10" s="87" t="s">
        <v>124</v>
      </c>
      <c r="C10" s="88">
        <f>SUM(C9)</f>
        <v>54637303.259999998</v>
      </c>
      <c r="D10" s="101">
        <f>SUM(D9)</f>
        <v>0</v>
      </c>
      <c r="E10" s="93">
        <f>SUM(E9)</f>
        <v>54637303.259999998</v>
      </c>
    </row>
    <row r="11" spans="1:5" ht="10.5" customHeight="1" x14ac:dyDescent="0.3">
      <c r="A11" s="123"/>
      <c r="B11" s="87"/>
      <c r="C11" s="88"/>
      <c r="D11" s="102"/>
      <c r="E11" s="102"/>
    </row>
    <row r="12" spans="1:5" ht="45" x14ac:dyDescent="0.25">
      <c r="A12" s="124"/>
      <c r="B12" s="124" t="s">
        <v>141</v>
      </c>
      <c r="C12" s="125" t="str">
        <f>+C8</f>
        <v>PRESUPUESTO 2025</v>
      </c>
      <c r="D12" s="152" t="s">
        <v>128</v>
      </c>
      <c r="E12" s="152" t="str">
        <f>+E8</f>
        <v>PRESUPUESTO AJUSTADO 2,025</v>
      </c>
    </row>
    <row r="13" spans="1:5" ht="15.75" x14ac:dyDescent="0.25">
      <c r="A13" s="122">
        <v>111</v>
      </c>
      <c r="B13" s="89" t="s">
        <v>14</v>
      </c>
      <c r="C13" s="90">
        <v>1166000</v>
      </c>
      <c r="D13" s="100"/>
      <c r="E13" s="90">
        <f>+C13+D13</f>
        <v>1166000</v>
      </c>
    </row>
    <row r="14" spans="1:5" ht="15.75" x14ac:dyDescent="0.25">
      <c r="A14" s="122">
        <v>113</v>
      </c>
      <c r="B14" s="89" t="s">
        <v>136</v>
      </c>
      <c r="C14" s="90">
        <f>130075</f>
        <v>130075</v>
      </c>
      <c r="D14" s="100">
        <v>-16300.7</v>
      </c>
      <c r="E14" s="90">
        <f>+C14+D14</f>
        <v>113774.3</v>
      </c>
    </row>
    <row r="15" spans="1:5" ht="15.75" x14ac:dyDescent="0.25">
      <c r="A15" s="122">
        <v>122</v>
      </c>
      <c r="B15" s="89" t="s">
        <v>16</v>
      </c>
      <c r="C15" s="90">
        <v>64244.05</v>
      </c>
      <c r="D15" s="100"/>
      <c r="E15" s="90">
        <f t="shared" ref="E15:E34" si="0">+C15+D15</f>
        <v>64244.05</v>
      </c>
    </row>
    <row r="16" spans="1:5" ht="15.75" x14ac:dyDescent="0.25">
      <c r="A16" s="122">
        <v>163</v>
      </c>
      <c r="B16" s="89" t="s">
        <v>17</v>
      </c>
      <c r="C16" s="90">
        <f>1310600.25</f>
        <v>1310600.25</v>
      </c>
      <c r="D16" s="100">
        <v>-69.430000000000007</v>
      </c>
      <c r="E16" s="90">
        <f t="shared" si="0"/>
        <v>1310530.82</v>
      </c>
    </row>
    <row r="17" spans="1:5" ht="15.75" x14ac:dyDescent="0.25">
      <c r="A17" s="122">
        <v>169</v>
      </c>
      <c r="B17" s="89" t="s">
        <v>167</v>
      </c>
      <c r="C17" s="90">
        <f>66884.6</f>
        <v>66884.600000000006</v>
      </c>
      <c r="D17" s="100">
        <v>-604.6</v>
      </c>
      <c r="E17" s="90">
        <f t="shared" si="0"/>
        <v>66280</v>
      </c>
    </row>
    <row r="18" spans="1:5" ht="15.75" x14ac:dyDescent="0.25">
      <c r="A18" s="122">
        <v>171</v>
      </c>
      <c r="B18" s="89" t="s">
        <v>142</v>
      </c>
      <c r="C18" s="90">
        <v>82130</v>
      </c>
      <c r="D18" s="100"/>
      <c r="E18" s="90">
        <f t="shared" si="0"/>
        <v>82130</v>
      </c>
    </row>
    <row r="19" spans="1:5" ht="15.75" x14ac:dyDescent="0.25">
      <c r="A19" s="122">
        <v>174</v>
      </c>
      <c r="B19" s="89" t="s">
        <v>18</v>
      </c>
      <c r="C19" s="90">
        <v>127931</v>
      </c>
      <c r="D19" s="100"/>
      <c r="E19" s="90">
        <f t="shared" si="0"/>
        <v>127931</v>
      </c>
    </row>
    <row r="20" spans="1:5" ht="15.75" x14ac:dyDescent="0.25">
      <c r="A20" s="122">
        <v>197</v>
      </c>
      <c r="B20" s="89" t="s">
        <v>20</v>
      </c>
      <c r="C20" s="91">
        <f>592800</f>
        <v>592800</v>
      </c>
      <c r="D20" s="100">
        <v>-20800</v>
      </c>
      <c r="E20" s="90">
        <f t="shared" si="0"/>
        <v>572000</v>
      </c>
    </row>
    <row r="21" spans="1:5" ht="15.75" x14ac:dyDescent="0.25">
      <c r="A21" s="122">
        <v>199</v>
      </c>
      <c r="B21" s="89" t="s">
        <v>21</v>
      </c>
      <c r="C21" s="90">
        <v>706924.9</v>
      </c>
      <c r="D21" s="100"/>
      <c r="E21" s="90">
        <f t="shared" si="0"/>
        <v>706924.9</v>
      </c>
    </row>
    <row r="22" spans="1:5" ht="15.75" x14ac:dyDescent="0.25">
      <c r="A22" s="122">
        <v>243</v>
      </c>
      <c r="B22" s="89" t="s">
        <v>48</v>
      </c>
      <c r="C22" s="90">
        <f>154711.24</f>
        <v>154711.24</v>
      </c>
      <c r="D22" s="100">
        <v>-258.10000000000002</v>
      </c>
      <c r="E22" s="90">
        <f t="shared" si="0"/>
        <v>154453.13999999998</v>
      </c>
    </row>
    <row r="23" spans="1:5" ht="15.75" x14ac:dyDescent="0.25">
      <c r="A23" s="122">
        <v>261</v>
      </c>
      <c r="B23" s="89" t="s">
        <v>26</v>
      </c>
      <c r="C23" s="91">
        <v>836414.94</v>
      </c>
      <c r="D23" s="100"/>
      <c r="E23" s="90">
        <f t="shared" si="0"/>
        <v>836414.94</v>
      </c>
    </row>
    <row r="24" spans="1:5" ht="15.75" x14ac:dyDescent="0.25">
      <c r="A24" s="122">
        <v>262</v>
      </c>
      <c r="B24" s="89" t="s">
        <v>27</v>
      </c>
      <c r="C24" s="90">
        <f>17000</f>
        <v>17000</v>
      </c>
      <c r="D24" s="100">
        <v>-0.52</v>
      </c>
      <c r="E24" s="90">
        <f t="shared" si="0"/>
        <v>16999.48</v>
      </c>
    </row>
    <row r="25" spans="1:5" ht="15.75" x14ac:dyDescent="0.25">
      <c r="A25" s="122">
        <v>266</v>
      </c>
      <c r="B25" s="89" t="s">
        <v>28</v>
      </c>
      <c r="C25" s="91">
        <f>880347.34</f>
        <v>880347.34</v>
      </c>
      <c r="D25" s="100">
        <v>-60249.75</v>
      </c>
      <c r="E25" s="90">
        <f t="shared" si="0"/>
        <v>820097.59</v>
      </c>
    </row>
    <row r="26" spans="1:5" ht="15.75" x14ac:dyDescent="0.25">
      <c r="A26" s="122">
        <v>267</v>
      </c>
      <c r="B26" s="89" t="s">
        <v>29</v>
      </c>
      <c r="C26" s="90">
        <v>180000</v>
      </c>
      <c r="D26" s="100"/>
      <c r="E26" s="90">
        <f t="shared" si="0"/>
        <v>180000</v>
      </c>
    </row>
    <row r="27" spans="1:5" ht="15.75" x14ac:dyDescent="0.25">
      <c r="A27" s="122">
        <v>268</v>
      </c>
      <c r="B27" s="89" t="s">
        <v>30</v>
      </c>
      <c r="C27" s="90">
        <f>154389</f>
        <v>154389</v>
      </c>
      <c r="D27" s="100">
        <v>-3</v>
      </c>
      <c r="E27" s="90">
        <f t="shared" si="0"/>
        <v>154386</v>
      </c>
    </row>
    <row r="28" spans="1:5" ht="15.75" x14ac:dyDescent="0.25">
      <c r="A28" s="122">
        <v>269</v>
      </c>
      <c r="B28" s="92" t="s">
        <v>31</v>
      </c>
      <c r="C28" s="90">
        <f>10000</f>
        <v>10000</v>
      </c>
      <c r="D28" s="100">
        <v>-150</v>
      </c>
      <c r="E28" s="90">
        <f t="shared" si="0"/>
        <v>9850</v>
      </c>
    </row>
    <row r="29" spans="1:5" ht="15.75" x14ac:dyDescent="0.25">
      <c r="A29" s="122">
        <v>292</v>
      </c>
      <c r="B29" s="89" t="s">
        <v>33</v>
      </c>
      <c r="C29" s="90">
        <f>262316.5</f>
        <v>262316.5</v>
      </c>
      <c r="D29" s="100">
        <v>-9838.2999999999993</v>
      </c>
      <c r="E29" s="90">
        <f t="shared" si="0"/>
        <v>252478.2</v>
      </c>
    </row>
    <row r="30" spans="1:5" ht="15.75" x14ac:dyDescent="0.25">
      <c r="A30" s="122">
        <v>295</v>
      </c>
      <c r="B30" s="89" t="s">
        <v>34</v>
      </c>
      <c r="C30" s="91">
        <f>32456859.84</f>
        <v>32456859.84</v>
      </c>
      <c r="D30" s="100">
        <v>185935.18</v>
      </c>
      <c r="E30" s="90">
        <f t="shared" si="0"/>
        <v>32642795.02</v>
      </c>
    </row>
    <row r="31" spans="1:5" ht="15.75" x14ac:dyDescent="0.25">
      <c r="A31" s="122">
        <v>297</v>
      </c>
      <c r="B31" s="89" t="s">
        <v>35</v>
      </c>
      <c r="C31" s="90">
        <f>45600.32</f>
        <v>45600.32</v>
      </c>
      <c r="D31" s="100">
        <v>-0.92</v>
      </c>
      <c r="E31" s="90">
        <f t="shared" si="0"/>
        <v>45599.4</v>
      </c>
    </row>
    <row r="32" spans="1:5" ht="15.75" x14ac:dyDescent="0.25">
      <c r="A32" s="122">
        <v>298</v>
      </c>
      <c r="B32" s="89" t="s">
        <v>36</v>
      </c>
      <c r="C32" s="90">
        <v>400000</v>
      </c>
      <c r="D32" s="100"/>
      <c r="E32" s="90">
        <f t="shared" si="0"/>
        <v>400000</v>
      </c>
    </row>
    <row r="33" spans="1:5" ht="15.75" x14ac:dyDescent="0.25">
      <c r="A33" s="122">
        <v>299</v>
      </c>
      <c r="B33" s="89" t="s">
        <v>37</v>
      </c>
      <c r="C33" s="90">
        <f>300000</f>
        <v>300000</v>
      </c>
      <c r="D33" s="100">
        <v>-1.1000000000000001</v>
      </c>
      <c r="E33" s="90">
        <f>+C33+D33</f>
        <v>299998.90000000002</v>
      </c>
    </row>
    <row r="34" spans="1:5" ht="15.75" x14ac:dyDescent="0.25">
      <c r="A34" s="122">
        <v>323</v>
      </c>
      <c r="B34" s="89" t="s">
        <v>137</v>
      </c>
      <c r="C34" s="90">
        <f>15417467.76</f>
        <v>15417467.76</v>
      </c>
      <c r="D34" s="100">
        <v>-77658.759999999995</v>
      </c>
      <c r="E34" s="90">
        <f t="shared" si="0"/>
        <v>15339809</v>
      </c>
    </row>
    <row r="35" spans="1:5" ht="17.25" thickBot="1" x14ac:dyDescent="0.35">
      <c r="A35" s="126"/>
      <c r="B35" s="127" t="s">
        <v>148</v>
      </c>
      <c r="C35" s="128">
        <f>SUM(C13:C34)</f>
        <v>55362696.739999995</v>
      </c>
      <c r="D35" s="116">
        <f>SUM(D13:D34)</f>
        <v>0</v>
      </c>
      <c r="E35" s="116">
        <f>SUM(E13:E34)</f>
        <v>55362696.739999995</v>
      </c>
    </row>
    <row r="36" spans="1:5" ht="16.5" x14ac:dyDescent="0.3">
      <c r="A36" s="85"/>
      <c r="B36" s="87" t="s">
        <v>125</v>
      </c>
      <c r="C36" s="93">
        <f>+C35+C10</f>
        <v>110000000</v>
      </c>
      <c r="D36" s="93">
        <f>+D35+D10</f>
        <v>0</v>
      </c>
      <c r="E36" s="93">
        <f>+E35+E10</f>
        <v>110000000</v>
      </c>
    </row>
    <row r="37" spans="1:5" ht="16.5" x14ac:dyDescent="0.3">
      <c r="A37" s="94"/>
      <c r="B37" s="95"/>
      <c r="C37" s="96"/>
    </row>
    <row r="38" spans="1:5" x14ac:dyDescent="0.25">
      <c r="A38" s="234" t="s">
        <v>192</v>
      </c>
    </row>
    <row r="39" spans="1:5" x14ac:dyDescent="0.25">
      <c r="A39" s="234" t="s">
        <v>193</v>
      </c>
    </row>
    <row r="40" spans="1:5" x14ac:dyDescent="0.25">
      <c r="C40" s="99"/>
    </row>
    <row r="41" spans="1:5" ht="13.5" customHeight="1" x14ac:dyDescent="0.2">
      <c r="A41" s="227" t="s">
        <v>126</v>
      </c>
      <c r="B41" s="227"/>
      <c r="C41" s="227"/>
    </row>
    <row r="42" spans="1:5" ht="18.75" customHeight="1" x14ac:dyDescent="0.2">
      <c r="A42" s="227" t="s">
        <v>76</v>
      </c>
      <c r="B42" s="227"/>
      <c r="C42" s="227"/>
    </row>
    <row r="43" spans="1:5" ht="18.75" customHeight="1" x14ac:dyDescent="0.2">
      <c r="A43" s="227" t="s">
        <v>77</v>
      </c>
      <c r="B43" s="227"/>
      <c r="C43" s="227"/>
    </row>
  </sheetData>
  <mergeCells count="8">
    <mergeCell ref="A42:C42"/>
    <mergeCell ref="A43:C43"/>
    <mergeCell ref="A1:E1"/>
    <mergeCell ref="A2:E2"/>
    <mergeCell ref="A3:E3"/>
    <mergeCell ref="A4:B4"/>
    <mergeCell ref="A8:B8"/>
    <mergeCell ref="A41:C41"/>
  </mergeCells>
  <pageMargins left="0.11811023622047245" right="0.11811023622047245" top="0.11811023622047245" bottom="0.11811023622047245" header="0.11811023622047245" footer="0.11811023622047245"/>
  <pageSetup scale="90" orientation="portrait" verticalDpi="30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A4F0DF-1F89-4278-83FF-78F2EFBD83F8}">
  <dimension ref="A1:F30"/>
  <sheetViews>
    <sheetView topLeftCell="A7" workbookViewId="0">
      <selection activeCell="A13" sqref="A13"/>
    </sheetView>
  </sheetViews>
  <sheetFormatPr baseColWidth="10" defaultRowHeight="15" x14ac:dyDescent="0.25"/>
  <cols>
    <col min="1" max="1" width="16.28515625" customWidth="1"/>
    <col min="2" max="2" width="17" customWidth="1"/>
    <col min="3" max="3" width="15.140625" customWidth="1"/>
    <col min="4" max="4" width="11.7109375" customWidth="1"/>
    <col min="5" max="5" width="17" customWidth="1"/>
    <col min="6" max="6" width="0" hidden="1" customWidth="1"/>
  </cols>
  <sheetData>
    <row r="1" spans="1:6" x14ac:dyDescent="0.25">
      <c r="A1" s="232" t="s">
        <v>184</v>
      </c>
      <c r="B1" s="232"/>
      <c r="C1" s="232"/>
      <c r="D1" s="232"/>
      <c r="E1" s="232"/>
      <c r="F1" s="232"/>
    </row>
    <row r="2" spans="1:6" x14ac:dyDescent="0.25">
      <c r="A2" s="233"/>
      <c r="B2" s="233"/>
      <c r="C2" s="233"/>
      <c r="D2" s="233"/>
      <c r="E2" s="233"/>
    </row>
    <row r="3" spans="1:6" x14ac:dyDescent="0.25">
      <c r="A3" s="103" t="s">
        <v>129</v>
      </c>
      <c r="B3" s="103" t="s">
        <v>130</v>
      </c>
      <c r="C3" s="103" t="s">
        <v>146</v>
      </c>
      <c r="D3" s="103" t="s">
        <v>147</v>
      </c>
      <c r="E3" s="103" t="s">
        <v>185</v>
      </c>
      <c r="F3" s="103" t="s">
        <v>145</v>
      </c>
    </row>
    <row r="4" spans="1:6" x14ac:dyDescent="0.25">
      <c r="A4" s="104" t="s">
        <v>6</v>
      </c>
      <c r="B4" s="105">
        <v>0</v>
      </c>
      <c r="C4" s="103"/>
      <c r="D4" s="103"/>
      <c r="E4" s="103"/>
      <c r="F4" s="131"/>
    </row>
    <row r="5" spans="1:6" x14ac:dyDescent="0.25">
      <c r="A5" s="104" t="s">
        <v>7</v>
      </c>
      <c r="B5" s="105">
        <v>0</v>
      </c>
      <c r="C5" s="103"/>
      <c r="D5" s="103"/>
      <c r="E5" s="103"/>
      <c r="F5" s="131"/>
    </row>
    <row r="6" spans="1:6" x14ac:dyDescent="0.25">
      <c r="A6" s="104" t="s">
        <v>8</v>
      </c>
      <c r="B6" s="105">
        <v>22000000</v>
      </c>
      <c r="C6" s="129">
        <v>45729</v>
      </c>
      <c r="D6" s="130">
        <v>261119</v>
      </c>
      <c r="E6" s="130">
        <v>313436527</v>
      </c>
      <c r="F6" s="132"/>
    </row>
    <row r="7" spans="1:6" x14ac:dyDescent="0.25">
      <c r="A7" s="104" t="s">
        <v>9</v>
      </c>
      <c r="B7" s="105">
        <v>11000000</v>
      </c>
      <c r="C7" s="129">
        <v>45761</v>
      </c>
      <c r="D7" s="130">
        <v>261120</v>
      </c>
      <c r="E7" s="130">
        <v>31486663</v>
      </c>
      <c r="F7" s="132"/>
    </row>
    <row r="8" spans="1:6" x14ac:dyDescent="0.25">
      <c r="A8" s="104" t="s">
        <v>40</v>
      </c>
      <c r="B8" s="105">
        <v>11000000</v>
      </c>
      <c r="C8" s="129">
        <v>45792</v>
      </c>
      <c r="D8" s="140">
        <v>261121</v>
      </c>
      <c r="E8" s="130">
        <v>316492841</v>
      </c>
      <c r="F8" s="132"/>
    </row>
    <row r="9" spans="1:6" x14ac:dyDescent="0.25">
      <c r="A9" s="104" t="s">
        <v>41</v>
      </c>
      <c r="B9" s="105">
        <v>11000000</v>
      </c>
      <c r="C9" s="129">
        <v>45821</v>
      </c>
      <c r="D9" s="140">
        <v>261122</v>
      </c>
      <c r="E9" s="130">
        <v>318153073</v>
      </c>
      <c r="F9" s="132"/>
    </row>
    <row r="10" spans="1:6" x14ac:dyDescent="0.25">
      <c r="A10" s="104" t="s">
        <v>42</v>
      </c>
      <c r="B10" s="105">
        <v>11000000</v>
      </c>
      <c r="C10" s="129">
        <v>45849</v>
      </c>
      <c r="D10" s="140">
        <v>261123</v>
      </c>
      <c r="E10" s="130">
        <v>319578117</v>
      </c>
      <c r="F10" s="132"/>
    </row>
    <row r="11" spans="1:6" x14ac:dyDescent="0.25">
      <c r="A11" s="104" t="s">
        <v>43</v>
      </c>
      <c r="B11" s="105">
        <v>11000000</v>
      </c>
      <c r="C11" s="129">
        <v>45882</v>
      </c>
      <c r="D11" s="140">
        <v>261124</v>
      </c>
      <c r="E11" s="130">
        <v>321529721</v>
      </c>
      <c r="F11" s="132"/>
    </row>
    <row r="12" spans="1:6" x14ac:dyDescent="0.25">
      <c r="A12" s="104" t="s">
        <v>44</v>
      </c>
      <c r="B12" s="105">
        <v>11000000</v>
      </c>
      <c r="C12" s="129">
        <v>45918</v>
      </c>
      <c r="D12" s="140">
        <v>261125</v>
      </c>
      <c r="E12" s="130">
        <v>323457128</v>
      </c>
      <c r="F12" s="132"/>
    </row>
    <row r="13" spans="1:6" hidden="1" x14ac:dyDescent="0.25">
      <c r="A13" s="104" t="s">
        <v>46</v>
      </c>
      <c r="B13" s="105">
        <v>0</v>
      </c>
      <c r="C13" s="129"/>
      <c r="D13" s="140"/>
      <c r="E13" s="130"/>
      <c r="F13" s="132"/>
    </row>
    <row r="14" spans="1:6" ht="15.75" thickBot="1" x14ac:dyDescent="0.3">
      <c r="A14" s="106" t="s">
        <v>131</v>
      </c>
      <c r="B14" s="107">
        <f>SUM(B4:B13)</f>
        <v>88000000</v>
      </c>
      <c r="C14" s="106"/>
      <c r="D14" s="106"/>
      <c r="E14" s="106"/>
    </row>
    <row r="15" spans="1:6" ht="15.75" thickTop="1" x14ac:dyDescent="0.25">
      <c r="B15" s="108"/>
      <c r="C15" s="108"/>
      <c r="D15" s="108"/>
      <c r="E15" s="108"/>
    </row>
    <row r="16" spans="1:6" x14ac:dyDescent="0.25">
      <c r="B16" s="108"/>
      <c r="C16" s="108"/>
      <c r="D16" s="108"/>
      <c r="E16" s="108"/>
    </row>
    <row r="17" spans="1:6" x14ac:dyDescent="0.25">
      <c r="B17" s="108"/>
      <c r="C17" s="108"/>
      <c r="D17" s="108"/>
      <c r="E17" s="108"/>
    </row>
    <row r="18" spans="1:6" x14ac:dyDescent="0.25">
      <c r="B18" s="108"/>
      <c r="C18" s="108"/>
      <c r="D18" s="108"/>
      <c r="E18" s="108"/>
    </row>
    <row r="19" spans="1:6" x14ac:dyDescent="0.25">
      <c r="B19" s="108"/>
      <c r="C19" s="108"/>
      <c r="D19" s="108"/>
      <c r="E19" s="108"/>
    </row>
    <row r="20" spans="1:6" x14ac:dyDescent="0.25">
      <c r="A20" s="214" t="s">
        <v>79</v>
      </c>
      <c r="B20" s="214"/>
      <c r="C20" s="214"/>
      <c r="D20" s="214"/>
      <c r="E20" s="214"/>
      <c r="F20" s="214"/>
    </row>
    <row r="21" spans="1:6" x14ac:dyDescent="0.25">
      <c r="A21" s="214" t="s">
        <v>132</v>
      </c>
      <c r="B21" s="214"/>
      <c r="C21" s="214"/>
      <c r="D21" s="214"/>
      <c r="E21" s="214"/>
      <c r="F21" s="214"/>
    </row>
    <row r="22" spans="1:6" x14ac:dyDescent="0.25">
      <c r="A22" s="214" t="s">
        <v>77</v>
      </c>
      <c r="B22" s="214"/>
      <c r="C22" s="214"/>
      <c r="D22" s="214"/>
      <c r="E22" s="214"/>
      <c r="F22" s="214"/>
    </row>
    <row r="23" spans="1:6" x14ac:dyDescent="0.25">
      <c r="A23" s="214" t="s">
        <v>1</v>
      </c>
      <c r="B23" s="214"/>
      <c r="C23" s="214"/>
      <c r="D23" s="214"/>
      <c r="E23" s="214"/>
      <c r="F23" s="214"/>
    </row>
    <row r="24" spans="1:6" x14ac:dyDescent="0.25">
      <c r="B24" s="108"/>
      <c r="C24" s="108"/>
      <c r="D24" s="108"/>
      <c r="E24" s="108"/>
    </row>
    <row r="25" spans="1:6" x14ac:dyDescent="0.25">
      <c r="B25" s="108"/>
      <c r="C25" s="108"/>
      <c r="D25" s="108"/>
      <c r="E25" s="108"/>
    </row>
    <row r="26" spans="1:6" x14ac:dyDescent="0.25">
      <c r="B26" s="108"/>
      <c r="C26" s="108"/>
      <c r="D26" s="108"/>
      <c r="E26" s="108"/>
    </row>
    <row r="27" spans="1:6" x14ac:dyDescent="0.25">
      <c r="B27" s="108"/>
      <c r="C27" s="108"/>
      <c r="D27" s="108"/>
      <c r="E27" s="108"/>
    </row>
    <row r="28" spans="1:6" x14ac:dyDescent="0.25">
      <c r="B28" s="108"/>
      <c r="C28" s="108"/>
      <c r="D28" s="108"/>
      <c r="E28" s="108"/>
    </row>
    <row r="29" spans="1:6" x14ac:dyDescent="0.25">
      <c r="B29" s="108"/>
      <c r="C29" s="108"/>
      <c r="D29" s="108"/>
      <c r="E29" s="108"/>
    </row>
    <row r="30" spans="1:6" x14ac:dyDescent="0.25">
      <c r="B30" s="108"/>
      <c r="C30" s="108"/>
      <c r="D30" s="108"/>
      <c r="E30" s="108"/>
    </row>
  </sheetData>
  <mergeCells count="6">
    <mergeCell ref="A23:F23"/>
    <mergeCell ref="A1:F1"/>
    <mergeCell ref="A2:E2"/>
    <mergeCell ref="A20:F20"/>
    <mergeCell ref="A21:F21"/>
    <mergeCell ref="A22:F22"/>
  </mergeCells>
  <pageMargins left="0.56000000000000005" right="0.11811023622047245" top="0.11811023622047245" bottom="0.74803149606299213" header="0.11811023622047245" footer="0.31496062992125984"/>
  <pageSetup scale="118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BCD026-B34E-44A7-92DF-23D12EE132A3}">
  <dimension ref="A1:F31"/>
  <sheetViews>
    <sheetView workbookViewId="0">
      <selection activeCell="B10" sqref="B10"/>
    </sheetView>
  </sheetViews>
  <sheetFormatPr baseColWidth="10" defaultRowHeight="15" x14ac:dyDescent="0.25"/>
  <cols>
    <col min="1" max="1" width="16.28515625" customWidth="1"/>
    <col min="2" max="2" width="17" customWidth="1"/>
    <col min="3" max="3" width="15.140625" customWidth="1"/>
    <col min="4" max="4" width="11.7109375" customWidth="1"/>
    <col min="5" max="5" width="17" customWidth="1"/>
    <col min="6" max="6" width="0" hidden="1" customWidth="1"/>
  </cols>
  <sheetData>
    <row r="1" spans="1:6" x14ac:dyDescent="0.25">
      <c r="A1" s="232" t="s">
        <v>184</v>
      </c>
      <c r="B1" s="232"/>
      <c r="C1" s="232"/>
      <c r="D1" s="232"/>
      <c r="E1" s="232"/>
      <c r="F1" s="232"/>
    </row>
    <row r="2" spans="1:6" x14ac:dyDescent="0.25">
      <c r="A2" s="233"/>
      <c r="B2" s="233"/>
      <c r="C2" s="233"/>
      <c r="D2" s="233"/>
      <c r="E2" s="233"/>
    </row>
    <row r="3" spans="1:6" x14ac:dyDescent="0.25">
      <c r="A3" s="103" t="s">
        <v>129</v>
      </c>
      <c r="B3" s="103" t="s">
        <v>130</v>
      </c>
      <c r="C3" s="103" t="s">
        <v>146</v>
      </c>
      <c r="D3" s="103" t="s">
        <v>147</v>
      </c>
      <c r="E3" s="103" t="s">
        <v>185</v>
      </c>
      <c r="F3" s="103" t="s">
        <v>145</v>
      </c>
    </row>
    <row r="4" spans="1:6" x14ac:dyDescent="0.25">
      <c r="A4" s="104" t="s">
        <v>6</v>
      </c>
      <c r="B4" s="105">
        <v>0</v>
      </c>
      <c r="C4" s="103"/>
      <c r="D4" s="103"/>
      <c r="E4" s="103"/>
      <c r="F4" s="131"/>
    </row>
    <row r="5" spans="1:6" x14ac:dyDescent="0.25">
      <c r="A5" s="104" t="s">
        <v>7</v>
      </c>
      <c r="B5" s="105">
        <v>0</v>
      </c>
      <c r="C5" s="103"/>
      <c r="D5" s="103"/>
      <c r="E5" s="103"/>
      <c r="F5" s="131"/>
    </row>
    <row r="6" spans="1:6" x14ac:dyDescent="0.25">
      <c r="A6" s="104" t="s">
        <v>8</v>
      </c>
      <c r="B6" s="105">
        <v>22000000</v>
      </c>
      <c r="C6" s="129">
        <v>45729</v>
      </c>
      <c r="D6" s="130">
        <v>261119</v>
      </c>
      <c r="E6" s="130">
        <v>313436527</v>
      </c>
      <c r="F6" s="132"/>
    </row>
    <row r="7" spans="1:6" x14ac:dyDescent="0.25">
      <c r="A7" s="104" t="s">
        <v>9</v>
      </c>
      <c r="B7" s="105">
        <v>11000000</v>
      </c>
      <c r="C7" s="129">
        <v>45761</v>
      </c>
      <c r="D7" s="130">
        <v>261120</v>
      </c>
      <c r="E7" s="130">
        <v>31486663</v>
      </c>
      <c r="F7" s="132"/>
    </row>
    <row r="8" spans="1:6" x14ac:dyDescent="0.25">
      <c r="A8" s="104" t="s">
        <v>40</v>
      </c>
      <c r="B8" s="105">
        <v>11000000</v>
      </c>
      <c r="C8" s="129">
        <v>45792</v>
      </c>
      <c r="D8" s="140">
        <v>261121</v>
      </c>
      <c r="E8" s="130">
        <v>316492841</v>
      </c>
      <c r="F8" s="132"/>
    </row>
    <row r="9" spans="1:6" x14ac:dyDescent="0.25">
      <c r="A9" s="104" t="s">
        <v>41</v>
      </c>
      <c r="B9" s="105">
        <v>11000000</v>
      </c>
      <c r="C9" s="129">
        <v>45821</v>
      </c>
      <c r="D9" s="140">
        <v>261122</v>
      </c>
      <c r="E9" s="130">
        <v>318153073</v>
      </c>
      <c r="F9" s="132"/>
    </row>
    <row r="10" spans="1:6" x14ac:dyDescent="0.25">
      <c r="A10" s="104" t="s">
        <v>42</v>
      </c>
      <c r="B10" s="105">
        <v>11000000</v>
      </c>
      <c r="C10" s="129">
        <v>45849</v>
      </c>
      <c r="D10" s="140">
        <v>261123</v>
      </c>
      <c r="E10" s="130">
        <v>319578117</v>
      </c>
      <c r="F10" s="132"/>
    </row>
    <row r="11" spans="1:6" x14ac:dyDescent="0.25">
      <c r="A11" s="104" t="s">
        <v>43</v>
      </c>
      <c r="B11" s="105">
        <v>11000000</v>
      </c>
      <c r="C11" s="129">
        <v>45882</v>
      </c>
      <c r="D11" s="140">
        <v>261124</v>
      </c>
      <c r="E11" s="130">
        <v>321529721</v>
      </c>
      <c r="F11" s="132"/>
    </row>
    <row r="12" spans="1:6" x14ac:dyDescent="0.25">
      <c r="A12" s="104" t="s">
        <v>44</v>
      </c>
      <c r="B12" s="105">
        <v>11000000</v>
      </c>
      <c r="C12" s="129">
        <v>45918</v>
      </c>
      <c r="D12" s="140">
        <v>261125</v>
      </c>
      <c r="E12" s="130">
        <v>323457128</v>
      </c>
      <c r="F12" s="132"/>
    </row>
    <row r="13" spans="1:6" x14ac:dyDescent="0.25">
      <c r="A13" s="104" t="s">
        <v>45</v>
      </c>
      <c r="B13" s="105">
        <v>11000000</v>
      </c>
      <c r="C13" s="129">
        <v>45940</v>
      </c>
      <c r="D13" s="140">
        <v>261126</v>
      </c>
      <c r="E13" s="130">
        <v>324714841</v>
      </c>
      <c r="F13" s="132"/>
    </row>
    <row r="14" spans="1:6" hidden="1" x14ac:dyDescent="0.25">
      <c r="A14" s="104" t="s">
        <v>46</v>
      </c>
      <c r="B14" s="105"/>
      <c r="C14" s="129"/>
      <c r="D14" s="140"/>
      <c r="E14" s="130"/>
      <c r="F14" s="132"/>
    </row>
    <row r="15" spans="1:6" ht="15.75" thickBot="1" x14ac:dyDescent="0.3">
      <c r="A15" s="106" t="s">
        <v>131</v>
      </c>
      <c r="B15" s="107">
        <f>SUM(B4:B14)</f>
        <v>99000000</v>
      </c>
      <c r="C15" s="106"/>
      <c r="D15" s="106"/>
      <c r="E15" s="106"/>
    </row>
    <row r="16" spans="1:6" ht="15.75" thickTop="1" x14ac:dyDescent="0.25">
      <c r="B16" s="108"/>
      <c r="C16" s="108"/>
      <c r="D16" s="108"/>
      <c r="E16" s="108"/>
    </row>
    <row r="17" spans="1:6" x14ac:dyDescent="0.25">
      <c r="B17" s="108"/>
      <c r="C17" s="108"/>
      <c r="D17" s="108"/>
      <c r="E17" s="108"/>
    </row>
    <row r="18" spans="1:6" x14ac:dyDescent="0.25">
      <c r="B18" s="108"/>
      <c r="C18" s="108"/>
      <c r="D18" s="108"/>
      <c r="E18" s="108"/>
    </row>
    <row r="19" spans="1:6" x14ac:dyDescent="0.25">
      <c r="B19" s="108"/>
      <c r="C19" s="108"/>
      <c r="D19" s="108"/>
      <c r="E19" s="108"/>
    </row>
    <row r="20" spans="1:6" x14ac:dyDescent="0.25">
      <c r="B20" s="108"/>
      <c r="C20" s="108"/>
      <c r="D20" s="108"/>
      <c r="E20" s="108"/>
    </row>
    <row r="21" spans="1:6" x14ac:dyDescent="0.25">
      <c r="A21" s="214" t="s">
        <v>79</v>
      </c>
      <c r="B21" s="214"/>
      <c r="C21" s="214"/>
      <c r="D21" s="214"/>
      <c r="E21" s="214"/>
      <c r="F21" s="214"/>
    </row>
    <row r="22" spans="1:6" x14ac:dyDescent="0.25">
      <c r="A22" s="214" t="s">
        <v>132</v>
      </c>
      <c r="B22" s="214"/>
      <c r="C22" s="214"/>
      <c r="D22" s="214"/>
      <c r="E22" s="214"/>
      <c r="F22" s="214"/>
    </row>
    <row r="23" spans="1:6" x14ac:dyDescent="0.25">
      <c r="A23" s="214" t="s">
        <v>77</v>
      </c>
      <c r="B23" s="214"/>
      <c r="C23" s="214"/>
      <c r="D23" s="214"/>
      <c r="E23" s="214"/>
      <c r="F23" s="214"/>
    </row>
    <row r="24" spans="1:6" x14ac:dyDescent="0.25">
      <c r="A24" s="214" t="s">
        <v>1</v>
      </c>
      <c r="B24" s="214"/>
      <c r="C24" s="214"/>
      <c r="D24" s="214"/>
      <c r="E24" s="214"/>
      <c r="F24" s="214"/>
    </row>
    <row r="25" spans="1:6" x14ac:dyDescent="0.25">
      <c r="B25" s="108"/>
      <c r="C25" s="108"/>
      <c r="D25" s="108"/>
      <c r="E25" s="108"/>
    </row>
    <row r="26" spans="1:6" x14ac:dyDescent="0.25">
      <c r="B26" s="108"/>
      <c r="C26" s="108"/>
      <c r="D26" s="108"/>
      <c r="E26" s="108"/>
    </row>
    <row r="27" spans="1:6" x14ac:dyDescent="0.25">
      <c r="B27" s="108"/>
      <c r="C27" s="108"/>
      <c r="D27" s="108"/>
      <c r="E27" s="108"/>
    </row>
    <row r="28" spans="1:6" x14ac:dyDescent="0.25">
      <c r="B28" s="108"/>
      <c r="C28" s="108"/>
      <c r="D28" s="108"/>
      <c r="E28" s="108"/>
    </row>
    <row r="29" spans="1:6" x14ac:dyDescent="0.25">
      <c r="B29" s="108"/>
      <c r="C29" s="108"/>
      <c r="D29" s="108"/>
      <c r="E29" s="108"/>
    </row>
    <row r="30" spans="1:6" x14ac:dyDescent="0.25">
      <c r="B30" s="108"/>
      <c r="C30" s="108"/>
      <c r="D30" s="108"/>
      <c r="E30" s="108"/>
    </row>
    <row r="31" spans="1:6" x14ac:dyDescent="0.25">
      <c r="B31" s="108"/>
      <c r="C31" s="108"/>
      <c r="D31" s="108"/>
      <c r="E31" s="108"/>
    </row>
  </sheetData>
  <mergeCells count="6">
    <mergeCell ref="A24:F24"/>
    <mergeCell ref="A1:F1"/>
    <mergeCell ref="A2:E2"/>
    <mergeCell ref="A21:F21"/>
    <mergeCell ref="A22:F22"/>
    <mergeCell ref="A23:F23"/>
  </mergeCells>
  <pageMargins left="0.56000000000000005" right="0.11811023622047245" top="0.11811023622047245" bottom="0.74803149606299213" header="0.11811023622047245" footer="0.31496062992125984"/>
  <pageSetup scale="118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69AC3C-81C3-4C94-B5F9-F69AA7C3372B}">
  <dimension ref="A1:F31"/>
  <sheetViews>
    <sheetView tabSelected="1" workbookViewId="0">
      <selection activeCell="E14" sqref="E14"/>
    </sheetView>
  </sheetViews>
  <sheetFormatPr baseColWidth="10" defaultRowHeight="15" x14ac:dyDescent="0.25"/>
  <cols>
    <col min="1" max="1" width="16.28515625" customWidth="1"/>
    <col min="2" max="2" width="17" customWidth="1"/>
    <col min="3" max="3" width="15.140625" customWidth="1"/>
    <col min="4" max="4" width="11.7109375" customWidth="1"/>
    <col min="5" max="5" width="17" customWidth="1"/>
    <col min="6" max="6" width="0" hidden="1" customWidth="1"/>
  </cols>
  <sheetData>
    <row r="1" spans="1:6" x14ac:dyDescent="0.25">
      <c r="A1" s="232" t="s">
        <v>184</v>
      </c>
      <c r="B1" s="232"/>
      <c r="C1" s="232"/>
      <c r="D1" s="232"/>
      <c r="E1" s="232"/>
      <c r="F1" s="232"/>
    </row>
    <row r="2" spans="1:6" x14ac:dyDescent="0.25">
      <c r="A2" s="233"/>
      <c r="B2" s="233"/>
      <c r="C2" s="233"/>
      <c r="D2" s="233"/>
      <c r="E2" s="233"/>
    </row>
    <row r="3" spans="1:6" x14ac:dyDescent="0.25">
      <c r="A3" s="103" t="s">
        <v>129</v>
      </c>
      <c r="B3" s="103" t="s">
        <v>130</v>
      </c>
      <c r="C3" s="103" t="s">
        <v>146</v>
      </c>
      <c r="D3" s="103" t="s">
        <v>147</v>
      </c>
      <c r="E3" s="103" t="s">
        <v>185</v>
      </c>
      <c r="F3" s="103" t="s">
        <v>145</v>
      </c>
    </row>
    <row r="4" spans="1:6" x14ac:dyDescent="0.25">
      <c r="A4" s="104" t="s">
        <v>6</v>
      </c>
      <c r="B4" s="105">
        <v>0</v>
      </c>
      <c r="C4" s="103"/>
      <c r="D4" s="103"/>
      <c r="E4" s="103"/>
      <c r="F4" s="131"/>
    </row>
    <row r="5" spans="1:6" x14ac:dyDescent="0.25">
      <c r="A5" s="104" t="s">
        <v>7</v>
      </c>
      <c r="B5" s="105">
        <v>0</v>
      </c>
      <c r="C5" s="103"/>
      <c r="D5" s="103"/>
      <c r="E5" s="103"/>
      <c r="F5" s="131"/>
    </row>
    <row r="6" spans="1:6" x14ac:dyDescent="0.25">
      <c r="A6" s="104" t="s">
        <v>8</v>
      </c>
      <c r="B6" s="105">
        <v>22000000</v>
      </c>
      <c r="C6" s="129">
        <v>45729</v>
      </c>
      <c r="D6" s="130">
        <v>261119</v>
      </c>
      <c r="E6" s="130">
        <v>313436527</v>
      </c>
      <c r="F6" s="132"/>
    </row>
    <row r="7" spans="1:6" x14ac:dyDescent="0.25">
      <c r="A7" s="104" t="s">
        <v>9</v>
      </c>
      <c r="B7" s="105">
        <v>11000000</v>
      </c>
      <c r="C7" s="129">
        <v>45761</v>
      </c>
      <c r="D7" s="130">
        <v>261120</v>
      </c>
      <c r="E7" s="130">
        <v>31486663</v>
      </c>
      <c r="F7" s="132"/>
    </row>
    <row r="8" spans="1:6" x14ac:dyDescent="0.25">
      <c r="A8" s="104" t="s">
        <v>40</v>
      </c>
      <c r="B8" s="105">
        <v>11000000</v>
      </c>
      <c r="C8" s="129">
        <v>45792</v>
      </c>
      <c r="D8" s="140">
        <v>261121</v>
      </c>
      <c r="E8" s="130">
        <v>316492841</v>
      </c>
      <c r="F8" s="132"/>
    </row>
    <row r="9" spans="1:6" x14ac:dyDescent="0.25">
      <c r="A9" s="104" t="s">
        <v>41</v>
      </c>
      <c r="B9" s="105">
        <v>11000000</v>
      </c>
      <c r="C9" s="129">
        <v>45821</v>
      </c>
      <c r="D9" s="140">
        <v>261122</v>
      </c>
      <c r="E9" s="130">
        <v>318153073</v>
      </c>
      <c r="F9" s="132"/>
    </row>
    <row r="10" spans="1:6" x14ac:dyDescent="0.25">
      <c r="A10" s="104" t="s">
        <v>42</v>
      </c>
      <c r="B10" s="105">
        <v>11000000</v>
      </c>
      <c r="C10" s="129">
        <v>45849</v>
      </c>
      <c r="D10" s="140">
        <v>261123</v>
      </c>
      <c r="E10" s="130">
        <v>319578117</v>
      </c>
      <c r="F10" s="132"/>
    </row>
    <row r="11" spans="1:6" x14ac:dyDescent="0.25">
      <c r="A11" s="104" t="s">
        <v>43</v>
      </c>
      <c r="B11" s="105">
        <v>11000000</v>
      </c>
      <c r="C11" s="129">
        <v>45882</v>
      </c>
      <c r="D11" s="140">
        <v>261124</v>
      </c>
      <c r="E11" s="130">
        <v>321529721</v>
      </c>
      <c r="F11" s="132"/>
    </row>
    <row r="12" spans="1:6" x14ac:dyDescent="0.25">
      <c r="A12" s="104" t="s">
        <v>44</v>
      </c>
      <c r="B12" s="105">
        <v>11000000</v>
      </c>
      <c r="C12" s="129">
        <v>45918</v>
      </c>
      <c r="D12" s="140">
        <v>261125</v>
      </c>
      <c r="E12" s="130">
        <v>323457128</v>
      </c>
      <c r="F12" s="132"/>
    </row>
    <row r="13" spans="1:6" x14ac:dyDescent="0.25">
      <c r="A13" s="104" t="s">
        <v>45</v>
      </c>
      <c r="B13" s="105">
        <v>11000000</v>
      </c>
      <c r="C13" s="129">
        <v>45940</v>
      </c>
      <c r="D13" s="140">
        <v>261126</v>
      </c>
      <c r="E13" s="130">
        <v>324714841</v>
      </c>
      <c r="F13" s="132"/>
    </row>
    <row r="14" spans="1:6" x14ac:dyDescent="0.25">
      <c r="A14" s="104" t="s">
        <v>46</v>
      </c>
      <c r="B14" s="105">
        <v>11000000</v>
      </c>
      <c r="C14" s="129">
        <v>45975</v>
      </c>
      <c r="D14" s="140">
        <v>261127</v>
      </c>
      <c r="E14" s="130">
        <v>3265948436</v>
      </c>
      <c r="F14" s="132"/>
    </row>
    <row r="15" spans="1:6" ht="15.75" thickBot="1" x14ac:dyDescent="0.3">
      <c r="A15" s="106" t="s">
        <v>131</v>
      </c>
      <c r="B15" s="107">
        <f>SUM(B4:B14)</f>
        <v>110000000</v>
      </c>
      <c r="C15" s="106"/>
      <c r="D15" s="106"/>
      <c r="E15" s="106"/>
    </row>
    <row r="16" spans="1:6" ht="15.75" thickTop="1" x14ac:dyDescent="0.25">
      <c r="B16" s="108"/>
      <c r="C16" s="108"/>
      <c r="D16" s="108"/>
      <c r="E16" s="108"/>
    </row>
    <row r="17" spans="1:6" x14ac:dyDescent="0.25">
      <c r="B17" s="108"/>
      <c r="C17" s="108"/>
      <c r="D17" s="108"/>
      <c r="E17" s="108"/>
    </row>
    <row r="18" spans="1:6" x14ac:dyDescent="0.25">
      <c r="B18" s="108"/>
      <c r="C18" s="108"/>
      <c r="D18" s="108"/>
      <c r="E18" s="108"/>
    </row>
    <row r="19" spans="1:6" x14ac:dyDescent="0.25">
      <c r="B19" s="108"/>
      <c r="C19" s="108"/>
      <c r="D19" s="108"/>
      <c r="E19" s="108"/>
    </row>
    <row r="20" spans="1:6" x14ac:dyDescent="0.25">
      <c r="B20" s="108"/>
      <c r="C20" s="108"/>
      <c r="D20" s="108"/>
      <c r="E20" s="108"/>
    </row>
    <row r="21" spans="1:6" x14ac:dyDescent="0.25">
      <c r="A21" s="214" t="s">
        <v>79</v>
      </c>
      <c r="B21" s="214"/>
      <c r="C21" s="214"/>
      <c r="D21" s="214"/>
      <c r="E21" s="214"/>
      <c r="F21" s="214"/>
    </row>
    <row r="22" spans="1:6" x14ac:dyDescent="0.25">
      <c r="A22" s="214" t="s">
        <v>132</v>
      </c>
      <c r="B22" s="214"/>
      <c r="C22" s="214"/>
      <c r="D22" s="214"/>
      <c r="E22" s="214"/>
      <c r="F22" s="214"/>
    </row>
    <row r="23" spans="1:6" x14ac:dyDescent="0.25">
      <c r="A23" s="214" t="s">
        <v>77</v>
      </c>
      <c r="B23" s="214"/>
      <c r="C23" s="214"/>
      <c r="D23" s="214"/>
      <c r="E23" s="214"/>
      <c r="F23" s="214"/>
    </row>
    <row r="24" spans="1:6" x14ac:dyDescent="0.25">
      <c r="A24" s="214" t="s">
        <v>1</v>
      </c>
      <c r="B24" s="214"/>
      <c r="C24" s="214"/>
      <c r="D24" s="214"/>
      <c r="E24" s="214"/>
      <c r="F24" s="214"/>
    </row>
    <row r="25" spans="1:6" x14ac:dyDescent="0.25">
      <c r="B25" s="108"/>
      <c r="C25" s="108"/>
      <c r="D25" s="108"/>
      <c r="E25" s="108"/>
    </row>
    <row r="26" spans="1:6" x14ac:dyDescent="0.25">
      <c r="B26" s="108"/>
      <c r="C26" s="108"/>
      <c r="D26" s="108"/>
      <c r="E26" s="108"/>
    </row>
    <row r="27" spans="1:6" x14ac:dyDescent="0.25">
      <c r="B27" s="108"/>
      <c r="C27" s="108"/>
      <c r="D27" s="108"/>
      <c r="E27" s="108"/>
    </row>
    <row r="28" spans="1:6" x14ac:dyDescent="0.25">
      <c r="B28" s="108"/>
      <c r="C28" s="108"/>
      <c r="D28" s="108"/>
      <c r="E28" s="108"/>
    </row>
    <row r="29" spans="1:6" x14ac:dyDescent="0.25">
      <c r="B29" s="108"/>
      <c r="C29" s="108"/>
      <c r="D29" s="108"/>
      <c r="E29" s="108"/>
    </row>
    <row r="30" spans="1:6" x14ac:dyDescent="0.25">
      <c r="B30" s="108"/>
      <c r="C30" s="108"/>
      <c r="D30" s="108"/>
      <c r="E30" s="108"/>
    </row>
    <row r="31" spans="1:6" x14ac:dyDescent="0.25">
      <c r="B31" s="108"/>
      <c r="C31" s="108"/>
      <c r="D31" s="108"/>
      <c r="E31" s="108"/>
    </row>
  </sheetData>
  <mergeCells count="6">
    <mergeCell ref="A24:F24"/>
    <mergeCell ref="A1:F1"/>
    <mergeCell ref="A2:E2"/>
    <mergeCell ref="A21:F21"/>
    <mergeCell ref="A22:F22"/>
    <mergeCell ref="A23:F23"/>
  </mergeCells>
  <pageMargins left="0.56000000000000005" right="0.11811023622047245" top="0.11811023622047245" bottom="0.74803149606299213" header="0.11811023622047245" footer="0.31496062992125984"/>
  <pageSetup scale="11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18</vt:i4>
      </vt:variant>
      <vt:variant>
        <vt:lpstr>Rangos con nombre</vt:lpstr>
      </vt:variant>
      <vt:variant>
        <vt:i4>18</vt:i4>
      </vt:variant>
    </vt:vector>
  </HeadingPairs>
  <TitlesOfParts>
    <vt:vector size="36" baseType="lpstr">
      <vt:lpstr>SEPTIEMBRE DECE-5</vt:lpstr>
      <vt:lpstr>OCTUBRE DECE-5</vt:lpstr>
      <vt:lpstr>NOVIEMBRE DECE-5</vt:lpstr>
      <vt:lpstr>SEPTIEMBRE ANEXO A DECE-5</vt:lpstr>
      <vt:lpstr>OCTUBRE ANEXO A DECE-5</vt:lpstr>
      <vt:lpstr>NOVIEMBRE ANEXO A DECE-5</vt:lpstr>
      <vt:lpstr>SEPTIEMBRE DECE-6</vt:lpstr>
      <vt:lpstr>OCTUBRE DECE-6</vt:lpstr>
      <vt:lpstr>NOVIEMBRE DECE-6</vt:lpstr>
      <vt:lpstr>EJEC. FISICA SEPTIEMBRE DECE-8</vt:lpstr>
      <vt:lpstr>EJEC. FISICA OCTUBRE DECE-8</vt:lpstr>
      <vt:lpstr>EJEC. FISICA NOVIEMBRE DECE-8</vt:lpstr>
      <vt:lpstr>PRESUPUESTO SEPTIEMBRE</vt:lpstr>
      <vt:lpstr>PRESUPUESTO OCTUBRE</vt:lpstr>
      <vt:lpstr>PRESUPUESTO NOVIEMBRE</vt:lpstr>
      <vt:lpstr>APORTES SEPTIEMBRE</vt:lpstr>
      <vt:lpstr>APORTES OCTUBRE</vt:lpstr>
      <vt:lpstr>APORTES NOVIEMBRE</vt:lpstr>
      <vt:lpstr>'APORTES NOVIEMBRE'!Área_de_impresión</vt:lpstr>
      <vt:lpstr>'APORTES OCTUBRE'!Área_de_impresión</vt:lpstr>
      <vt:lpstr>'APORTES SEPTIEMBRE'!Área_de_impresión</vt:lpstr>
      <vt:lpstr>'EJEC. FISICA NOVIEMBRE DECE-8'!Área_de_impresión</vt:lpstr>
      <vt:lpstr>'EJEC. FISICA OCTUBRE DECE-8'!Área_de_impresión</vt:lpstr>
      <vt:lpstr>'EJEC. FISICA SEPTIEMBRE DECE-8'!Área_de_impresión</vt:lpstr>
      <vt:lpstr>'NOVIEMBRE ANEXO A DECE-5'!Área_de_impresión</vt:lpstr>
      <vt:lpstr>'NOVIEMBRE DECE-5'!Área_de_impresión</vt:lpstr>
      <vt:lpstr>'NOVIEMBRE DECE-6'!Área_de_impresión</vt:lpstr>
      <vt:lpstr>'OCTUBRE ANEXO A DECE-5'!Área_de_impresión</vt:lpstr>
      <vt:lpstr>'OCTUBRE DECE-5'!Área_de_impresión</vt:lpstr>
      <vt:lpstr>'OCTUBRE DECE-6'!Área_de_impresión</vt:lpstr>
      <vt:lpstr>'PRESUPUESTO NOVIEMBRE'!Área_de_impresión</vt:lpstr>
      <vt:lpstr>'PRESUPUESTO OCTUBRE'!Área_de_impresión</vt:lpstr>
      <vt:lpstr>'PRESUPUESTO SEPTIEMBRE'!Área_de_impresión</vt:lpstr>
      <vt:lpstr>'SEPTIEMBRE ANEXO A DECE-5'!Área_de_impresión</vt:lpstr>
      <vt:lpstr>'SEPTIEMBRE DECE-5'!Área_de_impresión</vt:lpstr>
      <vt:lpstr>'SEPTIEMBRE DECE-6'!Área_de_impresión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Gonzalez</dc:creator>
  <cp:lastModifiedBy>Victor Reyes</cp:lastModifiedBy>
  <cp:lastPrinted>2025-11-11T22:24:46Z</cp:lastPrinted>
  <dcterms:created xsi:type="dcterms:W3CDTF">2021-05-20T16:42:59Z</dcterms:created>
  <dcterms:modified xsi:type="dcterms:W3CDTF">2025-12-12T18:40:30Z</dcterms:modified>
</cp:coreProperties>
</file>