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25" windowWidth="20115" windowHeight="7560" firstSheet="19" activeTab="23"/>
  </bookViews>
  <sheets>
    <sheet name="MAYO DECE-5" sheetId="107" r:id="rId1"/>
    <sheet name="JUNIO DECE-5" sheetId="114" r:id="rId2"/>
    <sheet name="JULIO DECE-5" sheetId="119" r:id="rId3"/>
    <sheet name="AGOSTO DECE-5" sheetId="125" r:id="rId4"/>
    <sheet name="MAYO ANEXO A DECE-5" sheetId="108" r:id="rId5"/>
    <sheet name="JUNIO ANEXO A DECE-5" sheetId="115" r:id="rId6"/>
    <sheet name="JULIO ANEXO A DECE-5" sheetId="120" r:id="rId7"/>
    <sheet name="AGOSTO ANEXO A DECE-5" sheetId="126" r:id="rId8"/>
    <sheet name="MAYO DECE-6" sheetId="109" r:id="rId9"/>
    <sheet name="JUNIO DECE-6" sheetId="116" r:id="rId10"/>
    <sheet name="JULIO DECE-6" sheetId="121" r:id="rId11"/>
    <sheet name="AGOSTO DECE-6" sheetId="127" r:id="rId12"/>
    <sheet name="EJECUCION FISICA MAYO DECE-8" sheetId="110" r:id="rId13"/>
    <sheet name="EJECUCION FISICA JUNIO DECE-8" sheetId="112" r:id="rId14"/>
    <sheet name="EJECUCION FISICA JULIO DECE-8" sheetId="122" r:id="rId15"/>
    <sheet name="EJECUCION FISICA AGOSTO DECE-8" sheetId="128" r:id="rId16"/>
    <sheet name="PRESUPUESTO MAYO" sheetId="106" r:id="rId17"/>
    <sheet name="PRESUPUESTO JUNIO" sheetId="113" r:id="rId18"/>
    <sheet name="PRESUPUESTO JULIO" sheetId="118" r:id="rId19"/>
    <sheet name="PRESUPUESTO AGOSTO" sheetId="124" r:id="rId20"/>
    <sheet name="APORTES MAYO" sheetId="105" r:id="rId21"/>
    <sheet name="APORTES JUNIO" sheetId="111" r:id="rId22"/>
    <sheet name="APORTES JULIO" sheetId="117" r:id="rId23"/>
    <sheet name="APORTES AGOSTO" sheetId="123" r:id="rId24"/>
  </sheets>
  <definedNames>
    <definedName name="_xlnm.Print_Area" localSheetId="7">'AGOSTO ANEXO A DECE-5'!$A$1:$J$244</definedName>
    <definedName name="_xlnm.Print_Area" localSheetId="3">'AGOSTO DECE-5'!$A$1:$Q$222</definedName>
    <definedName name="_xlnm.Print_Area" localSheetId="11">'AGOSTO DECE-6'!$A$1:$M$72</definedName>
    <definedName name="_xlnm.Print_Area" localSheetId="23">'APORTES AGOSTO'!$A$1:$F$24</definedName>
    <definedName name="_xlnm.Print_Area" localSheetId="22">'APORTES JULIO'!$A$1:$F$24</definedName>
    <definedName name="_xlnm.Print_Area" localSheetId="21">'APORTES JUNIO'!$A$1:$F$24</definedName>
    <definedName name="_xlnm.Print_Area" localSheetId="20">'APORTES MAYO'!$A$1:$F$24</definedName>
    <definedName name="_xlnm.Print_Area" localSheetId="15">'EJECUCION FISICA AGOSTO DECE-8'!$A$1:$N$140</definedName>
    <definedName name="_xlnm.Print_Area" localSheetId="14">'EJECUCION FISICA JULIO DECE-8'!$A$1:$N$140</definedName>
    <definedName name="_xlnm.Print_Area" localSheetId="13">'EJECUCION FISICA JUNIO DECE-8'!$A$1:$N$140</definedName>
    <definedName name="_xlnm.Print_Area" localSheetId="12">'EJECUCION FISICA MAYO DECE-8'!$A$1:$N$140</definedName>
    <definedName name="_xlnm.Print_Area" localSheetId="6">'JULIO ANEXO A DECE-5'!$A$1:$J$244</definedName>
    <definedName name="_xlnm.Print_Area" localSheetId="2">'JULIO DECE-5'!$A$1:$Q$225</definedName>
    <definedName name="_xlnm.Print_Area" localSheetId="10">'JULIO DECE-6'!$A$1:$K$81</definedName>
    <definedName name="_xlnm.Print_Area" localSheetId="5">'JUNIO ANEXO A DECE-5'!$A$1:$J$224</definedName>
    <definedName name="_xlnm.Print_Area" localSheetId="1">'JUNIO DECE-5'!$A$56:$P$207</definedName>
    <definedName name="_xlnm.Print_Area" localSheetId="9">'JUNIO DECE-6'!$A$23:$M$72</definedName>
    <definedName name="_xlnm.Print_Area" localSheetId="4">'MAYO ANEXO A DECE-5'!$A$1:$J$244</definedName>
    <definedName name="_xlnm.Print_Area" localSheetId="0">'MAYO DECE-5'!$A$58:$N$211</definedName>
    <definedName name="_xlnm.Print_Area" localSheetId="8">'MAYO DECE-6'!$A$23:$M$56</definedName>
    <definedName name="_xlnm.Print_Area" localSheetId="19">'PRESUPUESTO AGOSTO'!$A$1:$G$43</definedName>
    <definedName name="_xlnm.Print_Area" localSheetId="18">'PRESUPUESTO JULIO'!$A$1:$G$43</definedName>
    <definedName name="_xlnm.Print_Area" localSheetId="17">'PRESUPUESTO JUNIO'!$A$1:$G$43</definedName>
    <definedName name="_xlnm.Print_Area" localSheetId="16">'PRESUPUESTO MAYO'!$A$1:$G$43</definedName>
  </definedNames>
  <calcPr calcId="145621"/>
</workbook>
</file>

<file path=xl/calcChain.xml><?xml version="1.0" encoding="utf-8"?>
<calcChain xmlns="http://schemas.openxmlformats.org/spreadsheetml/2006/main">
  <c r="J71" i="128" l="1"/>
  <c r="I71" i="128"/>
  <c r="H71" i="128"/>
  <c r="G71" i="128"/>
  <c r="F71" i="128"/>
  <c r="E71" i="128"/>
  <c r="D71" i="128"/>
  <c r="C71" i="128"/>
  <c r="L70" i="128"/>
  <c r="N70" i="128" s="1"/>
  <c r="K70" i="128"/>
  <c r="L69" i="128"/>
  <c r="K69" i="128"/>
  <c r="L68" i="128"/>
  <c r="K68" i="128"/>
  <c r="L67" i="128"/>
  <c r="K67" i="128"/>
  <c r="L66" i="128"/>
  <c r="K66" i="128"/>
  <c r="L65" i="128"/>
  <c r="K65" i="128"/>
  <c r="L64" i="128"/>
  <c r="K64" i="128"/>
  <c r="L63" i="128"/>
  <c r="K63" i="128"/>
  <c r="L62" i="128"/>
  <c r="K62" i="128"/>
  <c r="L61" i="128"/>
  <c r="K61" i="128"/>
  <c r="L60" i="128"/>
  <c r="K60" i="128"/>
  <c r="L59" i="128"/>
  <c r="K59" i="128"/>
  <c r="L58" i="128"/>
  <c r="K58" i="128"/>
  <c r="L57" i="128"/>
  <c r="K57" i="128"/>
  <c r="L56" i="128"/>
  <c r="K56" i="128"/>
  <c r="L55" i="128"/>
  <c r="K55" i="128"/>
  <c r="K71" i="128" s="1"/>
  <c r="J50" i="128"/>
  <c r="I50" i="128"/>
  <c r="H50" i="128"/>
  <c r="G50" i="128"/>
  <c r="F50" i="128"/>
  <c r="E50" i="128"/>
  <c r="D50" i="128"/>
  <c r="C50" i="128"/>
  <c r="L49" i="128"/>
  <c r="N49" i="128" s="1"/>
  <c r="K49" i="128"/>
  <c r="L48" i="128"/>
  <c r="N48" i="128" s="1"/>
  <c r="K48" i="128"/>
  <c r="L47" i="128"/>
  <c r="N47" i="128" s="1"/>
  <c r="K47" i="128"/>
  <c r="L46" i="128"/>
  <c r="N46" i="128" s="1"/>
  <c r="K46" i="128"/>
  <c r="L45" i="128"/>
  <c r="N45" i="128" s="1"/>
  <c r="K45" i="128"/>
  <c r="L44" i="128"/>
  <c r="D107" i="128" s="1"/>
  <c r="K44" i="128"/>
  <c r="L43" i="128"/>
  <c r="N43" i="128" s="1"/>
  <c r="K43" i="128"/>
  <c r="L42" i="128"/>
  <c r="D105" i="128" s="1"/>
  <c r="K42" i="128"/>
  <c r="L41" i="128"/>
  <c r="N41" i="128" s="1"/>
  <c r="K41" i="128"/>
  <c r="L40" i="128"/>
  <c r="N40" i="128" s="1"/>
  <c r="K40" i="128"/>
  <c r="L39" i="128"/>
  <c r="N39" i="128" s="1"/>
  <c r="K39" i="128"/>
  <c r="L38" i="128"/>
  <c r="N38" i="128" s="1"/>
  <c r="K38" i="128"/>
  <c r="L37" i="128"/>
  <c r="N37" i="128" s="1"/>
  <c r="K37" i="128"/>
  <c r="L36" i="128"/>
  <c r="D99" i="128" s="1"/>
  <c r="K36" i="128"/>
  <c r="L35" i="128"/>
  <c r="N35" i="128" s="1"/>
  <c r="K35" i="128"/>
  <c r="L34" i="128"/>
  <c r="D97" i="128" s="1"/>
  <c r="K34" i="128"/>
  <c r="K50" i="128" s="1"/>
  <c r="J29" i="128"/>
  <c r="I29" i="128"/>
  <c r="H29" i="128"/>
  <c r="G29" i="128"/>
  <c r="F29" i="128"/>
  <c r="E29" i="128"/>
  <c r="D29" i="128"/>
  <c r="C29" i="128"/>
  <c r="L28" i="128"/>
  <c r="D112" i="128" s="1"/>
  <c r="K28" i="128"/>
  <c r="C112" i="128" s="1"/>
  <c r="L27" i="128"/>
  <c r="K27" i="128"/>
  <c r="C111" i="128" s="1"/>
  <c r="L26" i="128"/>
  <c r="D110" i="128" s="1"/>
  <c r="K26" i="128"/>
  <c r="C110" i="128" s="1"/>
  <c r="L25" i="128"/>
  <c r="K25" i="128"/>
  <c r="C109" i="128" s="1"/>
  <c r="L24" i="128"/>
  <c r="D108" i="128" s="1"/>
  <c r="K24" i="128"/>
  <c r="C108" i="128" s="1"/>
  <c r="L23" i="128"/>
  <c r="K23" i="128"/>
  <c r="C107" i="128" s="1"/>
  <c r="L22" i="128"/>
  <c r="D106" i="128" s="1"/>
  <c r="K22" i="128"/>
  <c r="C106" i="128" s="1"/>
  <c r="L21" i="128"/>
  <c r="K21" i="128"/>
  <c r="C105" i="128" s="1"/>
  <c r="L20" i="128"/>
  <c r="D104" i="128" s="1"/>
  <c r="K20" i="128"/>
  <c r="C104" i="128" s="1"/>
  <c r="L19" i="128"/>
  <c r="K19" i="128"/>
  <c r="C103" i="128" s="1"/>
  <c r="L18" i="128"/>
  <c r="D102" i="128" s="1"/>
  <c r="K18" i="128"/>
  <c r="C102" i="128" s="1"/>
  <c r="L17" i="128"/>
  <c r="K17" i="128"/>
  <c r="C101" i="128" s="1"/>
  <c r="L16" i="128"/>
  <c r="D100" i="128" s="1"/>
  <c r="K16" i="128"/>
  <c r="C100" i="128" s="1"/>
  <c r="L15" i="128"/>
  <c r="K15" i="128"/>
  <c r="C99" i="128" s="1"/>
  <c r="L14" i="128"/>
  <c r="D98" i="128" s="1"/>
  <c r="K14" i="128"/>
  <c r="C98" i="128" s="1"/>
  <c r="L13" i="128"/>
  <c r="L29" i="128" s="1"/>
  <c r="K13" i="128"/>
  <c r="C97" i="128" s="1"/>
  <c r="C113" i="128" s="1"/>
  <c r="I38" i="127"/>
  <c r="H38" i="127"/>
  <c r="G38" i="127"/>
  <c r="F38" i="127"/>
  <c r="E38" i="127"/>
  <c r="D38" i="127"/>
  <c r="C38" i="127"/>
  <c r="B38" i="127"/>
  <c r="K37" i="127"/>
  <c r="J37" i="127"/>
  <c r="K36" i="127"/>
  <c r="J36" i="127"/>
  <c r="J38" i="127" s="1"/>
  <c r="I29" i="127"/>
  <c r="H29" i="127"/>
  <c r="G29" i="127"/>
  <c r="F29" i="127"/>
  <c r="E29" i="127"/>
  <c r="D29" i="127"/>
  <c r="C29" i="127"/>
  <c r="B29" i="127"/>
  <c r="K28" i="127"/>
  <c r="M28" i="127" s="1"/>
  <c r="J28" i="127"/>
  <c r="L27" i="127"/>
  <c r="L36" i="127" s="1"/>
  <c r="K27" i="127"/>
  <c r="K29" i="127" s="1"/>
  <c r="J27" i="127"/>
  <c r="J29" i="127" s="1"/>
  <c r="I21" i="127"/>
  <c r="H21" i="127"/>
  <c r="G21" i="127"/>
  <c r="F21" i="127"/>
  <c r="E21" i="127"/>
  <c r="D21" i="127"/>
  <c r="C21" i="127"/>
  <c r="B21" i="127"/>
  <c r="K20" i="127"/>
  <c r="J20" i="127"/>
  <c r="K19" i="127"/>
  <c r="C44" i="127" s="1"/>
  <c r="J19" i="127"/>
  <c r="B44" i="127" s="1"/>
  <c r="K18" i="127"/>
  <c r="K21" i="127" s="1"/>
  <c r="J18" i="127"/>
  <c r="B43" i="127" s="1"/>
  <c r="F206" i="126"/>
  <c r="J152" i="126"/>
  <c r="I152" i="126"/>
  <c r="H152" i="126"/>
  <c r="G152" i="126"/>
  <c r="F152" i="126"/>
  <c r="E152" i="126"/>
  <c r="D152" i="126"/>
  <c r="C152" i="126"/>
  <c r="J136" i="126"/>
  <c r="I136" i="126"/>
  <c r="H136" i="126"/>
  <c r="G136" i="126"/>
  <c r="F136" i="126"/>
  <c r="E136" i="126"/>
  <c r="D136" i="126"/>
  <c r="C136" i="126"/>
  <c r="J128" i="126"/>
  <c r="I128" i="126"/>
  <c r="H128" i="126"/>
  <c r="G128" i="126"/>
  <c r="F128" i="126"/>
  <c r="E128" i="126"/>
  <c r="D128" i="126"/>
  <c r="C128" i="126"/>
  <c r="J102" i="126"/>
  <c r="I102" i="126"/>
  <c r="H102" i="126"/>
  <c r="G102" i="126"/>
  <c r="F102" i="126"/>
  <c r="E102" i="126"/>
  <c r="D102" i="126"/>
  <c r="C102" i="126"/>
  <c r="J86" i="126"/>
  <c r="I86" i="126"/>
  <c r="H86" i="126"/>
  <c r="G86" i="126"/>
  <c r="F86" i="126"/>
  <c r="E86" i="126"/>
  <c r="D86" i="126"/>
  <c r="C86" i="126"/>
  <c r="J78" i="126"/>
  <c r="I78" i="126"/>
  <c r="H78" i="126"/>
  <c r="G78" i="126"/>
  <c r="F78" i="126"/>
  <c r="E78" i="126"/>
  <c r="D78" i="126"/>
  <c r="C78" i="126"/>
  <c r="J43" i="126"/>
  <c r="I43" i="126"/>
  <c r="H43" i="126"/>
  <c r="G43" i="126"/>
  <c r="F43" i="126"/>
  <c r="E43" i="126"/>
  <c r="D43" i="126"/>
  <c r="C43" i="126"/>
  <c r="J27" i="126"/>
  <c r="I27" i="126"/>
  <c r="H27" i="126"/>
  <c r="G27" i="126"/>
  <c r="F27" i="126"/>
  <c r="E27" i="126"/>
  <c r="D27" i="126"/>
  <c r="C27" i="126"/>
  <c r="J19" i="126"/>
  <c r="I19" i="126"/>
  <c r="H19" i="126"/>
  <c r="G19" i="126"/>
  <c r="F19" i="126"/>
  <c r="E19" i="126"/>
  <c r="D19" i="126"/>
  <c r="C19" i="126"/>
  <c r="F202" i="125"/>
  <c r="F200" i="125"/>
  <c r="F198" i="125"/>
  <c r="F194" i="125"/>
  <c r="F190" i="125"/>
  <c r="F182" i="125"/>
  <c r="L151" i="125"/>
  <c r="L152" i="125" s="1"/>
  <c r="K151" i="125"/>
  <c r="K152" i="125" s="1"/>
  <c r="J151" i="125"/>
  <c r="J152" i="125" s="1"/>
  <c r="I151" i="125"/>
  <c r="I152" i="125" s="1"/>
  <c r="H151" i="125"/>
  <c r="H152" i="125" s="1"/>
  <c r="G151" i="125"/>
  <c r="G152" i="125" s="1"/>
  <c r="F151" i="125"/>
  <c r="F152" i="125" s="1"/>
  <c r="E151" i="125"/>
  <c r="E152" i="125" s="1"/>
  <c r="P150" i="125"/>
  <c r="N150" i="125"/>
  <c r="M150" i="125"/>
  <c r="N149" i="125"/>
  <c r="M149" i="125"/>
  <c r="N148" i="125"/>
  <c r="M148" i="125"/>
  <c r="N147" i="125"/>
  <c r="M147" i="125"/>
  <c r="N146" i="125"/>
  <c r="M146" i="125"/>
  <c r="N145" i="125"/>
  <c r="M145" i="125"/>
  <c r="N144" i="125"/>
  <c r="M144" i="125"/>
  <c r="O144" i="125" s="1"/>
  <c r="N143" i="125"/>
  <c r="M143" i="125"/>
  <c r="P142" i="125"/>
  <c r="N142" i="125"/>
  <c r="M142" i="125"/>
  <c r="N141" i="125"/>
  <c r="M141" i="125"/>
  <c r="N140" i="125"/>
  <c r="M140" i="125"/>
  <c r="N139" i="125"/>
  <c r="M139" i="125"/>
  <c r="N138" i="125"/>
  <c r="M138" i="125"/>
  <c r="N137" i="125"/>
  <c r="M137" i="125"/>
  <c r="N136" i="125"/>
  <c r="M136" i="125"/>
  <c r="N135" i="125"/>
  <c r="M135" i="125"/>
  <c r="P134" i="125"/>
  <c r="N134" i="125"/>
  <c r="M134" i="125"/>
  <c r="N133" i="125"/>
  <c r="M133" i="125"/>
  <c r="N132" i="125"/>
  <c r="M132" i="125"/>
  <c r="N131" i="125"/>
  <c r="M131" i="125"/>
  <c r="N130" i="125"/>
  <c r="M130" i="125"/>
  <c r="N129" i="125"/>
  <c r="N151" i="125" s="1"/>
  <c r="N152" i="125" s="1"/>
  <c r="M129" i="125"/>
  <c r="O129" i="125" s="1"/>
  <c r="L126" i="125"/>
  <c r="K126" i="125"/>
  <c r="J126" i="125"/>
  <c r="I126" i="125"/>
  <c r="H126" i="125"/>
  <c r="G126" i="125"/>
  <c r="F126" i="125"/>
  <c r="E126" i="125"/>
  <c r="N125" i="125"/>
  <c r="M125" i="125"/>
  <c r="N124" i="125"/>
  <c r="M124" i="125"/>
  <c r="O124" i="125" s="1"/>
  <c r="N123" i="125"/>
  <c r="N126" i="125" s="1"/>
  <c r="M123" i="125"/>
  <c r="L100" i="125"/>
  <c r="L101" i="125" s="1"/>
  <c r="K100" i="125"/>
  <c r="K101" i="125" s="1"/>
  <c r="J100" i="125"/>
  <c r="J101" i="125" s="1"/>
  <c r="H100" i="125"/>
  <c r="G100" i="125"/>
  <c r="G101" i="125" s="1"/>
  <c r="F100" i="125"/>
  <c r="P99" i="125"/>
  <c r="N99" i="125"/>
  <c r="M99" i="125"/>
  <c r="O99" i="125" s="1"/>
  <c r="D99" i="125"/>
  <c r="N98" i="125"/>
  <c r="P98" i="125" s="1"/>
  <c r="P149" i="125" s="1"/>
  <c r="M98" i="125"/>
  <c r="O98" i="125" s="1"/>
  <c r="D98" i="125"/>
  <c r="N97" i="125"/>
  <c r="M97" i="125"/>
  <c r="D97" i="125"/>
  <c r="N96" i="125"/>
  <c r="M96" i="125"/>
  <c r="D96" i="125"/>
  <c r="P95" i="125"/>
  <c r="P146" i="125" s="1"/>
  <c r="N95" i="125"/>
  <c r="M95" i="125"/>
  <c r="D95" i="125"/>
  <c r="N94" i="125"/>
  <c r="P94" i="125" s="1"/>
  <c r="P145" i="125" s="1"/>
  <c r="M94" i="125"/>
  <c r="O94" i="125" s="1"/>
  <c r="D94" i="125"/>
  <c r="N93" i="125"/>
  <c r="P93" i="125" s="1"/>
  <c r="P144" i="125" s="1"/>
  <c r="M93" i="125"/>
  <c r="D93" i="125"/>
  <c r="O92" i="125"/>
  <c r="N92" i="125"/>
  <c r="M92" i="125"/>
  <c r="D92" i="125"/>
  <c r="P91" i="125"/>
  <c r="N91" i="125"/>
  <c r="M91" i="125"/>
  <c r="D91" i="125"/>
  <c r="N90" i="125"/>
  <c r="P90" i="125" s="1"/>
  <c r="P141" i="125" s="1"/>
  <c r="M90" i="125"/>
  <c r="O90" i="125" s="1"/>
  <c r="D90" i="125"/>
  <c r="N89" i="125"/>
  <c r="P89" i="125" s="1"/>
  <c r="P140" i="125" s="1"/>
  <c r="M89" i="125"/>
  <c r="D89" i="125"/>
  <c r="O88" i="125"/>
  <c r="N88" i="125"/>
  <c r="M88" i="125"/>
  <c r="D88" i="125"/>
  <c r="P87" i="125"/>
  <c r="P138" i="125" s="1"/>
  <c r="N87" i="125"/>
  <c r="M87" i="125"/>
  <c r="D87" i="125"/>
  <c r="N86" i="125"/>
  <c r="P86" i="125" s="1"/>
  <c r="P137" i="125" s="1"/>
  <c r="M86" i="125"/>
  <c r="O86" i="125" s="1"/>
  <c r="D86" i="125"/>
  <c r="N85" i="125"/>
  <c r="P85" i="125" s="1"/>
  <c r="P136" i="125" s="1"/>
  <c r="M85" i="125"/>
  <c r="D85" i="125"/>
  <c r="N84" i="125"/>
  <c r="M84" i="125"/>
  <c r="E84" i="125"/>
  <c r="D84" i="125"/>
  <c r="N83" i="125"/>
  <c r="P83" i="125" s="1"/>
  <c r="M83" i="125"/>
  <c r="O83" i="125" s="1"/>
  <c r="D83" i="125"/>
  <c r="N82" i="125"/>
  <c r="M82" i="125"/>
  <c r="D82" i="125"/>
  <c r="N81" i="125"/>
  <c r="I81" i="125"/>
  <c r="I100" i="125" s="1"/>
  <c r="E81" i="125"/>
  <c r="D81" i="125"/>
  <c r="N80" i="125"/>
  <c r="P80" i="125" s="1"/>
  <c r="P131" i="125" s="1"/>
  <c r="M80" i="125"/>
  <c r="D80" i="125"/>
  <c r="O79" i="125"/>
  <c r="N79" i="125"/>
  <c r="M79" i="125"/>
  <c r="D79" i="125"/>
  <c r="P78" i="125"/>
  <c r="P129" i="125" s="1"/>
  <c r="N78" i="125"/>
  <c r="N100" i="125" s="1"/>
  <c r="M78" i="125"/>
  <c r="O78" i="125" s="1"/>
  <c r="D78" i="125"/>
  <c r="K75" i="125"/>
  <c r="J75" i="125"/>
  <c r="I75" i="125"/>
  <c r="G75" i="125"/>
  <c r="E75" i="125"/>
  <c r="N74" i="125"/>
  <c r="P74" i="125" s="1"/>
  <c r="P125" i="125" s="1"/>
  <c r="M74" i="125"/>
  <c r="O74" i="125" s="1"/>
  <c r="N73" i="125"/>
  <c r="M73" i="125"/>
  <c r="O73" i="125" s="1"/>
  <c r="M72" i="125"/>
  <c r="O72" i="125" s="1"/>
  <c r="L72" i="125"/>
  <c r="L75" i="125" s="1"/>
  <c r="I72" i="125"/>
  <c r="H72" i="125"/>
  <c r="H75" i="125" s="1"/>
  <c r="H101" i="125" s="1"/>
  <c r="F72" i="125"/>
  <c r="B69" i="125"/>
  <c r="L47" i="125"/>
  <c r="H47" i="125"/>
  <c r="L46" i="125"/>
  <c r="J46" i="125"/>
  <c r="H46" i="125"/>
  <c r="G46" i="125"/>
  <c r="G47" i="125" s="1"/>
  <c r="F46" i="125"/>
  <c r="F47" i="125" s="1"/>
  <c r="E46" i="125"/>
  <c r="N45" i="125"/>
  <c r="F203" i="125" s="1"/>
  <c r="M45" i="125"/>
  <c r="E203" i="125" s="1"/>
  <c r="E205" i="126" s="1"/>
  <c r="D45" i="125"/>
  <c r="N44" i="125"/>
  <c r="M44" i="125"/>
  <c r="E202" i="125" s="1"/>
  <c r="E204" i="126" s="1"/>
  <c r="D44" i="125"/>
  <c r="N43" i="125"/>
  <c r="F201" i="125" s="1"/>
  <c r="M43" i="125"/>
  <c r="E201" i="125" s="1"/>
  <c r="E203" i="126" s="1"/>
  <c r="D43" i="125"/>
  <c r="N42" i="125"/>
  <c r="P96" i="125" s="1"/>
  <c r="P147" i="125" s="1"/>
  <c r="M42" i="125"/>
  <c r="E200" i="125" s="1"/>
  <c r="E202" i="126" s="1"/>
  <c r="K42" i="125"/>
  <c r="D42" i="125"/>
  <c r="N41" i="125"/>
  <c r="F199" i="125" s="1"/>
  <c r="M41" i="125"/>
  <c r="E199" i="125" s="1"/>
  <c r="E201" i="126" s="1"/>
  <c r="D41" i="125"/>
  <c r="N40" i="125"/>
  <c r="M40" i="125"/>
  <c r="E198" i="125" s="1"/>
  <c r="E200" i="126" s="1"/>
  <c r="D40" i="125"/>
  <c r="N39" i="125"/>
  <c r="F197" i="125" s="1"/>
  <c r="M39" i="125"/>
  <c r="E197" i="125" s="1"/>
  <c r="E199" i="126" s="1"/>
  <c r="D39" i="125"/>
  <c r="N38" i="125"/>
  <c r="P92" i="125" s="1"/>
  <c r="P143" i="125" s="1"/>
  <c r="M38" i="125"/>
  <c r="E196" i="125" s="1"/>
  <c r="E198" i="126" s="1"/>
  <c r="D38" i="125"/>
  <c r="N37" i="125"/>
  <c r="F195" i="125" s="1"/>
  <c r="M37" i="125"/>
  <c r="E195" i="125" s="1"/>
  <c r="E197" i="126" s="1"/>
  <c r="D37" i="125"/>
  <c r="N36" i="125"/>
  <c r="M36" i="125"/>
  <c r="E194" i="125" s="1"/>
  <c r="E196" i="126" s="1"/>
  <c r="D36" i="125"/>
  <c r="N35" i="125"/>
  <c r="F193" i="125" s="1"/>
  <c r="M35" i="125"/>
  <c r="E193" i="125" s="1"/>
  <c r="E195" i="126" s="1"/>
  <c r="D35" i="125"/>
  <c r="N34" i="125"/>
  <c r="P88" i="125" s="1"/>
  <c r="P139" i="125" s="1"/>
  <c r="M34" i="125"/>
  <c r="E192" i="125" s="1"/>
  <c r="E194" i="126" s="1"/>
  <c r="D34" i="125"/>
  <c r="N33" i="125"/>
  <c r="F191" i="125" s="1"/>
  <c r="M33" i="125"/>
  <c r="E191" i="125" s="1"/>
  <c r="E193" i="126" s="1"/>
  <c r="D33" i="125"/>
  <c r="N32" i="125"/>
  <c r="M32" i="125"/>
  <c r="E190" i="125" s="1"/>
  <c r="E192" i="126" s="1"/>
  <c r="D32" i="125"/>
  <c r="N31" i="125"/>
  <c r="F189" i="125" s="1"/>
  <c r="M31" i="125"/>
  <c r="E189" i="125" s="1"/>
  <c r="E191" i="126" s="1"/>
  <c r="D31" i="125"/>
  <c r="N30" i="125"/>
  <c r="P84" i="125" s="1"/>
  <c r="P135" i="125" s="1"/>
  <c r="K30" i="125"/>
  <c r="K46" i="125" s="1"/>
  <c r="K47" i="125" s="1"/>
  <c r="I30" i="125"/>
  <c r="M30" i="125" s="1"/>
  <c r="E188" i="125" s="1"/>
  <c r="E190" i="126" s="1"/>
  <c r="D30" i="125"/>
  <c r="N29" i="125"/>
  <c r="F187" i="125" s="1"/>
  <c r="M29" i="125"/>
  <c r="D29" i="125"/>
  <c r="N28" i="125"/>
  <c r="F186" i="125" s="1"/>
  <c r="M28" i="125"/>
  <c r="E186" i="125" s="1"/>
  <c r="E188" i="126" s="1"/>
  <c r="D28" i="125"/>
  <c r="N27" i="125"/>
  <c r="F185" i="125" s="1"/>
  <c r="M27" i="125"/>
  <c r="I27" i="125"/>
  <c r="I46" i="125" s="1"/>
  <c r="I47" i="125" s="1"/>
  <c r="D27" i="125"/>
  <c r="N26" i="125"/>
  <c r="M26" i="125"/>
  <c r="D26" i="125"/>
  <c r="N25" i="125"/>
  <c r="F183" i="125" s="1"/>
  <c r="M25" i="125"/>
  <c r="E183" i="125" s="1"/>
  <c r="E185" i="126" s="1"/>
  <c r="D25" i="125"/>
  <c r="N24" i="125"/>
  <c r="M24" i="125"/>
  <c r="E182" i="125" s="1"/>
  <c r="D24" i="125"/>
  <c r="N21" i="125"/>
  <c r="L21" i="125"/>
  <c r="K21" i="125"/>
  <c r="J21" i="125"/>
  <c r="I21" i="125"/>
  <c r="H21" i="125"/>
  <c r="G21" i="125"/>
  <c r="F21" i="125"/>
  <c r="E21" i="125"/>
  <c r="E47" i="125" s="1"/>
  <c r="N20" i="125"/>
  <c r="M20" i="125"/>
  <c r="N19" i="125"/>
  <c r="M19" i="125"/>
  <c r="N18" i="125"/>
  <c r="M18" i="125"/>
  <c r="M21" i="125" s="1"/>
  <c r="F35" i="124"/>
  <c r="F36" i="124" s="1"/>
  <c r="D35" i="124"/>
  <c r="D36" i="124" s="1"/>
  <c r="C35" i="124"/>
  <c r="C36" i="124" s="1"/>
  <c r="G34" i="124"/>
  <c r="E34" i="124"/>
  <c r="E33" i="124"/>
  <c r="G33" i="124" s="1"/>
  <c r="G32" i="124"/>
  <c r="E32" i="124"/>
  <c r="E31" i="124"/>
  <c r="G31" i="124" s="1"/>
  <c r="G30" i="124"/>
  <c r="E30" i="124"/>
  <c r="E29" i="124"/>
  <c r="G29" i="124" s="1"/>
  <c r="G28" i="124"/>
  <c r="E28" i="124"/>
  <c r="E27" i="124"/>
  <c r="G27" i="124" s="1"/>
  <c r="G26" i="124"/>
  <c r="E26" i="124"/>
  <c r="E25" i="124"/>
  <c r="G25" i="124" s="1"/>
  <c r="G24" i="124"/>
  <c r="E24" i="124"/>
  <c r="E23" i="124"/>
  <c r="G23" i="124" s="1"/>
  <c r="G22" i="124"/>
  <c r="E22" i="124"/>
  <c r="E21" i="124"/>
  <c r="G21" i="124" s="1"/>
  <c r="G20" i="124"/>
  <c r="E20" i="124"/>
  <c r="E19" i="124"/>
  <c r="G19" i="124" s="1"/>
  <c r="G18" i="124"/>
  <c r="E18" i="124"/>
  <c r="E17" i="124"/>
  <c r="G17" i="124" s="1"/>
  <c r="G16" i="124"/>
  <c r="E16" i="124"/>
  <c r="E15" i="124"/>
  <c r="G15" i="124" s="1"/>
  <c r="G14" i="124"/>
  <c r="E14" i="124"/>
  <c r="E13" i="124"/>
  <c r="G13" i="124" s="1"/>
  <c r="F12" i="124"/>
  <c r="F10" i="124"/>
  <c r="D10" i="124"/>
  <c r="C10" i="124"/>
  <c r="G9" i="124"/>
  <c r="G10" i="124" s="1"/>
  <c r="E9" i="124"/>
  <c r="E10" i="124" s="1"/>
  <c r="F8" i="124"/>
  <c r="E8" i="124"/>
  <c r="E12" i="124" s="1"/>
  <c r="C8" i="124"/>
  <c r="C12" i="124" s="1"/>
  <c r="F6" i="124"/>
  <c r="D6" i="124"/>
  <c r="C6" i="124"/>
  <c r="E5" i="124"/>
  <c r="G5" i="124" s="1"/>
  <c r="G6" i="124" s="1"/>
  <c r="B15" i="123"/>
  <c r="N60" i="128" l="1"/>
  <c r="N68" i="128"/>
  <c r="N58" i="128"/>
  <c r="N62" i="128"/>
  <c r="N64" i="128"/>
  <c r="N59" i="128"/>
  <c r="N61" i="128"/>
  <c r="N67" i="128"/>
  <c r="N69" i="128"/>
  <c r="N56" i="128"/>
  <c r="N66" i="128"/>
  <c r="L50" i="128"/>
  <c r="D103" i="128"/>
  <c r="D111" i="128"/>
  <c r="K29" i="128"/>
  <c r="M34" i="128"/>
  <c r="M35" i="128"/>
  <c r="M56" i="128" s="1"/>
  <c r="M36" i="128"/>
  <c r="M57" i="128" s="1"/>
  <c r="M37" i="128"/>
  <c r="M58" i="128" s="1"/>
  <c r="M38" i="128"/>
  <c r="M59" i="128" s="1"/>
  <c r="M39" i="128"/>
  <c r="M60" i="128" s="1"/>
  <c r="M40" i="128"/>
  <c r="M61" i="128" s="1"/>
  <c r="M41" i="128"/>
  <c r="M62" i="128" s="1"/>
  <c r="M42" i="128"/>
  <c r="M63" i="128" s="1"/>
  <c r="M43" i="128"/>
  <c r="M64" i="128" s="1"/>
  <c r="M44" i="128"/>
  <c r="M65" i="128" s="1"/>
  <c r="M45" i="128"/>
  <c r="M66" i="128" s="1"/>
  <c r="M46" i="128"/>
  <c r="M67" i="128" s="1"/>
  <c r="M47" i="128"/>
  <c r="M68" i="128" s="1"/>
  <c r="M48" i="128"/>
  <c r="M69" i="128" s="1"/>
  <c r="M49" i="128"/>
  <c r="M70" i="128" s="1"/>
  <c r="L71" i="128"/>
  <c r="D101" i="128"/>
  <c r="D113" i="128" s="1"/>
  <c r="D109" i="128"/>
  <c r="N34" i="128"/>
  <c r="N36" i="128"/>
  <c r="N57" i="128" s="1"/>
  <c r="N42" i="128"/>
  <c r="N63" i="128" s="1"/>
  <c r="N44" i="128"/>
  <c r="N65" i="128" s="1"/>
  <c r="P151" i="125"/>
  <c r="O140" i="125"/>
  <c r="F196" i="125"/>
  <c r="M37" i="127"/>
  <c r="E184" i="125"/>
  <c r="E186" i="126" s="1"/>
  <c r="O80" i="125"/>
  <c r="O132" i="125" s="1"/>
  <c r="E185" i="125"/>
  <c r="E187" i="126" s="1"/>
  <c r="N46" i="125"/>
  <c r="N47" i="125" s="1"/>
  <c r="F75" i="125"/>
  <c r="N72" i="125"/>
  <c r="O75" i="125"/>
  <c r="I101" i="125"/>
  <c r="O123" i="125"/>
  <c r="O126" i="125" s="1"/>
  <c r="O131" i="125"/>
  <c r="O135" i="125"/>
  <c r="O143" i="125"/>
  <c r="M81" i="125"/>
  <c r="O81" i="125" s="1"/>
  <c r="O100" i="125" s="1"/>
  <c r="O101" i="125" s="1"/>
  <c r="E100" i="125"/>
  <c r="E101" i="125" s="1"/>
  <c r="F188" i="125"/>
  <c r="P82" i="125"/>
  <c r="P133" i="125" s="1"/>
  <c r="O84" i="125"/>
  <c r="O136" i="125" s="1"/>
  <c r="O87" i="125"/>
  <c r="O139" i="125" s="1"/>
  <c r="O95" i="125"/>
  <c r="O147" i="125" s="1"/>
  <c r="O130" i="125"/>
  <c r="O138" i="125"/>
  <c r="O142" i="125"/>
  <c r="O146" i="125"/>
  <c r="O150" i="125"/>
  <c r="F184" i="125"/>
  <c r="F204" i="125" s="1"/>
  <c r="F192" i="125"/>
  <c r="B45" i="127"/>
  <c r="M36" i="127"/>
  <c r="O91" i="125"/>
  <c r="O96" i="125"/>
  <c r="O148" i="125" s="1"/>
  <c r="E184" i="126"/>
  <c r="E206" i="126" s="1"/>
  <c r="E187" i="125"/>
  <c r="E189" i="126" s="1"/>
  <c r="J47" i="125"/>
  <c r="P73" i="125"/>
  <c r="P124" i="125" s="1"/>
  <c r="M75" i="125"/>
  <c r="E179" i="125" s="1"/>
  <c r="E181" i="126" s="1"/>
  <c r="P97" i="125"/>
  <c r="P148" i="125" s="1"/>
  <c r="F101" i="125"/>
  <c r="O125" i="125"/>
  <c r="O133" i="125"/>
  <c r="K38" i="127"/>
  <c r="P79" i="125"/>
  <c r="P130" i="125" s="1"/>
  <c r="P81" i="125"/>
  <c r="P132" i="125" s="1"/>
  <c r="O82" i="125"/>
  <c r="O134" i="125" s="1"/>
  <c r="O85" i="125"/>
  <c r="O137" i="125" s="1"/>
  <c r="O89" i="125"/>
  <c r="O141" i="125" s="1"/>
  <c r="O93" i="125"/>
  <c r="O145" i="125" s="1"/>
  <c r="O97" i="125"/>
  <c r="O149" i="125" s="1"/>
  <c r="M100" i="125"/>
  <c r="M126" i="125"/>
  <c r="M151" i="125"/>
  <c r="M152" i="125" s="1"/>
  <c r="J21" i="127"/>
  <c r="L28" i="127"/>
  <c r="L37" i="127" s="1"/>
  <c r="L38" i="127" s="1"/>
  <c r="C43" i="127"/>
  <c r="C45" i="127" s="1"/>
  <c r="M27" i="127"/>
  <c r="M29" i="127" s="1"/>
  <c r="M46" i="125"/>
  <c r="M47" i="125" s="1"/>
  <c r="G35" i="124"/>
  <c r="G36" i="124" s="1"/>
  <c r="E35" i="124"/>
  <c r="E36" i="124" s="1"/>
  <c r="E6" i="124"/>
  <c r="J71" i="122"/>
  <c r="I71" i="122"/>
  <c r="H71" i="122"/>
  <c r="G71" i="122"/>
  <c r="F71" i="122"/>
  <c r="E71" i="122"/>
  <c r="D71" i="122"/>
  <c r="C71" i="122"/>
  <c r="L70" i="122"/>
  <c r="K70" i="122"/>
  <c r="L69" i="122"/>
  <c r="K69" i="122"/>
  <c r="L68" i="122"/>
  <c r="K68" i="122"/>
  <c r="L67" i="122"/>
  <c r="K67" i="122"/>
  <c r="L66" i="122"/>
  <c r="K66" i="122"/>
  <c r="L65" i="122"/>
  <c r="K65" i="122"/>
  <c r="L64" i="122"/>
  <c r="K64" i="122"/>
  <c r="L63" i="122"/>
  <c r="K63" i="122"/>
  <c r="L62" i="122"/>
  <c r="K62" i="122"/>
  <c r="L61" i="122"/>
  <c r="K61" i="122"/>
  <c r="L60" i="122"/>
  <c r="K60" i="122"/>
  <c r="L59" i="122"/>
  <c r="K59" i="122"/>
  <c r="L58" i="122"/>
  <c r="K58" i="122"/>
  <c r="L57" i="122"/>
  <c r="K57" i="122"/>
  <c r="L56" i="122"/>
  <c r="K56" i="122"/>
  <c r="L55" i="122"/>
  <c r="L71" i="122" s="1"/>
  <c r="K55" i="122"/>
  <c r="K71" i="122" s="1"/>
  <c r="J50" i="122"/>
  <c r="I50" i="122"/>
  <c r="H50" i="122"/>
  <c r="G50" i="122"/>
  <c r="F50" i="122"/>
  <c r="E50" i="122"/>
  <c r="D50" i="122"/>
  <c r="C50" i="122"/>
  <c r="L49" i="122"/>
  <c r="N49" i="122" s="1"/>
  <c r="K49" i="122"/>
  <c r="M49" i="122" s="1"/>
  <c r="L48" i="122"/>
  <c r="N48" i="122" s="1"/>
  <c r="K48" i="122"/>
  <c r="M48" i="122" s="1"/>
  <c r="L47" i="122"/>
  <c r="N47" i="122" s="1"/>
  <c r="K47" i="122"/>
  <c r="M47" i="122" s="1"/>
  <c r="L46" i="122"/>
  <c r="N46" i="122" s="1"/>
  <c r="K46" i="122"/>
  <c r="C109" i="122" s="1"/>
  <c r="L45" i="122"/>
  <c r="N45" i="122" s="1"/>
  <c r="K45" i="122"/>
  <c r="M45" i="122" s="1"/>
  <c r="L44" i="122"/>
  <c r="N44" i="122" s="1"/>
  <c r="K44" i="122"/>
  <c r="C107" i="122" s="1"/>
  <c r="L43" i="122"/>
  <c r="N43" i="122" s="1"/>
  <c r="K43" i="122"/>
  <c r="M43" i="122" s="1"/>
  <c r="L42" i="122"/>
  <c r="N42" i="122" s="1"/>
  <c r="K42" i="122"/>
  <c r="M42" i="122" s="1"/>
  <c r="L41" i="122"/>
  <c r="N41" i="122" s="1"/>
  <c r="K41" i="122"/>
  <c r="M41" i="122" s="1"/>
  <c r="L40" i="122"/>
  <c r="N40" i="122" s="1"/>
  <c r="K40" i="122"/>
  <c r="C103" i="122" s="1"/>
  <c r="L39" i="122"/>
  <c r="N39" i="122" s="1"/>
  <c r="K39" i="122"/>
  <c r="M39" i="122" s="1"/>
  <c r="L38" i="122"/>
  <c r="N38" i="122" s="1"/>
  <c r="K38" i="122"/>
  <c r="C101" i="122" s="1"/>
  <c r="L37" i="122"/>
  <c r="N37" i="122" s="1"/>
  <c r="K37" i="122"/>
  <c r="M37" i="122" s="1"/>
  <c r="L36" i="122"/>
  <c r="N36" i="122" s="1"/>
  <c r="K36" i="122"/>
  <c r="M36" i="122" s="1"/>
  <c r="L35" i="122"/>
  <c r="N35" i="122" s="1"/>
  <c r="K35" i="122"/>
  <c r="M35" i="122" s="1"/>
  <c r="L34" i="122"/>
  <c r="L50" i="122" s="1"/>
  <c r="K34" i="122"/>
  <c r="K50" i="122" s="1"/>
  <c r="J29" i="122"/>
  <c r="I29" i="122"/>
  <c r="H29" i="122"/>
  <c r="G29" i="122"/>
  <c r="F29" i="122"/>
  <c r="E29" i="122"/>
  <c r="D29" i="122"/>
  <c r="C29" i="122"/>
  <c r="L28" i="122"/>
  <c r="D112" i="122" s="1"/>
  <c r="K28" i="122"/>
  <c r="C112" i="122" s="1"/>
  <c r="L27" i="122"/>
  <c r="D111" i="122" s="1"/>
  <c r="K27" i="122"/>
  <c r="L26" i="122"/>
  <c r="D110" i="122" s="1"/>
  <c r="K26" i="122"/>
  <c r="C110" i="122" s="1"/>
  <c r="L25" i="122"/>
  <c r="D109" i="122" s="1"/>
  <c r="K25" i="122"/>
  <c r="L24" i="122"/>
  <c r="D108" i="122" s="1"/>
  <c r="K24" i="122"/>
  <c r="C108" i="122" s="1"/>
  <c r="L23" i="122"/>
  <c r="D107" i="122" s="1"/>
  <c r="K23" i="122"/>
  <c r="L22" i="122"/>
  <c r="D106" i="122" s="1"/>
  <c r="K22" i="122"/>
  <c r="C106" i="122" s="1"/>
  <c r="L21" i="122"/>
  <c r="D105" i="122" s="1"/>
  <c r="K21" i="122"/>
  <c r="L20" i="122"/>
  <c r="D104" i="122" s="1"/>
  <c r="K20" i="122"/>
  <c r="C104" i="122" s="1"/>
  <c r="L19" i="122"/>
  <c r="D103" i="122" s="1"/>
  <c r="K19" i="122"/>
  <c r="L18" i="122"/>
  <c r="D102" i="122" s="1"/>
  <c r="K18" i="122"/>
  <c r="C102" i="122" s="1"/>
  <c r="L17" i="122"/>
  <c r="D101" i="122" s="1"/>
  <c r="K17" i="122"/>
  <c r="L16" i="122"/>
  <c r="D100" i="122" s="1"/>
  <c r="K16" i="122"/>
  <c r="C100" i="122" s="1"/>
  <c r="L15" i="122"/>
  <c r="D99" i="122" s="1"/>
  <c r="K15" i="122"/>
  <c r="L14" i="122"/>
  <c r="D98" i="122" s="1"/>
  <c r="K14" i="122"/>
  <c r="C98" i="122" s="1"/>
  <c r="L13" i="122"/>
  <c r="D97" i="122" s="1"/>
  <c r="K13" i="122"/>
  <c r="K29" i="122" s="1"/>
  <c r="I38" i="121"/>
  <c r="H38" i="121"/>
  <c r="G38" i="121"/>
  <c r="F38" i="121"/>
  <c r="E38" i="121"/>
  <c r="D38" i="121"/>
  <c r="C38" i="121"/>
  <c r="B38" i="121"/>
  <c r="K37" i="121"/>
  <c r="J37" i="121"/>
  <c r="K36" i="121"/>
  <c r="K38" i="121" s="1"/>
  <c r="J36" i="121"/>
  <c r="J38" i="121" s="1"/>
  <c r="I29" i="121"/>
  <c r="H29" i="121"/>
  <c r="G29" i="121"/>
  <c r="F29" i="121"/>
  <c r="E29" i="121"/>
  <c r="D29" i="121"/>
  <c r="C29" i="121"/>
  <c r="B29" i="121"/>
  <c r="K28" i="121"/>
  <c r="J28" i="121"/>
  <c r="L28" i="121" s="1"/>
  <c r="M27" i="121"/>
  <c r="M36" i="121" s="1"/>
  <c r="M38" i="121" s="1"/>
  <c r="K27" i="121"/>
  <c r="K29" i="121" s="1"/>
  <c r="J27" i="121"/>
  <c r="J29" i="121" s="1"/>
  <c r="K21" i="121"/>
  <c r="I21" i="121"/>
  <c r="H21" i="121"/>
  <c r="G21" i="121"/>
  <c r="F21" i="121"/>
  <c r="E21" i="121"/>
  <c r="D21" i="121"/>
  <c r="C21" i="121"/>
  <c r="B21" i="121"/>
  <c r="K20" i="121"/>
  <c r="J20" i="121"/>
  <c r="K19" i="121"/>
  <c r="M28" i="121" s="1"/>
  <c r="M37" i="121" s="1"/>
  <c r="J19" i="121"/>
  <c r="B44" i="121" s="1"/>
  <c r="K18" i="121"/>
  <c r="C43" i="121" s="1"/>
  <c r="J18" i="121"/>
  <c r="B43" i="121" s="1"/>
  <c r="B45" i="121" s="1"/>
  <c r="F206" i="120"/>
  <c r="J152" i="120"/>
  <c r="I152" i="120"/>
  <c r="H152" i="120"/>
  <c r="G152" i="120"/>
  <c r="F152" i="120"/>
  <c r="E152" i="120"/>
  <c r="D152" i="120"/>
  <c r="C152" i="120"/>
  <c r="J136" i="120"/>
  <c r="I136" i="120"/>
  <c r="H136" i="120"/>
  <c r="G136" i="120"/>
  <c r="F136" i="120"/>
  <c r="E136" i="120"/>
  <c r="D136" i="120"/>
  <c r="C136" i="120"/>
  <c r="J128" i="120"/>
  <c r="I128" i="120"/>
  <c r="H128" i="120"/>
  <c r="G128" i="120"/>
  <c r="F128" i="120"/>
  <c r="E128" i="120"/>
  <c r="D128" i="120"/>
  <c r="C128" i="120"/>
  <c r="J102" i="120"/>
  <c r="I102" i="120"/>
  <c r="H102" i="120"/>
  <c r="G102" i="120"/>
  <c r="F102" i="120"/>
  <c r="E102" i="120"/>
  <c r="D102" i="120"/>
  <c r="C102" i="120"/>
  <c r="J86" i="120"/>
  <c r="I86" i="120"/>
  <c r="H86" i="120"/>
  <c r="G86" i="120"/>
  <c r="F86" i="120"/>
  <c r="E86" i="120"/>
  <c r="D86" i="120"/>
  <c r="C86" i="120"/>
  <c r="J78" i="120"/>
  <c r="I78" i="120"/>
  <c r="H78" i="120"/>
  <c r="G78" i="120"/>
  <c r="F78" i="120"/>
  <c r="E78" i="120"/>
  <c r="D78" i="120"/>
  <c r="C78" i="120"/>
  <c r="J43" i="120"/>
  <c r="I43" i="120"/>
  <c r="H43" i="120"/>
  <c r="G43" i="120"/>
  <c r="F43" i="120"/>
  <c r="E43" i="120"/>
  <c r="D43" i="120"/>
  <c r="C43" i="120"/>
  <c r="J27" i="120"/>
  <c r="J19" i="120" s="1"/>
  <c r="I27" i="120"/>
  <c r="H27" i="120"/>
  <c r="G27" i="120"/>
  <c r="F27" i="120"/>
  <c r="E27" i="120"/>
  <c r="D27" i="120"/>
  <c r="C27" i="120"/>
  <c r="I19" i="120"/>
  <c r="H19" i="120"/>
  <c r="G19" i="120"/>
  <c r="F19" i="120"/>
  <c r="E19" i="120"/>
  <c r="D19" i="120"/>
  <c r="C19" i="120"/>
  <c r="F188" i="119"/>
  <c r="F186" i="119"/>
  <c r="L154" i="119"/>
  <c r="L155" i="119" s="1"/>
  <c r="K154" i="119"/>
  <c r="K155" i="119" s="1"/>
  <c r="J154" i="119"/>
  <c r="J155" i="119" s="1"/>
  <c r="I154" i="119"/>
  <c r="I155" i="119" s="1"/>
  <c r="H154" i="119"/>
  <c r="H155" i="119" s="1"/>
  <c r="G154" i="119"/>
  <c r="G155" i="119" s="1"/>
  <c r="F154" i="119"/>
  <c r="F155" i="119" s="1"/>
  <c r="E154" i="119"/>
  <c r="E155" i="119" s="1"/>
  <c r="N153" i="119"/>
  <c r="M153" i="119"/>
  <c r="O153" i="119" s="1"/>
  <c r="N152" i="119"/>
  <c r="P152" i="119" s="1"/>
  <c r="M152" i="119"/>
  <c r="N151" i="119"/>
  <c r="M151" i="119"/>
  <c r="N150" i="119"/>
  <c r="M150" i="119"/>
  <c r="N149" i="119"/>
  <c r="M149" i="119"/>
  <c r="N148" i="119"/>
  <c r="P148" i="119" s="1"/>
  <c r="M148" i="119"/>
  <c r="N147" i="119"/>
  <c r="M147" i="119"/>
  <c r="O147" i="119" s="1"/>
  <c r="N146" i="119"/>
  <c r="M146" i="119"/>
  <c r="N145" i="119"/>
  <c r="M145" i="119"/>
  <c r="N144" i="119"/>
  <c r="P144" i="119" s="1"/>
  <c r="M144" i="119"/>
  <c r="N143" i="119"/>
  <c r="M143" i="119"/>
  <c r="N142" i="119"/>
  <c r="M142" i="119"/>
  <c r="N141" i="119"/>
  <c r="M141" i="119"/>
  <c r="N140" i="119"/>
  <c r="P140" i="119" s="1"/>
  <c r="M140" i="119"/>
  <c r="N139" i="119"/>
  <c r="M139" i="119"/>
  <c r="N138" i="119"/>
  <c r="M138" i="119"/>
  <c r="N137" i="119"/>
  <c r="M137" i="119"/>
  <c r="N136" i="119"/>
  <c r="M136" i="119"/>
  <c r="N135" i="119"/>
  <c r="M135" i="119"/>
  <c r="N134" i="119"/>
  <c r="M134" i="119"/>
  <c r="N133" i="119"/>
  <c r="M133" i="119"/>
  <c r="N132" i="119"/>
  <c r="M132" i="119"/>
  <c r="O132" i="119" s="1"/>
  <c r="L129" i="119"/>
  <c r="K129" i="119"/>
  <c r="J129" i="119"/>
  <c r="I129" i="119"/>
  <c r="H129" i="119"/>
  <c r="G129" i="119"/>
  <c r="F129" i="119"/>
  <c r="E129" i="119"/>
  <c r="N128" i="119"/>
  <c r="P128" i="119" s="1"/>
  <c r="M128" i="119"/>
  <c r="N127" i="119"/>
  <c r="M127" i="119"/>
  <c r="N126" i="119"/>
  <c r="M126" i="119"/>
  <c r="F104" i="119"/>
  <c r="L103" i="119"/>
  <c r="L104" i="119" s="1"/>
  <c r="K103" i="119"/>
  <c r="K104" i="119" s="1"/>
  <c r="J103" i="119"/>
  <c r="J104" i="119" s="1"/>
  <c r="H103" i="119"/>
  <c r="H104" i="119" s="1"/>
  <c r="G103" i="119"/>
  <c r="F103" i="119"/>
  <c r="N102" i="119"/>
  <c r="M102" i="119"/>
  <c r="O102" i="119" s="1"/>
  <c r="D102" i="119"/>
  <c r="O101" i="119"/>
  <c r="N101" i="119"/>
  <c r="P101" i="119" s="1"/>
  <c r="M101" i="119"/>
  <c r="D101" i="119"/>
  <c r="P100" i="119"/>
  <c r="N100" i="119"/>
  <c r="M100" i="119"/>
  <c r="D100" i="119"/>
  <c r="N99" i="119"/>
  <c r="M99" i="119"/>
  <c r="O99" i="119" s="1"/>
  <c r="D99" i="119"/>
  <c r="N98" i="119"/>
  <c r="M98" i="119"/>
  <c r="O98" i="119" s="1"/>
  <c r="D98" i="119"/>
  <c r="O97" i="119"/>
  <c r="N97" i="119"/>
  <c r="P97" i="119" s="1"/>
  <c r="M97" i="119"/>
  <c r="D97" i="119"/>
  <c r="P96" i="119"/>
  <c r="N96" i="119"/>
  <c r="M96" i="119"/>
  <c r="D96" i="119"/>
  <c r="N95" i="119"/>
  <c r="M95" i="119"/>
  <c r="O95" i="119" s="1"/>
  <c r="D95" i="119"/>
  <c r="N94" i="119"/>
  <c r="M94" i="119"/>
  <c r="O94" i="119" s="1"/>
  <c r="D94" i="119"/>
  <c r="N93" i="119"/>
  <c r="P93" i="119" s="1"/>
  <c r="M93" i="119"/>
  <c r="D93" i="119"/>
  <c r="P92" i="119"/>
  <c r="N92" i="119"/>
  <c r="M92" i="119"/>
  <c r="D92" i="119"/>
  <c r="N91" i="119"/>
  <c r="M91" i="119"/>
  <c r="O91" i="119" s="1"/>
  <c r="D91" i="119"/>
  <c r="N90" i="119"/>
  <c r="M90" i="119"/>
  <c r="O90" i="119" s="1"/>
  <c r="D90" i="119"/>
  <c r="O89" i="119"/>
  <c r="N89" i="119"/>
  <c r="P89" i="119" s="1"/>
  <c r="M89" i="119"/>
  <c r="D89" i="119"/>
  <c r="P88" i="119"/>
  <c r="N88" i="119"/>
  <c r="M88" i="119"/>
  <c r="D88" i="119"/>
  <c r="N87" i="119"/>
  <c r="M87" i="119"/>
  <c r="E87" i="119"/>
  <c r="D87" i="119"/>
  <c r="O86" i="119"/>
  <c r="N86" i="119"/>
  <c r="P86" i="119" s="1"/>
  <c r="M86" i="119"/>
  <c r="D86" i="119"/>
  <c r="P85" i="119"/>
  <c r="N85" i="119"/>
  <c r="M85" i="119"/>
  <c r="D85" i="119"/>
  <c r="N84" i="119"/>
  <c r="P84" i="119" s="1"/>
  <c r="M84" i="119"/>
  <c r="O84" i="119" s="1"/>
  <c r="I84" i="119"/>
  <c r="I103" i="119" s="1"/>
  <c r="E84" i="119"/>
  <c r="E103" i="119" s="1"/>
  <c r="E104" i="119" s="1"/>
  <c r="D84" i="119"/>
  <c r="N83" i="119"/>
  <c r="M83" i="119"/>
  <c r="O83" i="119" s="1"/>
  <c r="D83" i="119"/>
  <c r="N82" i="119"/>
  <c r="P82" i="119" s="1"/>
  <c r="M82" i="119"/>
  <c r="D82" i="119"/>
  <c r="N81" i="119"/>
  <c r="P81" i="119" s="1"/>
  <c r="M81" i="119"/>
  <c r="D81" i="119"/>
  <c r="L78" i="119"/>
  <c r="K78" i="119"/>
  <c r="J78" i="119"/>
  <c r="G78" i="119"/>
  <c r="E78" i="119"/>
  <c r="N77" i="119"/>
  <c r="P77" i="119" s="1"/>
  <c r="M77" i="119"/>
  <c r="O76" i="119"/>
  <c r="N76" i="119"/>
  <c r="P76" i="119" s="1"/>
  <c r="M76" i="119"/>
  <c r="I75" i="119"/>
  <c r="I78" i="119" s="1"/>
  <c r="H75" i="119"/>
  <c r="H78" i="119" s="1"/>
  <c r="F75" i="119"/>
  <c r="F78" i="119" s="1"/>
  <c r="B72" i="119"/>
  <c r="E47" i="119"/>
  <c r="L46" i="119"/>
  <c r="L47" i="119" s="1"/>
  <c r="K46" i="119"/>
  <c r="J46" i="119"/>
  <c r="J47" i="119" s="1"/>
  <c r="H46" i="119"/>
  <c r="H47" i="119" s="1"/>
  <c r="G46" i="119"/>
  <c r="F46" i="119"/>
  <c r="F47" i="119" s="1"/>
  <c r="E46" i="119"/>
  <c r="N45" i="119"/>
  <c r="M45" i="119"/>
  <c r="E206" i="119" s="1"/>
  <c r="E205" i="120" s="1"/>
  <c r="D45" i="119"/>
  <c r="N44" i="119"/>
  <c r="M44" i="119"/>
  <c r="E205" i="119" s="1"/>
  <c r="E204" i="120" s="1"/>
  <c r="D44" i="119"/>
  <c r="N43" i="119"/>
  <c r="M43" i="119"/>
  <c r="E204" i="119" s="1"/>
  <c r="E203" i="120" s="1"/>
  <c r="D43" i="119"/>
  <c r="N42" i="119"/>
  <c r="M42" i="119"/>
  <c r="E203" i="119" s="1"/>
  <c r="E202" i="120" s="1"/>
  <c r="K42" i="119"/>
  <c r="D42" i="119"/>
  <c r="N41" i="119"/>
  <c r="F202" i="119" s="1"/>
  <c r="M41" i="119"/>
  <c r="E202" i="119" s="1"/>
  <c r="E201" i="120" s="1"/>
  <c r="D41" i="119"/>
  <c r="N40" i="119"/>
  <c r="M40" i="119"/>
  <c r="E201" i="119" s="1"/>
  <c r="E200" i="120" s="1"/>
  <c r="D40" i="119"/>
  <c r="N39" i="119"/>
  <c r="M39" i="119"/>
  <c r="E200" i="119" s="1"/>
  <c r="E199" i="120" s="1"/>
  <c r="D39" i="119"/>
  <c r="N38" i="119"/>
  <c r="F199" i="119" s="1"/>
  <c r="M38" i="119"/>
  <c r="E199" i="119" s="1"/>
  <c r="E198" i="120" s="1"/>
  <c r="D38" i="119"/>
  <c r="N37" i="119"/>
  <c r="F198" i="119" s="1"/>
  <c r="M37" i="119"/>
  <c r="E198" i="119" s="1"/>
  <c r="E197" i="120" s="1"/>
  <c r="D37" i="119"/>
  <c r="N36" i="119"/>
  <c r="M36" i="119"/>
  <c r="E197" i="119" s="1"/>
  <c r="E196" i="120" s="1"/>
  <c r="D36" i="119"/>
  <c r="N35" i="119"/>
  <c r="M35" i="119"/>
  <c r="E196" i="119" s="1"/>
  <c r="E195" i="120" s="1"/>
  <c r="D35" i="119"/>
  <c r="N34" i="119"/>
  <c r="F195" i="119" s="1"/>
  <c r="M34" i="119"/>
  <c r="D34" i="119"/>
  <c r="N33" i="119"/>
  <c r="F194" i="119" s="1"/>
  <c r="M33" i="119"/>
  <c r="E194" i="119" s="1"/>
  <c r="E193" i="120" s="1"/>
  <c r="D33" i="119"/>
  <c r="N32" i="119"/>
  <c r="M32" i="119"/>
  <c r="E193" i="119" s="1"/>
  <c r="E192" i="120" s="1"/>
  <c r="D32" i="119"/>
  <c r="N31" i="119"/>
  <c r="M31" i="119"/>
  <c r="E192" i="119" s="1"/>
  <c r="E191" i="120" s="1"/>
  <c r="D31" i="119"/>
  <c r="N30" i="119"/>
  <c r="F191" i="119" s="1"/>
  <c r="K30" i="119"/>
  <c r="I30" i="119"/>
  <c r="M30" i="119" s="1"/>
  <c r="E191" i="119" s="1"/>
  <c r="E190" i="120" s="1"/>
  <c r="D30" i="119"/>
  <c r="N29" i="119"/>
  <c r="M29" i="119"/>
  <c r="E190" i="119" s="1"/>
  <c r="E189" i="120" s="1"/>
  <c r="D29" i="119"/>
  <c r="N28" i="119"/>
  <c r="M28" i="119"/>
  <c r="E189" i="119" s="1"/>
  <c r="E188" i="120" s="1"/>
  <c r="D28" i="119"/>
  <c r="N27" i="119"/>
  <c r="M27" i="119"/>
  <c r="E188" i="119" s="1"/>
  <c r="E187" i="120" s="1"/>
  <c r="I27" i="119"/>
  <c r="I46" i="119" s="1"/>
  <c r="I47" i="119" s="1"/>
  <c r="D27" i="119"/>
  <c r="N26" i="119"/>
  <c r="M26" i="119"/>
  <c r="E187" i="119" s="1"/>
  <c r="E186" i="120" s="1"/>
  <c r="D26" i="119"/>
  <c r="N25" i="119"/>
  <c r="M25" i="119"/>
  <c r="E186" i="119" s="1"/>
  <c r="E185" i="120" s="1"/>
  <c r="D25" i="119"/>
  <c r="N24" i="119"/>
  <c r="F185" i="119" s="1"/>
  <c r="M24" i="119"/>
  <c r="D24" i="119"/>
  <c r="L21" i="119"/>
  <c r="K21" i="119"/>
  <c r="J21" i="119"/>
  <c r="I21" i="119"/>
  <c r="H21" i="119"/>
  <c r="G21" i="119"/>
  <c r="F21" i="119"/>
  <c r="E21" i="119"/>
  <c r="N20" i="119"/>
  <c r="M20" i="119"/>
  <c r="O77" i="119" s="1"/>
  <c r="N19" i="119"/>
  <c r="N21" i="119" s="1"/>
  <c r="M19" i="119"/>
  <c r="N18" i="119"/>
  <c r="M18" i="119"/>
  <c r="M21" i="119" s="1"/>
  <c r="D36" i="118"/>
  <c r="F35" i="118"/>
  <c r="F36" i="118" s="1"/>
  <c r="D35" i="118"/>
  <c r="C35" i="118"/>
  <c r="C36" i="118" s="1"/>
  <c r="E34" i="118"/>
  <c r="G34" i="118" s="1"/>
  <c r="E33" i="118"/>
  <c r="G33" i="118" s="1"/>
  <c r="E32" i="118"/>
  <c r="G32" i="118" s="1"/>
  <c r="E31" i="118"/>
  <c r="G31" i="118" s="1"/>
  <c r="E30" i="118"/>
  <c r="G30" i="118" s="1"/>
  <c r="E29" i="118"/>
  <c r="G29" i="118" s="1"/>
  <c r="E28" i="118"/>
  <c r="G28" i="118" s="1"/>
  <c r="E27" i="118"/>
  <c r="G27" i="118" s="1"/>
  <c r="E26" i="118"/>
  <c r="G26" i="118" s="1"/>
  <c r="E25" i="118"/>
  <c r="G25" i="118" s="1"/>
  <c r="E24" i="118"/>
  <c r="G24" i="118" s="1"/>
  <c r="E23" i="118"/>
  <c r="G23" i="118" s="1"/>
  <c r="E22" i="118"/>
  <c r="G22" i="118" s="1"/>
  <c r="E21" i="118"/>
  <c r="G21" i="118" s="1"/>
  <c r="E20" i="118"/>
  <c r="G20" i="118" s="1"/>
  <c r="E19" i="118"/>
  <c r="G19" i="118" s="1"/>
  <c r="E18" i="118"/>
  <c r="G18" i="118" s="1"/>
  <c r="E17" i="118"/>
  <c r="G17" i="118" s="1"/>
  <c r="E16" i="118"/>
  <c r="G16" i="118" s="1"/>
  <c r="E15" i="118"/>
  <c r="G15" i="118" s="1"/>
  <c r="E14" i="118"/>
  <c r="G14" i="118" s="1"/>
  <c r="E13" i="118"/>
  <c r="G13" i="118" s="1"/>
  <c r="F12" i="118"/>
  <c r="E12" i="118"/>
  <c r="F10" i="118"/>
  <c r="D10" i="118"/>
  <c r="C10" i="118"/>
  <c r="E9" i="118"/>
  <c r="G9" i="118" s="1"/>
  <c r="G10" i="118" s="1"/>
  <c r="F8" i="118"/>
  <c r="E8" i="118"/>
  <c r="C8" i="118"/>
  <c r="C12" i="118" s="1"/>
  <c r="F6" i="118"/>
  <c r="D6" i="118"/>
  <c r="C6" i="118"/>
  <c r="E5" i="118"/>
  <c r="G5" i="118" s="1"/>
  <c r="G6" i="118" s="1"/>
  <c r="B15" i="117"/>
  <c r="N50" i="128" l="1"/>
  <c r="M55" i="128"/>
  <c r="M71" i="128" s="1"/>
  <c r="M50" i="128"/>
  <c r="N55" i="128"/>
  <c r="N71" i="128" s="1"/>
  <c r="O151" i="125"/>
  <c r="O152" i="125" s="1"/>
  <c r="L29" i="127"/>
  <c r="E204" i="125"/>
  <c r="E205" i="125" s="1"/>
  <c r="P100" i="125"/>
  <c r="P72" i="125"/>
  <c r="N75" i="125"/>
  <c r="M101" i="125"/>
  <c r="M38" i="127"/>
  <c r="E207" i="126"/>
  <c r="M57" i="122"/>
  <c r="M59" i="122"/>
  <c r="M63" i="122"/>
  <c r="M67" i="122"/>
  <c r="M69" i="122"/>
  <c r="D113" i="122"/>
  <c r="N57" i="122"/>
  <c r="N59" i="122"/>
  <c r="N61" i="122"/>
  <c r="N63" i="122"/>
  <c r="N65" i="122"/>
  <c r="N67" i="122"/>
  <c r="N69" i="122"/>
  <c r="M56" i="122"/>
  <c r="M58" i="122"/>
  <c r="M60" i="122"/>
  <c r="M62" i="122"/>
  <c r="M64" i="122"/>
  <c r="M66" i="122"/>
  <c r="M68" i="122"/>
  <c r="M70" i="122"/>
  <c r="N56" i="122"/>
  <c r="N58" i="122"/>
  <c r="N60" i="122"/>
  <c r="N62" i="122"/>
  <c r="N64" i="122"/>
  <c r="N66" i="122"/>
  <c r="N68" i="122"/>
  <c r="N70" i="122"/>
  <c r="C99" i="122"/>
  <c r="C105" i="122"/>
  <c r="C111" i="122"/>
  <c r="M34" i="122"/>
  <c r="M38" i="122"/>
  <c r="M40" i="122"/>
  <c r="M61" i="122" s="1"/>
  <c r="M44" i="122"/>
  <c r="M65" i="122" s="1"/>
  <c r="M46" i="122"/>
  <c r="M55" i="122"/>
  <c r="C97" i="122"/>
  <c r="L29" i="122"/>
  <c r="N34" i="122"/>
  <c r="N50" i="122" s="1"/>
  <c r="N55" i="122"/>
  <c r="N103" i="119"/>
  <c r="O128" i="119"/>
  <c r="P146" i="119"/>
  <c r="P150" i="119"/>
  <c r="G47" i="119"/>
  <c r="P94" i="119"/>
  <c r="P145" i="119" s="1"/>
  <c r="P102" i="119"/>
  <c r="F206" i="119"/>
  <c r="O143" i="119"/>
  <c r="O149" i="119"/>
  <c r="F193" i="119"/>
  <c r="F197" i="119"/>
  <c r="F201" i="119"/>
  <c r="O82" i="119"/>
  <c r="I104" i="119"/>
  <c r="O93" i="119"/>
  <c r="O127" i="119"/>
  <c r="N129" i="119"/>
  <c r="P133" i="119"/>
  <c r="P135" i="119"/>
  <c r="P137" i="119"/>
  <c r="P139" i="119"/>
  <c r="P141" i="119"/>
  <c r="P143" i="119"/>
  <c r="F196" i="119"/>
  <c r="P147" i="119"/>
  <c r="F200" i="119"/>
  <c r="P149" i="119"/>
  <c r="P151" i="119"/>
  <c r="F204" i="119"/>
  <c r="P153" i="119"/>
  <c r="F190" i="119"/>
  <c r="L37" i="121"/>
  <c r="K47" i="119"/>
  <c r="P132" i="119"/>
  <c r="P136" i="119"/>
  <c r="P138" i="119"/>
  <c r="P142" i="119"/>
  <c r="F189" i="119"/>
  <c r="F203" i="119"/>
  <c r="P99" i="119"/>
  <c r="O135" i="119"/>
  <c r="O141" i="119"/>
  <c r="O145" i="119"/>
  <c r="O151" i="119"/>
  <c r="F187" i="119"/>
  <c r="F207" i="119" s="1"/>
  <c r="M46" i="119"/>
  <c r="M47" i="119" s="1"/>
  <c r="E195" i="119"/>
  <c r="E194" i="120" s="1"/>
  <c r="F205" i="119"/>
  <c r="M103" i="119"/>
  <c r="P83" i="119"/>
  <c r="P103" i="119" s="1"/>
  <c r="O87" i="119"/>
  <c r="O139" i="119" s="1"/>
  <c r="P90" i="119"/>
  <c r="P98" i="119"/>
  <c r="G104" i="119"/>
  <c r="P127" i="119"/>
  <c r="O134" i="119"/>
  <c r="O136" i="119"/>
  <c r="O138" i="119"/>
  <c r="O142" i="119"/>
  <c r="O146" i="119"/>
  <c r="O150" i="119"/>
  <c r="N154" i="119"/>
  <c r="N155" i="119" s="1"/>
  <c r="F192" i="119"/>
  <c r="N46" i="119"/>
  <c r="N47" i="119" s="1"/>
  <c r="N75" i="119"/>
  <c r="O85" i="119"/>
  <c r="O137" i="119" s="1"/>
  <c r="P87" i="119"/>
  <c r="O88" i="119"/>
  <c r="O140" i="119" s="1"/>
  <c r="P91" i="119"/>
  <c r="O92" i="119"/>
  <c r="O144" i="119" s="1"/>
  <c r="P95" i="119"/>
  <c r="O96" i="119"/>
  <c r="O148" i="119" s="1"/>
  <c r="O100" i="119"/>
  <c r="O152" i="119" s="1"/>
  <c r="M129" i="119"/>
  <c r="M154" i="119"/>
  <c r="J21" i="121"/>
  <c r="L27" i="121"/>
  <c r="L29" i="121" s="1"/>
  <c r="L36" i="121"/>
  <c r="L38" i="121" s="1"/>
  <c r="C44" i="121"/>
  <c r="C45" i="121" s="1"/>
  <c r="O81" i="119"/>
  <c r="E185" i="119"/>
  <c r="M29" i="121"/>
  <c r="M75" i="119"/>
  <c r="G35" i="118"/>
  <c r="G36" i="118" s="1"/>
  <c r="E10" i="118"/>
  <c r="E35" i="118"/>
  <c r="E36" i="118" s="1"/>
  <c r="E6" i="118"/>
  <c r="I38" i="116"/>
  <c r="H38" i="116"/>
  <c r="G38" i="116"/>
  <c r="F38" i="116"/>
  <c r="E38" i="116"/>
  <c r="D38" i="116"/>
  <c r="C38" i="116"/>
  <c r="B38" i="116"/>
  <c r="K37" i="116"/>
  <c r="J37" i="116"/>
  <c r="K36" i="116"/>
  <c r="K38" i="116" s="1"/>
  <c r="J36" i="116"/>
  <c r="J38" i="116" s="1"/>
  <c r="I29" i="116"/>
  <c r="H29" i="116"/>
  <c r="G29" i="116"/>
  <c r="F29" i="116"/>
  <c r="E29" i="116"/>
  <c r="D29" i="116"/>
  <c r="C29" i="116"/>
  <c r="B29" i="116"/>
  <c r="K28" i="116"/>
  <c r="J28" i="116"/>
  <c r="L28" i="116" s="1"/>
  <c r="L37" i="116" s="1"/>
  <c r="M27" i="116"/>
  <c r="K27" i="116"/>
  <c r="K29" i="116" s="1"/>
  <c r="J27" i="116"/>
  <c r="J29" i="116" s="1"/>
  <c r="I21" i="116"/>
  <c r="H21" i="116"/>
  <c r="G21" i="116"/>
  <c r="F21" i="116"/>
  <c r="E21" i="116"/>
  <c r="D21" i="116"/>
  <c r="C21" i="116"/>
  <c r="B21" i="116"/>
  <c r="K20" i="116"/>
  <c r="J20" i="116"/>
  <c r="K19" i="116"/>
  <c r="M28" i="116" s="1"/>
  <c r="M37" i="116" s="1"/>
  <c r="J19" i="116"/>
  <c r="B44" i="116" s="1"/>
  <c r="K18" i="116"/>
  <c r="C43" i="116" s="1"/>
  <c r="J18" i="116"/>
  <c r="B43" i="116" s="1"/>
  <c r="B45" i="116" s="1"/>
  <c r="F206" i="115"/>
  <c r="J152" i="115"/>
  <c r="I152" i="115"/>
  <c r="H152" i="115"/>
  <c r="G152" i="115"/>
  <c r="F152" i="115"/>
  <c r="E152" i="115"/>
  <c r="D152" i="115"/>
  <c r="C152" i="115"/>
  <c r="J136" i="115"/>
  <c r="I136" i="115"/>
  <c r="H136" i="115"/>
  <c r="G136" i="115"/>
  <c r="F136" i="115"/>
  <c r="E136" i="115"/>
  <c r="D136" i="115"/>
  <c r="C136" i="115"/>
  <c r="J128" i="115"/>
  <c r="I128" i="115"/>
  <c r="H128" i="115"/>
  <c r="G128" i="115"/>
  <c r="F128" i="115"/>
  <c r="E128" i="115"/>
  <c r="D128" i="115"/>
  <c r="C128" i="115"/>
  <c r="J102" i="115"/>
  <c r="I102" i="115"/>
  <c r="H102" i="115"/>
  <c r="G102" i="115"/>
  <c r="F102" i="115"/>
  <c r="E102" i="115"/>
  <c r="D102" i="115"/>
  <c r="C102" i="115"/>
  <c r="J86" i="115"/>
  <c r="I86" i="115"/>
  <c r="H86" i="115"/>
  <c r="G86" i="115"/>
  <c r="F86" i="115"/>
  <c r="E86" i="115"/>
  <c r="D86" i="115"/>
  <c r="C86" i="115"/>
  <c r="J78" i="115"/>
  <c r="I78" i="115"/>
  <c r="H78" i="115"/>
  <c r="G78" i="115"/>
  <c r="F78" i="115"/>
  <c r="E78" i="115"/>
  <c r="D78" i="115"/>
  <c r="C78" i="115"/>
  <c r="J43" i="115"/>
  <c r="I43" i="115"/>
  <c r="H43" i="115"/>
  <c r="G43" i="115"/>
  <c r="F43" i="115"/>
  <c r="E43" i="115"/>
  <c r="D43" i="115"/>
  <c r="C43" i="115"/>
  <c r="J27" i="115"/>
  <c r="I27" i="115"/>
  <c r="H27" i="115"/>
  <c r="G27" i="115"/>
  <c r="F27" i="115"/>
  <c r="E27" i="115"/>
  <c r="D27" i="115"/>
  <c r="C27" i="115"/>
  <c r="J19" i="115"/>
  <c r="I19" i="115"/>
  <c r="H19" i="115"/>
  <c r="G19" i="115"/>
  <c r="F19" i="115"/>
  <c r="E19" i="115"/>
  <c r="D19" i="115"/>
  <c r="C19" i="115"/>
  <c r="L139" i="114"/>
  <c r="L140" i="114" s="1"/>
  <c r="K139" i="114"/>
  <c r="K140" i="114" s="1"/>
  <c r="J139" i="114"/>
  <c r="J140" i="114" s="1"/>
  <c r="I139" i="114"/>
  <c r="I140" i="114" s="1"/>
  <c r="H139" i="114"/>
  <c r="H140" i="114" s="1"/>
  <c r="G139" i="114"/>
  <c r="G140" i="114" s="1"/>
  <c r="F139" i="114"/>
  <c r="F140" i="114" s="1"/>
  <c r="E139" i="114"/>
  <c r="E140" i="114" s="1"/>
  <c r="N138" i="114"/>
  <c r="M138" i="114"/>
  <c r="N137" i="114"/>
  <c r="M137" i="114"/>
  <c r="N136" i="114"/>
  <c r="M136" i="114"/>
  <c r="N135" i="114"/>
  <c r="M135" i="114"/>
  <c r="N134" i="114"/>
  <c r="M134" i="114"/>
  <c r="N133" i="114"/>
  <c r="M133" i="114"/>
  <c r="N132" i="114"/>
  <c r="M132" i="114"/>
  <c r="N131" i="114"/>
  <c r="P131" i="114" s="1"/>
  <c r="M131" i="114"/>
  <c r="N130" i="114"/>
  <c r="M130" i="114"/>
  <c r="N129" i="114"/>
  <c r="M129" i="114"/>
  <c r="N128" i="114"/>
  <c r="M128" i="114"/>
  <c r="N127" i="114"/>
  <c r="M127" i="114"/>
  <c r="N126" i="114"/>
  <c r="M126" i="114"/>
  <c r="N125" i="114"/>
  <c r="M125" i="114"/>
  <c r="N124" i="114"/>
  <c r="M124" i="114"/>
  <c r="N123" i="114"/>
  <c r="P123" i="114" s="1"/>
  <c r="M123" i="114"/>
  <c r="N122" i="114"/>
  <c r="M122" i="114"/>
  <c r="N121" i="114"/>
  <c r="P121" i="114" s="1"/>
  <c r="M121" i="114"/>
  <c r="N120" i="114"/>
  <c r="M120" i="114"/>
  <c r="N119" i="114"/>
  <c r="M119" i="114"/>
  <c r="N118" i="114"/>
  <c r="M118" i="114"/>
  <c r="O117" i="114"/>
  <c r="N117" i="114"/>
  <c r="M117" i="114"/>
  <c r="M139" i="114" s="1"/>
  <c r="M140" i="114" s="1"/>
  <c r="L114" i="114"/>
  <c r="K114" i="114"/>
  <c r="J114" i="114"/>
  <c r="I114" i="114"/>
  <c r="H114" i="114"/>
  <c r="G114" i="114"/>
  <c r="F114" i="114"/>
  <c r="E114" i="114"/>
  <c r="N113" i="114"/>
  <c r="P113" i="114" s="1"/>
  <c r="M113" i="114"/>
  <c r="N112" i="114"/>
  <c r="M112" i="114"/>
  <c r="N111" i="114"/>
  <c r="P111" i="114" s="1"/>
  <c r="M111" i="114"/>
  <c r="M114" i="114" s="1"/>
  <c r="L88" i="114"/>
  <c r="L89" i="114" s="1"/>
  <c r="K88" i="114"/>
  <c r="K89" i="114" s="1"/>
  <c r="J88" i="114"/>
  <c r="J89" i="114" s="1"/>
  <c r="I88" i="114"/>
  <c r="I89" i="114" s="1"/>
  <c r="H88" i="114"/>
  <c r="G88" i="114"/>
  <c r="G89" i="114" s="1"/>
  <c r="F88" i="114"/>
  <c r="F89" i="114" s="1"/>
  <c r="N87" i="114"/>
  <c r="M87" i="114"/>
  <c r="D87" i="114"/>
  <c r="O86" i="114"/>
  <c r="O138" i="114" s="1"/>
  <c r="N86" i="114"/>
  <c r="M86" i="114"/>
  <c r="D86" i="114"/>
  <c r="P85" i="114"/>
  <c r="N85" i="114"/>
  <c r="M85" i="114"/>
  <c r="D85" i="114"/>
  <c r="N84" i="114"/>
  <c r="P84" i="114" s="1"/>
  <c r="M84" i="114"/>
  <c r="D84" i="114"/>
  <c r="N83" i="114"/>
  <c r="M83" i="114"/>
  <c r="D83" i="114"/>
  <c r="O82" i="114"/>
  <c r="O134" i="114" s="1"/>
  <c r="N82" i="114"/>
  <c r="M82" i="114"/>
  <c r="D82" i="114"/>
  <c r="N81" i="114"/>
  <c r="M81" i="114"/>
  <c r="O81" i="114" s="1"/>
  <c r="O133" i="114" s="1"/>
  <c r="D81" i="114"/>
  <c r="N80" i="114"/>
  <c r="P80" i="114" s="1"/>
  <c r="M80" i="114"/>
  <c r="O80" i="114" s="1"/>
  <c r="O132" i="114" s="1"/>
  <c r="D80" i="114"/>
  <c r="N79" i="114"/>
  <c r="M79" i="114"/>
  <c r="D79" i="114"/>
  <c r="O78" i="114"/>
  <c r="O130" i="114" s="1"/>
  <c r="N78" i="114"/>
  <c r="M78" i="114"/>
  <c r="D78" i="114"/>
  <c r="P77" i="114"/>
  <c r="N77" i="114"/>
  <c r="M77" i="114"/>
  <c r="O77" i="114" s="1"/>
  <c r="O129" i="114" s="1"/>
  <c r="D77" i="114"/>
  <c r="N76" i="114"/>
  <c r="P76" i="114" s="1"/>
  <c r="M76" i="114"/>
  <c r="D76" i="114"/>
  <c r="N75" i="114"/>
  <c r="M75" i="114"/>
  <c r="D75" i="114"/>
  <c r="O74" i="114"/>
  <c r="O126" i="114" s="1"/>
  <c r="N74" i="114"/>
  <c r="M74" i="114"/>
  <c r="D74" i="114"/>
  <c r="N73" i="114"/>
  <c r="M73" i="114"/>
  <c r="O73" i="114" s="1"/>
  <c r="O125" i="114" s="1"/>
  <c r="D73" i="114"/>
  <c r="N72" i="114"/>
  <c r="P72" i="114" s="1"/>
  <c r="M72" i="114"/>
  <c r="O72" i="114" s="1"/>
  <c r="O124" i="114" s="1"/>
  <c r="E72" i="114"/>
  <c r="D72" i="114"/>
  <c r="O71" i="114"/>
  <c r="O123" i="114" s="1"/>
  <c r="N71" i="114"/>
  <c r="M71" i="114"/>
  <c r="D71" i="114"/>
  <c r="P70" i="114"/>
  <c r="N70" i="114"/>
  <c r="M70" i="114"/>
  <c r="O70" i="114" s="1"/>
  <c r="O122" i="114" s="1"/>
  <c r="D70" i="114"/>
  <c r="N69" i="114"/>
  <c r="P69" i="114" s="1"/>
  <c r="M69" i="114"/>
  <c r="O69" i="114" s="1"/>
  <c r="O121" i="114" s="1"/>
  <c r="E69" i="114"/>
  <c r="E88" i="114" s="1"/>
  <c r="E89" i="114" s="1"/>
  <c r="D69" i="114"/>
  <c r="O68" i="114"/>
  <c r="O120" i="114" s="1"/>
  <c r="N68" i="114"/>
  <c r="M68" i="114"/>
  <c r="D68" i="114"/>
  <c r="P67" i="114"/>
  <c r="N67" i="114"/>
  <c r="M67" i="114"/>
  <c r="O67" i="114" s="1"/>
  <c r="O119" i="114" s="1"/>
  <c r="D67" i="114"/>
  <c r="N66" i="114"/>
  <c r="M66" i="114"/>
  <c r="D66" i="114"/>
  <c r="L63" i="114"/>
  <c r="K63" i="114"/>
  <c r="J63" i="114"/>
  <c r="I63" i="114"/>
  <c r="G63" i="114"/>
  <c r="F63" i="114"/>
  <c r="E63" i="114"/>
  <c r="N62" i="114"/>
  <c r="P62" i="114" s="1"/>
  <c r="M62" i="114"/>
  <c r="N61" i="114"/>
  <c r="P61" i="114" s="1"/>
  <c r="M61" i="114"/>
  <c r="N60" i="114"/>
  <c r="P60" i="114" s="1"/>
  <c r="M60" i="114"/>
  <c r="M63" i="114" s="1"/>
  <c r="H60" i="114"/>
  <c r="H63" i="114" s="1"/>
  <c r="F60" i="114"/>
  <c r="B57" i="114"/>
  <c r="G47" i="114"/>
  <c r="L46" i="114"/>
  <c r="J46" i="114"/>
  <c r="J47" i="114" s="1"/>
  <c r="I46" i="114"/>
  <c r="H46" i="114"/>
  <c r="G46" i="114"/>
  <c r="F46" i="114"/>
  <c r="F47" i="114" s="1"/>
  <c r="E46" i="114"/>
  <c r="N45" i="114"/>
  <c r="M45" i="114"/>
  <c r="O87" i="114" s="1"/>
  <c r="D45" i="114"/>
  <c r="N44" i="114"/>
  <c r="M44" i="114"/>
  <c r="E190" i="114" s="1"/>
  <c r="E204" i="115" s="1"/>
  <c r="D44" i="114"/>
  <c r="N43" i="114"/>
  <c r="M43" i="114"/>
  <c r="E189" i="114" s="1"/>
  <c r="E203" i="115" s="1"/>
  <c r="D43" i="114"/>
  <c r="N42" i="114"/>
  <c r="K42" i="114"/>
  <c r="D42" i="114"/>
  <c r="N41" i="114"/>
  <c r="M41" i="114"/>
  <c r="O83" i="114" s="1"/>
  <c r="O135" i="114" s="1"/>
  <c r="D41" i="114"/>
  <c r="N40" i="114"/>
  <c r="M40" i="114"/>
  <c r="E186" i="114" s="1"/>
  <c r="E200" i="115" s="1"/>
  <c r="D40" i="114"/>
  <c r="N39" i="114"/>
  <c r="F185" i="114" s="1"/>
  <c r="M39" i="114"/>
  <c r="E185" i="114" s="1"/>
  <c r="E199" i="115" s="1"/>
  <c r="D39" i="114"/>
  <c r="N38" i="114"/>
  <c r="M38" i="114"/>
  <c r="D38" i="114"/>
  <c r="N37" i="114"/>
  <c r="M37" i="114"/>
  <c r="O79" i="114" s="1"/>
  <c r="O131" i="114" s="1"/>
  <c r="D37" i="114"/>
  <c r="N36" i="114"/>
  <c r="M36" i="114"/>
  <c r="E182" i="114" s="1"/>
  <c r="E196" i="115" s="1"/>
  <c r="D36" i="114"/>
  <c r="N35" i="114"/>
  <c r="F181" i="114" s="1"/>
  <c r="M35" i="114"/>
  <c r="E181" i="114" s="1"/>
  <c r="E195" i="115" s="1"/>
  <c r="D35" i="114"/>
  <c r="N34" i="114"/>
  <c r="M34" i="114"/>
  <c r="E180" i="114" s="1"/>
  <c r="E194" i="115" s="1"/>
  <c r="D34" i="114"/>
  <c r="N33" i="114"/>
  <c r="M33" i="114"/>
  <c r="O75" i="114" s="1"/>
  <c r="O127" i="114" s="1"/>
  <c r="D33" i="114"/>
  <c r="N32" i="114"/>
  <c r="M32" i="114"/>
  <c r="E178" i="114" s="1"/>
  <c r="E192" i="115" s="1"/>
  <c r="D32" i="114"/>
  <c r="N31" i="114"/>
  <c r="F177" i="114" s="1"/>
  <c r="M31" i="114"/>
  <c r="E177" i="114" s="1"/>
  <c r="E191" i="115" s="1"/>
  <c r="D31" i="114"/>
  <c r="N30" i="114"/>
  <c r="M30" i="114"/>
  <c r="K30" i="114"/>
  <c r="I30" i="114"/>
  <c r="D30" i="114"/>
  <c r="N29" i="114"/>
  <c r="M29" i="114"/>
  <c r="E175" i="114" s="1"/>
  <c r="E189" i="115" s="1"/>
  <c r="D29" i="114"/>
  <c r="N28" i="114"/>
  <c r="M28" i="114"/>
  <c r="E174" i="114" s="1"/>
  <c r="E188" i="115" s="1"/>
  <c r="D28" i="114"/>
  <c r="N27" i="114"/>
  <c r="I27" i="114"/>
  <c r="M27" i="114" s="1"/>
  <c r="D27" i="114"/>
  <c r="N26" i="114"/>
  <c r="M26" i="114"/>
  <c r="E172" i="114" s="1"/>
  <c r="E186" i="115" s="1"/>
  <c r="D26" i="114"/>
  <c r="N25" i="114"/>
  <c r="M25" i="114"/>
  <c r="E171" i="114" s="1"/>
  <c r="E185" i="115" s="1"/>
  <c r="D25" i="114"/>
  <c r="N24" i="114"/>
  <c r="M24" i="114"/>
  <c r="D24" i="114"/>
  <c r="L21" i="114"/>
  <c r="L47" i="114" s="1"/>
  <c r="K21" i="114"/>
  <c r="J21" i="114"/>
  <c r="I21" i="114"/>
  <c r="H21" i="114"/>
  <c r="H47" i="114" s="1"/>
  <c r="G21" i="114"/>
  <c r="F21" i="114"/>
  <c r="E21" i="114"/>
  <c r="N20" i="114"/>
  <c r="M20" i="114"/>
  <c r="O62" i="114" s="1"/>
  <c r="N19" i="114"/>
  <c r="N21" i="114" s="1"/>
  <c r="M19" i="114"/>
  <c r="O61" i="114" s="1"/>
  <c r="N18" i="114"/>
  <c r="M18" i="114"/>
  <c r="O60" i="114" s="1"/>
  <c r="D36" i="113"/>
  <c r="F35" i="113"/>
  <c r="F36" i="113" s="1"/>
  <c r="D35" i="113"/>
  <c r="C35" i="113"/>
  <c r="C36" i="113" s="1"/>
  <c r="E34" i="113"/>
  <c r="G34" i="113" s="1"/>
  <c r="E33" i="113"/>
  <c r="G33" i="113" s="1"/>
  <c r="E32" i="113"/>
  <c r="G32" i="113" s="1"/>
  <c r="E31" i="113"/>
  <c r="G31" i="113" s="1"/>
  <c r="E30" i="113"/>
  <c r="G30" i="113" s="1"/>
  <c r="E29" i="113"/>
  <c r="G29" i="113" s="1"/>
  <c r="E28" i="113"/>
  <c r="G28" i="113" s="1"/>
  <c r="E27" i="113"/>
  <c r="G27" i="113" s="1"/>
  <c r="E26" i="113"/>
  <c r="G26" i="113" s="1"/>
  <c r="E25" i="113"/>
  <c r="G25" i="113" s="1"/>
  <c r="E24" i="113"/>
  <c r="G24" i="113" s="1"/>
  <c r="E23" i="113"/>
  <c r="G23" i="113" s="1"/>
  <c r="E22" i="113"/>
  <c r="G22" i="113" s="1"/>
  <c r="E21" i="113"/>
  <c r="G21" i="113" s="1"/>
  <c r="E20" i="113"/>
  <c r="G20" i="113" s="1"/>
  <c r="E19" i="113"/>
  <c r="G19" i="113" s="1"/>
  <c r="E18" i="113"/>
  <c r="G18" i="113" s="1"/>
  <c r="E17" i="113"/>
  <c r="G17" i="113" s="1"/>
  <c r="E16" i="113"/>
  <c r="G16" i="113" s="1"/>
  <c r="E15" i="113"/>
  <c r="G15" i="113" s="1"/>
  <c r="E14" i="113"/>
  <c r="G14" i="113" s="1"/>
  <c r="E13" i="113"/>
  <c r="G13" i="113" s="1"/>
  <c r="F10" i="113"/>
  <c r="D10" i="113"/>
  <c r="C10" i="113"/>
  <c r="E9" i="113"/>
  <c r="G9" i="113" s="1"/>
  <c r="G10" i="113" s="1"/>
  <c r="F8" i="113"/>
  <c r="F12" i="113" s="1"/>
  <c r="E8" i="113"/>
  <c r="E12" i="113" s="1"/>
  <c r="C8" i="113"/>
  <c r="C12" i="113" s="1"/>
  <c r="F6" i="113"/>
  <c r="D6" i="113"/>
  <c r="C6" i="113"/>
  <c r="E5" i="113"/>
  <c r="G5" i="113" s="1"/>
  <c r="G6" i="113" s="1"/>
  <c r="J71" i="112"/>
  <c r="I71" i="112"/>
  <c r="H71" i="112"/>
  <c r="G71" i="112"/>
  <c r="F71" i="112"/>
  <c r="E71" i="112"/>
  <c r="D71" i="112"/>
  <c r="C71" i="112"/>
  <c r="L70" i="112"/>
  <c r="K70" i="112"/>
  <c r="L69" i="112"/>
  <c r="K69" i="112"/>
  <c r="L68" i="112"/>
  <c r="K68" i="112"/>
  <c r="L67" i="112"/>
  <c r="K67" i="112"/>
  <c r="L66" i="112"/>
  <c r="K66" i="112"/>
  <c r="L65" i="112"/>
  <c r="K65" i="112"/>
  <c r="L64" i="112"/>
  <c r="K64" i="112"/>
  <c r="L63" i="112"/>
  <c r="K63" i="112"/>
  <c r="L62" i="112"/>
  <c r="K62" i="112"/>
  <c r="L61" i="112"/>
  <c r="K61" i="112"/>
  <c r="L60" i="112"/>
  <c r="K60" i="112"/>
  <c r="L59" i="112"/>
  <c r="K59" i="112"/>
  <c r="L58" i="112"/>
  <c r="K58" i="112"/>
  <c r="L57" i="112"/>
  <c r="K57" i="112"/>
  <c r="L56" i="112"/>
  <c r="K56" i="112"/>
  <c r="L55" i="112"/>
  <c r="L71" i="112" s="1"/>
  <c r="K55" i="112"/>
  <c r="K71" i="112" s="1"/>
  <c r="J50" i="112"/>
  <c r="I50" i="112"/>
  <c r="H50" i="112"/>
  <c r="G50" i="112"/>
  <c r="F50" i="112"/>
  <c r="E50" i="112"/>
  <c r="D50" i="112"/>
  <c r="C50" i="112"/>
  <c r="L49" i="112"/>
  <c r="K49" i="112"/>
  <c r="L48" i="112"/>
  <c r="N48" i="112" s="1"/>
  <c r="K48" i="112"/>
  <c r="L47" i="112"/>
  <c r="K47" i="112"/>
  <c r="L46" i="112"/>
  <c r="N46" i="112" s="1"/>
  <c r="K46" i="112"/>
  <c r="L45" i="112"/>
  <c r="K45" i="112"/>
  <c r="L44" i="112"/>
  <c r="N44" i="112" s="1"/>
  <c r="K44" i="112"/>
  <c r="L43" i="112"/>
  <c r="K43" i="112"/>
  <c r="L42" i="112"/>
  <c r="N42" i="112" s="1"/>
  <c r="K42" i="112"/>
  <c r="L41" i="112"/>
  <c r="K41" i="112"/>
  <c r="L40" i="112"/>
  <c r="N40" i="112" s="1"/>
  <c r="K40" i="112"/>
  <c r="L39" i="112"/>
  <c r="K39" i="112"/>
  <c r="L38" i="112"/>
  <c r="N38" i="112" s="1"/>
  <c r="K38" i="112"/>
  <c r="L37" i="112"/>
  <c r="K37" i="112"/>
  <c r="L36" i="112"/>
  <c r="N36" i="112" s="1"/>
  <c r="K36" i="112"/>
  <c r="L35" i="112"/>
  <c r="K35" i="112"/>
  <c r="L34" i="112"/>
  <c r="K34" i="112"/>
  <c r="J29" i="112"/>
  <c r="I29" i="112"/>
  <c r="H29" i="112"/>
  <c r="G29" i="112"/>
  <c r="F29" i="112"/>
  <c r="E29" i="112"/>
  <c r="D29" i="112"/>
  <c r="C29" i="112"/>
  <c r="L28" i="112"/>
  <c r="D112" i="112" s="1"/>
  <c r="K28" i="112"/>
  <c r="L27" i="112"/>
  <c r="D111" i="112" s="1"/>
  <c r="K27" i="112"/>
  <c r="L26" i="112"/>
  <c r="D110" i="112" s="1"/>
  <c r="K26" i="112"/>
  <c r="C110" i="112" s="1"/>
  <c r="L25" i="112"/>
  <c r="D109" i="112" s="1"/>
  <c r="K25" i="112"/>
  <c r="C109" i="112" s="1"/>
  <c r="L24" i="112"/>
  <c r="D108" i="112" s="1"/>
  <c r="K24" i="112"/>
  <c r="C108" i="112" s="1"/>
  <c r="L23" i="112"/>
  <c r="D107" i="112" s="1"/>
  <c r="K23" i="112"/>
  <c r="C107" i="112" s="1"/>
  <c r="L22" i="112"/>
  <c r="D106" i="112" s="1"/>
  <c r="K22" i="112"/>
  <c r="C106" i="112" s="1"/>
  <c r="L21" i="112"/>
  <c r="K21" i="112"/>
  <c r="C105" i="112" s="1"/>
  <c r="L20" i="112"/>
  <c r="D104" i="112" s="1"/>
  <c r="K20" i="112"/>
  <c r="C104" i="112" s="1"/>
  <c r="L19" i="112"/>
  <c r="K19" i="112"/>
  <c r="C103" i="112" s="1"/>
  <c r="L18" i="112"/>
  <c r="D102" i="112" s="1"/>
  <c r="K18" i="112"/>
  <c r="C102" i="112" s="1"/>
  <c r="L17" i="112"/>
  <c r="K17" i="112"/>
  <c r="C101" i="112" s="1"/>
  <c r="L16" i="112"/>
  <c r="D100" i="112" s="1"/>
  <c r="K16" i="112"/>
  <c r="C100" i="112" s="1"/>
  <c r="L15" i="112"/>
  <c r="K15" i="112"/>
  <c r="C99" i="112" s="1"/>
  <c r="L14" i="112"/>
  <c r="D98" i="112" s="1"/>
  <c r="K14" i="112"/>
  <c r="C98" i="112" s="1"/>
  <c r="L13" i="112"/>
  <c r="K13" i="112"/>
  <c r="C97" i="112" s="1"/>
  <c r="P101" i="125" l="1"/>
  <c r="P75" i="125"/>
  <c r="P123" i="125"/>
  <c r="P126" i="125" s="1"/>
  <c r="P152" i="125" s="1"/>
  <c r="F179" i="125"/>
  <c r="N101" i="125"/>
  <c r="N71" i="122"/>
  <c r="M71" i="122"/>
  <c r="M50" i="122"/>
  <c r="C113" i="122"/>
  <c r="E207" i="119"/>
  <c r="E184" i="120"/>
  <c r="E206" i="120" s="1"/>
  <c r="O103" i="119"/>
  <c r="O133" i="119"/>
  <c r="O154" i="119" s="1"/>
  <c r="P134" i="119"/>
  <c r="P75" i="119"/>
  <c r="N78" i="119"/>
  <c r="F182" i="119" s="1"/>
  <c r="F181" i="120" s="1"/>
  <c r="F207" i="120" s="1"/>
  <c r="M78" i="119"/>
  <c r="E182" i="119" s="1"/>
  <c r="E181" i="120" s="1"/>
  <c r="O75" i="119"/>
  <c r="M155" i="119"/>
  <c r="P154" i="119"/>
  <c r="O113" i="114"/>
  <c r="O112" i="114"/>
  <c r="M21" i="114"/>
  <c r="E167" i="114" s="1"/>
  <c r="E181" i="115" s="1"/>
  <c r="P119" i="114"/>
  <c r="P127" i="114"/>
  <c r="P133" i="114"/>
  <c r="P137" i="114"/>
  <c r="F172" i="114"/>
  <c r="F178" i="114"/>
  <c r="F182" i="114"/>
  <c r="F186" i="114"/>
  <c r="F190" i="114"/>
  <c r="P86" i="114"/>
  <c r="I47" i="114"/>
  <c r="O66" i="114"/>
  <c r="M88" i="114"/>
  <c r="M89" i="114" s="1"/>
  <c r="P75" i="114"/>
  <c r="P126" i="114" s="1"/>
  <c r="F179" i="114"/>
  <c r="P83" i="114"/>
  <c r="F187" i="114"/>
  <c r="N114" i="114"/>
  <c r="M29" i="116"/>
  <c r="O111" i="114"/>
  <c r="O114" i="114" s="1"/>
  <c r="O63" i="114"/>
  <c r="E170" i="114"/>
  <c r="P71" i="114"/>
  <c r="F175" i="114"/>
  <c r="E176" i="114"/>
  <c r="E190" i="115" s="1"/>
  <c r="E184" i="114"/>
  <c r="E198" i="115" s="1"/>
  <c r="K46" i="114"/>
  <c r="K47" i="114" s="1"/>
  <c r="M42" i="114"/>
  <c r="P66" i="114"/>
  <c r="P73" i="114"/>
  <c r="P124" i="114" s="1"/>
  <c r="P81" i="114"/>
  <c r="P132" i="114" s="1"/>
  <c r="O85" i="114"/>
  <c r="O137" i="114" s="1"/>
  <c r="H89" i="114"/>
  <c r="P112" i="114"/>
  <c r="P118" i="114"/>
  <c r="F171" i="114"/>
  <c r="P120" i="114"/>
  <c r="F173" i="114"/>
  <c r="P122" i="114"/>
  <c r="P128" i="114"/>
  <c r="P130" i="114"/>
  <c r="P134" i="114"/>
  <c r="P136" i="114"/>
  <c r="F189" i="114"/>
  <c r="P138" i="114"/>
  <c r="P114" i="114"/>
  <c r="P135" i="114"/>
  <c r="E47" i="114"/>
  <c r="F170" i="114"/>
  <c r="N46" i="114"/>
  <c r="N47" i="114" s="1"/>
  <c r="E173" i="114"/>
  <c r="E187" i="115" s="1"/>
  <c r="F174" i="114"/>
  <c r="F176" i="114"/>
  <c r="F180" i="114"/>
  <c r="F184" i="114"/>
  <c r="F188" i="114"/>
  <c r="P63" i="114"/>
  <c r="N63" i="114"/>
  <c r="F167" i="114" s="1"/>
  <c r="F181" i="115" s="1"/>
  <c r="F207" i="115" s="1"/>
  <c r="O76" i="114"/>
  <c r="O128" i="114" s="1"/>
  <c r="P79" i="114"/>
  <c r="F183" i="114"/>
  <c r="O84" i="114"/>
  <c r="O136" i="114" s="1"/>
  <c r="P87" i="114"/>
  <c r="F191" i="114"/>
  <c r="N88" i="114"/>
  <c r="N89" i="114" s="1"/>
  <c r="P117" i="114"/>
  <c r="N139" i="114"/>
  <c r="C44" i="116"/>
  <c r="C45" i="116" s="1"/>
  <c r="E179" i="114"/>
  <c r="E193" i="115" s="1"/>
  <c r="E183" i="114"/>
  <c r="E197" i="115" s="1"/>
  <c r="E187" i="114"/>
  <c r="E201" i="115" s="1"/>
  <c r="E191" i="114"/>
  <c r="E205" i="115" s="1"/>
  <c r="J21" i="116"/>
  <c r="L27" i="116"/>
  <c r="M36" i="116"/>
  <c r="M38" i="116" s="1"/>
  <c r="P68" i="114"/>
  <c r="P74" i="114"/>
  <c r="P125" i="114" s="1"/>
  <c r="P78" i="114"/>
  <c r="P129" i="114" s="1"/>
  <c r="P82" i="114"/>
  <c r="K21" i="116"/>
  <c r="G35" i="113"/>
  <c r="G36" i="113" s="1"/>
  <c r="E6" i="113"/>
  <c r="E10" i="113"/>
  <c r="E35" i="113"/>
  <c r="E36" i="113" s="1"/>
  <c r="C112" i="112"/>
  <c r="M49" i="112"/>
  <c r="M70" i="112" s="1"/>
  <c r="L50" i="112"/>
  <c r="N34" i="112"/>
  <c r="N59" i="112"/>
  <c r="N65" i="112"/>
  <c r="D97" i="112"/>
  <c r="D99" i="112"/>
  <c r="D101" i="112"/>
  <c r="D103" i="112"/>
  <c r="D105" i="112"/>
  <c r="K50" i="112"/>
  <c r="M34" i="112"/>
  <c r="M36" i="112"/>
  <c r="M57" i="112" s="1"/>
  <c r="M38" i="112"/>
  <c r="M59" i="112" s="1"/>
  <c r="M40" i="112"/>
  <c r="M61" i="112" s="1"/>
  <c r="M42" i="112"/>
  <c r="M63" i="112" s="1"/>
  <c r="M44" i="112"/>
  <c r="M65" i="112" s="1"/>
  <c r="M46" i="112"/>
  <c r="M67" i="112" s="1"/>
  <c r="N61" i="112"/>
  <c r="N69" i="112"/>
  <c r="M35" i="112"/>
  <c r="M56" i="112" s="1"/>
  <c r="M37" i="112"/>
  <c r="M58" i="112" s="1"/>
  <c r="M39" i="112"/>
  <c r="M60" i="112" s="1"/>
  <c r="M41" i="112"/>
  <c r="M62" i="112" s="1"/>
  <c r="M43" i="112"/>
  <c r="M64" i="112" s="1"/>
  <c r="M45" i="112"/>
  <c r="M66" i="112" s="1"/>
  <c r="M47" i="112"/>
  <c r="M68" i="112" s="1"/>
  <c r="N57" i="112"/>
  <c r="N63" i="112"/>
  <c r="N67" i="112"/>
  <c r="C113" i="112"/>
  <c r="C111" i="112"/>
  <c r="M48" i="112"/>
  <c r="M69" i="112" s="1"/>
  <c r="K29" i="112"/>
  <c r="N35" i="112"/>
  <c r="N37" i="112"/>
  <c r="N39" i="112"/>
  <c r="N41" i="112"/>
  <c r="N43" i="112"/>
  <c r="N45" i="112"/>
  <c r="N47" i="112"/>
  <c r="N49" i="112"/>
  <c r="N56" i="112"/>
  <c r="N58" i="112"/>
  <c r="N60" i="112"/>
  <c r="N62" i="112"/>
  <c r="N64" i="112"/>
  <c r="N66" i="112"/>
  <c r="N68" i="112"/>
  <c r="N70" i="112"/>
  <c r="L29" i="112"/>
  <c r="B15" i="111"/>
  <c r="F181" i="126" l="1"/>
  <c r="F207" i="126" s="1"/>
  <c r="F205" i="125"/>
  <c r="P155" i="119"/>
  <c r="M104" i="119"/>
  <c r="P78" i="119"/>
  <c r="P104" i="119" s="1"/>
  <c r="P126" i="119"/>
  <c r="P129" i="119" s="1"/>
  <c r="O104" i="119"/>
  <c r="E208" i="119"/>
  <c r="N104" i="119"/>
  <c r="O78" i="119"/>
  <c r="O126" i="119"/>
  <c r="O129" i="119" s="1"/>
  <c r="O155" i="119" s="1"/>
  <c r="E207" i="120"/>
  <c r="F208" i="119"/>
  <c r="F192" i="114"/>
  <c r="F193" i="114" s="1"/>
  <c r="E184" i="115"/>
  <c r="E206" i="115" s="1"/>
  <c r="E207" i="115" s="1"/>
  <c r="N140" i="114"/>
  <c r="P88" i="114"/>
  <c r="P89" i="114" s="1"/>
  <c r="L36" i="116"/>
  <c r="L38" i="116" s="1"/>
  <c r="L29" i="116"/>
  <c r="P139" i="114"/>
  <c r="P140" i="114" s="1"/>
  <c r="E188" i="114"/>
  <c r="E202" i="115" s="1"/>
  <c r="M46" i="114"/>
  <c r="M47" i="114" s="1"/>
  <c r="O118" i="114"/>
  <c r="O139" i="114" s="1"/>
  <c r="O140" i="114" s="1"/>
  <c r="O88" i="114"/>
  <c r="O89" i="114" s="1"/>
  <c r="D113" i="112"/>
  <c r="N50" i="112"/>
  <c r="N55" i="112"/>
  <c r="N71" i="112" s="1"/>
  <c r="M55" i="112"/>
  <c r="M71" i="112" s="1"/>
  <c r="M50" i="112"/>
  <c r="C112" i="110"/>
  <c r="C110" i="110"/>
  <c r="C108" i="110"/>
  <c r="C106" i="110"/>
  <c r="C104" i="110"/>
  <c r="C102" i="110"/>
  <c r="C100" i="110"/>
  <c r="C98" i="110"/>
  <c r="J71" i="110"/>
  <c r="I71" i="110"/>
  <c r="H71" i="110"/>
  <c r="G71" i="110"/>
  <c r="F71" i="110"/>
  <c r="E71" i="110"/>
  <c r="D71" i="110"/>
  <c r="C71" i="110"/>
  <c r="L70" i="110"/>
  <c r="K70" i="110"/>
  <c r="L69" i="110"/>
  <c r="K69" i="110"/>
  <c r="L68" i="110"/>
  <c r="K68" i="110"/>
  <c r="L67" i="110"/>
  <c r="K67" i="110"/>
  <c r="L66" i="110"/>
  <c r="K66" i="110"/>
  <c r="L65" i="110"/>
  <c r="K65" i="110"/>
  <c r="L64" i="110"/>
  <c r="K64" i="110"/>
  <c r="L63" i="110"/>
  <c r="K63" i="110"/>
  <c r="L62" i="110"/>
  <c r="K62" i="110"/>
  <c r="L61" i="110"/>
  <c r="K61" i="110"/>
  <c r="L60" i="110"/>
  <c r="K60" i="110"/>
  <c r="L59" i="110"/>
  <c r="K59" i="110"/>
  <c r="L58" i="110"/>
  <c r="K58" i="110"/>
  <c r="L57" i="110"/>
  <c r="K57" i="110"/>
  <c r="L56" i="110"/>
  <c r="K56" i="110"/>
  <c r="L55" i="110"/>
  <c r="L71" i="110" s="1"/>
  <c r="K55" i="110"/>
  <c r="K71" i="110" s="1"/>
  <c r="J50" i="110"/>
  <c r="I50" i="110"/>
  <c r="H50" i="110"/>
  <c r="G50" i="110"/>
  <c r="F50" i="110"/>
  <c r="E50" i="110"/>
  <c r="D50" i="110"/>
  <c r="C50" i="110"/>
  <c r="M49" i="110"/>
  <c r="M70" i="110" s="1"/>
  <c r="L49" i="110"/>
  <c r="N49" i="110" s="1"/>
  <c r="N70" i="110" s="1"/>
  <c r="K49" i="110"/>
  <c r="L48" i="110"/>
  <c r="N48" i="110" s="1"/>
  <c r="N69" i="110" s="1"/>
  <c r="K48" i="110"/>
  <c r="M47" i="110"/>
  <c r="M68" i="110" s="1"/>
  <c r="L47" i="110"/>
  <c r="N47" i="110" s="1"/>
  <c r="N68" i="110" s="1"/>
  <c r="K47" i="110"/>
  <c r="L46" i="110"/>
  <c r="N46" i="110" s="1"/>
  <c r="N67" i="110" s="1"/>
  <c r="K46" i="110"/>
  <c r="M45" i="110"/>
  <c r="M66" i="110" s="1"/>
  <c r="L45" i="110"/>
  <c r="N45" i="110" s="1"/>
  <c r="N66" i="110" s="1"/>
  <c r="K45" i="110"/>
  <c r="L44" i="110"/>
  <c r="N44" i="110" s="1"/>
  <c r="N65" i="110" s="1"/>
  <c r="K44" i="110"/>
  <c r="M43" i="110"/>
  <c r="M64" i="110" s="1"/>
  <c r="L43" i="110"/>
  <c r="N43" i="110" s="1"/>
  <c r="N64" i="110" s="1"/>
  <c r="K43" i="110"/>
  <c r="L42" i="110"/>
  <c r="N42" i="110" s="1"/>
  <c r="N63" i="110" s="1"/>
  <c r="K42" i="110"/>
  <c r="M41" i="110"/>
  <c r="M62" i="110" s="1"/>
  <c r="L41" i="110"/>
  <c r="N41" i="110" s="1"/>
  <c r="N62" i="110" s="1"/>
  <c r="K41" i="110"/>
  <c r="L40" i="110"/>
  <c r="N40" i="110" s="1"/>
  <c r="N61" i="110" s="1"/>
  <c r="K40" i="110"/>
  <c r="M39" i="110"/>
  <c r="M60" i="110" s="1"/>
  <c r="L39" i="110"/>
  <c r="N39" i="110" s="1"/>
  <c r="N60" i="110" s="1"/>
  <c r="K39" i="110"/>
  <c r="L38" i="110"/>
  <c r="N38" i="110" s="1"/>
  <c r="N59" i="110" s="1"/>
  <c r="K38" i="110"/>
  <c r="M37" i="110"/>
  <c r="M58" i="110" s="1"/>
  <c r="L37" i="110"/>
  <c r="N37" i="110" s="1"/>
  <c r="N58" i="110" s="1"/>
  <c r="K37" i="110"/>
  <c r="L36" i="110"/>
  <c r="N36" i="110" s="1"/>
  <c r="N57" i="110" s="1"/>
  <c r="K36" i="110"/>
  <c r="M35" i="110"/>
  <c r="M56" i="110" s="1"/>
  <c r="L35" i="110"/>
  <c r="N35" i="110" s="1"/>
  <c r="N56" i="110" s="1"/>
  <c r="K35" i="110"/>
  <c r="L34" i="110"/>
  <c r="L50" i="110" s="1"/>
  <c r="K34" i="110"/>
  <c r="K50" i="110" s="1"/>
  <c r="J29" i="110"/>
  <c r="I29" i="110"/>
  <c r="H29" i="110"/>
  <c r="G29" i="110"/>
  <c r="F29" i="110"/>
  <c r="E29" i="110"/>
  <c r="D29" i="110"/>
  <c r="C29" i="110"/>
  <c r="L28" i="110"/>
  <c r="D112" i="110" s="1"/>
  <c r="K28" i="110"/>
  <c r="L27" i="110"/>
  <c r="D111" i="110" s="1"/>
  <c r="K27" i="110"/>
  <c r="C111" i="110" s="1"/>
  <c r="L26" i="110"/>
  <c r="D110" i="110" s="1"/>
  <c r="K26" i="110"/>
  <c r="L25" i="110"/>
  <c r="D109" i="110" s="1"/>
  <c r="K25" i="110"/>
  <c r="C109" i="110" s="1"/>
  <c r="L24" i="110"/>
  <c r="D108" i="110" s="1"/>
  <c r="K24" i="110"/>
  <c r="L23" i="110"/>
  <c r="D107" i="110" s="1"/>
  <c r="K23" i="110"/>
  <c r="C107" i="110" s="1"/>
  <c r="L22" i="110"/>
  <c r="D106" i="110" s="1"/>
  <c r="K22" i="110"/>
  <c r="L21" i="110"/>
  <c r="D105" i="110" s="1"/>
  <c r="K21" i="110"/>
  <c r="C105" i="110" s="1"/>
  <c r="L20" i="110"/>
  <c r="D104" i="110" s="1"/>
  <c r="K20" i="110"/>
  <c r="L19" i="110"/>
  <c r="D103" i="110" s="1"/>
  <c r="K19" i="110"/>
  <c r="C103" i="110" s="1"/>
  <c r="L18" i="110"/>
  <c r="D102" i="110" s="1"/>
  <c r="K18" i="110"/>
  <c r="L17" i="110"/>
  <c r="D101" i="110" s="1"/>
  <c r="K17" i="110"/>
  <c r="C101" i="110" s="1"/>
  <c r="L16" i="110"/>
  <c r="D100" i="110" s="1"/>
  <c r="K16" i="110"/>
  <c r="L15" i="110"/>
  <c r="D99" i="110" s="1"/>
  <c r="K15" i="110"/>
  <c r="C99" i="110" s="1"/>
  <c r="L14" i="110"/>
  <c r="D98" i="110" s="1"/>
  <c r="K14" i="110"/>
  <c r="L13" i="110"/>
  <c r="D97" i="110" s="1"/>
  <c r="K13" i="110"/>
  <c r="C97" i="110" s="1"/>
  <c r="C113" i="110" s="1"/>
  <c r="I38" i="109"/>
  <c r="H38" i="109"/>
  <c r="G38" i="109"/>
  <c r="F38" i="109"/>
  <c r="E38" i="109"/>
  <c r="D38" i="109"/>
  <c r="C38" i="109"/>
  <c r="B38" i="109"/>
  <c r="K37" i="109"/>
  <c r="J37" i="109"/>
  <c r="K36" i="109"/>
  <c r="K38" i="109" s="1"/>
  <c r="J36" i="109"/>
  <c r="J38" i="109" s="1"/>
  <c r="I29" i="109"/>
  <c r="H29" i="109"/>
  <c r="G29" i="109"/>
  <c r="F29" i="109"/>
  <c r="E29" i="109"/>
  <c r="D29" i="109"/>
  <c r="C29" i="109"/>
  <c r="B29" i="109"/>
  <c r="K28" i="109"/>
  <c r="M28" i="109" s="1"/>
  <c r="J28" i="109"/>
  <c r="L28" i="109" s="1"/>
  <c r="K27" i="109"/>
  <c r="K29" i="109" s="1"/>
  <c r="J27" i="109"/>
  <c r="J29" i="109" s="1"/>
  <c r="I21" i="109"/>
  <c r="H21" i="109"/>
  <c r="G21" i="109"/>
  <c r="F21" i="109"/>
  <c r="E21" i="109"/>
  <c r="D21" i="109"/>
  <c r="C21" i="109"/>
  <c r="B21" i="109"/>
  <c r="K20" i="109"/>
  <c r="J20" i="109"/>
  <c r="K19" i="109"/>
  <c r="C44" i="109" s="1"/>
  <c r="J19" i="109"/>
  <c r="B44" i="109" s="1"/>
  <c r="K18" i="109"/>
  <c r="C43" i="109" s="1"/>
  <c r="J18" i="109"/>
  <c r="B43" i="109" s="1"/>
  <c r="F206" i="108"/>
  <c r="J152" i="108"/>
  <c r="I152" i="108"/>
  <c r="H152" i="108"/>
  <c r="G152" i="108"/>
  <c r="F152" i="108"/>
  <c r="E152" i="108"/>
  <c r="D152" i="108"/>
  <c r="C152" i="108"/>
  <c r="J136" i="108"/>
  <c r="I136" i="108"/>
  <c r="H136" i="108"/>
  <c r="G136" i="108"/>
  <c r="F136" i="108"/>
  <c r="E136" i="108"/>
  <c r="D136" i="108"/>
  <c r="C136" i="108"/>
  <c r="J128" i="108"/>
  <c r="I128" i="108"/>
  <c r="H128" i="108"/>
  <c r="G128" i="108"/>
  <c r="F128" i="108"/>
  <c r="E128" i="108"/>
  <c r="D128" i="108"/>
  <c r="C128" i="108"/>
  <c r="J102" i="108"/>
  <c r="I102" i="108"/>
  <c r="H102" i="108"/>
  <c r="G102" i="108"/>
  <c r="F102" i="108"/>
  <c r="E102" i="108"/>
  <c r="D102" i="108"/>
  <c r="C102" i="108"/>
  <c r="J86" i="108"/>
  <c r="I86" i="108"/>
  <c r="H86" i="108"/>
  <c r="G86" i="108"/>
  <c r="F86" i="108"/>
  <c r="E86" i="108"/>
  <c r="D86" i="108"/>
  <c r="C86" i="108"/>
  <c r="J78" i="108"/>
  <c r="I78" i="108"/>
  <c r="H78" i="108"/>
  <c r="G78" i="108"/>
  <c r="F78" i="108"/>
  <c r="E78" i="108"/>
  <c r="D78" i="108"/>
  <c r="C78" i="108"/>
  <c r="J43" i="108"/>
  <c r="I43" i="108"/>
  <c r="H43" i="108"/>
  <c r="G43" i="108"/>
  <c r="F43" i="108"/>
  <c r="E43" i="108"/>
  <c r="D43" i="108"/>
  <c r="C43" i="108"/>
  <c r="J27" i="108"/>
  <c r="I27" i="108"/>
  <c r="H27" i="108"/>
  <c r="G27" i="108"/>
  <c r="F27" i="108"/>
  <c r="E27" i="108"/>
  <c r="D27" i="108"/>
  <c r="C27" i="108"/>
  <c r="J19" i="108"/>
  <c r="I19" i="108"/>
  <c r="H19" i="108"/>
  <c r="G19" i="108"/>
  <c r="F19" i="108"/>
  <c r="E19" i="108"/>
  <c r="D19" i="108"/>
  <c r="C19" i="108"/>
  <c r="J141" i="107"/>
  <c r="J142" i="107" s="1"/>
  <c r="I141" i="107"/>
  <c r="I142" i="107" s="1"/>
  <c r="H141" i="107"/>
  <c r="H142" i="107" s="1"/>
  <c r="G141" i="107"/>
  <c r="G142" i="107" s="1"/>
  <c r="F141" i="107"/>
  <c r="F142" i="107" s="1"/>
  <c r="E141" i="107"/>
  <c r="E142" i="107" s="1"/>
  <c r="D141" i="107"/>
  <c r="D142" i="107" s="1"/>
  <c r="C141" i="107"/>
  <c r="C142" i="107" s="1"/>
  <c r="L140" i="107"/>
  <c r="N140" i="107" s="1"/>
  <c r="K140" i="107"/>
  <c r="L139" i="107"/>
  <c r="K139" i="107"/>
  <c r="L138" i="107"/>
  <c r="N138" i="107" s="1"/>
  <c r="K138" i="107"/>
  <c r="L137" i="107"/>
  <c r="K137" i="107"/>
  <c r="L136" i="107"/>
  <c r="N136" i="107" s="1"/>
  <c r="K136" i="107"/>
  <c r="L135" i="107"/>
  <c r="K135" i="107"/>
  <c r="L134" i="107"/>
  <c r="N134" i="107" s="1"/>
  <c r="K134" i="107"/>
  <c r="L133" i="107"/>
  <c r="K133" i="107"/>
  <c r="L132" i="107"/>
  <c r="N132" i="107" s="1"/>
  <c r="K132" i="107"/>
  <c r="L131" i="107"/>
  <c r="K131" i="107"/>
  <c r="L130" i="107"/>
  <c r="N130" i="107" s="1"/>
  <c r="K130" i="107"/>
  <c r="L129" i="107"/>
  <c r="K129" i="107"/>
  <c r="L128" i="107"/>
  <c r="N128" i="107" s="1"/>
  <c r="K128" i="107"/>
  <c r="L127" i="107"/>
  <c r="K127" i="107"/>
  <c r="L126" i="107"/>
  <c r="N126" i="107" s="1"/>
  <c r="K126" i="107"/>
  <c r="L125" i="107"/>
  <c r="K125" i="107"/>
  <c r="L124" i="107"/>
  <c r="N124" i="107" s="1"/>
  <c r="K124" i="107"/>
  <c r="L123" i="107"/>
  <c r="K123" i="107"/>
  <c r="L122" i="107"/>
  <c r="N122" i="107" s="1"/>
  <c r="K122" i="107"/>
  <c r="L121" i="107"/>
  <c r="K121" i="107"/>
  <c r="M121" i="107" s="1"/>
  <c r="L120" i="107"/>
  <c r="K120" i="107"/>
  <c r="L119" i="107"/>
  <c r="K119" i="107"/>
  <c r="M119" i="107" s="1"/>
  <c r="J116" i="107"/>
  <c r="I116" i="107"/>
  <c r="H116" i="107"/>
  <c r="G116" i="107"/>
  <c r="F116" i="107"/>
  <c r="E116" i="107"/>
  <c r="D116" i="107"/>
  <c r="C116" i="107"/>
  <c r="L115" i="107"/>
  <c r="N115" i="107" s="1"/>
  <c r="K115" i="107"/>
  <c r="M115" i="107" s="1"/>
  <c r="L114" i="107"/>
  <c r="K114" i="107"/>
  <c r="M114" i="107" s="1"/>
  <c r="L113" i="107"/>
  <c r="K113" i="107"/>
  <c r="J90" i="107"/>
  <c r="J91" i="107" s="1"/>
  <c r="I90" i="107"/>
  <c r="I91" i="107" s="1"/>
  <c r="H90" i="107"/>
  <c r="H91" i="107" s="1"/>
  <c r="G90" i="107"/>
  <c r="G91" i="107" s="1"/>
  <c r="F90" i="107"/>
  <c r="F91" i="107" s="1"/>
  <c r="E90" i="107"/>
  <c r="E91" i="107" s="1"/>
  <c r="D90" i="107"/>
  <c r="D91" i="107" s="1"/>
  <c r="C90" i="107"/>
  <c r="C91" i="107" s="1"/>
  <c r="L89" i="107"/>
  <c r="N89" i="107" s="1"/>
  <c r="K89" i="107"/>
  <c r="M89" i="107" s="1"/>
  <c r="L88" i="107"/>
  <c r="N88" i="107" s="1"/>
  <c r="K88" i="107"/>
  <c r="M88" i="107" s="1"/>
  <c r="L87" i="107"/>
  <c r="N87" i="107" s="1"/>
  <c r="K87" i="107"/>
  <c r="M87" i="107" s="1"/>
  <c r="L86" i="107"/>
  <c r="N86" i="107" s="1"/>
  <c r="K86" i="107"/>
  <c r="M86" i="107" s="1"/>
  <c r="L85" i="107"/>
  <c r="N85" i="107" s="1"/>
  <c r="K85" i="107"/>
  <c r="M85" i="107" s="1"/>
  <c r="L84" i="107"/>
  <c r="N84" i="107" s="1"/>
  <c r="K84" i="107"/>
  <c r="M84" i="107" s="1"/>
  <c r="L83" i="107"/>
  <c r="N83" i="107" s="1"/>
  <c r="K83" i="107"/>
  <c r="M83" i="107" s="1"/>
  <c r="L82" i="107"/>
  <c r="N82" i="107" s="1"/>
  <c r="K82" i="107"/>
  <c r="M82" i="107" s="1"/>
  <c r="L81" i="107"/>
  <c r="N81" i="107" s="1"/>
  <c r="K81" i="107"/>
  <c r="M81" i="107" s="1"/>
  <c r="L80" i="107"/>
  <c r="N80" i="107" s="1"/>
  <c r="K80" i="107"/>
  <c r="M80" i="107" s="1"/>
  <c r="L79" i="107"/>
  <c r="N79" i="107" s="1"/>
  <c r="K79" i="107"/>
  <c r="M79" i="107" s="1"/>
  <c r="L78" i="107"/>
  <c r="N78" i="107" s="1"/>
  <c r="K78" i="107"/>
  <c r="M78" i="107" s="1"/>
  <c r="L77" i="107"/>
  <c r="N77" i="107" s="1"/>
  <c r="K77" i="107"/>
  <c r="M77" i="107" s="1"/>
  <c r="L76" i="107"/>
  <c r="N76" i="107" s="1"/>
  <c r="K76" i="107"/>
  <c r="M76" i="107" s="1"/>
  <c r="L75" i="107"/>
  <c r="N75" i="107" s="1"/>
  <c r="K75" i="107"/>
  <c r="M75" i="107" s="1"/>
  <c r="L74" i="107"/>
  <c r="N74" i="107" s="1"/>
  <c r="K74" i="107"/>
  <c r="C74" i="107"/>
  <c r="L73" i="107"/>
  <c r="N73" i="107" s="1"/>
  <c r="K73" i="107"/>
  <c r="L72" i="107"/>
  <c r="N72" i="107" s="1"/>
  <c r="K72" i="107"/>
  <c r="L71" i="107"/>
  <c r="N71" i="107" s="1"/>
  <c r="K71" i="107"/>
  <c r="C71" i="107"/>
  <c r="L70" i="107"/>
  <c r="K70" i="107"/>
  <c r="M69" i="107"/>
  <c r="L69" i="107"/>
  <c r="K69" i="107"/>
  <c r="L68" i="107"/>
  <c r="L90" i="107" s="1"/>
  <c r="K68" i="107"/>
  <c r="J65" i="107"/>
  <c r="I65" i="107"/>
  <c r="H65" i="107"/>
  <c r="G65" i="107"/>
  <c r="F65" i="107"/>
  <c r="E65" i="107"/>
  <c r="C65" i="107"/>
  <c r="L64" i="107"/>
  <c r="K64" i="107"/>
  <c r="M63" i="107"/>
  <c r="L63" i="107"/>
  <c r="K63" i="107"/>
  <c r="K62" i="107"/>
  <c r="K65" i="107" s="1"/>
  <c r="D62" i="107"/>
  <c r="D65" i="107" s="1"/>
  <c r="B59" i="107"/>
  <c r="J46" i="107"/>
  <c r="H46" i="107"/>
  <c r="H47" i="107" s="1"/>
  <c r="G46" i="107"/>
  <c r="G47" i="107" s="1"/>
  <c r="F46" i="107"/>
  <c r="E46" i="107"/>
  <c r="D46" i="107"/>
  <c r="D47" i="107" s="1"/>
  <c r="C46" i="107"/>
  <c r="C47" i="107" s="1"/>
  <c r="L45" i="107"/>
  <c r="D193" i="107" s="1"/>
  <c r="K45" i="107"/>
  <c r="C193" i="107" s="1"/>
  <c r="E205" i="108" s="1"/>
  <c r="L44" i="107"/>
  <c r="D192" i="107" s="1"/>
  <c r="K44" i="107"/>
  <c r="C192" i="107" s="1"/>
  <c r="E204" i="108" s="1"/>
  <c r="L43" i="107"/>
  <c r="D191" i="107" s="1"/>
  <c r="K43" i="107"/>
  <c r="C191" i="107" s="1"/>
  <c r="E203" i="108" s="1"/>
  <c r="L42" i="107"/>
  <c r="D190" i="107" s="1"/>
  <c r="K42" i="107"/>
  <c r="C190" i="107" s="1"/>
  <c r="E202" i="108" s="1"/>
  <c r="I42" i="107"/>
  <c r="L41" i="107"/>
  <c r="D189" i="107" s="1"/>
  <c r="K41" i="107"/>
  <c r="C189" i="107" s="1"/>
  <c r="E201" i="108" s="1"/>
  <c r="L40" i="107"/>
  <c r="D188" i="107" s="1"/>
  <c r="K40" i="107"/>
  <c r="C188" i="107" s="1"/>
  <c r="E200" i="108" s="1"/>
  <c r="L39" i="107"/>
  <c r="D187" i="107" s="1"/>
  <c r="K39" i="107"/>
  <c r="C187" i="107" s="1"/>
  <c r="E199" i="108" s="1"/>
  <c r="L38" i="107"/>
  <c r="D186" i="107" s="1"/>
  <c r="K38" i="107"/>
  <c r="C186" i="107" s="1"/>
  <c r="E198" i="108" s="1"/>
  <c r="L37" i="107"/>
  <c r="D185" i="107" s="1"/>
  <c r="K37" i="107"/>
  <c r="C185" i="107" s="1"/>
  <c r="E197" i="108" s="1"/>
  <c r="L36" i="107"/>
  <c r="D184" i="107" s="1"/>
  <c r="K36" i="107"/>
  <c r="C184" i="107" s="1"/>
  <c r="E196" i="108" s="1"/>
  <c r="L35" i="107"/>
  <c r="D183" i="107" s="1"/>
  <c r="K35" i="107"/>
  <c r="C183" i="107" s="1"/>
  <c r="E195" i="108" s="1"/>
  <c r="L34" i="107"/>
  <c r="D182" i="107" s="1"/>
  <c r="K34" i="107"/>
  <c r="C182" i="107" s="1"/>
  <c r="E194" i="108" s="1"/>
  <c r="L33" i="107"/>
  <c r="D181" i="107" s="1"/>
  <c r="K33" i="107"/>
  <c r="C181" i="107" s="1"/>
  <c r="E193" i="108" s="1"/>
  <c r="L32" i="107"/>
  <c r="D180" i="107" s="1"/>
  <c r="K32" i="107"/>
  <c r="C180" i="107" s="1"/>
  <c r="E192" i="108" s="1"/>
  <c r="L31" i="107"/>
  <c r="D179" i="107" s="1"/>
  <c r="K31" i="107"/>
  <c r="C179" i="107" s="1"/>
  <c r="E191" i="108" s="1"/>
  <c r="L30" i="107"/>
  <c r="D178" i="107" s="1"/>
  <c r="I30" i="107"/>
  <c r="I46" i="107" s="1"/>
  <c r="I47" i="107" s="1"/>
  <c r="G30" i="107"/>
  <c r="K30" i="107" s="1"/>
  <c r="C178" i="107" s="1"/>
  <c r="E190" i="108" s="1"/>
  <c r="L29" i="107"/>
  <c r="D177" i="107" s="1"/>
  <c r="K29" i="107"/>
  <c r="M73" i="107" s="1"/>
  <c r="L28" i="107"/>
  <c r="D176" i="107" s="1"/>
  <c r="K28" i="107"/>
  <c r="C176" i="107" s="1"/>
  <c r="E188" i="108" s="1"/>
  <c r="L27" i="107"/>
  <c r="D175" i="107" s="1"/>
  <c r="K27" i="107"/>
  <c r="M71" i="107" s="1"/>
  <c r="G27" i="107"/>
  <c r="L26" i="107"/>
  <c r="D174" i="107" s="1"/>
  <c r="K26" i="107"/>
  <c r="C174" i="107" s="1"/>
  <c r="E186" i="108" s="1"/>
  <c r="L25" i="107"/>
  <c r="D173" i="107" s="1"/>
  <c r="K25" i="107"/>
  <c r="C173" i="107" s="1"/>
  <c r="E185" i="108" s="1"/>
  <c r="L24" i="107"/>
  <c r="D172" i="107" s="1"/>
  <c r="D194" i="107" s="1"/>
  <c r="K24" i="107"/>
  <c r="C172" i="107" s="1"/>
  <c r="J21" i="107"/>
  <c r="J47" i="107" s="1"/>
  <c r="I21" i="107"/>
  <c r="H21" i="107"/>
  <c r="G21" i="107"/>
  <c r="F21" i="107"/>
  <c r="F47" i="107" s="1"/>
  <c r="E21" i="107"/>
  <c r="E47" i="107" s="1"/>
  <c r="D21" i="107"/>
  <c r="C21" i="107"/>
  <c r="L20" i="107"/>
  <c r="N64" i="107" s="1"/>
  <c r="K20" i="107"/>
  <c r="M64" i="107" s="1"/>
  <c r="L19" i="107"/>
  <c r="N63" i="107" s="1"/>
  <c r="K19" i="107"/>
  <c r="L18" i="107"/>
  <c r="L21" i="107" s="1"/>
  <c r="K18" i="107"/>
  <c r="K21" i="107" s="1"/>
  <c r="F36" i="106"/>
  <c r="C36" i="106"/>
  <c r="F35" i="106"/>
  <c r="D35" i="106"/>
  <c r="D36" i="106" s="1"/>
  <c r="C35" i="106"/>
  <c r="E34" i="106"/>
  <c r="G34" i="106" s="1"/>
  <c r="G33" i="106"/>
  <c r="E33" i="106"/>
  <c r="E32" i="106"/>
  <c r="G32" i="106" s="1"/>
  <c r="G31" i="106"/>
  <c r="E31" i="106"/>
  <c r="E30" i="106"/>
  <c r="G30" i="106" s="1"/>
  <c r="G29" i="106"/>
  <c r="E29" i="106"/>
  <c r="E28" i="106"/>
  <c r="G28" i="106" s="1"/>
  <c r="G27" i="106"/>
  <c r="E27" i="106"/>
  <c r="E26" i="106"/>
  <c r="G26" i="106" s="1"/>
  <c r="G25" i="106"/>
  <c r="E25" i="106"/>
  <c r="E24" i="106"/>
  <c r="G24" i="106" s="1"/>
  <c r="G23" i="106"/>
  <c r="E23" i="106"/>
  <c r="E22" i="106"/>
  <c r="G22" i="106" s="1"/>
  <c r="G21" i="106"/>
  <c r="E21" i="106"/>
  <c r="E20" i="106"/>
  <c r="G20" i="106" s="1"/>
  <c r="G19" i="106"/>
  <c r="E19" i="106"/>
  <c r="E18" i="106"/>
  <c r="G18" i="106" s="1"/>
  <c r="G17" i="106"/>
  <c r="E17" i="106"/>
  <c r="E16" i="106"/>
  <c r="G16" i="106" s="1"/>
  <c r="G15" i="106"/>
  <c r="E15" i="106"/>
  <c r="E14" i="106"/>
  <c r="G14" i="106" s="1"/>
  <c r="G13" i="106"/>
  <c r="G35" i="106" s="1"/>
  <c r="G36" i="106" s="1"/>
  <c r="E13" i="106"/>
  <c r="E35" i="106" s="1"/>
  <c r="F10" i="106"/>
  <c r="D10" i="106"/>
  <c r="C10" i="106"/>
  <c r="E9" i="106"/>
  <c r="G9" i="106" s="1"/>
  <c r="G10" i="106" s="1"/>
  <c r="F8" i="106"/>
  <c r="F12" i="106" s="1"/>
  <c r="E8" i="106"/>
  <c r="E12" i="106" s="1"/>
  <c r="C8" i="106"/>
  <c r="C12" i="106" s="1"/>
  <c r="F6" i="106"/>
  <c r="D6" i="106"/>
  <c r="C6" i="106"/>
  <c r="E5" i="106"/>
  <c r="G5" i="106" s="1"/>
  <c r="G6" i="106" s="1"/>
  <c r="B15" i="105"/>
  <c r="E192" i="114" l="1"/>
  <c r="E193" i="114" s="1"/>
  <c r="D113" i="110"/>
  <c r="M36" i="110"/>
  <c r="M57" i="110" s="1"/>
  <c r="M42" i="110"/>
  <c r="M63" i="110" s="1"/>
  <c r="M48" i="110"/>
  <c r="M69" i="110" s="1"/>
  <c r="L29" i="110"/>
  <c r="N34" i="110"/>
  <c r="K29" i="110"/>
  <c r="M34" i="110"/>
  <c r="M38" i="110"/>
  <c r="M59" i="110" s="1"/>
  <c r="M40" i="110"/>
  <c r="M61" i="110" s="1"/>
  <c r="M44" i="110"/>
  <c r="M65" i="110" s="1"/>
  <c r="M46" i="110"/>
  <c r="M67" i="110" s="1"/>
  <c r="M123" i="107"/>
  <c r="M125" i="107"/>
  <c r="M127" i="107"/>
  <c r="M129" i="107"/>
  <c r="M131" i="107"/>
  <c r="M133" i="107"/>
  <c r="M135" i="107"/>
  <c r="M137" i="107"/>
  <c r="M139" i="107"/>
  <c r="N114" i="107"/>
  <c r="N123" i="107"/>
  <c r="N125" i="107"/>
  <c r="N127" i="107"/>
  <c r="N129" i="107"/>
  <c r="N131" i="107"/>
  <c r="N133" i="107"/>
  <c r="N135" i="107"/>
  <c r="N137" i="107"/>
  <c r="N139" i="107"/>
  <c r="B45" i="109"/>
  <c r="L37" i="109"/>
  <c r="E184" i="108"/>
  <c r="M74" i="107"/>
  <c r="M120" i="107"/>
  <c r="M141" i="107" s="1"/>
  <c r="M126" i="107"/>
  <c r="M128" i="107"/>
  <c r="M130" i="107"/>
  <c r="M132" i="107"/>
  <c r="M134" i="107"/>
  <c r="M136" i="107"/>
  <c r="M138" i="107"/>
  <c r="M140" i="107"/>
  <c r="C45" i="109"/>
  <c r="M37" i="109"/>
  <c r="K46" i="107"/>
  <c r="K47" i="107" s="1"/>
  <c r="M62" i="107"/>
  <c r="M65" i="107" s="1"/>
  <c r="M68" i="107"/>
  <c r="M70" i="107"/>
  <c r="M122" i="107" s="1"/>
  <c r="K90" i="107"/>
  <c r="K91" i="107" s="1"/>
  <c r="K116" i="107"/>
  <c r="C169" i="107" s="1"/>
  <c r="E181" i="108" s="1"/>
  <c r="K141" i="107"/>
  <c r="K142" i="107" s="1"/>
  <c r="C175" i="107"/>
  <c r="E187" i="108" s="1"/>
  <c r="C177" i="107"/>
  <c r="E189" i="108" s="1"/>
  <c r="J21" i="109"/>
  <c r="L27" i="109"/>
  <c r="L29" i="109" s="1"/>
  <c r="L36" i="109"/>
  <c r="L38" i="109" s="1"/>
  <c r="L46" i="107"/>
  <c r="L47" i="107" s="1"/>
  <c r="N68" i="107"/>
  <c r="N69" i="107"/>
  <c r="N120" i="107" s="1"/>
  <c r="N70" i="107"/>
  <c r="N121" i="107" s="1"/>
  <c r="M72" i="107"/>
  <c r="M124" i="107" s="1"/>
  <c r="L116" i="107"/>
  <c r="L141" i="107"/>
  <c r="L142" i="107" s="1"/>
  <c r="K21" i="109"/>
  <c r="M27" i="109"/>
  <c r="M29" i="109" s="1"/>
  <c r="L62" i="107"/>
  <c r="E36" i="106"/>
  <c r="E10" i="106"/>
  <c r="E6" i="106"/>
  <c r="M55" i="110" l="1"/>
  <c r="M71" i="110" s="1"/>
  <c r="M50" i="110"/>
  <c r="N55" i="110"/>
  <c r="N71" i="110" s="1"/>
  <c r="N50" i="110"/>
  <c r="C194" i="107"/>
  <c r="C195" i="107" s="1"/>
  <c r="L65" i="107"/>
  <c r="N62" i="107"/>
  <c r="M90" i="107"/>
  <c r="M91" i="107" s="1"/>
  <c r="M113" i="107"/>
  <c r="M116" i="107" s="1"/>
  <c r="M142" i="107" s="1"/>
  <c r="M36" i="109"/>
  <c r="M38" i="109" s="1"/>
  <c r="N90" i="107"/>
  <c r="N119" i="107"/>
  <c r="N141" i="107" s="1"/>
  <c r="E206" i="108"/>
  <c r="E207" i="108" s="1"/>
  <c r="N65" i="107" l="1"/>
  <c r="N91" i="107" s="1"/>
  <c r="N113" i="107"/>
  <c r="N116" i="107" s="1"/>
  <c r="L91" i="107"/>
  <c r="D169" i="107"/>
  <c r="N142" i="107"/>
  <c r="F181" i="108" l="1"/>
  <c r="F207" i="108" s="1"/>
  <c r="D195" i="107"/>
</calcChain>
</file>

<file path=xl/sharedStrings.xml><?xml version="1.0" encoding="utf-8"?>
<sst xmlns="http://schemas.openxmlformats.org/spreadsheetml/2006/main" count="2913" uniqueCount="231">
  <si>
    <t>UNIDAD DE CIRUGIA CARDIOVASCULAR DE GUATEMALA</t>
  </si>
  <si>
    <t>ENERO</t>
  </si>
  <si>
    <t>FEBRERO</t>
  </si>
  <si>
    <t>MARZO</t>
  </si>
  <si>
    <t>ABRIL</t>
  </si>
  <si>
    <t>Jefe de Contabilidad</t>
  </si>
  <si>
    <t>____________________________________</t>
  </si>
  <si>
    <t>MES</t>
  </si>
  <si>
    <t>VALOR</t>
  </si>
  <si>
    <t>N/A</t>
  </si>
  <si>
    <t>TOTALES…</t>
  </si>
  <si>
    <t>No. De Cur</t>
  </si>
  <si>
    <t>Victor Cresencio Reyes Porres</t>
  </si>
  <si>
    <t>FONDOS ESTATALES</t>
  </si>
  <si>
    <t>TRANSFERENCIAS (+-), AMPLIACION</t>
  </si>
  <si>
    <t>PRESUPUESTO AJUSTADO 2,020</t>
  </si>
  <si>
    <t>EJECUTADO</t>
  </si>
  <si>
    <t>SALDO</t>
  </si>
  <si>
    <t>ASIGNACION DEL ESTADO</t>
  </si>
  <si>
    <t>TOTAL ASIGNACION DEL ESTADO</t>
  </si>
  <si>
    <t>TRANSFERENCIAS (+-)</t>
  </si>
  <si>
    <t>011</t>
  </si>
  <si>
    <t>SUELDOS, CUOTA PATRONAL, BONO 14 Y AGUINALDO</t>
  </si>
  <si>
    <t>TOTAL RECURSO HUMANO</t>
  </si>
  <si>
    <t>GASTOS DE OPERACIÓN</t>
  </si>
  <si>
    <t>ENERGIA ELECTRICA</t>
  </si>
  <si>
    <t>TELEFONIA</t>
  </si>
  <si>
    <t>IMPRESIÓN, ENCUADERNACION Y REPRODUCCION</t>
  </si>
  <si>
    <t>MANT. Y REP. EQUIPO MEDICO SANITARIO Y DE LAB.</t>
  </si>
  <si>
    <t>MAT. Y REP. DE OTRAS MAQ. Y EQUIPO</t>
  </si>
  <si>
    <t>MANTENIMIENTO Y REPARACION DE EDIFICIOS</t>
  </si>
  <si>
    <t>MANT. Y REP. DE INSTALACIONES</t>
  </si>
  <si>
    <t>SERVICIOS MEDICO-SANITARIOS</t>
  </si>
  <si>
    <t>SERVICIOS DE VIGILANCIA</t>
  </si>
  <si>
    <t>OTROS SERVICIOS NO PERSONALES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</si>
  <si>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</si>
  <si>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</si>
  <si>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</si>
  <si>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</si>
  <si>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</si>
  <si>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</si>
  <si>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</si>
  <si>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</si>
  <si>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</si>
  <si>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</si>
  <si>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</si>
  <si>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</si>
  <si>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</si>
  <si>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</si>
  <si>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EQUIPO MEDICO-SANITARIO Y DE LABORATORIO</t>
  </si>
  <si>
    <t>TOTAL MATERIALES Y SUMINISTROS</t>
  </si>
  <si>
    <t>TOTAL GENERAL EGRESOS</t>
  </si>
  <si>
    <t>Nota:  Presupuesto pendiente de aprobacion, por parte de la comision tecnica del Ministerio</t>
  </si>
  <si>
    <t>de Salud Publica y Asistencia Social.</t>
  </si>
  <si>
    <t>_______________________________</t>
  </si>
  <si>
    <t>Víctor Cresencio Reyes Porres</t>
  </si>
  <si>
    <t>MAYO</t>
  </si>
  <si>
    <t>FECHA REC.</t>
  </si>
  <si>
    <t>No. RECIBO</t>
  </si>
  <si>
    <t>ÀREA FINANCIERA</t>
  </si>
  <si>
    <t>5a. AVENIDA 6-22 ZONA 11</t>
  </si>
  <si>
    <t>dgunicar@yahoo.es                            Tel. 24163000</t>
  </si>
  <si>
    <t>No.</t>
  </si>
  <si>
    <t>CATEGORIA DEL GASTO DE FUNCIONAMIENTO</t>
  </si>
  <si>
    <t>TOTAL CUATRIMESTRE</t>
  </si>
  <si>
    <t>PROG.</t>
  </si>
  <si>
    <t>RECURSO HUMANO</t>
  </si>
  <si>
    <t>SUELOS Y SALARIOS</t>
  </si>
  <si>
    <t>CUOTA PATRONAL</t>
  </si>
  <si>
    <t>SERVICIO DE INTERNET Y TELEFONIA</t>
  </si>
  <si>
    <t>MANT. Y REP. DE OTRAS MAQ. Y EQUIPO</t>
  </si>
  <si>
    <t>MANT. Y REPARACION DE EDIFICIOS</t>
  </si>
  <si>
    <t>TOTAL GASTOS DE OPERACIÓN</t>
  </si>
  <si>
    <t>TOTAL GENERAL</t>
  </si>
  <si>
    <t>JUNIO</t>
  </si>
  <si>
    <t>JULIO</t>
  </si>
  <si>
    <t>AGOSTO</t>
  </si>
  <si>
    <t>CATEGORIA DE GASTO</t>
  </si>
  <si>
    <t>SEPTIEMBRE</t>
  </si>
  <si>
    <t>OCTUBRE</t>
  </si>
  <si>
    <t>NOVIEMBRE</t>
  </si>
  <si>
    <t>DICIEMBRE</t>
  </si>
  <si>
    <t>GASTOS DE FUNCIONAMIENTO</t>
  </si>
  <si>
    <t>EQUIPO MEDICO SANITARIO Y DE LABORATORIO</t>
  </si>
  <si>
    <t>TOTAL GASTOS DE FUNCIONAMIENTO</t>
  </si>
  <si>
    <t>TOTAL ANUAL</t>
  </si>
  <si>
    <t>PRESUPUESTO</t>
  </si>
  <si>
    <t>REAL</t>
  </si>
  <si>
    <t>Elaborado por:</t>
  </si>
  <si>
    <t>Fecha:</t>
  </si>
  <si>
    <t>Programación mensual por tipo de gasto año  2018, Expresado en Quetzales primer cuatrimestre 2018</t>
  </si>
  <si>
    <t>SUMA GASTOS GENERALES</t>
  </si>
  <si>
    <t>MATERIALES Y SUMINISTROS</t>
  </si>
  <si>
    <t>PRODUCTOS DE PAPEL O CARTON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</si>
  <si>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</si>
  <si>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</si>
  <si>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</si>
  <si>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</si>
  <si>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</si>
  <si>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</si>
  <si>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</si>
  <si>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</si>
  <si>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</si>
  <si>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</si>
  <si>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</si>
  <si>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</si>
  <si>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</si>
  <si>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</si>
  <si>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</si>
  <si>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>___________________________</t>
  </si>
  <si>
    <t xml:space="preserve">Autorizado por: </t>
  </si>
  <si>
    <t xml:space="preserve"> Víctor Cresencio Reyes Porres</t>
  </si>
  <si>
    <t xml:space="preserve">           Jefe de Contabilidad</t>
  </si>
  <si>
    <t>CORREO ELECTRÓNICO Y TELÉFONO</t>
  </si>
  <si>
    <t>dgunicar@yahoo.es          Tel. 24163000</t>
  </si>
  <si>
    <t>Categoría del gasto de funcionamiento</t>
  </si>
  <si>
    <t>Enero</t>
  </si>
  <si>
    <t>Febrero</t>
  </si>
  <si>
    <t>Marzo</t>
  </si>
  <si>
    <t>Abril</t>
  </si>
  <si>
    <t>Totales</t>
  </si>
  <si>
    <t>Prog.</t>
  </si>
  <si>
    <t>Ejecutado</t>
  </si>
  <si>
    <t>Gastos de operación</t>
  </si>
  <si>
    <t>Propiedad planta y equipo</t>
  </si>
  <si>
    <t>TOTAL</t>
  </si>
  <si>
    <t>Mayo</t>
  </si>
  <si>
    <t>Junio</t>
  </si>
  <si>
    <t>Octubre</t>
  </si>
  <si>
    <t>Noviembre</t>
  </si>
  <si>
    <t>Diciembre</t>
  </si>
  <si>
    <t>Categoría del gasto</t>
  </si>
  <si>
    <t>Presupuestado</t>
  </si>
  <si>
    <t>Ejecucion y/o avance de cumplimiento de metas fisicas correspondiente al primer cuatrimestre</t>
  </si>
  <si>
    <t xml:space="preserve">Meta/Servicio </t>
  </si>
  <si>
    <t>Total cuatrimestre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</si>
  <si>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</si>
  <si>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</si>
  <si>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</si>
  <si>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</si>
  <si>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</si>
  <si>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</si>
  <si>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</si>
  <si>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</si>
  <si>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</si>
  <si>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</si>
  <si>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</si>
  <si>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</si>
  <si>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</si>
  <si>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</si>
  <si>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</si>
  <si>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</si>
  <si>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MONITOREO DE PRESION ARTERIAL</t>
  </si>
  <si>
    <t>Total servicios/beneficiarios</t>
  </si>
  <si>
    <t>Ejecucion y/o avance de cumplimiento de metas fisicas correspondiente al segundo cuatrimestre</t>
  </si>
  <si>
    <t>Total acumulado</t>
  </si>
  <si>
    <t>Ejecucion y/o avance de cumplimiento de metas fisicas correspondiente al tercer cuatrimestre</t>
  </si>
  <si>
    <t>Total</t>
  </si>
  <si>
    <t xml:space="preserve">                    Autorizado por: </t>
  </si>
  <si>
    <t>_______________________________________</t>
  </si>
  <si>
    <t xml:space="preserve"> VÍctor Cresencio Reyes Porres</t>
  </si>
  <si>
    <t xml:space="preserve">             Lic. Douglas Antonio Díaz Rivera</t>
  </si>
  <si>
    <t xml:space="preserve">          Jefe de Contabilidad</t>
  </si>
  <si>
    <t xml:space="preserve">                        Representante Legal</t>
  </si>
  <si>
    <t xml:space="preserve">         Lic. Douglas Antonio Díaz Rivera</t>
  </si>
  <si>
    <t xml:space="preserve">                    Representante Legal</t>
  </si>
  <si>
    <t>BONO 14</t>
  </si>
  <si>
    <t>APORTES MINISTERIO DE SALUD PUBLICA Y ASISTENCIA SOCIAL AÑO 2,024</t>
  </si>
  <si>
    <t>PRESUPUESTO 2024</t>
  </si>
  <si>
    <t>PRESUPUESTO MAYO 2,024</t>
  </si>
  <si>
    <t>DECE-5</t>
  </si>
  <si>
    <t>Programación y ejecucion mensual por tipo de gasto año  2024, Expresado en Quetzales primer cuatrimestre 2024</t>
  </si>
  <si>
    <t>Total Cuatrimestre</t>
  </si>
  <si>
    <t>Programación y ejecucion mensual por tipo de gasto año  2024, Expresado en Quetzales segundo cuatrimestre 2024</t>
  </si>
  <si>
    <t>Total Acumulado</t>
  </si>
  <si>
    <t>Programación y ejecucion mensual por tipo de gasto año  2024, Expresado en Quetzales tercer cuatrimestre 2024</t>
  </si>
  <si>
    <t>Total Acumulado Anual</t>
  </si>
  <si>
    <t>RESUMEN AÑO 2024</t>
  </si>
  <si>
    <t>Elaborado por:      ________________________________</t>
  </si>
  <si>
    <t>Autorizado por:      ________________________________</t>
  </si>
  <si>
    <t xml:space="preserve">                                      P.C. Víctor Cresencio Reyes Porres</t>
  </si>
  <si>
    <t xml:space="preserve">                                         Lic. Douglas Antonio Díaz Rivera</t>
  </si>
  <si>
    <t xml:space="preserve">                                                    Jefe de Contabilidad</t>
  </si>
  <si>
    <t xml:space="preserve">                                                    Representante Legal</t>
  </si>
  <si>
    <t xml:space="preserve">                Fecha:                           10 de junio 2024</t>
  </si>
  <si>
    <t>ANEXO DE DECE-5</t>
  </si>
  <si>
    <t>PROGRAMACION POR TIPO DE GASTO AÑO 2024</t>
  </si>
  <si>
    <t>RESUMEN AL 31 DE MAYO 2024</t>
  </si>
  <si>
    <t>10 de junio 2024</t>
  </si>
  <si>
    <t>DECE-6</t>
  </si>
  <si>
    <t>Ejecucion fìnanciera por categoria del gasto primer cuatrimestre 2024</t>
  </si>
  <si>
    <t>Ejecucion fìnanciera por categoria del gasto segundo cuatrimestre 2024</t>
  </si>
  <si>
    <t>Total cuatrimetre</t>
  </si>
  <si>
    <t>Ejecucion fìnanciera por categoria del gasto tercer cuatrimestre 2024</t>
  </si>
  <si>
    <t>Total Acumulado anual</t>
  </si>
  <si>
    <t>Resumen año 2024</t>
  </si>
  <si>
    <t>año 2024</t>
  </si>
  <si>
    <t>Elaborado por:_____________________________</t>
  </si>
  <si>
    <t>_____________________________</t>
  </si>
  <si>
    <t xml:space="preserve">                                Víctor Cresencio Reyes Porres</t>
  </si>
  <si>
    <t xml:space="preserve">  Lic. Douglas Antonio Díaz Rivera</t>
  </si>
  <si>
    <t xml:space="preserve">                                         Jefe de Contabilidad</t>
  </si>
  <si>
    <t xml:space="preserve">              Representante Legal</t>
  </si>
  <si>
    <t>Fecha:                              10 de junio 2024</t>
  </si>
  <si>
    <t>DECE-8</t>
  </si>
  <si>
    <t>Total acumulado anual</t>
  </si>
  <si>
    <t xml:space="preserve">               10 de junio 2,024</t>
  </si>
  <si>
    <t xml:space="preserve">               10 de julio 2,024</t>
  </si>
  <si>
    <t>PRESUPUESTO JUNIO 2,024</t>
  </si>
  <si>
    <t>______________________________</t>
  </si>
  <si>
    <t xml:space="preserve">                    Autorizado por: _______________________________</t>
  </si>
  <si>
    <t>P.C. Víctor Cresencio Reyes Porres</t>
  </si>
  <si>
    <t xml:space="preserve">                      Lic. Douglas Antonio Díaz Rivera</t>
  </si>
  <si>
    <t xml:space="preserve">              Jefe de Contabilidad</t>
  </si>
  <si>
    <t xml:space="preserve">                                  Representante Legal</t>
  </si>
  <si>
    <t>10 de julio 2024</t>
  </si>
  <si>
    <t>RESUMEN AL 30 DE JUNIO 2024</t>
  </si>
  <si>
    <t>Autorizado por: _______________________________</t>
  </si>
  <si>
    <t xml:space="preserve">                                     Lic. Douglas Antonio Díaz Rivera</t>
  </si>
  <si>
    <t xml:space="preserve">        Jefe de Contabilidad</t>
  </si>
  <si>
    <t xml:space="preserve">                                                 Representante Legal</t>
  </si>
  <si>
    <t>PRESUPUESTO JULIO 2,024</t>
  </si>
  <si>
    <t xml:space="preserve">                               Autorizado por: </t>
  </si>
  <si>
    <t>___________________________________</t>
  </si>
  <si>
    <t>09 de agosto 2024</t>
  </si>
  <si>
    <t>RESUMEN AL 31 DE JULIO 2024</t>
  </si>
  <si>
    <t xml:space="preserve">               9 de agosto 2,024</t>
  </si>
  <si>
    <t>PRESUPUESTO AGOSTO 2,024</t>
  </si>
  <si>
    <t>10 de septiembre 2024</t>
  </si>
  <si>
    <t>RESUMEN AL 31 DE AGOSTO 2024</t>
  </si>
  <si>
    <t xml:space="preserve">               10 de septiembre 2,024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</si>
</sst>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\ _€_-;\-* #,##0.00\ _€_-;_-* &quot;-&quot;??\ _€_-;_-@_-"/>
    <numFmt numFmtId="165" formatCode="#,##0.00;[Red]#,##0.00"/>
    <numFmt numFmtId="166" formatCode="0_);[Red]\(0\)"/>
    <numFmt numFmtId="167" formatCode="_-* #,##0\ _€_-;\-* #,##0\ _€_-;_-* &quot;-&quot;??\ _€_-;_-@_-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sz val="12"/>
      <color theme="0"/>
      <name val="Book Antiqua"/>
      <family val="1"/>
    </font>
    <font>
      <b/>
      <sz val="12"/>
      <color theme="0"/>
      <name val="Book Antiqua"/>
      <family val="1"/>
    </font>
    <font>
      <b/>
      <i/>
      <sz val="10"/>
      <color theme="0"/>
      <name val="Book Antiqua"/>
      <family val="1"/>
    </font>
    <font>
      <sz val="12"/>
      <name val="Arial"/>
      <family val="2"/>
    </font>
    <font>
      <b/>
      <sz val="10"/>
      <color theme="0"/>
      <name val="Arial"/>
      <family val="2"/>
    </font>
    <font>
      <sz val="8.5"/>
      <name val="Book Antiqua"/>
      <family val="1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0"/>
      <name val="Book Antiqua"/>
      <family val="1"/>
    </font>
    <font>
      <b/>
      <sz val="9"/>
      <name val="Calibri"/>
      <family val="2"/>
      <scheme val="minor"/>
    </font>
    <font>
      <b/>
      <sz val="9"/>
      <name val="Book Antiqua"/>
      <family val="1"/>
    </font>
    <font>
      <sz val="9"/>
      <name val="Book Antiqua"/>
      <family val="1"/>
    </font>
    <font>
      <sz val="9"/>
      <color theme="0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Book Antiqua"/>
      <family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0"/>
      <name val="Calibri"/>
      <family val="2"/>
    </font>
    <font>
      <b/>
      <i/>
      <sz val="12"/>
      <name val="Calibri"/>
      <family val="2"/>
      <scheme val="minor"/>
    </font>
    <font>
      <sz val="10"/>
      <color rgb="FFFF0000"/>
      <name val="Calibri"/>
      <family val="2"/>
    </font>
    <font>
      <sz val="10"/>
      <color theme="1"/>
      <name val="Calibri"/>
      <family val="2"/>
    </font>
    <font>
      <b/>
      <sz val="9"/>
      <color rgb="FFFF0000"/>
      <name val="Book Antiqua"/>
      <family val="1"/>
    </font>
    <font>
      <sz val="9"/>
      <color rgb="FFFF0000"/>
      <name val="Book Antiqua"/>
      <family val="1"/>
    </font>
    <font>
      <b/>
      <i/>
      <sz val="11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sz val="8"/>
      <name val="Calibri"/>
      <family val="2"/>
      <scheme val="minor"/>
    </font>
    <font>
      <sz val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0" fillId="0" borderId="0" applyNumberFormat="0" applyFill="0" applyBorder="0" applyAlignment="0" applyProtection="0"/>
    <xf numFmtId="43" fontId="3" fillId="0" borderId="0" applyFont="0" applyFill="0" applyBorder="0" applyAlignment="0" applyProtection="0"/>
  </cellStyleXfs>
  <cellXfs count="435">
    <xf numFmtId="0" fontId="0" fillId="0" borderId="0" xfId="0"/>
    <xf numFmtId="0" fontId="0" fillId="0" borderId="0" xfId="0" applyBorder="1"/>
    <xf numFmtId="0" fontId="5" fillId="0" borderId="1" xfId="0" applyFont="1" applyBorder="1" applyAlignment="1">
      <alignment horizontal="center"/>
    </xf>
    <xf numFmtId="0" fontId="6" fillId="0" borderId="1" xfId="0" applyFont="1" applyBorder="1"/>
    <xf numFmtId="40" fontId="3" fillId="0" borderId="1" xfId="0" applyNumberFormat="1" applyFont="1" applyBorder="1"/>
    <xf numFmtId="0" fontId="5" fillId="0" borderId="0" xfId="0" applyFont="1" applyFill="1" applyBorder="1"/>
    <xf numFmtId="40" fontId="5" fillId="0" borderId="3" xfId="0" applyNumberFormat="1" applyFont="1" applyBorder="1"/>
    <xf numFmtId="0" fontId="7" fillId="0" borderId="0" xfId="0" applyFont="1"/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38" fontId="0" fillId="0" borderId="1" xfId="0" applyNumberFormat="1" applyBorder="1"/>
    <xf numFmtId="38" fontId="0" fillId="0" borderId="1" xfId="0" applyNumberFormat="1" applyBorder="1" applyAlignment="1">
      <alignment horizontal="center"/>
    </xf>
    <xf numFmtId="0" fontId="5" fillId="0" borderId="0" xfId="0" applyFont="1" applyBorder="1"/>
    <xf numFmtId="0" fontId="2" fillId="0" borderId="0" xfId="2" applyBorder="1"/>
    <xf numFmtId="43" fontId="9" fillId="0" borderId="1" xfId="2" applyNumberFormat="1" applyFont="1" applyFill="1" applyBorder="1" applyAlignment="1">
      <alignment horizontal="center" vertical="center" wrapText="1"/>
    </xf>
    <xf numFmtId="37" fontId="11" fillId="0" borderId="4" xfId="2" applyNumberFormat="1" applyFont="1" applyFill="1" applyBorder="1" applyAlignment="1">
      <alignment horizontal="center"/>
    </xf>
    <xf numFmtId="39" fontId="11" fillId="0" borderId="5" xfId="3" applyNumberFormat="1" applyFont="1" applyFill="1" applyBorder="1"/>
    <xf numFmtId="37" fontId="11" fillId="0" borderId="6" xfId="2" applyNumberFormat="1" applyFont="1" applyFill="1" applyBorder="1" applyAlignment="1">
      <alignment horizontal="center"/>
    </xf>
    <xf numFmtId="37" fontId="12" fillId="0" borderId="6" xfId="2" applyNumberFormat="1" applyFont="1" applyFill="1" applyBorder="1"/>
    <xf numFmtId="43" fontId="12" fillId="0" borderId="7" xfId="2" applyNumberFormat="1" applyFont="1" applyFill="1" applyBorder="1"/>
    <xf numFmtId="37" fontId="12" fillId="0" borderId="0" xfId="2" applyNumberFormat="1" applyFont="1" applyFill="1" applyBorder="1" applyAlignment="1">
      <alignment horizontal="center"/>
    </xf>
    <xf numFmtId="37" fontId="12" fillId="0" borderId="0" xfId="2" applyNumberFormat="1" applyFont="1" applyFill="1" applyBorder="1"/>
    <xf numFmtId="0" fontId="12" fillId="0" borderId="0" xfId="2" applyFont="1" applyFill="1" applyBorder="1"/>
    <xf numFmtId="0" fontId="3" fillId="0" borderId="0" xfId="2" applyFont="1" applyFill="1" applyBorder="1"/>
    <xf numFmtId="49" fontId="13" fillId="0" borderId="1" xfId="2" applyNumberFormat="1" applyFont="1" applyFill="1" applyBorder="1" applyAlignment="1">
      <alignment horizontal="center"/>
    </xf>
    <xf numFmtId="37" fontId="11" fillId="0" borderId="1" xfId="2" applyNumberFormat="1" applyFont="1" applyFill="1" applyBorder="1" applyAlignment="1">
      <alignment horizontal="center"/>
    </xf>
    <xf numFmtId="39" fontId="11" fillId="0" borderId="1" xfId="3" applyNumberFormat="1" applyFont="1" applyFill="1" applyBorder="1"/>
    <xf numFmtId="40" fontId="11" fillId="0" borderId="1" xfId="2" applyNumberFormat="1" applyFont="1" applyFill="1" applyBorder="1"/>
    <xf numFmtId="37" fontId="13" fillId="0" borderId="1" xfId="2" applyNumberFormat="1" applyFont="1" applyFill="1" applyBorder="1" applyAlignment="1">
      <alignment horizontal="center"/>
    </xf>
    <xf numFmtId="37" fontId="12" fillId="0" borderId="1" xfId="2" applyNumberFormat="1" applyFont="1" applyFill="1" applyBorder="1"/>
    <xf numFmtId="43" fontId="12" fillId="0" borderId="1" xfId="2" applyNumberFormat="1" applyFont="1" applyFill="1" applyBorder="1"/>
    <xf numFmtId="165" fontId="12" fillId="0" borderId="1" xfId="2" applyNumberFormat="1" applyFont="1" applyFill="1" applyBorder="1"/>
    <xf numFmtId="39" fontId="12" fillId="0" borderId="1" xfId="3" applyNumberFormat="1" applyFont="1" applyFill="1" applyBorder="1"/>
    <xf numFmtId="37" fontId="14" fillId="0" borderId="1" xfId="2" applyNumberFormat="1" applyFont="1" applyFill="1" applyBorder="1" applyAlignment="1">
      <alignment horizontal="center"/>
    </xf>
    <xf numFmtId="0" fontId="3" fillId="0" borderId="1" xfId="2" applyFont="1" applyFill="1" applyBorder="1"/>
    <xf numFmtId="37" fontId="15" fillId="2" borderId="8" xfId="2" applyNumberFormat="1" applyFont="1" applyFill="1" applyBorder="1" applyAlignment="1">
      <alignment horizontal="center"/>
    </xf>
    <xf numFmtId="0" fontId="10" fillId="2" borderId="8" xfId="2" applyFont="1" applyFill="1" applyBorder="1" applyAlignment="1">
      <alignment horizontal="center" vertical="center" wrapText="1"/>
    </xf>
    <xf numFmtId="43" fontId="9" fillId="0" borderId="5" xfId="2" applyNumberFormat="1" applyFont="1" applyFill="1" applyBorder="1" applyAlignment="1">
      <alignment horizontal="center" vertical="center" wrapText="1"/>
    </xf>
    <xf numFmtId="37" fontId="11" fillId="0" borderId="1" xfId="2" applyNumberFormat="1" applyFont="1" applyFill="1" applyBorder="1"/>
    <xf numFmtId="43" fontId="11" fillId="0" borderId="1" xfId="2" applyNumberFormat="1" applyFont="1" applyFill="1" applyBorder="1"/>
    <xf numFmtId="39" fontId="11" fillId="0" borderId="1" xfId="2" applyNumberFormat="1" applyFont="1" applyFill="1" applyBorder="1"/>
    <xf numFmtId="0" fontId="11" fillId="0" borderId="1" xfId="2" applyNumberFormat="1" applyFont="1" applyFill="1" applyBorder="1" applyAlignment="1" applyProtection="1">
      <alignment vertical="center" wrapText="1"/>
    </xf>
    <xf numFmtId="37" fontId="11" fillId="0" borderId="9" xfId="2" applyNumberFormat="1" applyFont="1" applyFill="1" applyBorder="1" applyAlignment="1">
      <alignment horizontal="center"/>
    </xf>
    <xf numFmtId="37" fontId="12" fillId="0" borderId="9" xfId="2" applyNumberFormat="1" applyFont="1" applyFill="1" applyBorder="1"/>
    <xf numFmtId="43" fontId="12" fillId="0" borderId="9" xfId="2" applyNumberFormat="1" applyFont="1" applyFill="1" applyBorder="1"/>
    <xf numFmtId="0" fontId="16" fillId="0" borderId="0" xfId="2" applyFont="1" applyBorder="1" applyAlignment="1">
      <alignment horizontal="center"/>
    </xf>
    <xf numFmtId="0" fontId="16" fillId="0" borderId="0" xfId="2" applyFont="1" applyBorder="1"/>
    <xf numFmtId="0" fontId="12" fillId="0" borderId="0" xfId="2" applyFont="1" applyBorder="1" applyAlignment="1">
      <alignment horizontal="right"/>
    </xf>
    <xf numFmtId="0" fontId="17" fillId="0" borderId="0" xfId="2" applyFont="1" applyBorder="1" applyAlignment="1"/>
    <xf numFmtId="0" fontId="18" fillId="0" borderId="0" xfId="2" applyFont="1" applyBorder="1"/>
    <xf numFmtId="0" fontId="2" fillId="0" borderId="0" xfId="2" applyBorder="1" applyAlignment="1">
      <alignment horizontal="center"/>
    </xf>
    <xf numFmtId="43" fontId="18" fillId="0" borderId="0" xfId="2" applyNumberFormat="1" applyFont="1" applyBorder="1"/>
    <xf numFmtId="0" fontId="2" fillId="0" borderId="0" xfId="2"/>
    <xf numFmtId="0" fontId="2" fillId="0" borderId="0" xfId="2" applyAlignment="1">
      <alignment horizontal="center"/>
    </xf>
    <xf numFmtId="0" fontId="18" fillId="0" borderId="0" xfId="2" applyFont="1"/>
    <xf numFmtId="166" fontId="6" fillId="0" borderId="1" xfId="0" applyNumberFormat="1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8" fillId="0" borderId="0" xfId="0" applyFont="1" applyAlignment="1"/>
    <xf numFmtId="0" fontId="21" fillId="0" borderId="0" xfId="0" applyFont="1" applyBorder="1" applyAlignment="1"/>
    <xf numFmtId="0" fontId="22" fillId="0" borderId="14" xfId="0" applyFont="1" applyBorder="1" applyAlignment="1">
      <alignment horizontal="center"/>
    </xf>
    <xf numFmtId="0" fontId="22" fillId="0" borderId="15" xfId="0" applyFont="1" applyBorder="1" applyAlignment="1">
      <alignment horizontal="center"/>
    </xf>
    <xf numFmtId="0" fontId="8" fillId="0" borderId="0" xfId="0" applyFont="1" applyBorder="1" applyAlignment="1">
      <alignment horizontal="center" vertical="justify"/>
    </xf>
    <xf numFmtId="0" fontId="22" fillId="0" borderId="1" xfId="0" applyFont="1" applyBorder="1"/>
    <xf numFmtId="164" fontId="24" fillId="0" borderId="1" xfId="1" applyFont="1" applyBorder="1"/>
    <xf numFmtId="164" fontId="22" fillId="0" borderId="1" xfId="1" applyFont="1" applyBorder="1"/>
    <xf numFmtId="0" fontId="25" fillId="0" borderId="1" xfId="0" applyFont="1" applyBorder="1"/>
    <xf numFmtId="43" fontId="26" fillId="0" borderId="1" xfId="0" applyNumberFormat="1" applyFont="1" applyBorder="1"/>
    <xf numFmtId="0" fontId="26" fillId="0" borderId="1" xfId="0" applyFont="1" applyBorder="1"/>
    <xf numFmtId="164" fontId="25" fillId="0" borderId="1" xfId="1" applyFont="1" applyBorder="1"/>
    <xf numFmtId="37" fontId="26" fillId="0" borderId="8" xfId="0" applyNumberFormat="1" applyFont="1" applyBorder="1"/>
    <xf numFmtId="164" fontId="28" fillId="0" borderId="1" xfId="1" applyFont="1" applyBorder="1"/>
    <xf numFmtId="164" fontId="28" fillId="0" borderId="7" xfId="1" applyFont="1" applyBorder="1"/>
    <xf numFmtId="37" fontId="25" fillId="0" borderId="31" xfId="0" applyNumberFormat="1" applyFont="1" applyBorder="1"/>
    <xf numFmtId="0" fontId="29" fillId="0" borderId="0" xfId="0" applyFont="1"/>
    <xf numFmtId="0" fontId="22" fillId="0" borderId="36" xfId="0" applyFont="1" applyBorder="1" applyAlignment="1">
      <alignment horizontal="center"/>
    </xf>
    <xf numFmtId="164" fontId="30" fillId="0" borderId="1" xfId="1" applyFont="1" applyBorder="1"/>
    <xf numFmtId="164" fontId="31" fillId="0" borderId="1" xfId="1" applyFont="1" applyBorder="1"/>
    <xf numFmtId="164" fontId="30" fillId="0" borderId="8" xfId="1" applyFont="1" applyBorder="1"/>
    <xf numFmtId="37" fontId="25" fillId="0" borderId="0" xfId="0" applyNumberFormat="1" applyFont="1" applyBorder="1"/>
    <xf numFmtId="164" fontId="24" fillId="0" borderId="0" xfId="0" applyNumberFormat="1" applyFont="1" applyBorder="1"/>
    <xf numFmtId="0" fontId="8" fillId="0" borderId="0" xfId="0" applyFont="1"/>
    <xf numFmtId="49" fontId="23" fillId="0" borderId="1" xfId="0" applyNumberFormat="1" applyFont="1" applyBorder="1" applyAlignment="1">
      <alignment horizontal="center"/>
    </xf>
    <xf numFmtId="43" fontId="0" fillId="0" borderId="0" xfId="0" applyNumberFormat="1"/>
    <xf numFmtId="164" fontId="0" fillId="0" borderId="0" xfId="0" applyNumberFormat="1"/>
    <xf numFmtId="0" fontId="23" fillId="0" borderId="1" xfId="0" applyFont="1" applyBorder="1"/>
    <xf numFmtId="0" fontId="33" fillId="0" borderId="1" xfId="0" applyFont="1" applyBorder="1"/>
    <xf numFmtId="43" fontId="33" fillId="0" borderId="1" xfId="0" applyNumberFormat="1" applyFont="1" applyBorder="1"/>
    <xf numFmtId="164" fontId="34" fillId="0" borderId="0" xfId="0" applyNumberFormat="1" applyFont="1"/>
    <xf numFmtId="43" fontId="35" fillId="0" borderId="0" xfId="0" applyNumberFormat="1" applyFont="1"/>
    <xf numFmtId="0" fontId="27" fillId="0" borderId="1" xfId="0" applyFont="1" applyBorder="1" applyAlignment="1">
      <alignment horizontal="center"/>
    </xf>
    <xf numFmtId="164" fontId="1" fillId="0" borderId="0" xfId="1" applyFont="1"/>
    <xf numFmtId="0" fontId="29" fillId="0" borderId="1" xfId="0" applyFont="1" applyBorder="1"/>
    <xf numFmtId="40" fontId="36" fillId="0" borderId="0" xfId="0" applyNumberFormat="1" applyFont="1"/>
    <xf numFmtId="164" fontId="22" fillId="0" borderId="0" xfId="1" applyFont="1" applyBorder="1"/>
    <xf numFmtId="164" fontId="37" fillId="0" borderId="0" xfId="0" applyNumberFormat="1" applyFont="1"/>
    <xf numFmtId="0" fontId="8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0" fontId="22" fillId="0" borderId="4" xfId="0" applyFont="1" applyBorder="1" applyAlignment="1">
      <alignment horizontal="center"/>
    </xf>
    <xf numFmtId="49" fontId="33" fillId="0" borderId="1" xfId="0" applyNumberFormat="1" applyFont="1" applyBorder="1" applyAlignment="1">
      <alignment horizontal="center"/>
    </xf>
    <xf numFmtId="164" fontId="33" fillId="0" borderId="1" xfId="0" applyNumberFormat="1" applyFont="1" applyBorder="1"/>
    <xf numFmtId="0" fontId="30" fillId="0" borderId="1" xfId="0" applyFont="1" applyBorder="1" applyAlignment="1">
      <alignment horizontal="center"/>
    </xf>
    <xf numFmtId="37" fontId="25" fillId="0" borderId="7" xfId="0" applyNumberFormat="1" applyFont="1" applyBorder="1"/>
    <xf numFmtId="164" fontId="38" fillId="0" borderId="7" xfId="1" applyFont="1" applyBorder="1"/>
    <xf numFmtId="37" fontId="25" fillId="0" borderId="8" xfId="0" applyNumberFormat="1" applyFont="1" applyBorder="1"/>
    <xf numFmtId="0" fontId="8" fillId="0" borderId="19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1" xfId="0" applyFont="1" applyBorder="1"/>
    <xf numFmtId="0" fontId="0" fillId="0" borderId="1" xfId="0" applyBorder="1"/>
    <xf numFmtId="164" fontId="30" fillId="0" borderId="0" xfId="1" applyFont="1"/>
    <xf numFmtId="164" fontId="25" fillId="0" borderId="9" xfId="1" applyFont="1" applyBorder="1"/>
    <xf numFmtId="0" fontId="36" fillId="0" borderId="0" xfId="0" applyFont="1"/>
    <xf numFmtId="0" fontId="19" fillId="0" borderId="10" xfId="0" applyFont="1" applyFill="1" applyBorder="1" applyAlignment="1">
      <alignment horizontal="center"/>
    </xf>
    <xf numFmtId="0" fontId="39" fillId="0" borderId="0" xfId="0" applyFont="1" applyBorder="1" applyAlignment="1">
      <alignment horizontal="center"/>
    </xf>
    <xf numFmtId="167" fontId="21" fillId="0" borderId="0" xfId="1" applyNumberFormat="1" applyFont="1" applyFill="1" applyBorder="1" applyAlignment="1">
      <alignment wrapText="1"/>
    </xf>
    <xf numFmtId="167" fontId="40" fillId="0" borderId="0" xfId="1" applyNumberFormat="1" applyFont="1" applyFill="1" applyBorder="1" applyAlignment="1">
      <alignment horizontal="center" wrapText="1"/>
    </xf>
    <xf numFmtId="167" fontId="43" fillId="0" borderId="1" xfId="1" applyNumberFormat="1" applyFont="1" applyFill="1" applyBorder="1" applyAlignment="1">
      <alignment horizontal="center"/>
    </xf>
    <xf numFmtId="167" fontId="42" fillId="0" borderId="0" xfId="1" applyNumberFormat="1" applyFont="1" applyFill="1" applyBorder="1"/>
    <xf numFmtId="167" fontId="41" fillId="0" borderId="1" xfId="1" applyNumberFormat="1" applyFont="1" applyBorder="1" applyAlignment="1">
      <alignment vertical="top" wrapText="1"/>
    </xf>
    <xf numFmtId="164" fontId="44" fillId="0" borderId="1" xfId="1" applyFont="1" applyBorder="1"/>
    <xf numFmtId="164" fontId="26" fillId="0" borderId="1" xfId="1" applyFont="1" applyBorder="1"/>
    <xf numFmtId="164" fontId="45" fillId="0" borderId="1" xfId="1" applyFont="1" applyBorder="1"/>
    <xf numFmtId="39" fontId="1" fillId="0" borderId="0" xfId="1" applyNumberFormat="1" applyFont="1" applyBorder="1"/>
    <xf numFmtId="164" fontId="29" fillId="0" borderId="1" xfId="1" applyFont="1" applyBorder="1"/>
    <xf numFmtId="167" fontId="1" fillId="0" borderId="0" xfId="1" applyNumberFormat="1" applyFont="1" applyBorder="1"/>
    <xf numFmtId="39" fontId="29" fillId="0" borderId="0" xfId="0" applyNumberFormat="1" applyFont="1"/>
    <xf numFmtId="39" fontId="32" fillId="0" borderId="0" xfId="0" applyNumberFormat="1" applyFont="1"/>
    <xf numFmtId="167" fontId="32" fillId="0" borderId="0" xfId="0" applyNumberFormat="1" applyFont="1"/>
    <xf numFmtId="39" fontId="8" fillId="0" borderId="0" xfId="0" applyNumberFormat="1" applyFont="1"/>
    <xf numFmtId="39" fontId="0" fillId="0" borderId="0" xfId="0" applyNumberFormat="1" applyFont="1"/>
    <xf numFmtId="167" fontId="42" fillId="0" borderId="0" xfId="1" applyNumberFormat="1" applyFont="1" applyFill="1" applyBorder="1" applyAlignment="1">
      <alignment wrapText="1"/>
    </xf>
    <xf numFmtId="167" fontId="41" fillId="0" borderId="0" xfId="1" applyNumberFormat="1" applyFont="1" applyFill="1" applyBorder="1" applyAlignment="1">
      <alignment horizontal="center" wrapText="1"/>
    </xf>
    <xf numFmtId="164" fontId="47" fillId="0" borderId="1" xfId="1" applyFont="1" applyBorder="1"/>
    <xf numFmtId="167" fontId="41" fillId="0" borderId="0" xfId="1" applyNumberFormat="1" applyFont="1" applyBorder="1" applyAlignment="1">
      <alignment vertical="top" wrapText="1"/>
    </xf>
    <xf numFmtId="164" fontId="48" fillId="0" borderId="0" xfId="1" applyFont="1" applyBorder="1"/>
    <xf numFmtId="164" fontId="46" fillId="0" borderId="0" xfId="1" applyFont="1" applyBorder="1"/>
    <xf numFmtId="167" fontId="42" fillId="0" borderId="0" xfId="1" applyNumberFormat="1" applyFont="1" applyBorder="1" applyAlignment="1">
      <alignment vertical="top" wrapText="1"/>
    </xf>
    <xf numFmtId="164" fontId="49" fillId="0" borderId="0" xfId="1" applyFont="1" applyBorder="1"/>
    <xf numFmtId="164" fontId="50" fillId="0" borderId="0" xfId="1" applyFont="1" applyBorder="1"/>
    <xf numFmtId="167" fontId="42" fillId="0" borderId="0" xfId="1" applyNumberFormat="1" applyFont="1" applyBorder="1" applyAlignment="1">
      <alignment horizontal="left" wrapText="1"/>
    </xf>
    <xf numFmtId="167" fontId="42" fillId="0" borderId="1" xfId="1" applyNumberFormat="1" applyFont="1" applyBorder="1" applyAlignment="1">
      <alignment vertical="top" wrapText="1"/>
    </xf>
    <xf numFmtId="164" fontId="51" fillId="0" borderId="1" xfId="1" applyFont="1" applyBorder="1"/>
    <xf numFmtId="0" fontId="8" fillId="0" borderId="10" xfId="0" applyFont="1" applyFill="1" applyBorder="1" applyAlignment="1">
      <alignment horizontal="center"/>
    </xf>
    <xf numFmtId="0" fontId="52" fillId="0" borderId="0" xfId="0" applyFont="1"/>
    <xf numFmtId="0" fontId="53" fillId="0" borderId="0" xfId="0" applyFont="1" applyAlignment="1">
      <alignment horizontal="center" wrapText="1"/>
    </xf>
    <xf numFmtId="167" fontId="42" fillId="0" borderId="7" xfId="1" applyNumberFormat="1" applyFont="1" applyFill="1" applyBorder="1" applyAlignment="1">
      <alignment horizontal="center"/>
    </xf>
    <xf numFmtId="167" fontId="42" fillId="0" borderId="29" xfId="1" applyNumberFormat="1" applyFont="1" applyFill="1" applyBorder="1" applyAlignment="1">
      <alignment horizontal="center"/>
    </xf>
    <xf numFmtId="0" fontId="50" fillId="0" borderId="26" xfId="0" applyFont="1" applyBorder="1" applyAlignment="1">
      <alignment horizontal="center"/>
    </xf>
    <xf numFmtId="167" fontId="54" fillId="0" borderId="8" xfId="1" applyNumberFormat="1" applyFont="1" applyBorder="1" applyAlignment="1">
      <alignment vertical="top" wrapText="1"/>
    </xf>
    <xf numFmtId="1" fontId="1" fillId="0" borderId="8" xfId="1" applyNumberFormat="1" applyFont="1" applyBorder="1" applyAlignment="1">
      <alignment horizontal="center"/>
    </xf>
    <xf numFmtId="1" fontId="1" fillId="0" borderId="27" xfId="1" applyNumberFormat="1" applyFont="1" applyBorder="1" applyAlignment="1">
      <alignment horizontal="center"/>
    </xf>
    <xf numFmtId="0" fontId="50" fillId="0" borderId="24" xfId="0" applyFont="1" applyBorder="1" applyAlignment="1">
      <alignment horizontal="center"/>
    </xf>
    <xf numFmtId="167" fontId="54" fillId="0" borderId="1" xfId="1" applyNumberFormat="1" applyFont="1" applyBorder="1" applyAlignment="1">
      <alignment vertical="top" wrapText="1"/>
    </xf>
    <xf numFmtId="167" fontId="54" fillId="0" borderId="1" xfId="1" applyNumberFormat="1" applyFont="1" applyBorder="1" applyAlignment="1">
      <alignment horizontal="left" wrapText="1"/>
    </xf>
    <xf numFmtId="38" fontId="8" fillId="0" borderId="15" xfId="1" applyNumberFormat="1" applyFont="1" applyBorder="1" applyAlignment="1">
      <alignment horizontal="center"/>
    </xf>
    <xf numFmtId="38" fontId="8" fillId="0" borderId="39" xfId="1" applyNumberFormat="1" applyFont="1" applyBorder="1" applyAlignment="1">
      <alignment horizontal="center"/>
    </xf>
    <xf numFmtId="0" fontId="8" fillId="0" borderId="0" xfId="0" applyFont="1" applyBorder="1"/>
    <xf numFmtId="167" fontId="42" fillId="0" borderId="0" xfId="1" applyNumberFormat="1" applyFont="1" applyBorder="1" applyAlignment="1">
      <alignment horizontal="center"/>
    </xf>
    <xf numFmtId="1" fontId="8" fillId="0" borderId="0" xfId="1" applyNumberFormat="1" applyFont="1" applyBorder="1" applyAlignment="1">
      <alignment horizontal="center"/>
    </xf>
    <xf numFmtId="40" fontId="1" fillId="0" borderId="0" xfId="1" applyNumberFormat="1" applyFont="1" applyBorder="1"/>
    <xf numFmtId="0" fontId="25" fillId="0" borderId="11" xfId="0" applyFont="1" applyBorder="1" applyAlignment="1">
      <alignment horizontal="center"/>
    </xf>
    <xf numFmtId="0" fontId="25" fillId="0" borderId="20" xfId="0" applyFont="1" applyBorder="1" applyAlignment="1">
      <alignment horizontal="center"/>
    </xf>
    <xf numFmtId="0" fontId="25" fillId="0" borderId="8" xfId="0" applyFont="1" applyBorder="1"/>
    <xf numFmtId="0" fontId="25" fillId="0" borderId="5" xfId="0" applyFont="1" applyBorder="1" applyAlignment="1">
      <alignment horizontal="center"/>
    </xf>
    <xf numFmtId="0" fontId="25" fillId="0" borderId="41" xfId="0" applyFont="1" applyBorder="1"/>
    <xf numFmtId="164" fontId="49" fillId="0" borderId="45" xfId="1" applyFont="1" applyBorder="1"/>
    <xf numFmtId="164" fontId="38" fillId="0" borderId="45" xfId="1" applyFont="1" applyBorder="1"/>
    <xf numFmtId="0" fontId="8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167" fontId="42" fillId="0" borderId="1" xfId="1" applyNumberFormat="1" applyFont="1" applyFill="1" applyBorder="1" applyAlignment="1">
      <alignment horizontal="center"/>
    </xf>
    <xf numFmtId="167" fontId="42" fillId="0" borderId="0" xfId="1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56" fillId="0" borderId="14" xfId="0" applyFont="1" applyBorder="1" applyAlignment="1">
      <alignment horizontal="center"/>
    </xf>
    <xf numFmtId="0" fontId="56" fillId="0" borderId="15" xfId="0" applyFont="1" applyBorder="1" applyAlignment="1">
      <alignment horizontal="center"/>
    </xf>
    <xf numFmtId="0" fontId="57" fillId="0" borderId="19" xfId="0" applyFont="1" applyBorder="1" applyAlignment="1">
      <alignment horizontal="center"/>
    </xf>
    <xf numFmtId="0" fontId="57" fillId="0" borderId="20" xfId="0" applyFont="1" applyBorder="1"/>
    <xf numFmtId="0" fontId="57" fillId="0" borderId="20" xfId="0" applyFont="1" applyBorder="1" applyAlignment="1">
      <alignment horizontal="center"/>
    </xf>
    <xf numFmtId="0" fontId="57" fillId="0" borderId="21" xfId="0" applyFont="1" applyBorder="1" applyAlignment="1">
      <alignment horizontal="center"/>
    </xf>
    <xf numFmtId="0" fontId="57" fillId="0" borderId="22" xfId="0" applyFont="1" applyBorder="1" applyAlignment="1">
      <alignment horizontal="center"/>
    </xf>
    <xf numFmtId="0" fontId="57" fillId="0" borderId="1" xfId="0" applyFont="1" applyBorder="1"/>
    <xf numFmtId="0" fontId="57" fillId="0" borderId="5" xfId="0" applyFont="1" applyBorder="1" applyAlignment="1">
      <alignment horizontal="center"/>
    </xf>
    <xf numFmtId="0" fontId="57" fillId="0" borderId="23" xfId="0" applyFont="1" applyBorder="1" applyAlignment="1">
      <alignment horizontal="center"/>
    </xf>
    <xf numFmtId="49" fontId="58" fillId="0" borderId="24" xfId="0" applyNumberFormat="1" applyFont="1" applyBorder="1" applyAlignment="1">
      <alignment horizontal="center"/>
    </xf>
    <xf numFmtId="164" fontId="57" fillId="0" borderId="1" xfId="1" applyFont="1" applyBorder="1"/>
    <xf numFmtId="164" fontId="57" fillId="0" borderId="25" xfId="1" applyFont="1" applyBorder="1"/>
    <xf numFmtId="43" fontId="0" fillId="0" borderId="0" xfId="0" applyNumberFormat="1" applyBorder="1"/>
    <xf numFmtId="0" fontId="58" fillId="0" borderId="24" xfId="0" applyFont="1" applyBorder="1"/>
    <xf numFmtId="43" fontId="59" fillId="0" borderId="1" xfId="0" applyNumberFormat="1" applyFont="1" applyBorder="1"/>
    <xf numFmtId="0" fontId="59" fillId="0" borderId="1" xfId="0" applyFont="1" applyBorder="1"/>
    <xf numFmtId="164" fontId="59" fillId="0" borderId="1" xfId="0" applyNumberFormat="1" applyFont="1" applyBorder="1"/>
    <xf numFmtId="43" fontId="59" fillId="0" borderId="25" xfId="0" applyNumberFormat="1" applyFont="1" applyBorder="1"/>
    <xf numFmtId="0" fontId="58" fillId="0" borderId="26" xfId="0" applyFont="1" applyBorder="1" applyAlignment="1">
      <alignment horizontal="center"/>
    </xf>
    <xf numFmtId="37" fontId="59" fillId="0" borderId="8" xfId="0" applyNumberFormat="1" applyFont="1" applyBorder="1"/>
    <xf numFmtId="164" fontId="59" fillId="0" borderId="8" xfId="1" applyFont="1" applyBorder="1"/>
    <xf numFmtId="164" fontId="59" fillId="0" borderId="27" xfId="1" applyFont="1" applyBorder="1"/>
    <xf numFmtId="0" fontId="58" fillId="0" borderId="24" xfId="0" applyFont="1" applyBorder="1" applyAlignment="1">
      <alignment horizontal="center"/>
    </xf>
    <xf numFmtId="37" fontId="59" fillId="0" borderId="1" xfId="0" applyNumberFormat="1" applyFont="1" applyBorder="1"/>
    <xf numFmtId="164" fontId="59" fillId="0" borderId="1" xfId="1" applyFont="1" applyBorder="1"/>
    <xf numFmtId="164" fontId="59" fillId="0" borderId="25" xfId="1" applyFont="1" applyBorder="1"/>
    <xf numFmtId="0" fontId="58" fillId="0" borderId="28" xfId="0" applyFont="1" applyBorder="1" applyAlignment="1">
      <alignment horizontal="center"/>
    </xf>
    <xf numFmtId="37" fontId="59" fillId="0" borderId="7" xfId="0" applyNumberFormat="1" applyFont="1" applyBorder="1"/>
    <xf numFmtId="164" fontId="59" fillId="0" borderId="7" xfId="1" applyFont="1" applyBorder="1"/>
    <xf numFmtId="164" fontId="59" fillId="0" borderId="29" xfId="1" applyFont="1" applyBorder="1"/>
    <xf numFmtId="0" fontId="59" fillId="0" borderId="30" xfId="0" applyFont="1" applyBorder="1" applyAlignment="1">
      <alignment horizontal="center"/>
    </xf>
    <xf numFmtId="37" fontId="57" fillId="0" borderId="31" xfId="0" applyNumberFormat="1" applyFont="1" applyBorder="1"/>
    <xf numFmtId="164" fontId="57" fillId="0" borderId="31" xfId="1" applyFont="1" applyBorder="1"/>
    <xf numFmtId="164" fontId="57" fillId="0" borderId="32" xfId="1" applyFont="1" applyBorder="1"/>
    <xf numFmtId="0" fontId="59" fillId="0" borderId="30" xfId="0" applyFont="1" applyBorder="1"/>
    <xf numFmtId="37" fontId="57" fillId="0" borderId="33" xfId="0" applyNumberFormat="1" applyFont="1" applyBorder="1"/>
    <xf numFmtId="43" fontId="57" fillId="0" borderId="31" xfId="0" applyNumberFormat="1" applyFont="1" applyBorder="1"/>
    <xf numFmtId="0" fontId="57" fillId="0" borderId="36" xfId="0" applyFont="1" applyBorder="1" applyAlignment="1">
      <alignment horizontal="center"/>
    </xf>
    <xf numFmtId="0" fontId="57" fillId="0" borderId="37" xfId="0" applyFont="1" applyBorder="1" applyAlignment="1">
      <alignment horizontal="center"/>
    </xf>
    <xf numFmtId="0" fontId="0" fillId="0" borderId="25" xfId="0" applyBorder="1"/>
    <xf numFmtId="43" fontId="0" fillId="0" borderId="1" xfId="0" applyNumberFormat="1" applyBorder="1"/>
    <xf numFmtId="43" fontId="0" fillId="0" borderId="25" xfId="0" applyNumberFormat="1" applyBorder="1"/>
    <xf numFmtId="164" fontId="59" fillId="0" borderId="9" xfId="1" applyFont="1" applyBorder="1"/>
    <xf numFmtId="0" fontId="58" fillId="0" borderId="30" xfId="0" applyFont="1" applyBorder="1" applyAlignment="1">
      <alignment horizontal="center"/>
    </xf>
    <xf numFmtId="37" fontId="59" fillId="0" borderId="31" xfId="0" applyNumberFormat="1" applyFont="1" applyBorder="1"/>
    <xf numFmtId="43" fontId="0" fillId="0" borderId="7" xfId="0" applyNumberFormat="1" applyBorder="1"/>
    <xf numFmtId="43" fontId="0" fillId="0" borderId="29" xfId="0" applyNumberFormat="1" applyBorder="1"/>
    <xf numFmtId="43" fontId="0" fillId="0" borderId="31" xfId="0" applyNumberFormat="1" applyBorder="1"/>
    <xf numFmtId="43" fontId="0" fillId="0" borderId="32" xfId="0" applyNumberFormat="1" applyBorder="1"/>
    <xf numFmtId="43" fontId="29" fillId="0" borderId="0" xfId="0" applyNumberFormat="1" applyFont="1"/>
    <xf numFmtId="0" fontId="57" fillId="0" borderId="14" xfId="0" applyFont="1" applyBorder="1" applyAlignment="1">
      <alignment horizontal="center"/>
    </xf>
    <xf numFmtId="0" fontId="57" fillId="0" borderId="15" xfId="0" applyFont="1" applyBorder="1" applyAlignment="1">
      <alignment horizontal="center"/>
    </xf>
    <xf numFmtId="0" fontId="57" fillId="0" borderId="48" xfId="0" applyFont="1" applyBorder="1" applyAlignment="1">
      <alignment horizontal="center"/>
    </xf>
    <xf numFmtId="0" fontId="57" fillId="0" borderId="0" xfId="0" applyFont="1" applyBorder="1" applyAlignment="1">
      <alignment horizontal="center"/>
    </xf>
    <xf numFmtId="0" fontId="57" fillId="0" borderId="49" xfId="0" applyFont="1" applyBorder="1" applyAlignment="1">
      <alignment horizontal="center"/>
    </xf>
    <xf numFmtId="49" fontId="61" fillId="0" borderId="24" xfId="0" applyNumberFormat="1" applyFont="1" applyBorder="1" applyAlignment="1">
      <alignment horizontal="center"/>
    </xf>
    <xf numFmtId="164" fontId="57" fillId="0" borderId="50" xfId="1" applyFont="1" applyBorder="1"/>
    <xf numFmtId="0" fontId="62" fillId="0" borderId="1" xfId="0" applyFont="1" applyBorder="1"/>
    <xf numFmtId="0" fontId="62" fillId="0" borderId="25" xfId="0" applyFont="1" applyBorder="1"/>
    <xf numFmtId="43" fontId="62" fillId="0" borderId="1" xfId="0" applyNumberFormat="1" applyFont="1" applyBorder="1"/>
    <xf numFmtId="43" fontId="62" fillId="0" borderId="25" xfId="0" applyNumberFormat="1" applyFont="1" applyBorder="1"/>
    <xf numFmtId="164" fontId="57" fillId="0" borderId="50" xfId="1" applyFont="1" applyBorder="1" applyAlignment="1"/>
    <xf numFmtId="0" fontId="61" fillId="0" borderId="24" xfId="0" applyFont="1" applyBorder="1"/>
    <xf numFmtId="43" fontId="59" fillId="0" borderId="50" xfId="0" applyNumberFormat="1" applyFont="1" applyBorder="1"/>
    <xf numFmtId="0" fontId="61" fillId="0" borderId="24" xfId="0" applyFont="1" applyBorder="1" applyAlignment="1">
      <alignment horizontal="center"/>
    </xf>
    <xf numFmtId="164" fontId="59" fillId="0" borderId="50" xfId="1" applyFont="1" applyBorder="1"/>
    <xf numFmtId="0" fontId="61" fillId="0" borderId="40" xfId="0" applyFont="1" applyBorder="1" applyAlignment="1">
      <alignment horizontal="center"/>
    </xf>
    <xf numFmtId="164" fontId="59" fillId="0" borderId="51" xfId="1" applyFont="1" applyBorder="1"/>
    <xf numFmtId="0" fontId="61" fillId="0" borderId="22" xfId="0" applyFont="1" applyBorder="1" applyAlignment="1">
      <alignment horizontal="center"/>
    </xf>
    <xf numFmtId="37" fontId="59" fillId="0" borderId="5" xfId="0" applyNumberFormat="1" applyFont="1" applyBorder="1"/>
    <xf numFmtId="43" fontId="62" fillId="0" borderId="9" xfId="0" applyNumberFormat="1" applyFont="1" applyBorder="1"/>
    <xf numFmtId="43" fontId="62" fillId="0" borderId="38" xfId="0" applyNumberFormat="1" applyFont="1" applyBorder="1"/>
    <xf numFmtId="0" fontId="59" fillId="0" borderId="14" xfId="0" applyFont="1" applyBorder="1" applyAlignment="1">
      <alignment horizontal="center"/>
    </xf>
    <xf numFmtId="37" fontId="57" fillId="0" borderId="15" xfId="0" applyNumberFormat="1" applyFont="1" applyBorder="1"/>
    <xf numFmtId="164" fontId="57" fillId="0" borderId="15" xfId="1" applyFont="1" applyBorder="1"/>
    <xf numFmtId="164" fontId="57" fillId="0" borderId="34" xfId="1" applyFont="1" applyBorder="1"/>
    <xf numFmtId="164" fontId="57" fillId="0" borderId="39" xfId="1" applyFont="1" applyBorder="1"/>
    <xf numFmtId="43" fontId="57" fillId="0" borderId="52" xfId="0" applyNumberFormat="1" applyFont="1" applyBorder="1"/>
    <xf numFmtId="43" fontId="57" fillId="0" borderId="32" xfId="0" applyNumberFormat="1" applyFont="1" applyBorder="1"/>
    <xf numFmtId="0" fontId="55" fillId="0" borderId="0" xfId="0" applyFont="1"/>
    <xf numFmtId="0" fontId="63" fillId="0" borderId="1" xfId="0" applyFont="1" applyBorder="1" applyAlignment="1">
      <alignment horizontal="center"/>
    </xf>
    <xf numFmtId="0" fontId="63" fillId="0" borderId="1" xfId="0" applyFont="1" applyBorder="1"/>
    <xf numFmtId="49" fontId="64" fillId="0" borderId="1" xfId="0" applyNumberFormat="1" applyFont="1" applyBorder="1" applyAlignment="1">
      <alignment horizontal="center"/>
    </xf>
    <xf numFmtId="164" fontId="63" fillId="0" borderId="1" xfId="1" applyFont="1" applyBorder="1"/>
    <xf numFmtId="0" fontId="64" fillId="0" borderId="1" xfId="0" applyFont="1" applyBorder="1"/>
    <xf numFmtId="43" fontId="64" fillId="0" borderId="1" xfId="0" applyNumberFormat="1" applyFont="1" applyBorder="1"/>
    <xf numFmtId="0" fontId="31" fillId="0" borderId="1" xfId="0" applyFont="1" applyBorder="1" applyAlignment="1">
      <alignment horizontal="center"/>
    </xf>
    <xf numFmtId="37" fontId="64" fillId="0" borderId="8" xfId="0" applyNumberFormat="1" applyFont="1" applyBorder="1"/>
    <xf numFmtId="0" fontId="55" fillId="0" borderId="1" xfId="0" applyFont="1" applyBorder="1"/>
    <xf numFmtId="167" fontId="65" fillId="0" borderId="0" xfId="1" applyNumberFormat="1" applyFont="1" applyBorder="1" applyAlignment="1">
      <alignment horizontal="center"/>
    </xf>
    <xf numFmtId="167" fontId="55" fillId="0" borderId="0" xfId="1" applyNumberFormat="1" applyFont="1" applyBorder="1"/>
    <xf numFmtId="39" fontId="55" fillId="0" borderId="0" xfId="1" applyNumberFormat="1" applyFont="1" applyBorder="1"/>
    <xf numFmtId="167" fontId="65" fillId="0" borderId="7" xfId="1" applyNumberFormat="1" applyFont="1" applyFill="1" applyBorder="1" applyAlignment="1">
      <alignment horizontal="center"/>
    </xf>
    <xf numFmtId="167" fontId="65" fillId="0" borderId="29" xfId="1" applyNumberFormat="1" applyFont="1" applyFill="1" applyBorder="1" applyAlignment="1">
      <alignment horizontal="center"/>
    </xf>
    <xf numFmtId="0" fontId="37" fillId="0" borderId="26" xfId="0" applyFont="1" applyBorder="1" applyAlignment="1">
      <alignment horizontal="center"/>
    </xf>
    <xf numFmtId="167" fontId="66" fillId="0" borderId="8" xfId="1" applyNumberFormat="1" applyFont="1" applyBorder="1" applyAlignment="1">
      <alignment vertical="top" wrapText="1"/>
    </xf>
    <xf numFmtId="1" fontId="55" fillId="0" borderId="8" xfId="1" applyNumberFormat="1" applyFont="1" applyBorder="1" applyAlignment="1">
      <alignment horizontal="center"/>
    </xf>
    <xf numFmtId="1" fontId="55" fillId="0" borderId="27" xfId="1" applyNumberFormat="1" applyFont="1" applyBorder="1" applyAlignment="1">
      <alignment horizontal="center"/>
    </xf>
    <xf numFmtId="0" fontId="37" fillId="0" borderId="24" xfId="0" applyFont="1" applyBorder="1" applyAlignment="1">
      <alignment horizontal="center"/>
    </xf>
    <xf numFmtId="167" fontId="66" fillId="0" borderId="1" xfId="1" applyNumberFormat="1" applyFont="1" applyBorder="1" applyAlignment="1">
      <alignment vertical="top" wrapText="1"/>
    </xf>
    <xf numFmtId="167" fontId="66" fillId="0" borderId="1" xfId="1" applyNumberFormat="1" applyFont="1" applyBorder="1" applyAlignment="1">
      <alignment horizontal="left" wrapText="1"/>
    </xf>
    <xf numFmtId="167" fontId="36" fillId="0" borderId="15" xfId="1" applyNumberFormat="1" applyFont="1" applyBorder="1" applyAlignment="1">
      <alignment horizontal="center"/>
    </xf>
    <xf numFmtId="167" fontId="36" fillId="0" borderId="39" xfId="1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57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56" fillId="0" borderId="16" xfId="0" applyFont="1" applyBorder="1" applyAlignment="1">
      <alignment horizontal="center"/>
    </xf>
    <xf numFmtId="0" fontId="57" fillId="0" borderId="34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0" fontId="32" fillId="0" borderId="0" xfId="0" applyFont="1" applyAlignment="1">
      <alignment horizontal="center"/>
    </xf>
    <xf numFmtId="167" fontId="42" fillId="0" borderId="1" xfId="1" applyNumberFormat="1" applyFont="1" applyFill="1" applyBorder="1" applyAlignment="1">
      <alignment horizontal="center"/>
    </xf>
    <xf numFmtId="167" fontId="42" fillId="0" borderId="0" xfId="1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57" fillId="0" borderId="3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7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56" fillId="0" borderId="1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167" fontId="42" fillId="0" borderId="1" xfId="1" applyNumberFormat="1" applyFont="1" applyFill="1" applyBorder="1" applyAlignment="1">
      <alignment horizontal="center"/>
    </xf>
    <xf numFmtId="167" fontId="42" fillId="0" borderId="0" xfId="1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/>
    </xf>
    <xf numFmtId="0" fontId="57" fillId="0" borderId="5" xfId="0" applyFont="1" applyBorder="1"/>
    <xf numFmtId="49" fontId="59" fillId="0" borderId="24" xfId="0" applyNumberFormat="1" applyFont="1" applyBorder="1" applyAlignment="1">
      <alignment horizontal="center"/>
    </xf>
    <xf numFmtId="0" fontId="59" fillId="0" borderId="24" xfId="0" applyFont="1" applyBorder="1"/>
    <xf numFmtId="37" fontId="18" fillId="0" borderId="1" xfId="0" applyNumberFormat="1" applyFont="1" applyBorder="1"/>
    <xf numFmtId="37" fontId="18" fillId="0" borderId="7" xfId="0" applyNumberFormat="1" applyFont="1" applyBorder="1"/>
    <xf numFmtId="0" fontId="57" fillId="0" borderId="36" xfId="0" applyFont="1" applyBorder="1"/>
    <xf numFmtId="0" fontId="59" fillId="0" borderId="24" xfId="0" applyFont="1" applyBorder="1" applyAlignment="1">
      <alignment horizontal="center"/>
    </xf>
    <xf numFmtId="0" fontId="59" fillId="0" borderId="40" xfId="0" applyFont="1" applyBorder="1" applyAlignment="1">
      <alignment horizontal="center"/>
    </xf>
    <xf numFmtId="0" fontId="59" fillId="0" borderId="22" xfId="0" applyFont="1" applyBorder="1" applyAlignment="1">
      <alignment horizontal="center"/>
    </xf>
    <xf numFmtId="0" fontId="32" fillId="0" borderId="0" xfId="0" applyFont="1"/>
    <xf numFmtId="0" fontId="25" fillId="0" borderId="1" xfId="0" applyFont="1" applyBorder="1" applyAlignment="1">
      <alignment horizontal="center"/>
    </xf>
    <xf numFmtId="49" fontId="26" fillId="0" borderId="1" xfId="0" applyNumberFormat="1" applyFont="1" applyBorder="1" applyAlignment="1">
      <alignment horizontal="center"/>
    </xf>
    <xf numFmtId="164" fontId="29" fillId="0" borderId="0" xfId="0" applyNumberFormat="1" applyFont="1"/>
    <xf numFmtId="164" fontId="67" fillId="0" borderId="0" xfId="0" applyNumberFormat="1" applyFont="1"/>
    <xf numFmtId="43" fontId="68" fillId="0" borderId="0" xfId="0" applyNumberFormat="1" applyFont="1"/>
    <xf numFmtId="0" fontId="28" fillId="0" borderId="1" xfId="0" applyFont="1" applyBorder="1" applyAlignment="1">
      <alignment horizontal="center"/>
    </xf>
    <xf numFmtId="164" fontId="29" fillId="0" borderId="0" xfId="1" applyFont="1"/>
    <xf numFmtId="40" fontId="32" fillId="0" borderId="0" xfId="0" applyNumberFormat="1" applyFont="1"/>
    <xf numFmtId="164" fontId="25" fillId="0" borderId="0" xfId="1" applyFont="1" applyBorder="1"/>
    <xf numFmtId="164" fontId="46" fillId="0" borderId="0" xfId="0" applyNumberFormat="1" applyFont="1"/>
    <xf numFmtId="43" fontId="28" fillId="0" borderId="0" xfId="0" applyNumberFormat="1" applyFont="1"/>
    <xf numFmtId="0" fontId="32" fillId="0" borderId="0" xfId="0" applyFont="1" applyAlignment="1">
      <alignment horizontal="right"/>
    </xf>
    <xf numFmtId="0" fontId="29" fillId="0" borderId="0" xfId="0" applyFont="1" applyBorder="1"/>
    <xf numFmtId="0" fontId="29" fillId="0" borderId="0" xfId="0" applyFont="1" applyAlignment="1">
      <alignment horizontal="center" wrapText="1"/>
    </xf>
    <xf numFmtId="0" fontId="29" fillId="0" borderId="0" xfId="0" applyFont="1" applyAlignment="1">
      <alignment horizontal="right"/>
    </xf>
    <xf numFmtId="49" fontId="23" fillId="0" borderId="1" xfId="0" applyNumberFormat="1" applyFont="1" applyFill="1" applyBorder="1" applyAlignment="1">
      <alignment horizontal="center"/>
    </xf>
    <xf numFmtId="0" fontId="23" fillId="0" borderId="1" xfId="0" applyFont="1" applyFill="1" applyBorder="1"/>
    <xf numFmtId="0" fontId="27" fillId="0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57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56" fillId="0" borderId="16" xfId="0" applyFont="1" applyBorder="1" applyAlignment="1">
      <alignment horizontal="center"/>
    </xf>
    <xf numFmtId="0" fontId="57" fillId="0" borderId="34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167" fontId="42" fillId="0" borderId="1" xfId="1" applyNumberFormat="1" applyFont="1" applyFill="1" applyBorder="1" applyAlignment="1">
      <alignment horizontal="center"/>
    </xf>
    <xf numFmtId="167" fontId="42" fillId="0" borderId="0" xfId="1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58" fillId="0" borderId="24" xfId="0" applyFont="1" applyFill="1" applyBorder="1" applyAlignment="1">
      <alignment horizontal="center"/>
    </xf>
    <xf numFmtId="0" fontId="58" fillId="0" borderId="30" xfId="0" applyFont="1" applyFill="1" applyBorder="1" applyAlignment="1">
      <alignment horizontal="center"/>
    </xf>
    <xf numFmtId="43" fontId="30" fillId="0" borderId="0" xfId="0" applyNumberFormat="1" applyFont="1"/>
    <xf numFmtId="49" fontId="23" fillId="3" borderId="1" xfId="0" applyNumberFormat="1" applyFont="1" applyFill="1" applyBorder="1" applyAlignment="1">
      <alignment horizontal="center"/>
    </xf>
    <xf numFmtId="0" fontId="23" fillId="3" borderId="1" xfId="0" applyFont="1" applyFill="1" applyBorder="1"/>
    <xf numFmtId="0" fontId="27" fillId="3" borderId="1" xfId="0" applyFont="1" applyFill="1" applyBorder="1" applyAlignment="1">
      <alignment horizontal="center"/>
    </xf>
    <xf numFmtId="0" fontId="56" fillId="0" borderId="34" xfId="0" applyFont="1" applyBorder="1" applyAlignment="1">
      <alignment horizontal="center"/>
    </xf>
    <xf numFmtId="0" fontId="56" fillId="0" borderId="12" xfId="0" applyFont="1" applyBorder="1" applyAlignment="1">
      <alignment horizontal="center"/>
    </xf>
    <xf numFmtId="0" fontId="63" fillId="0" borderId="1" xfId="0" applyFont="1" applyBorder="1" applyAlignment="1">
      <alignment horizontal="center" wrapText="1"/>
    </xf>
    <xf numFmtId="0" fontId="60" fillId="0" borderId="13" xfId="0" applyFont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57" fillId="0" borderId="34" xfId="0" applyFont="1" applyBorder="1" applyAlignment="1">
      <alignment horizontal="center"/>
    </xf>
    <xf numFmtId="0" fontId="57" fillId="0" borderId="35" xfId="0" applyFont="1" applyBorder="1" applyAlignment="1">
      <alignment horizontal="center"/>
    </xf>
    <xf numFmtId="0" fontId="57" fillId="0" borderId="47" xfId="0" applyFont="1" applyBorder="1" applyAlignment="1">
      <alignment horizontal="center"/>
    </xf>
    <xf numFmtId="0" fontId="57" fillId="0" borderId="34" xfId="0" applyFont="1" applyBorder="1" applyAlignment="1">
      <alignment horizontal="center" wrapText="1"/>
    </xf>
    <xf numFmtId="0" fontId="57" fillId="0" borderId="47" xfId="0" applyFont="1" applyBorder="1" applyAlignment="1">
      <alignment horizontal="center" wrapText="1"/>
    </xf>
    <xf numFmtId="0" fontId="8" fillId="0" borderId="0" xfId="0" applyFont="1" applyBorder="1" applyAlignment="1">
      <alignment horizontal="center"/>
    </xf>
    <xf numFmtId="0" fontId="57" fillId="0" borderId="16" xfId="0" applyFont="1" applyBorder="1" applyAlignment="1">
      <alignment horizontal="center"/>
    </xf>
    <xf numFmtId="0" fontId="57" fillId="0" borderId="18" xfId="0" applyFont="1" applyBorder="1" applyAlignment="1">
      <alignment horizontal="center"/>
    </xf>
    <xf numFmtId="0" fontId="57" fillId="0" borderId="17" xfId="0" applyFont="1" applyBorder="1" applyAlignment="1">
      <alignment horizontal="center"/>
    </xf>
    <xf numFmtId="0" fontId="57" fillId="0" borderId="16" xfId="0" applyFont="1" applyBorder="1" applyAlignment="1">
      <alignment horizontal="center" wrapText="1"/>
    </xf>
    <xf numFmtId="0" fontId="57" fillId="0" borderId="17" xfId="0" applyFont="1" applyBorder="1" applyAlignment="1">
      <alignment horizontal="center" wrapText="1"/>
    </xf>
    <xf numFmtId="0" fontId="8" fillId="0" borderId="16" xfId="0" applyFont="1" applyBorder="1" applyAlignment="1">
      <alignment horizontal="center"/>
    </xf>
    <xf numFmtId="0" fontId="8" fillId="0" borderId="46" xfId="0" applyFont="1" applyBorder="1" applyAlignment="1">
      <alignment horizontal="center"/>
    </xf>
    <xf numFmtId="0" fontId="56" fillId="0" borderId="16" xfId="0" applyFont="1" applyBorder="1" applyAlignment="1">
      <alignment horizontal="center"/>
    </xf>
    <xf numFmtId="0" fontId="56" fillId="0" borderId="17" xfId="0" applyFont="1" applyBorder="1" applyAlignment="1">
      <alignment horizontal="center"/>
    </xf>
    <xf numFmtId="0" fontId="56" fillId="0" borderId="18" xfId="0" applyFont="1" applyBorder="1" applyAlignment="1">
      <alignment horizontal="center"/>
    </xf>
    <xf numFmtId="0" fontId="56" fillId="0" borderId="11" xfId="0" applyFont="1" applyBorder="1" applyAlignment="1">
      <alignment horizontal="center" wrapText="1"/>
    </xf>
    <xf numFmtId="0" fontId="56" fillId="0" borderId="12" xfId="0" applyFont="1" applyBorder="1" applyAlignment="1">
      <alignment horizontal="center" wrapText="1"/>
    </xf>
    <xf numFmtId="0" fontId="19" fillId="0" borderId="11" xfId="0" applyFont="1" applyFill="1" applyBorder="1" applyAlignment="1">
      <alignment horizontal="center"/>
    </xf>
    <xf numFmtId="0" fontId="19" fillId="0" borderId="12" xfId="0" applyFont="1" applyFill="1" applyBorder="1" applyAlignment="1">
      <alignment horizont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20" fillId="0" borderId="0" xfId="5" applyAlignment="1">
      <alignment horizontal="center"/>
    </xf>
    <xf numFmtId="0" fontId="21" fillId="0" borderId="13" xfId="0" applyFont="1" applyBorder="1" applyAlignment="1">
      <alignment horizontal="center"/>
    </xf>
    <xf numFmtId="0" fontId="25" fillId="0" borderId="1" xfId="0" applyFont="1" applyBorder="1" applyAlignment="1">
      <alignment horizontal="center" wrapText="1"/>
    </xf>
    <xf numFmtId="0" fontId="32" fillId="0" borderId="0" xfId="0" applyFont="1" applyAlignment="1">
      <alignment wrapText="1"/>
    </xf>
    <xf numFmtId="0" fontId="29" fillId="0" borderId="0" xfId="0" applyFont="1" applyAlignment="1">
      <alignment horizontal="center" vertical="center" wrapText="1"/>
    </xf>
    <xf numFmtId="0" fontId="8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22" fillId="0" borderId="16" xfId="0" applyFont="1" applyBorder="1" applyAlignment="1">
      <alignment horizontal="center"/>
    </xf>
    <xf numFmtId="0" fontId="22" fillId="0" borderId="17" xfId="0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32" fillId="0" borderId="13" xfId="0" applyFont="1" applyBorder="1" applyAlignment="1">
      <alignment horizontal="center"/>
    </xf>
    <xf numFmtId="0" fontId="32" fillId="0" borderId="11" xfId="0" applyFont="1" applyBorder="1" applyAlignment="1">
      <alignment horizontal="center"/>
    </xf>
    <xf numFmtId="0" fontId="32" fillId="0" borderId="12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167" fontId="42" fillId="0" borderId="9" xfId="1" applyNumberFormat="1" applyFont="1" applyFill="1" applyBorder="1" applyAlignment="1">
      <alignment horizontal="center" vertical="center" wrapText="1"/>
    </xf>
    <xf numFmtId="167" fontId="42" fillId="0" borderId="8" xfId="1" applyNumberFormat="1" applyFont="1" applyFill="1" applyBorder="1" applyAlignment="1">
      <alignment horizontal="center" vertical="center" wrapText="1"/>
    </xf>
    <xf numFmtId="167" fontId="42" fillId="0" borderId="1" xfId="1" applyNumberFormat="1" applyFont="1" applyFill="1" applyBorder="1" applyAlignment="1">
      <alignment horizontal="center" wrapText="1"/>
    </xf>
    <xf numFmtId="167" fontId="41" fillId="0" borderId="1" xfId="1" applyNumberFormat="1" applyFont="1" applyFill="1" applyBorder="1" applyAlignment="1">
      <alignment horizontal="center"/>
    </xf>
    <xf numFmtId="167" fontId="21" fillId="0" borderId="0" xfId="1" applyNumberFormat="1" applyFont="1" applyFill="1" applyBorder="1" applyAlignment="1">
      <alignment horizontal="center" wrapText="1"/>
    </xf>
    <xf numFmtId="167" fontId="41" fillId="0" borderId="9" xfId="1" applyNumberFormat="1" applyFont="1" applyFill="1" applyBorder="1" applyAlignment="1">
      <alignment horizontal="center" vertical="center" wrapText="1"/>
    </xf>
    <xf numFmtId="167" fontId="41" fillId="0" borderId="8" xfId="1" applyNumberFormat="1" applyFont="1" applyFill="1" applyBorder="1" applyAlignment="1">
      <alignment horizontal="center" vertical="center" wrapText="1"/>
    </xf>
    <xf numFmtId="167" fontId="41" fillId="0" borderId="1" xfId="1" applyNumberFormat="1" applyFont="1" applyFill="1" applyBorder="1" applyAlignment="1">
      <alignment horizontal="center" wrapText="1"/>
    </xf>
    <xf numFmtId="167" fontId="42" fillId="0" borderId="1" xfId="1" applyNumberFormat="1" applyFont="1" applyFill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0" fillId="0" borderId="0" xfId="0" applyAlignment="1">
      <alignment horizontal="center"/>
    </xf>
    <xf numFmtId="167" fontId="42" fillId="0" borderId="20" xfId="1" applyNumberFormat="1" applyFont="1" applyFill="1" applyBorder="1" applyAlignment="1">
      <alignment horizontal="center"/>
    </xf>
    <xf numFmtId="167" fontId="42" fillId="0" borderId="21" xfId="1" applyNumberFormat="1" applyFont="1" applyFill="1" applyBorder="1" applyAlignment="1">
      <alignment horizontal="center"/>
    </xf>
    <xf numFmtId="167" fontId="42" fillId="0" borderId="11" xfId="1" applyNumberFormat="1" applyFont="1" applyBorder="1" applyAlignment="1">
      <alignment horizontal="center"/>
    </xf>
    <xf numFmtId="167" fontId="42" fillId="0" borderId="35" xfId="1" applyNumberFormat="1" applyFont="1" applyBorder="1" applyAlignment="1">
      <alignment horizontal="center"/>
    </xf>
    <xf numFmtId="0" fontId="36" fillId="0" borderId="1" xfId="0" applyFont="1" applyBorder="1" applyAlignment="1">
      <alignment horizontal="center"/>
    </xf>
    <xf numFmtId="167" fontId="65" fillId="0" borderId="43" xfId="1" applyNumberFormat="1" applyFont="1" applyFill="1" applyBorder="1" applyAlignment="1">
      <alignment horizontal="center" vertical="center" wrapText="1"/>
    </xf>
    <xf numFmtId="167" fontId="65" fillId="0" borderId="6" xfId="1" applyNumberFormat="1" applyFont="1" applyFill="1" applyBorder="1" applyAlignment="1">
      <alignment horizontal="center" vertical="center" wrapText="1"/>
    </xf>
    <xf numFmtId="167" fontId="65" fillId="0" borderId="20" xfId="1" applyNumberFormat="1" applyFont="1" applyFill="1" applyBorder="1" applyAlignment="1">
      <alignment horizontal="center"/>
    </xf>
    <xf numFmtId="167" fontId="65" fillId="0" borderId="21" xfId="1" applyNumberFormat="1" applyFont="1" applyFill="1" applyBorder="1" applyAlignment="1">
      <alignment horizontal="center"/>
    </xf>
    <xf numFmtId="167" fontId="65" fillId="0" borderId="11" xfId="1" applyNumberFormat="1" applyFont="1" applyBorder="1" applyAlignment="1">
      <alignment horizontal="center"/>
    </xf>
    <xf numFmtId="167" fontId="65" fillId="0" borderId="35" xfId="1" applyNumberFormat="1" applyFont="1" applyBorder="1" applyAlignment="1">
      <alignment horizontal="center"/>
    </xf>
    <xf numFmtId="167" fontId="42" fillId="0" borderId="0" xfId="1" applyNumberFormat="1" applyFont="1" applyFill="1" applyBorder="1" applyAlignment="1">
      <alignment horizontal="center" wrapText="1"/>
    </xf>
    <xf numFmtId="0" fontId="8" fillId="0" borderId="42" xfId="0" applyFont="1" applyBorder="1" applyAlignment="1">
      <alignment horizontal="center"/>
    </xf>
    <xf numFmtId="0" fontId="8" fillId="0" borderId="44" xfId="0" applyFont="1" applyBorder="1" applyAlignment="1">
      <alignment horizontal="center"/>
    </xf>
    <xf numFmtId="167" fontId="42" fillId="0" borderId="43" xfId="1" applyNumberFormat="1" applyFont="1" applyFill="1" applyBorder="1" applyAlignment="1">
      <alignment horizontal="center" vertical="center" wrapText="1"/>
    </xf>
    <xf numFmtId="167" fontId="42" fillId="0" borderId="6" xfId="1" applyNumberFormat="1" applyFont="1" applyFill="1" applyBorder="1" applyAlignment="1">
      <alignment horizontal="center" vertical="center" wrapText="1"/>
    </xf>
    <xf numFmtId="167" fontId="42" fillId="0" borderId="20" xfId="1" applyNumberFormat="1" applyFont="1" applyFill="1" applyBorder="1" applyAlignment="1">
      <alignment horizontal="center" wrapText="1"/>
    </xf>
    <xf numFmtId="0" fontId="3" fillId="0" borderId="0" xfId="2" applyFont="1" applyBorder="1" applyAlignment="1">
      <alignment horizontal="center"/>
    </xf>
    <xf numFmtId="0" fontId="9" fillId="0" borderId="0" xfId="2" applyFont="1" applyFill="1" applyBorder="1" applyAlignment="1">
      <alignment horizontal="center"/>
    </xf>
    <xf numFmtId="0" fontId="9" fillId="0" borderId="2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center" vertical="center" wrapText="1"/>
    </xf>
    <xf numFmtId="37" fontId="10" fillId="2" borderId="1" xfId="2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64" fontId="57" fillId="0" borderId="52" xfId="1" applyFont="1" applyBorder="1"/>
    <xf numFmtId="164" fontId="57" fillId="0" borderId="10" xfId="1" applyFont="1" applyBorder="1"/>
  </cellXfs>
  <cellStyles count="7">
    <cellStyle name="Hipervínculo" xfId="5" builtinId="8"/>
    <cellStyle name="Millares 2" xfId="1"/>
    <cellStyle name="Millares 3" xfId="3"/>
    <cellStyle name="Millares 4" xfId="4"/>
    <cellStyle name="Millares 6" xfId="6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5425" y="180975"/>
          <a:ext cx="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952500</xdr:colOff>
      <xdr:row>0</xdr:row>
      <xdr:rowOff>180975</xdr:rowOff>
    </xdr:from>
    <xdr:to>
      <xdr:col>11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0875" y="180975"/>
          <a:ext cx="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952500</xdr:colOff>
      <xdr:row>0</xdr:row>
      <xdr:rowOff>180975</xdr:rowOff>
    </xdr:from>
    <xdr:to>
      <xdr:col>11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952500</xdr:colOff>
      <xdr:row>0</xdr:row>
      <xdr:rowOff>180975</xdr:rowOff>
    </xdr:from>
    <xdr:to>
      <xdr:col>11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8075" y="209550"/>
          <a:ext cx="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5425" y="209550"/>
          <a:ext cx="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09550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09550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9"/>
  <sheetViews>
    <sheetView topLeftCell="A90" workbookViewId="0">
      <selection activeCell="C203" sqref="C203"/>
    </sheetView>
  </sheetViews>
  <sheetFormatPr baseColWidth="10" defaultRowHeight="15" x14ac:dyDescent="0.25"/>
  <cols>
    <col min="1" max="1" width="4" customWidth="1"/>
    <col min="2" max="2" width="48.140625" customWidth="1"/>
    <col min="3" max="4" width="13.7109375" customWidth="1"/>
    <col min="5" max="5" width="13.7109375" hidden="1" customWidth="1"/>
    <col min="6" max="6" width="14.5703125" hidden="1" customWidth="1"/>
    <col min="7" max="7" width="15.140625" hidden="1" customWidth="1"/>
    <col min="8" max="10" width="13.5703125" hidden="1" customWidth="1"/>
    <col min="11" max="14" width="14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0" width="13.7109375" customWidth="1"/>
    <col min="261" max="266" width="0" hidden="1" customWidth="1"/>
    <col min="267" max="270" width="14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6" width="13.7109375" customWidth="1"/>
    <col min="517" max="522" width="0" hidden="1" customWidth="1"/>
    <col min="523" max="526" width="14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2" width="13.7109375" customWidth="1"/>
    <col min="773" max="778" width="0" hidden="1" customWidth="1"/>
    <col min="779" max="782" width="14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8" width="13.7109375" customWidth="1"/>
    <col min="1029" max="1034" width="0" hidden="1" customWidth="1"/>
    <col min="1035" max="1038" width="14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4" width="13.7109375" customWidth="1"/>
    <col min="1285" max="1290" width="0" hidden="1" customWidth="1"/>
    <col min="1291" max="1294" width="14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0" width="13.7109375" customWidth="1"/>
    <col min="1541" max="1546" width="0" hidden="1" customWidth="1"/>
    <col min="1547" max="1550" width="14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6" width="13.7109375" customWidth="1"/>
    <col min="1797" max="1802" width="0" hidden="1" customWidth="1"/>
    <col min="1803" max="1806" width="14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2" width="13.7109375" customWidth="1"/>
    <col min="2053" max="2058" width="0" hidden="1" customWidth="1"/>
    <col min="2059" max="2062" width="14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8" width="13.7109375" customWidth="1"/>
    <col min="2309" max="2314" width="0" hidden="1" customWidth="1"/>
    <col min="2315" max="2318" width="14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4" width="13.7109375" customWidth="1"/>
    <col min="2565" max="2570" width="0" hidden="1" customWidth="1"/>
    <col min="2571" max="2574" width="14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0" width="13.7109375" customWidth="1"/>
    <col min="2821" max="2826" width="0" hidden="1" customWidth="1"/>
    <col min="2827" max="2830" width="14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6" width="13.7109375" customWidth="1"/>
    <col min="3077" max="3082" width="0" hidden="1" customWidth="1"/>
    <col min="3083" max="3086" width="14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2" width="13.7109375" customWidth="1"/>
    <col min="3333" max="3338" width="0" hidden="1" customWidth="1"/>
    <col min="3339" max="3342" width="14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8" width="13.7109375" customWidth="1"/>
    <col min="3589" max="3594" width="0" hidden="1" customWidth="1"/>
    <col min="3595" max="3598" width="14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4" width="13.7109375" customWidth="1"/>
    <col min="3845" max="3850" width="0" hidden="1" customWidth="1"/>
    <col min="3851" max="3854" width="14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0" width="13.7109375" customWidth="1"/>
    <col min="4101" max="4106" width="0" hidden="1" customWidth="1"/>
    <col min="4107" max="4110" width="14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6" width="13.7109375" customWidth="1"/>
    <col min="4357" max="4362" width="0" hidden="1" customWidth="1"/>
    <col min="4363" max="4366" width="14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2" width="13.7109375" customWidth="1"/>
    <col min="4613" max="4618" width="0" hidden="1" customWidth="1"/>
    <col min="4619" max="4622" width="14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8" width="13.7109375" customWidth="1"/>
    <col min="4869" max="4874" width="0" hidden="1" customWidth="1"/>
    <col min="4875" max="4878" width="14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4" width="13.7109375" customWidth="1"/>
    <col min="5125" max="5130" width="0" hidden="1" customWidth="1"/>
    <col min="5131" max="5134" width="14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0" width="13.7109375" customWidth="1"/>
    <col min="5381" max="5386" width="0" hidden="1" customWidth="1"/>
    <col min="5387" max="5390" width="14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6" width="13.7109375" customWidth="1"/>
    <col min="5637" max="5642" width="0" hidden="1" customWidth="1"/>
    <col min="5643" max="5646" width="14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2" width="13.7109375" customWidth="1"/>
    <col min="5893" max="5898" width="0" hidden="1" customWidth="1"/>
    <col min="5899" max="5902" width="14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8" width="13.7109375" customWidth="1"/>
    <col min="6149" max="6154" width="0" hidden="1" customWidth="1"/>
    <col min="6155" max="6158" width="14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4" width="13.7109375" customWidth="1"/>
    <col min="6405" max="6410" width="0" hidden="1" customWidth="1"/>
    <col min="6411" max="6414" width="14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0" width="13.7109375" customWidth="1"/>
    <col min="6661" max="6666" width="0" hidden="1" customWidth="1"/>
    <col min="6667" max="6670" width="14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6" width="13.7109375" customWidth="1"/>
    <col min="6917" max="6922" width="0" hidden="1" customWidth="1"/>
    <col min="6923" max="6926" width="14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2" width="13.7109375" customWidth="1"/>
    <col min="7173" max="7178" width="0" hidden="1" customWidth="1"/>
    <col min="7179" max="7182" width="14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8" width="13.7109375" customWidth="1"/>
    <col min="7429" max="7434" width="0" hidden="1" customWidth="1"/>
    <col min="7435" max="7438" width="14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4" width="13.7109375" customWidth="1"/>
    <col min="7685" max="7690" width="0" hidden="1" customWidth="1"/>
    <col min="7691" max="7694" width="14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0" width="13.7109375" customWidth="1"/>
    <col min="7941" max="7946" width="0" hidden="1" customWidth="1"/>
    <col min="7947" max="7950" width="14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6" width="13.7109375" customWidth="1"/>
    <col min="8197" max="8202" width="0" hidden="1" customWidth="1"/>
    <col min="8203" max="8206" width="14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2" width="13.7109375" customWidth="1"/>
    <col min="8453" max="8458" width="0" hidden="1" customWidth="1"/>
    <col min="8459" max="8462" width="14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8" width="13.7109375" customWidth="1"/>
    <col min="8709" max="8714" width="0" hidden="1" customWidth="1"/>
    <col min="8715" max="8718" width="14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4" width="13.7109375" customWidth="1"/>
    <col min="8965" max="8970" width="0" hidden="1" customWidth="1"/>
    <col min="8971" max="8974" width="14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0" width="13.7109375" customWidth="1"/>
    <col min="9221" max="9226" width="0" hidden="1" customWidth="1"/>
    <col min="9227" max="9230" width="14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6" width="13.7109375" customWidth="1"/>
    <col min="9477" max="9482" width="0" hidden="1" customWidth="1"/>
    <col min="9483" max="9486" width="14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2" width="13.7109375" customWidth="1"/>
    <col min="9733" max="9738" width="0" hidden="1" customWidth="1"/>
    <col min="9739" max="9742" width="14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8" width="13.7109375" customWidth="1"/>
    <col min="9989" max="9994" width="0" hidden="1" customWidth="1"/>
    <col min="9995" max="9998" width="14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4" width="13.7109375" customWidth="1"/>
    <col min="10245" max="10250" width="0" hidden="1" customWidth="1"/>
    <col min="10251" max="10254" width="14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0" width="13.7109375" customWidth="1"/>
    <col min="10501" max="10506" width="0" hidden="1" customWidth="1"/>
    <col min="10507" max="10510" width="14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6" width="13.7109375" customWidth="1"/>
    <col min="10757" max="10762" width="0" hidden="1" customWidth="1"/>
    <col min="10763" max="10766" width="14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2" width="13.7109375" customWidth="1"/>
    <col min="11013" max="11018" width="0" hidden="1" customWidth="1"/>
    <col min="11019" max="11022" width="14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8" width="13.7109375" customWidth="1"/>
    <col min="11269" max="11274" width="0" hidden="1" customWidth="1"/>
    <col min="11275" max="11278" width="14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4" width="13.7109375" customWidth="1"/>
    <col min="11525" max="11530" width="0" hidden="1" customWidth="1"/>
    <col min="11531" max="11534" width="14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0" width="13.7109375" customWidth="1"/>
    <col min="11781" max="11786" width="0" hidden="1" customWidth="1"/>
    <col min="11787" max="11790" width="14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6" width="13.7109375" customWidth="1"/>
    <col min="12037" max="12042" width="0" hidden="1" customWidth="1"/>
    <col min="12043" max="12046" width="14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2" width="13.7109375" customWidth="1"/>
    <col min="12293" max="12298" width="0" hidden="1" customWidth="1"/>
    <col min="12299" max="12302" width="14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8" width="13.7109375" customWidth="1"/>
    <col min="12549" max="12554" width="0" hidden="1" customWidth="1"/>
    <col min="12555" max="12558" width="14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4" width="13.7109375" customWidth="1"/>
    <col min="12805" max="12810" width="0" hidden="1" customWidth="1"/>
    <col min="12811" max="12814" width="14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0" width="13.7109375" customWidth="1"/>
    <col min="13061" max="13066" width="0" hidden="1" customWidth="1"/>
    <col min="13067" max="13070" width="14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6" width="13.7109375" customWidth="1"/>
    <col min="13317" max="13322" width="0" hidden="1" customWidth="1"/>
    <col min="13323" max="13326" width="14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2" width="13.7109375" customWidth="1"/>
    <col min="13573" max="13578" width="0" hidden="1" customWidth="1"/>
    <col min="13579" max="13582" width="14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8" width="13.7109375" customWidth="1"/>
    <col min="13829" max="13834" width="0" hidden="1" customWidth="1"/>
    <col min="13835" max="13838" width="14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4" width="13.7109375" customWidth="1"/>
    <col min="14085" max="14090" width="0" hidden="1" customWidth="1"/>
    <col min="14091" max="14094" width="14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0" width="13.7109375" customWidth="1"/>
    <col min="14341" max="14346" width="0" hidden="1" customWidth="1"/>
    <col min="14347" max="14350" width="14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6" width="13.7109375" customWidth="1"/>
    <col min="14597" max="14602" width="0" hidden="1" customWidth="1"/>
    <col min="14603" max="14606" width="14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2" width="13.7109375" customWidth="1"/>
    <col min="14853" max="14858" width="0" hidden="1" customWidth="1"/>
    <col min="14859" max="14862" width="14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8" width="13.7109375" customWidth="1"/>
    <col min="15109" max="15114" width="0" hidden="1" customWidth="1"/>
    <col min="15115" max="15118" width="14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4" width="13.7109375" customWidth="1"/>
    <col min="15365" max="15370" width="0" hidden="1" customWidth="1"/>
    <col min="15371" max="15374" width="14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0" width="13.7109375" customWidth="1"/>
    <col min="15621" max="15626" width="0" hidden="1" customWidth="1"/>
    <col min="15627" max="15630" width="14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6" width="13.7109375" customWidth="1"/>
    <col min="15877" max="15882" width="0" hidden="1" customWidth="1"/>
    <col min="15883" max="15886" width="14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2" width="13.7109375" customWidth="1"/>
    <col min="16133" max="16138" width="0" hidden="1" customWidth="1"/>
    <col min="16139" max="16142" width="14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57" t="s">
        <v>59</v>
      </c>
      <c r="K8" s="376" t="s">
        <v>170</v>
      </c>
      <c r="L8" s="377"/>
    </row>
    <row r="10" spans="1:19" x14ac:dyDescent="0.25">
      <c r="A10" s="378" t="s">
        <v>0</v>
      </c>
      <c r="B10" s="378"/>
      <c r="C10" s="378"/>
      <c r="D10" s="378"/>
      <c r="E10" s="378"/>
      <c r="F10" s="378"/>
      <c r="G10" s="378"/>
      <c r="H10" s="378"/>
      <c r="I10" s="378"/>
      <c r="J10" s="378"/>
      <c r="K10" s="378"/>
      <c r="L10" s="378"/>
      <c r="M10" s="58"/>
      <c r="N10" s="58"/>
      <c r="O10" s="58"/>
      <c r="P10" s="58"/>
      <c r="Q10" s="58"/>
      <c r="R10" s="58"/>
      <c r="S10" s="58"/>
    </row>
    <row r="11" spans="1:19" x14ac:dyDescent="0.25">
      <c r="A11" s="379" t="s">
        <v>60</v>
      </c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379"/>
      <c r="M11" s="58"/>
      <c r="N11" s="58"/>
      <c r="O11" s="58"/>
      <c r="P11" s="58"/>
      <c r="Q11" s="58"/>
      <c r="R11" s="58"/>
      <c r="S11" s="58"/>
    </row>
    <row r="12" spans="1:19" x14ac:dyDescent="0.25">
      <c r="A12" s="380" t="s">
        <v>61</v>
      </c>
      <c r="B12" s="379"/>
      <c r="C12" s="379"/>
      <c r="D12" s="379"/>
      <c r="E12" s="379"/>
      <c r="F12" s="379"/>
      <c r="G12" s="379"/>
      <c r="H12" s="379"/>
      <c r="I12" s="379"/>
      <c r="J12" s="379"/>
      <c r="K12" s="379"/>
      <c r="L12" s="379"/>
      <c r="M12" s="58"/>
      <c r="N12" s="58"/>
      <c r="O12" s="58"/>
      <c r="P12" s="58"/>
      <c r="Q12" s="58"/>
      <c r="R12" s="58"/>
      <c r="S12" s="58"/>
    </row>
    <row r="13" spans="1:19" x14ac:dyDescent="0.25">
      <c r="A13" s="168"/>
      <c r="B13" s="168"/>
      <c r="C13" s="168"/>
      <c r="D13" s="168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8"/>
      <c r="R13" s="168"/>
      <c r="S13" s="168"/>
    </row>
    <row r="14" spans="1:19" ht="16.5" thickBot="1" x14ac:dyDescent="0.3">
      <c r="A14" s="381" t="s">
        <v>171</v>
      </c>
      <c r="B14" s="381"/>
      <c r="C14" s="381"/>
      <c r="D14" s="381"/>
      <c r="E14" s="381"/>
      <c r="F14" s="381"/>
      <c r="G14" s="381"/>
      <c r="H14" s="381"/>
      <c r="I14" s="381"/>
      <c r="J14" s="381"/>
      <c r="K14" s="381"/>
      <c r="L14" s="381"/>
      <c r="M14" s="59"/>
      <c r="N14" s="59"/>
      <c r="O14" s="59"/>
      <c r="P14" s="59"/>
      <c r="Q14" s="59"/>
      <c r="R14" s="59"/>
      <c r="S14" s="59"/>
    </row>
    <row r="15" spans="1:19" ht="30.75" customHeight="1" thickBot="1" x14ac:dyDescent="0.3">
      <c r="A15" s="177" t="s">
        <v>62</v>
      </c>
      <c r="B15" s="178" t="s">
        <v>63</v>
      </c>
      <c r="C15" s="371" t="s">
        <v>116</v>
      </c>
      <c r="D15" s="372"/>
      <c r="E15" s="371" t="s">
        <v>117</v>
      </c>
      <c r="F15" s="373"/>
      <c r="G15" s="371" t="s">
        <v>118</v>
      </c>
      <c r="H15" s="372"/>
      <c r="I15" s="371" t="s">
        <v>119</v>
      </c>
      <c r="J15" s="372"/>
      <c r="K15" s="374" t="s">
        <v>172</v>
      </c>
      <c r="L15" s="375"/>
      <c r="M15" s="169"/>
      <c r="N15" s="363"/>
      <c r="O15" s="363"/>
      <c r="P15" s="363"/>
      <c r="Q15" s="363"/>
      <c r="R15" s="363"/>
      <c r="S15" s="363"/>
    </row>
    <row r="16" spans="1:19" x14ac:dyDescent="0.25">
      <c r="A16" s="179"/>
      <c r="B16" s="180"/>
      <c r="C16" s="181" t="s">
        <v>65</v>
      </c>
      <c r="D16" s="181" t="s">
        <v>16</v>
      </c>
      <c r="E16" s="181" t="s">
        <v>65</v>
      </c>
      <c r="F16" s="181" t="s">
        <v>16</v>
      </c>
      <c r="G16" s="181" t="s">
        <v>65</v>
      </c>
      <c r="H16" s="181" t="s">
        <v>16</v>
      </c>
      <c r="I16" s="181" t="s">
        <v>65</v>
      </c>
      <c r="J16" s="181" t="s">
        <v>16</v>
      </c>
      <c r="K16" s="181" t="s">
        <v>65</v>
      </c>
      <c r="L16" s="182" t="s">
        <v>16</v>
      </c>
      <c r="M16" s="62"/>
      <c r="N16" s="169"/>
      <c r="O16" s="62"/>
      <c r="P16" s="169"/>
      <c r="Q16" s="62"/>
      <c r="R16" s="169"/>
      <c r="S16" s="62"/>
    </row>
    <row r="17" spans="1:19" x14ac:dyDescent="0.25">
      <c r="A17" s="183"/>
      <c r="B17" s="184" t="s">
        <v>66</v>
      </c>
      <c r="C17" s="185"/>
      <c r="D17" s="185"/>
      <c r="E17" s="185"/>
      <c r="F17" s="185"/>
      <c r="G17" s="185"/>
      <c r="H17" s="185"/>
      <c r="I17" s="185"/>
      <c r="J17" s="185"/>
      <c r="K17" s="185"/>
      <c r="L17" s="186"/>
      <c r="M17" s="62"/>
      <c r="N17" s="169"/>
      <c r="O17" s="62"/>
      <c r="P17" s="169"/>
      <c r="Q17" s="62"/>
      <c r="R17" s="169"/>
      <c r="S17" s="62"/>
    </row>
    <row r="18" spans="1:19" x14ac:dyDescent="0.25">
      <c r="A18" s="187" t="s">
        <v>21</v>
      </c>
      <c r="B18" s="184" t="s">
        <v>67</v>
      </c>
      <c r="C18" s="188">
        <v>3606534.09</v>
      </c>
      <c r="D18" s="188">
        <v>3001907.15</v>
      </c>
      <c r="E18" s="188">
        <v>3606534.09</v>
      </c>
      <c r="F18" s="188">
        <v>3000995.38</v>
      </c>
      <c r="G18" s="188">
        <v>3606534.09</v>
      </c>
      <c r="H18" s="188">
        <v>3740944.05</v>
      </c>
      <c r="I18" s="188">
        <v>3606534.09</v>
      </c>
      <c r="J18" s="188">
        <v>3231004.04</v>
      </c>
      <c r="K18" s="188">
        <f t="shared" ref="K18:L20" si="0">+C18+E18+G18+I18</f>
        <v>14426136.359999999</v>
      </c>
      <c r="L18" s="189">
        <f t="shared" si="0"/>
        <v>12974850.619999997</v>
      </c>
      <c r="M18" s="1"/>
      <c r="N18" s="1"/>
      <c r="O18" s="1"/>
      <c r="P18" s="1"/>
      <c r="Q18" s="1"/>
      <c r="R18" s="1"/>
      <c r="S18" s="1"/>
    </row>
    <row r="19" spans="1:19" x14ac:dyDescent="0.25">
      <c r="A19" s="187"/>
      <c r="B19" s="184" t="s">
        <v>166</v>
      </c>
      <c r="C19" s="188">
        <v>0</v>
      </c>
      <c r="D19" s="188">
        <v>0</v>
      </c>
      <c r="E19" s="188">
        <v>0</v>
      </c>
      <c r="F19" s="188">
        <v>0</v>
      </c>
      <c r="G19" s="188">
        <v>0</v>
      </c>
      <c r="H19" s="188">
        <v>0</v>
      </c>
      <c r="I19" s="188">
        <v>0</v>
      </c>
      <c r="J19" s="188">
        <v>0</v>
      </c>
      <c r="K19" s="188">
        <f t="shared" si="0"/>
        <v>0</v>
      </c>
      <c r="L19" s="189">
        <f t="shared" si="0"/>
        <v>0</v>
      </c>
      <c r="M19" s="1"/>
      <c r="N19" s="1"/>
      <c r="O19" s="1"/>
      <c r="P19" s="1"/>
      <c r="Q19" s="1"/>
      <c r="R19" s="1"/>
      <c r="S19" s="1"/>
    </row>
    <row r="20" spans="1:19" x14ac:dyDescent="0.25">
      <c r="A20" s="187"/>
      <c r="B20" s="184" t="s">
        <v>68</v>
      </c>
      <c r="C20" s="188">
        <v>0</v>
      </c>
      <c r="D20" s="188">
        <v>0</v>
      </c>
      <c r="E20" s="188">
        <v>0</v>
      </c>
      <c r="F20" s="188">
        <v>0</v>
      </c>
      <c r="G20" s="188">
        <v>0</v>
      </c>
      <c r="H20" s="188">
        <v>1192233.05</v>
      </c>
      <c r="I20" s="188">
        <v>0</v>
      </c>
      <c r="J20" s="188">
        <v>395269.37</v>
      </c>
      <c r="K20" s="188">
        <f t="shared" si="0"/>
        <v>0</v>
      </c>
      <c r="L20" s="189">
        <f t="shared" si="0"/>
        <v>1587502.42</v>
      </c>
      <c r="M20" s="1"/>
      <c r="N20" s="1"/>
      <c r="O20" s="1"/>
      <c r="P20" s="1"/>
      <c r="Q20" s="1"/>
      <c r="R20" s="1"/>
      <c r="S20" s="1"/>
    </row>
    <row r="21" spans="1:19" x14ac:dyDescent="0.25">
      <c r="A21" s="187"/>
      <c r="B21" s="184" t="s">
        <v>23</v>
      </c>
      <c r="C21" s="188">
        <f>SUM(C18:C20)</f>
        <v>3606534.09</v>
      </c>
      <c r="D21" s="188">
        <f t="shared" ref="D21:L21" si="1">SUM(D18:D20)</f>
        <v>3001907.15</v>
      </c>
      <c r="E21" s="188">
        <f t="shared" si="1"/>
        <v>3606534.09</v>
      </c>
      <c r="F21" s="188">
        <f t="shared" si="1"/>
        <v>3000995.38</v>
      </c>
      <c r="G21" s="188">
        <f t="shared" si="1"/>
        <v>3606534.09</v>
      </c>
      <c r="H21" s="188">
        <f t="shared" si="1"/>
        <v>4933177.0999999996</v>
      </c>
      <c r="I21" s="188">
        <f t="shared" si="1"/>
        <v>3606534.09</v>
      </c>
      <c r="J21" s="188">
        <f t="shared" si="1"/>
        <v>3626273.41</v>
      </c>
      <c r="K21" s="188">
        <f t="shared" si="1"/>
        <v>14426136.359999999</v>
      </c>
      <c r="L21" s="189">
        <f t="shared" si="1"/>
        <v>14562353.039999997</v>
      </c>
      <c r="M21" s="190"/>
      <c r="N21" s="1"/>
      <c r="O21" s="1"/>
      <c r="P21" s="1"/>
      <c r="Q21" s="1"/>
      <c r="R21" s="1"/>
      <c r="S21" s="1"/>
    </row>
    <row r="22" spans="1:19" x14ac:dyDescent="0.25">
      <c r="A22" s="191"/>
      <c r="B22" s="184"/>
      <c r="C22" s="192"/>
      <c r="D22" s="193"/>
      <c r="E22" s="194"/>
      <c r="F22" s="194"/>
      <c r="G22" s="193"/>
      <c r="H22" s="194"/>
      <c r="I22" s="193"/>
      <c r="J22" s="194"/>
      <c r="K22" s="192"/>
      <c r="L22" s="195"/>
      <c r="M22" s="1"/>
      <c r="N22" s="1"/>
      <c r="O22" s="1"/>
      <c r="P22" s="1"/>
      <c r="Q22" s="1"/>
      <c r="R22" s="1"/>
      <c r="S22" s="1"/>
    </row>
    <row r="23" spans="1:19" x14ac:dyDescent="0.25">
      <c r="A23" s="191"/>
      <c r="B23" s="184" t="s">
        <v>24</v>
      </c>
      <c r="C23" s="188"/>
      <c r="D23" s="188"/>
      <c r="E23" s="188"/>
      <c r="F23" s="188"/>
      <c r="G23" s="188"/>
      <c r="H23" s="188"/>
      <c r="I23" s="188"/>
      <c r="J23" s="188"/>
      <c r="K23" s="188"/>
      <c r="L23" s="189"/>
      <c r="M23" s="1"/>
      <c r="N23" s="1"/>
      <c r="O23" s="1"/>
      <c r="P23" s="1"/>
      <c r="Q23" s="1"/>
      <c r="R23" s="1"/>
      <c r="S23" s="1"/>
    </row>
    <row r="24" spans="1:19" x14ac:dyDescent="0.25">
      <c r="A24" s="196">
        <v>111</v>
      </c>
      <c r="B24" s="197" t="s">
        <v>25</v>
      </c>
      <c r="C24" s="198"/>
      <c r="D24" s="198"/>
      <c r="E24" s="71">
        <v>98000</v>
      </c>
      <c r="F24" s="198"/>
      <c r="G24" s="71">
        <v>98000</v>
      </c>
      <c r="H24" s="198">
        <v>101723</v>
      </c>
      <c r="I24" s="71">
        <v>98000</v>
      </c>
      <c r="J24" s="198">
        <v>107641.7</v>
      </c>
      <c r="K24" s="198">
        <f>+C24+E24+G24+I24</f>
        <v>294000</v>
      </c>
      <c r="L24" s="199">
        <f>+D24+F24+H24+J24</f>
        <v>209364.7</v>
      </c>
      <c r="M24" s="1"/>
      <c r="N24" s="1"/>
      <c r="O24" s="1"/>
      <c r="P24" s="1"/>
      <c r="Q24" s="1"/>
      <c r="R24" s="1"/>
      <c r="S24" s="1"/>
    </row>
    <row r="25" spans="1:19" x14ac:dyDescent="0.25">
      <c r="A25" s="200">
        <v>113</v>
      </c>
      <c r="B25" s="201" t="s">
        <v>69</v>
      </c>
      <c r="C25" s="202"/>
      <c r="D25" s="202"/>
      <c r="E25" s="71">
        <v>11595</v>
      </c>
      <c r="F25" s="202">
        <v>11403.26</v>
      </c>
      <c r="G25" s="71">
        <v>11595</v>
      </c>
      <c r="H25" s="202">
        <v>11384.76</v>
      </c>
      <c r="I25" s="71">
        <v>11595</v>
      </c>
      <c r="J25" s="202">
        <v>11897.66</v>
      </c>
      <c r="K25" s="202">
        <f t="shared" ref="K25:L40" si="2">+C25+E25+G25+I25</f>
        <v>34785</v>
      </c>
      <c r="L25" s="203">
        <f t="shared" si="2"/>
        <v>34685.68</v>
      </c>
      <c r="M25" s="1"/>
      <c r="N25" s="1"/>
      <c r="O25" s="1"/>
      <c r="P25" s="1"/>
      <c r="Q25" s="1"/>
      <c r="R25" s="1"/>
      <c r="S25" s="1"/>
    </row>
    <row r="26" spans="1:19" x14ac:dyDescent="0.25">
      <c r="A26" s="200">
        <v>122</v>
      </c>
      <c r="B26" s="201" t="s">
        <v>27</v>
      </c>
      <c r="C26" s="202"/>
      <c r="D26" s="202"/>
      <c r="E26" s="71">
        <v>0</v>
      </c>
      <c r="F26" s="202"/>
      <c r="G26" s="71">
        <v>8510.25</v>
      </c>
      <c r="H26" s="202">
        <v>0</v>
      </c>
      <c r="I26" s="71">
        <v>8510.25</v>
      </c>
      <c r="J26" s="202">
        <v>0</v>
      </c>
      <c r="K26" s="202">
        <f t="shared" si="2"/>
        <v>17020.5</v>
      </c>
      <c r="L26" s="203">
        <f t="shared" si="2"/>
        <v>0</v>
      </c>
      <c r="M26" s="1"/>
      <c r="N26" s="1"/>
      <c r="O26" s="1"/>
      <c r="P26" s="1"/>
      <c r="Q26" s="1"/>
      <c r="R26" s="1"/>
      <c r="S26" s="1"/>
    </row>
    <row r="27" spans="1:19" x14ac:dyDescent="0.25">
      <c r="A27" s="200">
        <v>163</v>
      </c>
      <c r="B27" s="201" t="s">
        <v>28</v>
      </c>
      <c r="C27" s="202"/>
      <c r="D27" s="202"/>
      <c r="E27" s="71">
        <v>14200</v>
      </c>
      <c r="F27" s="202"/>
      <c r="G27" s="71">
        <f>214457+40000</f>
        <v>254457</v>
      </c>
      <c r="H27" s="202">
        <v>0</v>
      </c>
      <c r="I27" s="71">
        <v>40000</v>
      </c>
      <c r="J27" s="202">
        <v>31050</v>
      </c>
      <c r="K27" s="202">
        <f t="shared" si="2"/>
        <v>308657</v>
      </c>
      <c r="L27" s="203">
        <f t="shared" si="2"/>
        <v>31050</v>
      </c>
      <c r="M27" s="1"/>
      <c r="N27" s="1"/>
      <c r="O27" s="1"/>
      <c r="P27" s="1"/>
      <c r="Q27" s="1"/>
      <c r="R27" s="1"/>
      <c r="S27" s="1"/>
    </row>
    <row r="28" spans="1:19" x14ac:dyDescent="0.25">
      <c r="A28" s="200">
        <v>169</v>
      </c>
      <c r="B28" s="201" t="s">
        <v>70</v>
      </c>
      <c r="C28" s="202"/>
      <c r="D28" s="202"/>
      <c r="E28" s="71">
        <v>0</v>
      </c>
      <c r="F28" s="202"/>
      <c r="G28" s="71">
        <v>0</v>
      </c>
      <c r="H28" s="202">
        <v>0</v>
      </c>
      <c r="I28" s="71">
        <v>20000</v>
      </c>
      <c r="J28" s="202">
        <v>0</v>
      </c>
      <c r="K28" s="202">
        <f t="shared" si="2"/>
        <v>20000</v>
      </c>
      <c r="L28" s="203">
        <f t="shared" si="2"/>
        <v>0</v>
      </c>
      <c r="M28" s="1"/>
      <c r="N28" s="1"/>
      <c r="O28" s="1"/>
      <c r="P28" s="1"/>
      <c r="Q28" s="1"/>
      <c r="R28" s="1"/>
      <c r="S28" s="1"/>
    </row>
    <row r="29" spans="1:19" x14ac:dyDescent="0.25">
      <c r="A29" s="200">
        <v>171</v>
      </c>
      <c r="B29" s="201" t="s">
        <v>71</v>
      </c>
      <c r="C29" s="202"/>
      <c r="D29" s="202"/>
      <c r="E29" s="71">
        <v>0</v>
      </c>
      <c r="F29" s="202"/>
      <c r="G29" s="71">
        <v>20000</v>
      </c>
      <c r="H29" s="202">
        <v>0</v>
      </c>
      <c r="I29" s="71">
        <v>12810</v>
      </c>
      <c r="J29" s="202">
        <v>1200</v>
      </c>
      <c r="K29" s="202">
        <f t="shared" si="2"/>
        <v>32810</v>
      </c>
      <c r="L29" s="203">
        <f t="shared" si="2"/>
        <v>1200</v>
      </c>
      <c r="M29" s="1"/>
      <c r="N29" s="1"/>
      <c r="O29" s="1"/>
      <c r="P29" s="1"/>
      <c r="Q29" s="1"/>
      <c r="R29" s="1"/>
      <c r="S29" s="1"/>
    </row>
    <row r="30" spans="1:19" x14ac:dyDescent="0.25">
      <c r="A30" s="200">
        <v>174</v>
      </c>
      <c r="B30" s="201" t="s">
        <v>31</v>
      </c>
      <c r="C30" s="202">
        <v>3340</v>
      </c>
      <c r="D30" s="202"/>
      <c r="E30" s="71">
        <v>3340</v>
      </c>
      <c r="F30" s="202"/>
      <c r="G30" s="71">
        <f>4765+2000</f>
        <v>6765</v>
      </c>
      <c r="H30" s="202">
        <v>6370</v>
      </c>
      <c r="I30" s="71">
        <f>4765+2000</f>
        <v>6765</v>
      </c>
      <c r="J30" s="202">
        <v>5885</v>
      </c>
      <c r="K30" s="202">
        <f t="shared" si="2"/>
        <v>20210</v>
      </c>
      <c r="L30" s="203">
        <f t="shared" si="2"/>
        <v>12255</v>
      </c>
      <c r="M30" s="1"/>
      <c r="N30" s="1"/>
      <c r="O30" s="1"/>
      <c r="P30" s="1"/>
      <c r="Q30" s="1"/>
      <c r="R30" s="1"/>
      <c r="S30" s="1"/>
    </row>
    <row r="31" spans="1:19" x14ac:dyDescent="0.25">
      <c r="A31" s="200">
        <v>182</v>
      </c>
      <c r="B31" s="201" t="s">
        <v>32</v>
      </c>
      <c r="C31" s="202"/>
      <c r="D31" s="202"/>
      <c r="E31" s="71">
        <v>100775</v>
      </c>
      <c r="F31" s="202"/>
      <c r="G31" s="71">
        <v>100125</v>
      </c>
      <c r="H31" s="202">
        <v>148800</v>
      </c>
      <c r="I31" s="71">
        <v>98100</v>
      </c>
      <c r="J31" s="202">
        <v>60500</v>
      </c>
      <c r="K31" s="202">
        <f t="shared" si="2"/>
        <v>299000</v>
      </c>
      <c r="L31" s="203">
        <f t="shared" si="2"/>
        <v>209300</v>
      </c>
      <c r="M31" s="1"/>
      <c r="N31" s="1"/>
      <c r="O31" s="1"/>
      <c r="P31" s="1"/>
      <c r="Q31" s="1"/>
      <c r="R31" s="1"/>
      <c r="S31" s="1"/>
    </row>
    <row r="32" spans="1:19" x14ac:dyDescent="0.25">
      <c r="A32" s="200">
        <v>197</v>
      </c>
      <c r="B32" s="201" t="s">
        <v>33</v>
      </c>
      <c r="C32" s="202"/>
      <c r="D32" s="202"/>
      <c r="E32" s="71">
        <v>0</v>
      </c>
      <c r="F32" s="202"/>
      <c r="G32" s="71">
        <v>65000</v>
      </c>
      <c r="H32" s="202">
        <v>0</v>
      </c>
      <c r="I32" s="71">
        <v>65000</v>
      </c>
      <c r="J32" s="202">
        <v>52000</v>
      </c>
      <c r="K32" s="202">
        <f t="shared" si="2"/>
        <v>130000</v>
      </c>
      <c r="L32" s="203">
        <f t="shared" si="2"/>
        <v>52000</v>
      </c>
      <c r="M32" s="1"/>
      <c r="N32" s="1"/>
      <c r="O32" s="1"/>
      <c r="P32" s="1"/>
      <c r="Q32" s="1"/>
      <c r="R32" s="1"/>
      <c r="S32" s="1"/>
    </row>
    <row r="33" spans="1:19" x14ac:dyDescent="0.25">
      <c r="A33" s="200">
        <v>199</v>
      </c>
      <c r="B33" s="201" t="s">
        <v>34</v>
      </c>
      <c r="C33" s="202"/>
      <c r="D33" s="202"/>
      <c r="E33" s="71">
        <v>126308.4</v>
      </c>
      <c r="F33" s="202"/>
      <c r="G33" s="71">
        <v>49158</v>
      </c>
      <c r="H33" s="202">
        <v>64692.5</v>
      </c>
      <c r="I33" s="71">
        <v>49158</v>
      </c>
      <c r="J33" s="202">
        <v>61174.3</v>
      </c>
      <c r="K33" s="202">
        <f t="shared" si="2"/>
        <v>224624.4</v>
      </c>
      <c r="L33" s="203">
        <f t="shared" si="2"/>
        <v>125866.8</v>
      </c>
      <c r="M33" s="1"/>
      <c r="N33" s="1"/>
      <c r="O33" s="1"/>
      <c r="P33" s="1"/>
      <c r="Q33" s="1"/>
      <c r="R33" s="1"/>
      <c r="S33" s="1"/>
    </row>
    <row r="34" spans="1:19" x14ac:dyDescent="0.25">
      <c r="A34" s="200">
        <v>261</v>
      </c>
      <c r="B34" s="201" t="s">
        <v>37</v>
      </c>
      <c r="C34" s="202"/>
      <c r="D34" s="202"/>
      <c r="E34" s="71">
        <v>0</v>
      </c>
      <c r="F34" s="202"/>
      <c r="G34" s="71">
        <v>112906.1</v>
      </c>
      <c r="H34" s="202">
        <v>63717.17</v>
      </c>
      <c r="I34" s="71">
        <v>112906.1</v>
      </c>
      <c r="J34" s="202">
        <v>52569.06</v>
      </c>
      <c r="K34" s="202">
        <f t="shared" si="2"/>
        <v>225812.2</v>
      </c>
      <c r="L34" s="203">
        <f t="shared" si="2"/>
        <v>116286.23</v>
      </c>
      <c r="M34" s="1"/>
      <c r="N34" s="1"/>
      <c r="O34" s="1"/>
      <c r="P34" s="1"/>
      <c r="Q34" s="1"/>
      <c r="R34" s="1"/>
      <c r="S34" s="1"/>
    </row>
    <row r="35" spans="1:19" x14ac:dyDescent="0.25">
      <c r="A35" s="200">
        <v>262</v>
      </c>
      <c r="B35" s="201" t="s">
        <v>38</v>
      </c>
      <c r="C35" s="202"/>
      <c r="D35" s="202"/>
      <c r="E35" s="71">
        <v>0</v>
      </c>
      <c r="F35" s="202"/>
      <c r="G35" s="71">
        <v>1200</v>
      </c>
      <c r="H35" s="202">
        <v>0</v>
      </c>
      <c r="I35" s="71">
        <v>1200</v>
      </c>
      <c r="J35" s="202">
        <v>0</v>
      </c>
      <c r="K35" s="202">
        <f t="shared" si="2"/>
        <v>2400</v>
      </c>
      <c r="L35" s="203">
        <f t="shared" si="2"/>
        <v>0</v>
      </c>
      <c r="M35" s="1"/>
      <c r="N35" s="1"/>
      <c r="O35" s="1"/>
      <c r="P35" s="1"/>
      <c r="Q35" s="1"/>
      <c r="R35" s="1"/>
      <c r="S35" s="1"/>
    </row>
    <row r="36" spans="1:19" x14ac:dyDescent="0.25">
      <c r="A36" s="200">
        <v>266</v>
      </c>
      <c r="B36" s="201" t="s">
        <v>39</v>
      </c>
      <c r="C36" s="202"/>
      <c r="D36" s="202"/>
      <c r="E36" s="71">
        <v>0</v>
      </c>
      <c r="F36" s="202"/>
      <c r="G36" s="71">
        <v>175013.55</v>
      </c>
      <c r="H36" s="202">
        <v>45000</v>
      </c>
      <c r="I36" s="71">
        <v>175013.55</v>
      </c>
      <c r="J36" s="202">
        <v>7547.5</v>
      </c>
      <c r="K36" s="202">
        <f t="shared" si="2"/>
        <v>350027.1</v>
      </c>
      <c r="L36" s="203">
        <f t="shared" si="2"/>
        <v>52547.5</v>
      </c>
      <c r="M36" s="1"/>
      <c r="N36" s="1"/>
      <c r="O36" s="1"/>
      <c r="P36" s="1"/>
      <c r="Q36" s="1"/>
      <c r="R36" s="1"/>
      <c r="S36" s="1"/>
    </row>
    <row r="37" spans="1:19" x14ac:dyDescent="0.25">
      <c r="A37" s="200">
        <v>267</v>
      </c>
      <c r="B37" s="201" t="s">
        <v>40</v>
      </c>
      <c r="C37" s="202"/>
      <c r="D37" s="202"/>
      <c r="E37" s="71">
        <v>0</v>
      </c>
      <c r="F37" s="202"/>
      <c r="G37" s="71">
        <v>2000</v>
      </c>
      <c r="H37" s="202">
        <v>0</v>
      </c>
      <c r="I37" s="71">
        <v>2000</v>
      </c>
      <c r="J37" s="202">
        <v>0</v>
      </c>
      <c r="K37" s="202">
        <f t="shared" si="2"/>
        <v>4000</v>
      </c>
      <c r="L37" s="203">
        <f t="shared" si="2"/>
        <v>0</v>
      </c>
      <c r="M37" s="1"/>
      <c r="N37" s="1"/>
      <c r="O37" s="1"/>
      <c r="P37" s="1"/>
      <c r="Q37" s="1"/>
      <c r="R37" s="1"/>
      <c r="S37" s="1"/>
    </row>
    <row r="38" spans="1:19" x14ac:dyDescent="0.25">
      <c r="A38" s="200">
        <v>268</v>
      </c>
      <c r="B38" s="201" t="s">
        <v>41</v>
      </c>
      <c r="C38" s="202"/>
      <c r="D38" s="202"/>
      <c r="E38" s="71">
        <v>0</v>
      </c>
      <c r="F38" s="202"/>
      <c r="G38" s="71">
        <v>17555.400000000001</v>
      </c>
      <c r="H38" s="202">
        <v>73841.75</v>
      </c>
      <c r="I38" s="71">
        <v>17555.400000000001</v>
      </c>
      <c r="J38" s="202">
        <v>9995</v>
      </c>
      <c r="K38" s="202">
        <f t="shared" si="2"/>
        <v>35110.800000000003</v>
      </c>
      <c r="L38" s="203">
        <f t="shared" si="2"/>
        <v>83836.75</v>
      </c>
      <c r="M38" s="1"/>
      <c r="N38" s="1"/>
      <c r="O38" s="1"/>
      <c r="P38" s="1"/>
      <c r="Q38" s="1"/>
      <c r="R38" s="1"/>
      <c r="S38" s="1"/>
    </row>
    <row r="39" spans="1:19" x14ac:dyDescent="0.25">
      <c r="A39" s="200">
        <v>269</v>
      </c>
      <c r="B39" s="201" t="s">
        <v>42</v>
      </c>
      <c r="C39" s="202"/>
      <c r="D39" s="202"/>
      <c r="E39" s="71">
        <v>0</v>
      </c>
      <c r="F39" s="202"/>
      <c r="G39" s="71">
        <v>1000</v>
      </c>
      <c r="H39" s="202">
        <v>0</v>
      </c>
      <c r="I39" s="71">
        <v>1000</v>
      </c>
      <c r="J39" s="202">
        <v>0</v>
      </c>
      <c r="K39" s="202">
        <f t="shared" si="2"/>
        <v>2000</v>
      </c>
      <c r="L39" s="203">
        <f t="shared" si="2"/>
        <v>0</v>
      </c>
      <c r="M39" s="1"/>
      <c r="N39" s="1"/>
      <c r="O39" s="1"/>
      <c r="P39" s="1"/>
      <c r="Q39" s="1"/>
      <c r="R39" s="1"/>
      <c r="S39" s="1"/>
    </row>
    <row r="40" spans="1:19" x14ac:dyDescent="0.25">
      <c r="A40" s="200">
        <v>292</v>
      </c>
      <c r="B40" s="201" t="s">
        <v>44</v>
      </c>
      <c r="C40" s="202"/>
      <c r="D40" s="202"/>
      <c r="E40" s="71">
        <v>0</v>
      </c>
      <c r="F40" s="202"/>
      <c r="G40" s="71">
        <v>0</v>
      </c>
      <c r="H40" s="202">
        <v>0</v>
      </c>
      <c r="I40" s="71">
        <v>42390.559999999998</v>
      </c>
      <c r="J40" s="202">
        <v>41437</v>
      </c>
      <c r="K40" s="202">
        <f t="shared" si="2"/>
        <v>42390.559999999998</v>
      </c>
      <c r="L40" s="203">
        <f t="shared" si="2"/>
        <v>41437</v>
      </c>
      <c r="M40" s="1"/>
      <c r="N40" s="1"/>
      <c r="O40" s="1"/>
      <c r="P40" s="1"/>
      <c r="Q40" s="1"/>
      <c r="R40" s="1"/>
      <c r="S40" s="1"/>
    </row>
    <row r="41" spans="1:19" x14ac:dyDescent="0.25">
      <c r="A41" s="200">
        <v>295</v>
      </c>
      <c r="B41" s="201" t="s">
        <v>45</v>
      </c>
      <c r="C41" s="202"/>
      <c r="D41" s="202"/>
      <c r="E41" s="71">
        <v>0</v>
      </c>
      <c r="F41" s="202"/>
      <c r="G41" s="71">
        <v>2080137.74</v>
      </c>
      <c r="H41" s="202">
        <v>1047617.12</v>
      </c>
      <c r="I41" s="71">
        <v>2080137.74</v>
      </c>
      <c r="J41" s="202">
        <v>634838.76</v>
      </c>
      <c r="K41" s="202">
        <f t="shared" ref="K41:L45" si="3">+C41+E41+G41+I41</f>
        <v>4160275.48</v>
      </c>
      <c r="L41" s="203">
        <f t="shared" si="3"/>
        <v>1682455.88</v>
      </c>
      <c r="M41" s="1"/>
      <c r="N41" s="1"/>
      <c r="O41" s="1"/>
      <c r="P41" s="1"/>
      <c r="Q41" s="1"/>
      <c r="R41" s="1"/>
      <c r="S41" s="1"/>
    </row>
    <row r="42" spans="1:19" x14ac:dyDescent="0.25">
      <c r="A42" s="200">
        <v>297</v>
      </c>
      <c r="B42" s="201" t="s">
        <v>46</v>
      </c>
      <c r="C42" s="202"/>
      <c r="D42" s="202"/>
      <c r="E42" s="71">
        <v>0</v>
      </c>
      <c r="F42" s="202"/>
      <c r="G42" s="71">
        <v>1000</v>
      </c>
      <c r="H42" s="202">
        <v>5105</v>
      </c>
      <c r="I42" s="71">
        <f>1000+16731.62</f>
        <v>17731.62</v>
      </c>
      <c r="J42" s="202">
        <v>0</v>
      </c>
      <c r="K42" s="202">
        <f t="shared" si="3"/>
        <v>18731.62</v>
      </c>
      <c r="L42" s="203">
        <f t="shared" si="3"/>
        <v>5105</v>
      </c>
      <c r="M42" s="1"/>
      <c r="N42" s="1"/>
      <c r="O42" s="1"/>
      <c r="P42" s="1"/>
      <c r="Q42" s="1"/>
      <c r="R42" s="1"/>
      <c r="S42" s="1"/>
    </row>
    <row r="43" spans="1:19" x14ac:dyDescent="0.25">
      <c r="A43" s="200">
        <v>298</v>
      </c>
      <c r="B43" s="201" t="s">
        <v>47</v>
      </c>
      <c r="C43" s="202"/>
      <c r="D43" s="202"/>
      <c r="E43" s="71">
        <v>0</v>
      </c>
      <c r="F43" s="202"/>
      <c r="G43" s="71">
        <v>50000</v>
      </c>
      <c r="H43" s="202">
        <v>6815</v>
      </c>
      <c r="I43" s="71">
        <v>50000</v>
      </c>
      <c r="J43" s="202">
        <v>57850</v>
      </c>
      <c r="K43" s="202">
        <f t="shared" si="3"/>
        <v>100000</v>
      </c>
      <c r="L43" s="203">
        <f t="shared" si="3"/>
        <v>64665</v>
      </c>
      <c r="M43" s="1"/>
      <c r="N43" s="1"/>
      <c r="O43" s="1"/>
      <c r="P43" s="1"/>
      <c r="Q43" s="1"/>
      <c r="R43" s="1"/>
      <c r="S43" s="1"/>
    </row>
    <row r="44" spans="1:19" x14ac:dyDescent="0.25">
      <c r="A44" s="200">
        <v>299</v>
      </c>
      <c r="B44" s="201" t="s">
        <v>48</v>
      </c>
      <c r="C44" s="202"/>
      <c r="D44" s="202"/>
      <c r="E44" s="71">
        <v>0</v>
      </c>
      <c r="F44" s="202"/>
      <c r="G44" s="71">
        <v>40000</v>
      </c>
      <c r="H44" s="202">
        <v>19450</v>
      </c>
      <c r="I44" s="71">
        <v>40000</v>
      </c>
      <c r="J44" s="202">
        <v>42875</v>
      </c>
      <c r="K44" s="202">
        <f t="shared" si="3"/>
        <v>80000</v>
      </c>
      <c r="L44" s="203">
        <f t="shared" si="3"/>
        <v>62325</v>
      </c>
      <c r="M44" s="1"/>
      <c r="N44" s="1"/>
      <c r="O44" s="1"/>
      <c r="P44" s="1"/>
      <c r="Q44" s="1"/>
      <c r="R44" s="1"/>
      <c r="S44" s="1"/>
    </row>
    <row r="45" spans="1:19" ht="15.75" thickBot="1" x14ac:dyDescent="0.3">
      <c r="A45" s="204">
        <v>323</v>
      </c>
      <c r="B45" s="205" t="s">
        <v>49</v>
      </c>
      <c r="C45" s="206"/>
      <c r="D45" s="206"/>
      <c r="E45" s="72">
        <v>0</v>
      </c>
      <c r="F45" s="206"/>
      <c r="G45" s="72">
        <v>0</v>
      </c>
      <c r="H45" s="206"/>
      <c r="I45" s="72">
        <v>0</v>
      </c>
      <c r="J45" s="206">
        <v>0</v>
      </c>
      <c r="K45" s="206">
        <f t="shared" si="3"/>
        <v>0</v>
      </c>
      <c r="L45" s="207">
        <f t="shared" si="3"/>
        <v>0</v>
      </c>
      <c r="M45" s="1"/>
      <c r="N45" s="1"/>
      <c r="O45" s="1"/>
      <c r="P45" s="1"/>
      <c r="Q45" s="1"/>
      <c r="R45" s="1"/>
      <c r="S45" s="1"/>
    </row>
    <row r="46" spans="1:19" ht="15.75" thickBot="1" x14ac:dyDescent="0.3">
      <c r="A46" s="208"/>
      <c r="B46" s="209" t="s">
        <v>72</v>
      </c>
      <c r="C46" s="210">
        <f t="shared" ref="C46:L46" si="4">SUM(C24:C45)</f>
        <v>3340</v>
      </c>
      <c r="D46" s="210">
        <f t="shared" si="4"/>
        <v>0</v>
      </c>
      <c r="E46" s="210">
        <f t="shared" si="4"/>
        <v>354218.4</v>
      </c>
      <c r="F46" s="210">
        <f t="shared" si="4"/>
        <v>11403.26</v>
      </c>
      <c r="G46" s="210">
        <f t="shared" si="4"/>
        <v>3094423.04</v>
      </c>
      <c r="H46" s="210">
        <f t="shared" si="4"/>
        <v>1594516.3</v>
      </c>
      <c r="I46" s="210">
        <f t="shared" si="4"/>
        <v>2949873.2199999997</v>
      </c>
      <c r="J46" s="210">
        <f t="shared" si="4"/>
        <v>1178460.98</v>
      </c>
      <c r="K46" s="210">
        <f t="shared" si="4"/>
        <v>6401854.6600000001</v>
      </c>
      <c r="L46" s="211">
        <f t="shared" si="4"/>
        <v>2784380.54</v>
      </c>
      <c r="M46" s="1"/>
      <c r="N46" s="1"/>
      <c r="O46" s="1"/>
      <c r="P46" s="1"/>
      <c r="Q46" s="1"/>
      <c r="R46" s="1"/>
      <c r="S46" s="1"/>
    </row>
    <row r="47" spans="1:19" ht="15.75" thickBot="1" x14ac:dyDescent="0.3">
      <c r="A47" s="212"/>
      <c r="B47" s="213" t="s">
        <v>73</v>
      </c>
      <c r="C47" s="214">
        <f t="shared" ref="C47:L47" si="5">+C46+C21</f>
        <v>3609874.09</v>
      </c>
      <c r="D47" s="210">
        <f t="shared" si="5"/>
        <v>3001907.15</v>
      </c>
      <c r="E47" s="210">
        <f t="shared" si="5"/>
        <v>3960752.4899999998</v>
      </c>
      <c r="F47" s="210">
        <f t="shared" si="5"/>
        <v>3012398.6399999997</v>
      </c>
      <c r="G47" s="210">
        <f t="shared" si="5"/>
        <v>6700957.1299999999</v>
      </c>
      <c r="H47" s="210">
        <f t="shared" si="5"/>
        <v>6527693.3999999994</v>
      </c>
      <c r="I47" s="210">
        <f t="shared" si="5"/>
        <v>6556407.3099999996</v>
      </c>
      <c r="J47" s="210">
        <f t="shared" si="5"/>
        <v>4804734.3900000006</v>
      </c>
      <c r="K47" s="210">
        <f t="shared" si="5"/>
        <v>20827991.02</v>
      </c>
      <c r="L47" s="211">
        <f t="shared" si="5"/>
        <v>17346733.579999998</v>
      </c>
    </row>
    <row r="48" spans="1:19" x14ac:dyDescent="0.25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</row>
    <row r="49" spans="1:14" x14ac:dyDescent="0.25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</row>
    <row r="50" spans="1:14" x14ac:dyDescent="0.25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</row>
    <row r="51" spans="1:14" x14ac:dyDescent="0.25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</row>
    <row r="52" spans="1:14" x14ac:dyDescent="0.25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</row>
    <row r="53" spans="1:14" x14ac:dyDescent="0.25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</row>
    <row r="54" spans="1:14" x14ac:dyDescent="0.25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</row>
    <row r="55" spans="1:14" x14ac:dyDescent="0.25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</row>
    <row r="56" spans="1:14" x14ac:dyDescent="0.25">
      <c r="A56" s="74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</row>
    <row r="57" spans="1:14" x14ac:dyDescent="0.25">
      <c r="A57" s="74"/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</row>
    <row r="58" spans="1:14" ht="16.5" customHeight="1" thickBot="1" x14ac:dyDescent="0.3">
      <c r="A58" s="357" t="s">
        <v>173</v>
      </c>
      <c r="B58" s="357"/>
      <c r="C58" s="357"/>
      <c r="D58" s="357"/>
      <c r="E58" s="357"/>
      <c r="F58" s="357"/>
      <c r="G58" s="357"/>
      <c r="H58" s="357"/>
      <c r="I58" s="357"/>
      <c r="J58" s="357"/>
      <c r="K58" s="357"/>
      <c r="L58" s="357"/>
    </row>
    <row r="59" spans="1:14" ht="16.5" customHeight="1" thickBot="1" x14ac:dyDescent="0.3">
      <c r="A59" s="179" t="s">
        <v>62</v>
      </c>
      <c r="B59" s="215" t="str">
        <f>+B15</f>
        <v>CATEGORIA DEL GASTO DE FUNCIONAMIENTO</v>
      </c>
      <c r="C59" s="364" t="s">
        <v>126</v>
      </c>
      <c r="D59" s="365"/>
      <c r="E59" s="364" t="s">
        <v>127</v>
      </c>
      <c r="F59" s="365"/>
      <c r="G59" s="364" t="s">
        <v>96</v>
      </c>
      <c r="H59" s="365"/>
      <c r="I59" s="364" t="s">
        <v>97</v>
      </c>
      <c r="J59" s="366"/>
      <c r="K59" s="367" t="s">
        <v>172</v>
      </c>
      <c r="L59" s="368"/>
      <c r="M59" s="369" t="s">
        <v>174</v>
      </c>
      <c r="N59" s="370"/>
    </row>
    <row r="60" spans="1:14" ht="15.75" customHeight="1" x14ac:dyDescent="0.25">
      <c r="A60" s="179"/>
      <c r="B60" s="180"/>
      <c r="C60" s="215" t="s">
        <v>65</v>
      </c>
      <c r="D60" s="215" t="s">
        <v>16</v>
      </c>
      <c r="E60" s="215" t="s">
        <v>65</v>
      </c>
      <c r="F60" s="215" t="s">
        <v>16</v>
      </c>
      <c r="G60" s="215" t="s">
        <v>65</v>
      </c>
      <c r="H60" s="215" t="s">
        <v>16</v>
      </c>
      <c r="I60" s="215" t="s">
        <v>65</v>
      </c>
      <c r="J60" s="215" t="s">
        <v>16</v>
      </c>
      <c r="K60" s="215" t="s">
        <v>65</v>
      </c>
      <c r="L60" s="215" t="s">
        <v>16</v>
      </c>
      <c r="M60" s="215" t="s">
        <v>65</v>
      </c>
      <c r="N60" s="216" t="s">
        <v>16</v>
      </c>
    </row>
    <row r="61" spans="1:14" ht="15.75" customHeight="1" x14ac:dyDescent="0.25">
      <c r="A61" s="187" t="s">
        <v>21</v>
      </c>
      <c r="B61" s="184" t="s">
        <v>66</v>
      </c>
      <c r="C61" s="188"/>
      <c r="D61" s="188"/>
      <c r="E61" s="188"/>
      <c r="F61" s="188"/>
      <c r="G61" s="188"/>
      <c r="H61" s="188"/>
      <c r="I61" s="188"/>
      <c r="J61" s="188"/>
      <c r="K61" s="188"/>
      <c r="L61" s="188"/>
      <c r="M61" s="109"/>
      <c r="N61" s="217"/>
    </row>
    <row r="62" spans="1:14" ht="15.75" customHeight="1" x14ac:dyDescent="0.25">
      <c r="A62" s="187"/>
      <c r="B62" s="184" t="s">
        <v>67</v>
      </c>
      <c r="C62" s="188">
        <v>3606534.09</v>
      </c>
      <c r="D62" s="188">
        <f>3655693.14-398462.42</f>
        <v>3257230.72</v>
      </c>
      <c r="E62" s="188"/>
      <c r="F62" s="188"/>
      <c r="G62" s="188"/>
      <c r="H62" s="188"/>
      <c r="I62" s="188"/>
      <c r="J62" s="188"/>
      <c r="K62" s="188">
        <f t="shared" ref="K62:L64" si="6">+C62+E62+G62+I62</f>
        <v>3606534.09</v>
      </c>
      <c r="L62" s="188">
        <f t="shared" si="6"/>
        <v>3257230.72</v>
      </c>
      <c r="M62" s="218">
        <f t="shared" ref="M62:N64" si="7">+K62+K18</f>
        <v>18032670.449999999</v>
      </c>
      <c r="N62" s="219">
        <f t="shared" si="7"/>
        <v>16232081.339999998</v>
      </c>
    </row>
    <row r="63" spans="1:14" ht="15.75" customHeight="1" x14ac:dyDescent="0.25">
      <c r="A63" s="187"/>
      <c r="B63" s="184" t="s">
        <v>166</v>
      </c>
      <c r="C63" s="188"/>
      <c r="D63" s="188">
        <v>0</v>
      </c>
      <c r="E63" s="188"/>
      <c r="F63" s="188"/>
      <c r="G63" s="188"/>
      <c r="H63" s="188"/>
      <c r="I63" s="188"/>
      <c r="J63" s="188"/>
      <c r="K63" s="188">
        <f t="shared" si="6"/>
        <v>0</v>
      </c>
      <c r="L63" s="188">
        <f t="shared" si="6"/>
        <v>0</v>
      </c>
      <c r="M63" s="218">
        <f t="shared" si="7"/>
        <v>0</v>
      </c>
      <c r="N63" s="219">
        <f t="shared" si="7"/>
        <v>0</v>
      </c>
    </row>
    <row r="64" spans="1:14" ht="15.75" customHeight="1" x14ac:dyDescent="0.25">
      <c r="A64" s="187"/>
      <c r="B64" s="184" t="s">
        <v>68</v>
      </c>
      <c r="C64" s="188"/>
      <c r="D64" s="188">
        <v>398462.42</v>
      </c>
      <c r="E64" s="188"/>
      <c r="F64" s="188"/>
      <c r="G64" s="188"/>
      <c r="H64" s="188"/>
      <c r="I64" s="188"/>
      <c r="J64" s="188"/>
      <c r="K64" s="188">
        <f t="shared" si="6"/>
        <v>0</v>
      </c>
      <c r="L64" s="188">
        <f t="shared" si="6"/>
        <v>398462.42</v>
      </c>
      <c r="M64" s="218">
        <f t="shared" si="7"/>
        <v>0</v>
      </c>
      <c r="N64" s="219">
        <f t="shared" si="7"/>
        <v>1985964.8399999999</v>
      </c>
    </row>
    <row r="65" spans="1:14" ht="15.75" customHeight="1" x14ac:dyDescent="0.25">
      <c r="A65" s="187"/>
      <c r="B65" s="184" t="s">
        <v>23</v>
      </c>
      <c r="C65" s="188">
        <f>SUM(C62:C64)</f>
        <v>3606534.09</v>
      </c>
      <c r="D65" s="188">
        <f t="shared" ref="D65:J65" si="8">SUM(D62:D64)</f>
        <v>3655693.14</v>
      </c>
      <c r="E65" s="188">
        <f t="shared" si="8"/>
        <v>0</v>
      </c>
      <c r="F65" s="188">
        <f t="shared" si="8"/>
        <v>0</v>
      </c>
      <c r="G65" s="188">
        <f t="shared" si="8"/>
        <v>0</v>
      </c>
      <c r="H65" s="188">
        <f t="shared" si="8"/>
        <v>0</v>
      </c>
      <c r="I65" s="188">
        <f t="shared" si="8"/>
        <v>0</v>
      </c>
      <c r="J65" s="188">
        <f t="shared" si="8"/>
        <v>0</v>
      </c>
      <c r="K65" s="188">
        <f>SUM(K62:K64)</f>
        <v>3606534.09</v>
      </c>
      <c r="L65" s="188">
        <f>SUM(L62:L64)</f>
        <v>3655693.14</v>
      </c>
      <c r="M65" s="188">
        <f>SUM(M62:M64)</f>
        <v>18032670.449999999</v>
      </c>
      <c r="N65" s="189">
        <f>SUM(N62:N64)</f>
        <v>18218046.18</v>
      </c>
    </row>
    <row r="66" spans="1:14" ht="15.75" customHeight="1" x14ac:dyDescent="0.25">
      <c r="A66" s="191"/>
      <c r="B66" s="184"/>
      <c r="C66" s="193"/>
      <c r="D66" s="193"/>
      <c r="E66" s="193"/>
      <c r="F66" s="194"/>
      <c r="G66" s="194"/>
      <c r="H66" s="194"/>
      <c r="I66" s="194"/>
      <c r="J66" s="194"/>
      <c r="K66" s="192"/>
      <c r="L66" s="192"/>
      <c r="M66" s="109"/>
      <c r="N66" s="217"/>
    </row>
    <row r="67" spans="1:14" ht="15.75" customHeight="1" x14ac:dyDescent="0.25">
      <c r="A67" s="191"/>
      <c r="B67" s="184" t="s">
        <v>24</v>
      </c>
      <c r="C67" s="188"/>
      <c r="D67" s="188"/>
      <c r="E67" s="188"/>
      <c r="F67" s="188"/>
      <c r="G67" s="188"/>
      <c r="H67" s="188"/>
      <c r="I67" s="188"/>
      <c r="J67" s="188"/>
      <c r="K67" s="188"/>
      <c r="L67" s="188"/>
      <c r="M67" s="109"/>
      <c r="N67" s="217"/>
    </row>
    <row r="68" spans="1:14" ht="15" customHeight="1" x14ac:dyDescent="0.25">
      <c r="A68" s="200">
        <v>111</v>
      </c>
      <c r="B68" s="201" t="s">
        <v>25</v>
      </c>
      <c r="C68" s="71">
        <v>98000</v>
      </c>
      <c r="D68" s="202">
        <v>108403.74</v>
      </c>
      <c r="E68" s="202"/>
      <c r="F68" s="202"/>
      <c r="G68" s="202"/>
      <c r="H68" s="202"/>
      <c r="I68" s="202"/>
      <c r="J68" s="202"/>
      <c r="K68" s="202">
        <f>+C68+E68+G68+I68</f>
        <v>98000</v>
      </c>
      <c r="L68" s="202">
        <f>+D68+F68+H68+J68</f>
        <v>108403.74</v>
      </c>
      <c r="M68" s="218">
        <f t="shared" ref="M68:N89" si="9">+K68+K24</f>
        <v>392000</v>
      </c>
      <c r="N68" s="219">
        <f t="shared" si="9"/>
        <v>317768.44</v>
      </c>
    </row>
    <row r="69" spans="1:14" ht="15" customHeight="1" x14ac:dyDescent="0.25">
      <c r="A69" s="200">
        <v>113</v>
      </c>
      <c r="B69" s="201" t="s">
        <v>69</v>
      </c>
      <c r="C69" s="71">
        <v>11595</v>
      </c>
      <c r="D69" s="202">
        <v>11434.41</v>
      </c>
      <c r="E69" s="202"/>
      <c r="F69" s="202"/>
      <c r="G69" s="202"/>
      <c r="H69" s="202"/>
      <c r="I69" s="202"/>
      <c r="J69" s="202"/>
      <c r="K69" s="202">
        <f t="shared" ref="K69:L84" si="10">+C69+E69+G69+I69</f>
        <v>11595</v>
      </c>
      <c r="L69" s="202">
        <f t="shared" si="10"/>
        <v>11434.41</v>
      </c>
      <c r="M69" s="218">
        <f t="shared" si="9"/>
        <v>46380</v>
      </c>
      <c r="N69" s="219">
        <f t="shared" si="9"/>
        <v>46120.09</v>
      </c>
    </row>
    <row r="70" spans="1:14" ht="15" customHeight="1" x14ac:dyDescent="0.25">
      <c r="A70" s="200">
        <v>122</v>
      </c>
      <c r="B70" s="201" t="s">
        <v>27</v>
      </c>
      <c r="C70" s="71">
        <v>8510.25</v>
      </c>
      <c r="D70" s="202">
        <v>40582</v>
      </c>
      <c r="E70" s="202"/>
      <c r="F70" s="202"/>
      <c r="G70" s="202"/>
      <c r="H70" s="202"/>
      <c r="I70" s="202"/>
      <c r="J70" s="202"/>
      <c r="K70" s="202">
        <f t="shared" si="10"/>
        <v>8510.25</v>
      </c>
      <c r="L70" s="202">
        <f t="shared" si="10"/>
        <v>40582</v>
      </c>
      <c r="M70" s="218">
        <f t="shared" si="9"/>
        <v>25530.75</v>
      </c>
      <c r="N70" s="219">
        <f t="shared" si="9"/>
        <v>40582</v>
      </c>
    </row>
    <row r="71" spans="1:14" ht="15" customHeight="1" x14ac:dyDescent="0.25">
      <c r="A71" s="200">
        <v>163</v>
      </c>
      <c r="B71" s="197" t="s">
        <v>28</v>
      </c>
      <c r="C71" s="71">
        <f>40000+199634</f>
        <v>239634</v>
      </c>
      <c r="D71" s="202">
        <v>92068.87</v>
      </c>
      <c r="E71" s="202"/>
      <c r="F71" s="202"/>
      <c r="G71" s="202"/>
      <c r="H71" s="202"/>
      <c r="I71" s="202"/>
      <c r="J71" s="202"/>
      <c r="K71" s="202">
        <f t="shared" si="10"/>
        <v>239634</v>
      </c>
      <c r="L71" s="202">
        <f t="shared" si="10"/>
        <v>92068.87</v>
      </c>
      <c r="M71" s="218">
        <f t="shared" si="9"/>
        <v>548291</v>
      </c>
      <c r="N71" s="219">
        <f t="shared" si="9"/>
        <v>123118.87</v>
      </c>
    </row>
    <row r="72" spans="1:14" ht="15" customHeight="1" x14ac:dyDescent="0.25">
      <c r="A72" s="200">
        <v>169</v>
      </c>
      <c r="B72" s="197" t="s">
        <v>70</v>
      </c>
      <c r="C72" s="71">
        <v>13815</v>
      </c>
      <c r="D72" s="202">
        <v>0</v>
      </c>
      <c r="E72" s="202"/>
      <c r="F72" s="202"/>
      <c r="G72" s="202"/>
      <c r="H72" s="202"/>
      <c r="I72" s="202"/>
      <c r="J72" s="202"/>
      <c r="K72" s="202">
        <f t="shared" si="10"/>
        <v>13815</v>
      </c>
      <c r="L72" s="202">
        <f t="shared" si="10"/>
        <v>0</v>
      </c>
      <c r="M72" s="218">
        <f t="shared" si="9"/>
        <v>33815</v>
      </c>
      <c r="N72" s="219">
        <f t="shared" si="9"/>
        <v>0</v>
      </c>
    </row>
    <row r="73" spans="1:14" ht="15" customHeight="1" x14ac:dyDescent="0.25">
      <c r="A73" s="200">
        <v>171</v>
      </c>
      <c r="B73" s="197" t="s">
        <v>71</v>
      </c>
      <c r="C73" s="71">
        <v>0</v>
      </c>
      <c r="D73" s="202">
        <v>7400</v>
      </c>
      <c r="E73" s="202"/>
      <c r="F73" s="202"/>
      <c r="G73" s="202"/>
      <c r="H73" s="202"/>
      <c r="I73" s="202"/>
      <c r="J73" s="202"/>
      <c r="K73" s="202">
        <f t="shared" si="10"/>
        <v>0</v>
      </c>
      <c r="L73" s="202">
        <f t="shared" si="10"/>
        <v>7400</v>
      </c>
      <c r="M73" s="218">
        <f t="shared" si="9"/>
        <v>32810</v>
      </c>
      <c r="N73" s="219">
        <f t="shared" si="9"/>
        <v>8600</v>
      </c>
    </row>
    <row r="74" spans="1:14" ht="15" customHeight="1" x14ac:dyDescent="0.25">
      <c r="A74" s="200">
        <v>174</v>
      </c>
      <c r="B74" s="197" t="s">
        <v>31</v>
      </c>
      <c r="C74" s="71">
        <f>28390+2000</f>
        <v>30390</v>
      </c>
      <c r="D74" s="202">
        <v>3185</v>
      </c>
      <c r="E74" s="202"/>
      <c r="F74" s="202"/>
      <c r="G74" s="202"/>
      <c r="H74" s="202"/>
      <c r="I74" s="202"/>
      <c r="J74" s="202"/>
      <c r="K74" s="202">
        <f t="shared" si="10"/>
        <v>30390</v>
      </c>
      <c r="L74" s="202">
        <f t="shared" si="10"/>
        <v>3185</v>
      </c>
      <c r="M74" s="218">
        <f t="shared" si="9"/>
        <v>50600</v>
      </c>
      <c r="N74" s="219">
        <f t="shared" si="9"/>
        <v>15440</v>
      </c>
    </row>
    <row r="75" spans="1:14" ht="15" customHeight="1" x14ac:dyDescent="0.25">
      <c r="A75" s="200">
        <v>182</v>
      </c>
      <c r="B75" s="197" t="s">
        <v>32</v>
      </c>
      <c r="C75" s="71">
        <v>51600</v>
      </c>
      <c r="D75" s="202">
        <v>60500</v>
      </c>
      <c r="E75" s="202"/>
      <c r="F75" s="202"/>
      <c r="G75" s="202"/>
      <c r="H75" s="202"/>
      <c r="I75" s="202"/>
      <c r="J75" s="202"/>
      <c r="K75" s="202">
        <f t="shared" si="10"/>
        <v>51600</v>
      </c>
      <c r="L75" s="202">
        <f t="shared" si="10"/>
        <v>60500</v>
      </c>
      <c r="M75" s="218">
        <f t="shared" si="9"/>
        <v>350600</v>
      </c>
      <c r="N75" s="219">
        <f t="shared" si="9"/>
        <v>269800</v>
      </c>
    </row>
    <row r="76" spans="1:14" ht="15" customHeight="1" x14ac:dyDescent="0.25">
      <c r="A76" s="200">
        <v>197</v>
      </c>
      <c r="B76" s="201" t="s">
        <v>33</v>
      </c>
      <c r="C76" s="71">
        <v>65000</v>
      </c>
      <c r="D76" s="202">
        <v>52000</v>
      </c>
      <c r="E76" s="202"/>
      <c r="F76" s="202"/>
      <c r="G76" s="202"/>
      <c r="H76" s="202"/>
      <c r="I76" s="202"/>
      <c r="J76" s="202"/>
      <c r="K76" s="202">
        <f t="shared" si="10"/>
        <v>65000</v>
      </c>
      <c r="L76" s="202">
        <f t="shared" si="10"/>
        <v>52000</v>
      </c>
      <c r="M76" s="218">
        <f t="shared" si="9"/>
        <v>195000</v>
      </c>
      <c r="N76" s="219">
        <f t="shared" si="9"/>
        <v>104000</v>
      </c>
    </row>
    <row r="77" spans="1:14" ht="15" customHeight="1" x14ac:dyDescent="0.25">
      <c r="A77" s="200">
        <v>199</v>
      </c>
      <c r="B77" s="201" t="s">
        <v>34</v>
      </c>
      <c r="C77" s="71">
        <v>59158</v>
      </c>
      <c r="D77" s="220">
        <v>59162.82</v>
      </c>
      <c r="E77" s="202"/>
      <c r="F77" s="220"/>
      <c r="G77" s="202"/>
      <c r="H77" s="220"/>
      <c r="I77" s="202"/>
      <c r="J77" s="220"/>
      <c r="K77" s="220">
        <f t="shared" si="10"/>
        <v>59158</v>
      </c>
      <c r="L77" s="220">
        <f t="shared" si="10"/>
        <v>59162.82</v>
      </c>
      <c r="M77" s="218">
        <f t="shared" si="9"/>
        <v>283782.40000000002</v>
      </c>
      <c r="N77" s="219">
        <f t="shared" si="9"/>
        <v>185029.62</v>
      </c>
    </row>
    <row r="78" spans="1:14" ht="15" customHeight="1" x14ac:dyDescent="0.25">
      <c r="A78" s="200">
        <v>261</v>
      </c>
      <c r="B78" s="197" t="s">
        <v>37</v>
      </c>
      <c r="C78" s="71">
        <v>112906.11</v>
      </c>
      <c r="D78" s="202">
        <v>68095.06</v>
      </c>
      <c r="E78" s="202"/>
      <c r="F78" s="202"/>
      <c r="G78" s="202"/>
      <c r="H78" s="202"/>
      <c r="I78" s="202"/>
      <c r="J78" s="202"/>
      <c r="K78" s="202">
        <f t="shared" si="10"/>
        <v>112906.11</v>
      </c>
      <c r="L78" s="202">
        <f t="shared" si="10"/>
        <v>68095.06</v>
      </c>
      <c r="M78" s="218">
        <f t="shared" si="9"/>
        <v>338718.31</v>
      </c>
      <c r="N78" s="219">
        <f t="shared" si="9"/>
        <v>184381.28999999998</v>
      </c>
    </row>
    <row r="79" spans="1:14" ht="15" customHeight="1" x14ac:dyDescent="0.25">
      <c r="A79" s="200">
        <v>262</v>
      </c>
      <c r="B79" s="197" t="s">
        <v>38</v>
      </c>
      <c r="C79" s="71">
        <v>1200</v>
      </c>
      <c r="D79" s="202">
        <v>0</v>
      </c>
      <c r="E79" s="202"/>
      <c r="F79" s="202"/>
      <c r="G79" s="202"/>
      <c r="H79" s="202"/>
      <c r="I79" s="202"/>
      <c r="J79" s="202"/>
      <c r="K79" s="202">
        <f t="shared" si="10"/>
        <v>1200</v>
      </c>
      <c r="L79" s="202">
        <f t="shared" si="10"/>
        <v>0</v>
      </c>
      <c r="M79" s="218">
        <f t="shared" si="9"/>
        <v>3600</v>
      </c>
      <c r="N79" s="219">
        <f t="shared" si="9"/>
        <v>0</v>
      </c>
    </row>
    <row r="80" spans="1:14" ht="15" customHeight="1" x14ac:dyDescent="0.25">
      <c r="A80" s="200">
        <v>266</v>
      </c>
      <c r="B80" s="197" t="s">
        <v>39</v>
      </c>
      <c r="C80" s="71">
        <v>175013.55</v>
      </c>
      <c r="D80" s="202">
        <v>92631</v>
      </c>
      <c r="E80" s="202"/>
      <c r="F80" s="202"/>
      <c r="G80" s="202"/>
      <c r="H80" s="202"/>
      <c r="I80" s="202"/>
      <c r="J80" s="202"/>
      <c r="K80" s="202">
        <f t="shared" si="10"/>
        <v>175013.55</v>
      </c>
      <c r="L80" s="202">
        <f t="shared" si="10"/>
        <v>92631</v>
      </c>
      <c r="M80" s="218">
        <f t="shared" si="9"/>
        <v>525040.64999999991</v>
      </c>
      <c r="N80" s="219">
        <f t="shared" si="9"/>
        <v>145178.5</v>
      </c>
    </row>
    <row r="81" spans="1:14" ht="15" customHeight="1" x14ac:dyDescent="0.25">
      <c r="A81" s="200">
        <v>267</v>
      </c>
      <c r="B81" s="197" t="s">
        <v>40</v>
      </c>
      <c r="C81" s="71">
        <v>2000</v>
      </c>
      <c r="D81" s="202">
        <v>0</v>
      </c>
      <c r="E81" s="202"/>
      <c r="F81" s="202"/>
      <c r="G81" s="202"/>
      <c r="H81" s="202"/>
      <c r="I81" s="202"/>
      <c r="J81" s="202"/>
      <c r="K81" s="202">
        <f t="shared" si="10"/>
        <v>2000</v>
      </c>
      <c r="L81" s="202">
        <f t="shared" si="10"/>
        <v>0</v>
      </c>
      <c r="M81" s="218">
        <f t="shared" si="9"/>
        <v>6000</v>
      </c>
      <c r="N81" s="219">
        <f t="shared" si="9"/>
        <v>0</v>
      </c>
    </row>
    <row r="82" spans="1:14" ht="15" customHeight="1" x14ac:dyDescent="0.25">
      <c r="A82" s="200">
        <v>268</v>
      </c>
      <c r="B82" s="197" t="s">
        <v>41</v>
      </c>
      <c r="C82" s="71">
        <v>17555.400000000001</v>
      </c>
      <c r="D82" s="202">
        <v>0</v>
      </c>
      <c r="E82" s="202"/>
      <c r="F82" s="202"/>
      <c r="G82" s="202"/>
      <c r="H82" s="202"/>
      <c r="I82" s="202"/>
      <c r="J82" s="202"/>
      <c r="K82" s="202">
        <f t="shared" si="10"/>
        <v>17555.400000000001</v>
      </c>
      <c r="L82" s="202">
        <f t="shared" si="10"/>
        <v>0</v>
      </c>
      <c r="M82" s="218">
        <f t="shared" si="9"/>
        <v>52666.200000000004</v>
      </c>
      <c r="N82" s="219">
        <f t="shared" si="9"/>
        <v>83836.75</v>
      </c>
    </row>
    <row r="83" spans="1:14" ht="15" customHeight="1" x14ac:dyDescent="0.25">
      <c r="A83" s="200">
        <v>269</v>
      </c>
      <c r="B83" s="197" t="s">
        <v>42</v>
      </c>
      <c r="C83" s="71">
        <v>1000</v>
      </c>
      <c r="D83" s="202">
        <v>0</v>
      </c>
      <c r="E83" s="202"/>
      <c r="F83" s="202"/>
      <c r="G83" s="202"/>
      <c r="H83" s="202"/>
      <c r="I83" s="202"/>
      <c r="J83" s="202"/>
      <c r="K83" s="202">
        <f t="shared" si="10"/>
        <v>1000</v>
      </c>
      <c r="L83" s="202">
        <f t="shared" si="10"/>
        <v>0</v>
      </c>
      <c r="M83" s="218">
        <f t="shared" si="9"/>
        <v>3000</v>
      </c>
      <c r="N83" s="219">
        <f t="shared" si="9"/>
        <v>0</v>
      </c>
    </row>
    <row r="84" spans="1:14" ht="15" customHeight="1" x14ac:dyDescent="0.25">
      <c r="A84" s="200">
        <v>292</v>
      </c>
      <c r="B84" s="197" t="s">
        <v>44</v>
      </c>
      <c r="C84" s="71">
        <v>42390.559999999998</v>
      </c>
      <c r="D84" s="202">
        <v>0</v>
      </c>
      <c r="E84" s="202"/>
      <c r="F84" s="202"/>
      <c r="G84" s="202"/>
      <c r="H84" s="202"/>
      <c r="I84" s="202"/>
      <c r="J84" s="202"/>
      <c r="K84" s="202">
        <f t="shared" si="10"/>
        <v>42390.559999999998</v>
      </c>
      <c r="L84" s="202">
        <f t="shared" si="10"/>
        <v>0</v>
      </c>
      <c r="M84" s="218">
        <f t="shared" si="9"/>
        <v>84781.119999999995</v>
      </c>
      <c r="N84" s="219">
        <f t="shared" si="9"/>
        <v>41437</v>
      </c>
    </row>
    <row r="85" spans="1:14" ht="15" customHeight="1" x14ac:dyDescent="0.25">
      <c r="A85" s="200">
        <v>295</v>
      </c>
      <c r="B85" s="197" t="s">
        <v>45</v>
      </c>
      <c r="C85" s="71">
        <v>2080137.74</v>
      </c>
      <c r="D85" s="202">
        <v>2935332.32</v>
      </c>
      <c r="E85" s="202"/>
      <c r="F85" s="202"/>
      <c r="G85" s="202"/>
      <c r="H85" s="202"/>
      <c r="I85" s="202"/>
      <c r="J85" s="202"/>
      <c r="K85" s="202">
        <f t="shared" ref="K85:L89" si="11">+C85+E85+G85+I85</f>
        <v>2080137.74</v>
      </c>
      <c r="L85" s="202">
        <f t="shared" si="11"/>
        <v>2935332.32</v>
      </c>
      <c r="M85" s="218">
        <f t="shared" si="9"/>
        <v>6240413.2199999997</v>
      </c>
      <c r="N85" s="219">
        <f t="shared" si="9"/>
        <v>4617788.1999999993</v>
      </c>
    </row>
    <row r="86" spans="1:14" ht="15" customHeight="1" x14ac:dyDescent="0.25">
      <c r="A86" s="200">
        <v>297</v>
      </c>
      <c r="B86" s="201" t="s">
        <v>46</v>
      </c>
      <c r="C86" s="71">
        <v>1000</v>
      </c>
      <c r="D86" s="202">
        <v>16622.099999999999</v>
      </c>
      <c r="E86" s="202"/>
      <c r="F86" s="202"/>
      <c r="G86" s="202"/>
      <c r="H86" s="202"/>
      <c r="I86" s="202"/>
      <c r="J86" s="202"/>
      <c r="K86" s="202">
        <f t="shared" si="11"/>
        <v>1000</v>
      </c>
      <c r="L86" s="202">
        <f t="shared" si="11"/>
        <v>16622.099999999999</v>
      </c>
      <c r="M86" s="218">
        <f t="shared" si="9"/>
        <v>19731.62</v>
      </c>
      <c r="N86" s="219">
        <f t="shared" si="9"/>
        <v>21727.1</v>
      </c>
    </row>
    <row r="87" spans="1:14" ht="15" customHeight="1" x14ac:dyDescent="0.25">
      <c r="A87" s="200">
        <v>298</v>
      </c>
      <c r="B87" s="201" t="s">
        <v>47</v>
      </c>
      <c r="C87" s="71">
        <v>50000</v>
      </c>
      <c r="D87" s="202">
        <v>4550</v>
      </c>
      <c r="E87" s="202"/>
      <c r="F87" s="202"/>
      <c r="G87" s="202"/>
      <c r="H87" s="202"/>
      <c r="I87" s="202"/>
      <c r="J87" s="202"/>
      <c r="K87" s="202">
        <f t="shared" si="11"/>
        <v>50000</v>
      </c>
      <c r="L87" s="202">
        <f t="shared" si="11"/>
        <v>4550</v>
      </c>
      <c r="M87" s="218">
        <f t="shared" si="9"/>
        <v>150000</v>
      </c>
      <c r="N87" s="219">
        <f t="shared" si="9"/>
        <v>69215</v>
      </c>
    </row>
    <row r="88" spans="1:14" ht="15" customHeight="1" x14ac:dyDescent="0.25">
      <c r="A88" s="200">
        <v>299</v>
      </c>
      <c r="B88" s="201" t="s">
        <v>48</v>
      </c>
      <c r="C88" s="71">
        <v>40000</v>
      </c>
      <c r="D88" s="220">
        <v>4533</v>
      </c>
      <c r="E88" s="202"/>
      <c r="F88" s="220"/>
      <c r="G88" s="202"/>
      <c r="H88" s="220"/>
      <c r="I88" s="202"/>
      <c r="J88" s="220"/>
      <c r="K88" s="202">
        <f t="shared" si="11"/>
        <v>40000</v>
      </c>
      <c r="L88" s="202">
        <f t="shared" si="11"/>
        <v>4533</v>
      </c>
      <c r="M88" s="218">
        <f t="shared" si="9"/>
        <v>120000</v>
      </c>
      <c r="N88" s="219">
        <f t="shared" si="9"/>
        <v>66858</v>
      </c>
    </row>
    <row r="89" spans="1:14" ht="15.75" customHeight="1" thickBot="1" x14ac:dyDescent="0.3">
      <c r="A89" s="221">
        <v>323</v>
      </c>
      <c r="B89" s="222" t="s">
        <v>49</v>
      </c>
      <c r="C89" s="72">
        <v>415000</v>
      </c>
      <c r="D89" s="206">
        <v>0</v>
      </c>
      <c r="E89" s="206"/>
      <c r="F89" s="206"/>
      <c r="G89" s="206"/>
      <c r="H89" s="206"/>
      <c r="I89" s="206"/>
      <c r="J89" s="206"/>
      <c r="K89" s="206">
        <f t="shared" si="11"/>
        <v>415000</v>
      </c>
      <c r="L89" s="206">
        <f t="shared" si="11"/>
        <v>0</v>
      </c>
      <c r="M89" s="223">
        <f t="shared" si="9"/>
        <v>415000</v>
      </c>
      <c r="N89" s="224">
        <f t="shared" si="9"/>
        <v>0</v>
      </c>
    </row>
    <row r="90" spans="1:14" ht="16.5" customHeight="1" thickBot="1" x14ac:dyDescent="0.3">
      <c r="A90" s="208"/>
      <c r="B90" s="209" t="s">
        <v>72</v>
      </c>
      <c r="C90" s="210">
        <f t="shared" ref="C90:L90" si="12">SUM(C68:C89)</f>
        <v>3515905.61</v>
      </c>
      <c r="D90" s="210">
        <f t="shared" si="12"/>
        <v>3556500.32</v>
      </c>
      <c r="E90" s="210">
        <f t="shared" si="12"/>
        <v>0</v>
      </c>
      <c r="F90" s="210">
        <f t="shared" si="12"/>
        <v>0</v>
      </c>
      <c r="G90" s="210">
        <f t="shared" si="12"/>
        <v>0</v>
      </c>
      <c r="H90" s="210">
        <f t="shared" si="12"/>
        <v>0</v>
      </c>
      <c r="I90" s="210">
        <f t="shared" si="12"/>
        <v>0</v>
      </c>
      <c r="J90" s="210">
        <f t="shared" si="12"/>
        <v>0</v>
      </c>
      <c r="K90" s="210">
        <f t="shared" si="12"/>
        <v>3515905.61</v>
      </c>
      <c r="L90" s="210">
        <f t="shared" si="12"/>
        <v>3556500.32</v>
      </c>
      <c r="M90" s="225">
        <f>SUM(M68:M89)</f>
        <v>9917760.2699999996</v>
      </c>
      <c r="N90" s="226">
        <f>SUM(N68:N89)</f>
        <v>6340880.8599999994</v>
      </c>
    </row>
    <row r="91" spans="1:14" ht="16.5" customHeight="1" thickBot="1" x14ac:dyDescent="0.3">
      <c r="A91" s="212"/>
      <c r="B91" s="209" t="s">
        <v>73</v>
      </c>
      <c r="C91" s="210">
        <f t="shared" ref="C91:N91" si="13">+C90+C65</f>
        <v>7122439.6999999993</v>
      </c>
      <c r="D91" s="210">
        <f t="shared" si="13"/>
        <v>7212193.46</v>
      </c>
      <c r="E91" s="210">
        <f t="shared" si="13"/>
        <v>0</v>
      </c>
      <c r="F91" s="210">
        <f t="shared" si="13"/>
        <v>0</v>
      </c>
      <c r="G91" s="210">
        <f t="shared" si="13"/>
        <v>0</v>
      </c>
      <c r="H91" s="210">
        <f t="shared" si="13"/>
        <v>0</v>
      </c>
      <c r="I91" s="210">
        <f t="shared" si="13"/>
        <v>0</v>
      </c>
      <c r="J91" s="210">
        <f t="shared" si="13"/>
        <v>0</v>
      </c>
      <c r="K91" s="210">
        <f t="shared" si="13"/>
        <v>7122439.6999999993</v>
      </c>
      <c r="L91" s="210">
        <f t="shared" si="13"/>
        <v>7212193.46</v>
      </c>
      <c r="M91" s="210">
        <f t="shared" si="13"/>
        <v>27950430.719999999</v>
      </c>
      <c r="N91" s="210">
        <f t="shared" si="13"/>
        <v>24558927.039999999</v>
      </c>
    </row>
    <row r="92" spans="1:14" ht="15" customHeight="1" x14ac:dyDescent="0.25">
      <c r="A92" s="74"/>
      <c r="B92" s="74"/>
      <c r="C92" s="74"/>
      <c r="D92" s="74"/>
      <c r="E92" s="74"/>
      <c r="F92" s="74"/>
      <c r="G92" s="74"/>
      <c r="H92" s="74"/>
      <c r="I92" s="74"/>
      <c r="J92" s="74"/>
      <c r="K92" s="74"/>
      <c r="L92" s="74"/>
    </row>
    <row r="93" spans="1:14" ht="15" customHeight="1" x14ac:dyDescent="0.25">
      <c r="A93" s="74"/>
      <c r="B93" s="74"/>
      <c r="C93" s="74"/>
      <c r="D93" s="227"/>
      <c r="E93" s="74"/>
      <c r="F93" s="74"/>
      <c r="G93" s="74"/>
      <c r="H93" s="74"/>
      <c r="I93" s="74"/>
      <c r="J93" s="74"/>
      <c r="K93" s="74"/>
      <c r="L93" s="74"/>
      <c r="M93" s="84"/>
    </row>
    <row r="94" spans="1:14" ht="15" customHeight="1" x14ac:dyDescent="0.25">
      <c r="A94" s="74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</row>
    <row r="95" spans="1:14" ht="15" customHeight="1" x14ac:dyDescent="0.25">
      <c r="A95" s="74"/>
      <c r="B95" s="74"/>
      <c r="C95" s="74"/>
      <c r="D95" s="74"/>
      <c r="E95" s="74"/>
      <c r="F95" s="74"/>
      <c r="G95" s="74"/>
      <c r="H95" s="74"/>
      <c r="I95" s="74"/>
      <c r="J95" s="74"/>
      <c r="K95" s="74"/>
      <c r="L95" s="74"/>
    </row>
    <row r="96" spans="1:14" ht="15" hidden="1" customHeight="1" x14ac:dyDescent="0.25">
      <c r="A96" s="74"/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</row>
    <row r="97" spans="1:14" ht="15" hidden="1" customHeight="1" x14ac:dyDescent="0.25">
      <c r="A97" s="74"/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</row>
    <row r="98" spans="1:14" ht="15" hidden="1" customHeight="1" x14ac:dyDescent="0.25">
      <c r="A98" s="74"/>
      <c r="B98" s="74"/>
      <c r="C98" s="74"/>
      <c r="D98" s="74"/>
      <c r="E98" s="74"/>
      <c r="F98" s="74"/>
      <c r="G98" s="74"/>
      <c r="H98" s="74"/>
      <c r="I98" s="74"/>
      <c r="J98" s="74"/>
      <c r="K98" s="74"/>
      <c r="L98" s="74"/>
    </row>
    <row r="99" spans="1:14" ht="15" hidden="1" customHeight="1" x14ac:dyDescent="0.25">
      <c r="A99" s="74"/>
      <c r="B99" s="74"/>
      <c r="C99" s="74"/>
      <c r="D99" s="74"/>
      <c r="E99" s="74"/>
      <c r="F99" s="74"/>
      <c r="G99" s="74"/>
      <c r="H99" s="74"/>
      <c r="I99" s="74"/>
      <c r="J99" s="74"/>
      <c r="K99" s="74"/>
      <c r="L99" s="74"/>
    </row>
    <row r="100" spans="1:14" ht="15" hidden="1" customHeight="1" x14ac:dyDescent="0.25">
      <c r="A100" s="74"/>
      <c r="B100" s="74"/>
      <c r="C100" s="74"/>
      <c r="D100" s="74"/>
      <c r="E100" s="74"/>
      <c r="F100" s="74"/>
      <c r="G100" s="74"/>
      <c r="H100" s="74"/>
      <c r="I100" s="74"/>
      <c r="J100" s="74"/>
      <c r="K100" s="74"/>
      <c r="L100" s="74"/>
    </row>
    <row r="101" spans="1:14" ht="15" hidden="1" customHeight="1" x14ac:dyDescent="0.25">
      <c r="A101" s="74"/>
      <c r="B101" s="74"/>
      <c r="C101" s="74"/>
      <c r="D101" s="74"/>
      <c r="E101" s="74"/>
      <c r="F101" s="74"/>
      <c r="G101" s="74"/>
      <c r="H101" s="74"/>
      <c r="I101" s="74"/>
      <c r="J101" s="74"/>
      <c r="K101" s="74"/>
      <c r="L101" s="74"/>
    </row>
    <row r="102" spans="1:14" ht="15" hidden="1" customHeight="1" x14ac:dyDescent="0.25">
      <c r="A102" s="74"/>
      <c r="B102" s="74"/>
      <c r="C102" s="74"/>
      <c r="D102" s="74"/>
      <c r="E102" s="74"/>
      <c r="F102" s="74"/>
      <c r="G102" s="74"/>
      <c r="H102" s="74"/>
      <c r="I102" s="74"/>
      <c r="J102" s="74"/>
      <c r="K102" s="74"/>
      <c r="L102" s="74"/>
    </row>
    <row r="103" spans="1:14" ht="15" hidden="1" customHeight="1" x14ac:dyDescent="0.25">
      <c r="A103" s="74"/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</row>
    <row r="104" spans="1:14" ht="15" hidden="1" customHeight="1" x14ac:dyDescent="0.25">
      <c r="A104" s="74"/>
      <c r="B104" s="74"/>
      <c r="C104" s="74"/>
      <c r="D104" s="74"/>
      <c r="E104" s="74"/>
      <c r="F104" s="74"/>
      <c r="G104" s="74"/>
      <c r="H104" s="74"/>
      <c r="I104" s="74"/>
      <c r="J104" s="74"/>
      <c r="K104" s="74"/>
      <c r="L104" s="74"/>
    </row>
    <row r="105" spans="1:14" ht="15" customHeight="1" x14ac:dyDescent="0.25">
      <c r="A105" s="74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</row>
    <row r="106" spans="1:14" ht="15" customHeight="1" x14ac:dyDescent="0.25">
      <c r="A106" s="74"/>
      <c r="B106" s="74"/>
      <c r="C106" s="74"/>
      <c r="D106" s="74"/>
      <c r="E106" s="74"/>
      <c r="F106" s="74"/>
      <c r="G106" s="74"/>
      <c r="H106" s="74"/>
      <c r="I106" s="74"/>
      <c r="J106" s="74"/>
      <c r="K106" s="74"/>
      <c r="L106" s="74"/>
    </row>
    <row r="107" spans="1:14" ht="15" customHeight="1" x14ac:dyDescent="0.25">
      <c r="A107" s="74"/>
      <c r="B107" s="74"/>
      <c r="C107" s="74"/>
      <c r="D107" s="74"/>
      <c r="E107" s="74"/>
      <c r="F107" s="74"/>
      <c r="G107" s="74"/>
      <c r="H107" s="74"/>
      <c r="I107" s="74"/>
      <c r="J107" s="74"/>
      <c r="K107" s="74"/>
      <c r="L107" s="74"/>
    </row>
    <row r="108" spans="1:14" ht="15" customHeight="1" x14ac:dyDescent="0.25">
      <c r="A108" s="74"/>
      <c r="B108" s="74"/>
      <c r="C108" s="74"/>
      <c r="D108" s="74"/>
      <c r="E108" s="74"/>
      <c r="F108" s="74"/>
      <c r="G108" s="74"/>
      <c r="H108" s="74"/>
      <c r="I108" s="74"/>
      <c r="J108" s="74"/>
      <c r="K108" s="74"/>
      <c r="L108" s="74"/>
    </row>
    <row r="109" spans="1:14" ht="16.5" hidden="1" customHeight="1" thickBot="1" x14ac:dyDescent="0.3">
      <c r="A109" s="356" t="s">
        <v>175</v>
      </c>
      <c r="B109" s="356"/>
      <c r="C109" s="356"/>
      <c r="D109" s="356"/>
      <c r="E109" s="356"/>
      <c r="F109" s="356"/>
      <c r="G109" s="356"/>
      <c r="H109" s="356"/>
      <c r="I109" s="356"/>
      <c r="J109" s="356"/>
      <c r="K109" s="357"/>
      <c r="L109" s="357"/>
    </row>
    <row r="110" spans="1:14" ht="16.5" hidden="1" customHeight="1" thickBot="1" x14ac:dyDescent="0.3">
      <c r="A110" s="228" t="s">
        <v>62</v>
      </c>
      <c r="B110" s="229" t="s">
        <v>77</v>
      </c>
      <c r="C110" s="358" t="s">
        <v>78</v>
      </c>
      <c r="D110" s="359"/>
      <c r="E110" s="358" t="s">
        <v>79</v>
      </c>
      <c r="F110" s="359"/>
      <c r="G110" s="358" t="s">
        <v>80</v>
      </c>
      <c r="H110" s="359"/>
      <c r="I110" s="358" t="s">
        <v>81</v>
      </c>
      <c r="J110" s="360"/>
      <c r="K110" s="361" t="s">
        <v>64</v>
      </c>
      <c r="L110" s="362"/>
      <c r="M110" s="353" t="s">
        <v>176</v>
      </c>
      <c r="N110" s="354"/>
    </row>
    <row r="111" spans="1:14" ht="15.75" hidden="1" customHeight="1" x14ac:dyDescent="0.25">
      <c r="A111" s="183"/>
      <c r="B111" s="184"/>
      <c r="C111" s="215" t="s">
        <v>65</v>
      </c>
      <c r="D111" s="215" t="s">
        <v>16</v>
      </c>
      <c r="E111" s="215" t="s">
        <v>65</v>
      </c>
      <c r="F111" s="215" t="s">
        <v>16</v>
      </c>
      <c r="G111" s="215" t="s">
        <v>65</v>
      </c>
      <c r="H111" s="215" t="s">
        <v>16</v>
      </c>
      <c r="I111" s="215" t="s">
        <v>65</v>
      </c>
      <c r="J111" s="215" t="s">
        <v>16</v>
      </c>
      <c r="K111" s="185" t="s">
        <v>65</v>
      </c>
      <c r="L111" s="230" t="s">
        <v>16</v>
      </c>
      <c r="M111" s="231" t="s">
        <v>65</v>
      </c>
      <c r="N111" s="232" t="s">
        <v>16</v>
      </c>
    </row>
    <row r="112" spans="1:14" ht="15.75" hidden="1" customHeight="1" x14ac:dyDescent="0.25">
      <c r="A112" s="233" t="s">
        <v>21</v>
      </c>
      <c r="B112" s="184" t="s">
        <v>66</v>
      </c>
      <c r="C112" s="188"/>
      <c r="D112" s="188"/>
      <c r="E112" s="188"/>
      <c r="F112" s="188"/>
      <c r="G112" s="188"/>
      <c r="H112" s="188"/>
      <c r="I112" s="188"/>
      <c r="J112" s="188"/>
      <c r="K112" s="188"/>
      <c r="L112" s="234"/>
      <c r="M112" s="235"/>
      <c r="N112" s="236"/>
    </row>
    <row r="113" spans="1:14" ht="15.75" hidden="1" customHeight="1" x14ac:dyDescent="0.25">
      <c r="A113" s="233"/>
      <c r="B113" s="184" t="s">
        <v>67</v>
      </c>
      <c r="C113" s="188"/>
      <c r="D113" s="188"/>
      <c r="E113" s="188"/>
      <c r="F113" s="188"/>
      <c r="G113" s="188"/>
      <c r="H113" s="188"/>
      <c r="I113" s="188"/>
      <c r="J113" s="188"/>
      <c r="K113" s="188">
        <f t="shared" ref="K113:L115" si="14">+C113+E113+G113+I113</f>
        <v>0</v>
      </c>
      <c r="L113" s="234">
        <f t="shared" si="14"/>
        <v>0</v>
      </c>
      <c r="M113" s="237">
        <f>+K113+M62</f>
        <v>18032670.449999999</v>
      </c>
      <c r="N113" s="238">
        <f>+L113+N62</f>
        <v>16232081.339999998</v>
      </c>
    </row>
    <row r="114" spans="1:14" ht="15.75" hidden="1" customHeight="1" x14ac:dyDescent="0.25">
      <c r="A114" s="233"/>
      <c r="B114" s="184" t="s">
        <v>166</v>
      </c>
      <c r="C114" s="188"/>
      <c r="D114" s="188"/>
      <c r="E114" s="188"/>
      <c r="F114" s="188"/>
      <c r="G114" s="188"/>
      <c r="H114" s="188"/>
      <c r="I114" s="188"/>
      <c r="J114" s="188"/>
      <c r="K114" s="188">
        <f t="shared" si="14"/>
        <v>0</v>
      </c>
      <c r="L114" s="234">
        <f t="shared" si="14"/>
        <v>0</v>
      </c>
      <c r="M114" s="237">
        <f>+K114+M63</f>
        <v>0</v>
      </c>
      <c r="N114" s="238">
        <f>+L114+N63</f>
        <v>0</v>
      </c>
    </row>
    <row r="115" spans="1:14" ht="15.75" hidden="1" customHeight="1" x14ac:dyDescent="0.25">
      <c r="A115" s="233"/>
      <c r="B115" s="184" t="s">
        <v>68</v>
      </c>
      <c r="C115" s="188"/>
      <c r="D115" s="188"/>
      <c r="E115" s="188"/>
      <c r="F115" s="188"/>
      <c r="G115" s="188"/>
      <c r="H115" s="188"/>
      <c r="I115" s="188"/>
      <c r="J115" s="188"/>
      <c r="K115" s="188">
        <f t="shared" si="14"/>
        <v>0</v>
      </c>
      <c r="L115" s="234">
        <f t="shared" si="14"/>
        <v>0</v>
      </c>
      <c r="M115" s="237">
        <f>+K115+M63</f>
        <v>0</v>
      </c>
      <c r="N115" s="238">
        <f>+L115+N64</f>
        <v>1985964.8399999999</v>
      </c>
    </row>
    <row r="116" spans="1:14" ht="15.75" hidden="1" customHeight="1" x14ac:dyDescent="0.25">
      <c r="A116" s="233"/>
      <c r="B116" s="184" t="s">
        <v>23</v>
      </c>
      <c r="C116" s="188">
        <f>SUM(C113:C115)</f>
        <v>0</v>
      </c>
      <c r="D116" s="188">
        <f t="shared" ref="D116:N116" si="15">SUM(D113:D115)</f>
        <v>0</v>
      </c>
      <c r="E116" s="188">
        <f t="shared" si="15"/>
        <v>0</v>
      </c>
      <c r="F116" s="188">
        <f t="shared" si="15"/>
        <v>0</v>
      </c>
      <c r="G116" s="188">
        <f t="shared" si="15"/>
        <v>0</v>
      </c>
      <c r="H116" s="188">
        <f t="shared" si="15"/>
        <v>0</v>
      </c>
      <c r="I116" s="188">
        <f t="shared" si="15"/>
        <v>0</v>
      </c>
      <c r="J116" s="188">
        <f t="shared" si="15"/>
        <v>0</v>
      </c>
      <c r="K116" s="188">
        <f t="shared" si="15"/>
        <v>0</v>
      </c>
      <c r="L116" s="234">
        <f t="shared" si="15"/>
        <v>0</v>
      </c>
      <c r="M116" s="239">
        <f t="shared" si="15"/>
        <v>18032670.449999999</v>
      </c>
      <c r="N116" s="189">
        <f t="shared" si="15"/>
        <v>18218046.18</v>
      </c>
    </row>
    <row r="117" spans="1:14" ht="15.75" hidden="1" customHeight="1" x14ac:dyDescent="0.25">
      <c r="A117" s="240"/>
      <c r="B117" s="184"/>
      <c r="C117" s="194"/>
      <c r="D117" s="192"/>
      <c r="E117" s="194"/>
      <c r="F117" s="194"/>
      <c r="G117" s="194"/>
      <c r="H117" s="194"/>
      <c r="I117" s="194"/>
      <c r="J117" s="194"/>
      <c r="K117" s="192"/>
      <c r="L117" s="241"/>
      <c r="M117" s="235"/>
      <c r="N117" s="236"/>
    </row>
    <row r="118" spans="1:14" ht="15.75" hidden="1" customHeight="1" x14ac:dyDescent="0.25">
      <c r="A118" s="240"/>
      <c r="B118" s="184" t="s">
        <v>82</v>
      </c>
      <c r="C118" s="188"/>
      <c r="D118" s="188"/>
      <c r="E118" s="188"/>
      <c r="F118" s="188"/>
      <c r="G118" s="188"/>
      <c r="H118" s="188"/>
      <c r="I118" s="188"/>
      <c r="J118" s="188"/>
      <c r="K118" s="188"/>
      <c r="L118" s="234"/>
      <c r="M118" s="235"/>
      <c r="N118" s="236"/>
    </row>
    <row r="119" spans="1:14" ht="15" hidden="1" customHeight="1" x14ac:dyDescent="0.25">
      <c r="A119" s="242">
        <v>111</v>
      </c>
      <c r="B119" s="197" t="s">
        <v>25</v>
      </c>
      <c r="C119" s="202"/>
      <c r="D119" s="202"/>
      <c r="E119" s="202"/>
      <c r="F119" s="202"/>
      <c r="G119" s="202"/>
      <c r="H119" s="202"/>
      <c r="I119" s="202"/>
      <c r="J119" s="202"/>
      <c r="K119" s="202">
        <f>+C119+E119+G119+I119</f>
        <v>0</v>
      </c>
      <c r="L119" s="243">
        <f>+D119+F119+H119+J119</f>
        <v>0</v>
      </c>
      <c r="M119" s="237">
        <f t="shared" ref="M119:M140" si="16">+K119+M67</f>
        <v>0</v>
      </c>
      <c r="N119" s="238">
        <f t="shared" ref="N119:N140" si="17">+L119+N68</f>
        <v>317768.44</v>
      </c>
    </row>
    <row r="120" spans="1:14" ht="15" hidden="1" customHeight="1" x14ac:dyDescent="0.25">
      <c r="A120" s="242">
        <v>113</v>
      </c>
      <c r="B120" s="197" t="s">
        <v>69</v>
      </c>
      <c r="C120" s="202"/>
      <c r="D120" s="202"/>
      <c r="E120" s="202"/>
      <c r="F120" s="202"/>
      <c r="G120" s="202"/>
      <c r="H120" s="202"/>
      <c r="I120" s="202"/>
      <c r="J120" s="202"/>
      <c r="K120" s="202">
        <f t="shared" ref="K120:L135" si="18">+C120+E120+G120+I120</f>
        <v>0</v>
      </c>
      <c r="L120" s="243">
        <f t="shared" si="18"/>
        <v>0</v>
      </c>
      <c r="M120" s="237">
        <f t="shared" si="16"/>
        <v>392000</v>
      </c>
      <c r="N120" s="238">
        <f t="shared" si="17"/>
        <v>46120.09</v>
      </c>
    </row>
    <row r="121" spans="1:14" ht="15" hidden="1" customHeight="1" x14ac:dyDescent="0.25">
      <c r="A121" s="242">
        <v>122</v>
      </c>
      <c r="B121" s="197" t="s">
        <v>27</v>
      </c>
      <c r="C121" s="202"/>
      <c r="D121" s="202"/>
      <c r="E121" s="202"/>
      <c r="F121" s="202"/>
      <c r="G121" s="202"/>
      <c r="H121" s="202"/>
      <c r="I121" s="202"/>
      <c r="J121" s="202"/>
      <c r="K121" s="202">
        <f t="shared" si="18"/>
        <v>0</v>
      </c>
      <c r="L121" s="243">
        <f t="shared" si="18"/>
        <v>0</v>
      </c>
      <c r="M121" s="237">
        <f t="shared" si="16"/>
        <v>46380</v>
      </c>
      <c r="N121" s="238">
        <f t="shared" si="17"/>
        <v>40582</v>
      </c>
    </row>
    <row r="122" spans="1:14" ht="15" hidden="1" customHeight="1" x14ac:dyDescent="0.25">
      <c r="A122" s="242">
        <v>163</v>
      </c>
      <c r="B122" s="197" t="s">
        <v>28</v>
      </c>
      <c r="C122" s="202"/>
      <c r="D122" s="202"/>
      <c r="E122" s="202"/>
      <c r="F122" s="202"/>
      <c r="G122" s="202"/>
      <c r="H122" s="202"/>
      <c r="I122" s="202"/>
      <c r="J122" s="202"/>
      <c r="K122" s="202">
        <f t="shared" si="18"/>
        <v>0</v>
      </c>
      <c r="L122" s="243">
        <f t="shared" si="18"/>
        <v>0</v>
      </c>
      <c r="M122" s="237">
        <f t="shared" si="16"/>
        <v>25530.75</v>
      </c>
      <c r="N122" s="238">
        <f t="shared" si="17"/>
        <v>123118.87</v>
      </c>
    </row>
    <row r="123" spans="1:14" ht="15" hidden="1" customHeight="1" x14ac:dyDescent="0.25">
      <c r="A123" s="242">
        <v>169</v>
      </c>
      <c r="B123" s="197" t="s">
        <v>70</v>
      </c>
      <c r="C123" s="202"/>
      <c r="D123" s="202"/>
      <c r="E123" s="202"/>
      <c r="F123" s="202"/>
      <c r="G123" s="202"/>
      <c r="H123" s="202"/>
      <c r="I123" s="202"/>
      <c r="J123" s="202"/>
      <c r="K123" s="202">
        <f t="shared" si="18"/>
        <v>0</v>
      </c>
      <c r="L123" s="243">
        <f t="shared" si="18"/>
        <v>0</v>
      </c>
      <c r="M123" s="237">
        <f t="shared" si="16"/>
        <v>548291</v>
      </c>
      <c r="N123" s="238">
        <f t="shared" si="17"/>
        <v>0</v>
      </c>
    </row>
    <row r="124" spans="1:14" ht="15" hidden="1" customHeight="1" x14ac:dyDescent="0.25">
      <c r="A124" s="242">
        <v>171</v>
      </c>
      <c r="B124" s="197" t="s">
        <v>71</v>
      </c>
      <c r="C124" s="202"/>
      <c r="D124" s="202"/>
      <c r="E124" s="202"/>
      <c r="F124" s="202"/>
      <c r="G124" s="202"/>
      <c r="H124" s="202"/>
      <c r="I124" s="202"/>
      <c r="J124" s="202"/>
      <c r="K124" s="202">
        <f t="shared" si="18"/>
        <v>0</v>
      </c>
      <c r="L124" s="243">
        <f t="shared" si="18"/>
        <v>0</v>
      </c>
      <c r="M124" s="237">
        <f t="shared" si="16"/>
        <v>33815</v>
      </c>
      <c r="N124" s="238">
        <f t="shared" si="17"/>
        <v>8600</v>
      </c>
    </row>
    <row r="125" spans="1:14" ht="15" hidden="1" customHeight="1" x14ac:dyDescent="0.25">
      <c r="A125" s="242">
        <v>174</v>
      </c>
      <c r="B125" s="197" t="s">
        <v>31</v>
      </c>
      <c r="C125" s="202"/>
      <c r="D125" s="202"/>
      <c r="E125" s="202"/>
      <c r="F125" s="202"/>
      <c r="G125" s="202"/>
      <c r="H125" s="202"/>
      <c r="I125" s="202"/>
      <c r="J125" s="202"/>
      <c r="K125" s="202">
        <f t="shared" si="18"/>
        <v>0</v>
      </c>
      <c r="L125" s="243">
        <f t="shared" si="18"/>
        <v>0</v>
      </c>
      <c r="M125" s="237">
        <f t="shared" si="16"/>
        <v>32810</v>
      </c>
      <c r="N125" s="238">
        <f t="shared" si="17"/>
        <v>15440</v>
      </c>
    </row>
    <row r="126" spans="1:14" ht="15" hidden="1" customHeight="1" x14ac:dyDescent="0.25">
      <c r="A126" s="242">
        <v>182</v>
      </c>
      <c r="B126" s="197" t="s">
        <v>32</v>
      </c>
      <c r="C126" s="202"/>
      <c r="D126" s="202"/>
      <c r="E126" s="202"/>
      <c r="F126" s="202"/>
      <c r="G126" s="202"/>
      <c r="H126" s="202"/>
      <c r="I126" s="202"/>
      <c r="J126" s="202"/>
      <c r="K126" s="202">
        <f t="shared" si="18"/>
        <v>0</v>
      </c>
      <c r="L126" s="243">
        <f t="shared" si="18"/>
        <v>0</v>
      </c>
      <c r="M126" s="237">
        <f t="shared" si="16"/>
        <v>50600</v>
      </c>
      <c r="N126" s="238">
        <f t="shared" si="17"/>
        <v>269800</v>
      </c>
    </row>
    <row r="127" spans="1:14" ht="15" hidden="1" customHeight="1" x14ac:dyDescent="0.25">
      <c r="A127" s="242">
        <v>197</v>
      </c>
      <c r="B127" s="197" t="s">
        <v>33</v>
      </c>
      <c r="C127" s="202"/>
      <c r="D127" s="202"/>
      <c r="E127" s="202"/>
      <c r="F127" s="202"/>
      <c r="G127" s="202"/>
      <c r="H127" s="202"/>
      <c r="I127" s="202"/>
      <c r="J127" s="202"/>
      <c r="K127" s="202">
        <f t="shared" si="18"/>
        <v>0</v>
      </c>
      <c r="L127" s="243">
        <f t="shared" si="18"/>
        <v>0</v>
      </c>
      <c r="M127" s="237">
        <f t="shared" si="16"/>
        <v>350600</v>
      </c>
      <c r="N127" s="238">
        <f t="shared" si="17"/>
        <v>104000</v>
      </c>
    </row>
    <row r="128" spans="1:14" ht="15" hidden="1" customHeight="1" x14ac:dyDescent="0.25">
      <c r="A128" s="244">
        <v>199</v>
      </c>
      <c r="B128" s="201" t="s">
        <v>34</v>
      </c>
      <c r="C128" s="202"/>
      <c r="D128" s="220"/>
      <c r="E128" s="220"/>
      <c r="F128" s="220"/>
      <c r="G128" s="202"/>
      <c r="H128" s="220"/>
      <c r="I128" s="202"/>
      <c r="J128" s="220"/>
      <c r="K128" s="220">
        <f t="shared" si="18"/>
        <v>0</v>
      </c>
      <c r="L128" s="245">
        <f t="shared" si="18"/>
        <v>0</v>
      </c>
      <c r="M128" s="237">
        <f t="shared" si="16"/>
        <v>195000</v>
      </c>
      <c r="N128" s="238">
        <f t="shared" si="17"/>
        <v>185029.62</v>
      </c>
    </row>
    <row r="129" spans="1:14" ht="15" hidden="1" customHeight="1" x14ac:dyDescent="0.25">
      <c r="A129" s="242">
        <v>261</v>
      </c>
      <c r="B129" s="197" t="s">
        <v>37</v>
      </c>
      <c r="C129" s="202"/>
      <c r="D129" s="202"/>
      <c r="E129" s="202"/>
      <c r="F129" s="202"/>
      <c r="G129" s="202"/>
      <c r="H129" s="202"/>
      <c r="I129" s="202"/>
      <c r="J129" s="202"/>
      <c r="K129" s="202">
        <f t="shared" si="18"/>
        <v>0</v>
      </c>
      <c r="L129" s="243">
        <f t="shared" si="18"/>
        <v>0</v>
      </c>
      <c r="M129" s="237">
        <f t="shared" si="16"/>
        <v>283782.40000000002</v>
      </c>
      <c r="N129" s="238">
        <f t="shared" si="17"/>
        <v>184381.28999999998</v>
      </c>
    </row>
    <row r="130" spans="1:14" ht="15" hidden="1" customHeight="1" x14ac:dyDescent="0.25">
      <c r="A130" s="242">
        <v>262</v>
      </c>
      <c r="B130" s="197" t="s">
        <v>38</v>
      </c>
      <c r="C130" s="202"/>
      <c r="D130" s="202"/>
      <c r="E130" s="202"/>
      <c r="F130" s="202"/>
      <c r="G130" s="202"/>
      <c r="H130" s="202"/>
      <c r="I130" s="202"/>
      <c r="J130" s="202"/>
      <c r="K130" s="202">
        <f t="shared" si="18"/>
        <v>0</v>
      </c>
      <c r="L130" s="243">
        <f t="shared" si="18"/>
        <v>0</v>
      </c>
      <c r="M130" s="237">
        <f t="shared" si="16"/>
        <v>338718.31</v>
      </c>
      <c r="N130" s="238">
        <f t="shared" si="17"/>
        <v>0</v>
      </c>
    </row>
    <row r="131" spans="1:14" ht="15" hidden="1" customHeight="1" x14ac:dyDescent="0.25">
      <c r="A131" s="242">
        <v>266</v>
      </c>
      <c r="B131" s="197" t="s">
        <v>39</v>
      </c>
      <c r="C131" s="202"/>
      <c r="D131" s="202"/>
      <c r="E131" s="202"/>
      <c r="F131" s="202"/>
      <c r="G131" s="202"/>
      <c r="H131" s="202"/>
      <c r="I131" s="202"/>
      <c r="J131" s="202"/>
      <c r="K131" s="202">
        <f t="shared" si="18"/>
        <v>0</v>
      </c>
      <c r="L131" s="243">
        <f t="shared" si="18"/>
        <v>0</v>
      </c>
      <c r="M131" s="237">
        <f t="shared" si="16"/>
        <v>3600</v>
      </c>
      <c r="N131" s="238">
        <f t="shared" si="17"/>
        <v>145178.5</v>
      </c>
    </row>
    <row r="132" spans="1:14" ht="15" hidden="1" customHeight="1" x14ac:dyDescent="0.25">
      <c r="A132" s="242">
        <v>267</v>
      </c>
      <c r="B132" s="197" t="s">
        <v>40</v>
      </c>
      <c r="C132" s="202"/>
      <c r="D132" s="202"/>
      <c r="E132" s="202"/>
      <c r="F132" s="202"/>
      <c r="G132" s="202"/>
      <c r="H132" s="202"/>
      <c r="I132" s="202"/>
      <c r="J132" s="202"/>
      <c r="K132" s="202">
        <f t="shared" si="18"/>
        <v>0</v>
      </c>
      <c r="L132" s="243">
        <f t="shared" si="18"/>
        <v>0</v>
      </c>
      <c r="M132" s="237">
        <f t="shared" si="16"/>
        <v>525040.64999999991</v>
      </c>
      <c r="N132" s="238">
        <f t="shared" si="17"/>
        <v>0</v>
      </c>
    </row>
    <row r="133" spans="1:14" ht="15" hidden="1" customHeight="1" x14ac:dyDescent="0.25">
      <c r="A133" s="242">
        <v>268</v>
      </c>
      <c r="B133" s="197" t="s">
        <v>41</v>
      </c>
      <c r="C133" s="202"/>
      <c r="D133" s="202"/>
      <c r="E133" s="202"/>
      <c r="F133" s="202"/>
      <c r="G133" s="202"/>
      <c r="H133" s="202"/>
      <c r="I133" s="202"/>
      <c r="J133" s="202"/>
      <c r="K133" s="202">
        <f t="shared" si="18"/>
        <v>0</v>
      </c>
      <c r="L133" s="243">
        <f t="shared" si="18"/>
        <v>0</v>
      </c>
      <c r="M133" s="237">
        <f t="shared" si="16"/>
        <v>6000</v>
      </c>
      <c r="N133" s="238">
        <f t="shared" si="17"/>
        <v>83836.75</v>
      </c>
    </row>
    <row r="134" spans="1:14" ht="15" hidden="1" customHeight="1" x14ac:dyDescent="0.25">
      <c r="A134" s="242">
        <v>269</v>
      </c>
      <c r="B134" s="197" t="s">
        <v>42</v>
      </c>
      <c r="C134" s="202"/>
      <c r="D134" s="202"/>
      <c r="E134" s="202"/>
      <c r="F134" s="202"/>
      <c r="G134" s="202"/>
      <c r="H134" s="202"/>
      <c r="I134" s="202"/>
      <c r="J134" s="202"/>
      <c r="K134" s="202">
        <f t="shared" si="18"/>
        <v>0</v>
      </c>
      <c r="L134" s="243">
        <f t="shared" si="18"/>
        <v>0</v>
      </c>
      <c r="M134" s="237">
        <f t="shared" si="16"/>
        <v>52666.200000000004</v>
      </c>
      <c r="N134" s="238">
        <f t="shared" si="17"/>
        <v>0</v>
      </c>
    </row>
    <row r="135" spans="1:14" ht="15" hidden="1" customHeight="1" x14ac:dyDescent="0.25">
      <c r="A135" s="242">
        <v>292</v>
      </c>
      <c r="B135" s="197" t="s">
        <v>44</v>
      </c>
      <c r="C135" s="202"/>
      <c r="D135" s="202"/>
      <c r="E135" s="202"/>
      <c r="F135" s="202"/>
      <c r="G135" s="202"/>
      <c r="H135" s="202"/>
      <c r="I135" s="202"/>
      <c r="J135" s="202"/>
      <c r="K135" s="202">
        <f t="shared" si="18"/>
        <v>0</v>
      </c>
      <c r="L135" s="243">
        <f t="shared" si="18"/>
        <v>0</v>
      </c>
      <c r="M135" s="237">
        <f t="shared" si="16"/>
        <v>3000</v>
      </c>
      <c r="N135" s="238">
        <f t="shared" si="17"/>
        <v>41437</v>
      </c>
    </row>
    <row r="136" spans="1:14" ht="15" hidden="1" customHeight="1" x14ac:dyDescent="0.25">
      <c r="A136" s="242">
        <v>295</v>
      </c>
      <c r="B136" s="197" t="s">
        <v>45</v>
      </c>
      <c r="C136" s="202"/>
      <c r="D136" s="202"/>
      <c r="E136" s="202"/>
      <c r="F136" s="202"/>
      <c r="G136" s="202"/>
      <c r="H136" s="202"/>
      <c r="I136" s="202"/>
      <c r="J136" s="202"/>
      <c r="K136" s="202">
        <f t="shared" ref="K136:L140" si="19">+C136+E136+G136+I136</f>
        <v>0</v>
      </c>
      <c r="L136" s="243">
        <f t="shared" si="19"/>
        <v>0</v>
      </c>
      <c r="M136" s="237">
        <f t="shared" si="16"/>
        <v>84781.119999999995</v>
      </c>
      <c r="N136" s="238">
        <f t="shared" si="17"/>
        <v>4617788.1999999993</v>
      </c>
    </row>
    <row r="137" spans="1:14" ht="15" hidden="1" customHeight="1" x14ac:dyDescent="0.25">
      <c r="A137" s="242">
        <v>297</v>
      </c>
      <c r="B137" s="197" t="s">
        <v>46</v>
      </c>
      <c r="C137" s="202"/>
      <c r="D137" s="202"/>
      <c r="E137" s="202"/>
      <c r="F137" s="202"/>
      <c r="G137" s="202"/>
      <c r="H137" s="202"/>
      <c r="I137" s="202"/>
      <c r="J137" s="202"/>
      <c r="K137" s="202">
        <f t="shared" si="19"/>
        <v>0</v>
      </c>
      <c r="L137" s="243">
        <f t="shared" si="19"/>
        <v>0</v>
      </c>
      <c r="M137" s="237">
        <f t="shared" si="16"/>
        <v>6240413.2199999997</v>
      </c>
      <c r="N137" s="238">
        <f t="shared" si="17"/>
        <v>21727.1</v>
      </c>
    </row>
    <row r="138" spans="1:14" ht="15" hidden="1" customHeight="1" x14ac:dyDescent="0.25">
      <c r="A138" s="242">
        <v>298</v>
      </c>
      <c r="B138" s="201" t="s">
        <v>47</v>
      </c>
      <c r="C138" s="202"/>
      <c r="D138" s="202"/>
      <c r="E138" s="202"/>
      <c r="F138" s="202"/>
      <c r="G138" s="202"/>
      <c r="H138" s="202"/>
      <c r="I138" s="202"/>
      <c r="J138" s="202"/>
      <c r="K138" s="202">
        <f t="shared" si="19"/>
        <v>0</v>
      </c>
      <c r="L138" s="243">
        <f t="shared" si="19"/>
        <v>0</v>
      </c>
      <c r="M138" s="237">
        <f t="shared" si="16"/>
        <v>19731.62</v>
      </c>
      <c r="N138" s="238">
        <f t="shared" si="17"/>
        <v>69215</v>
      </c>
    </row>
    <row r="139" spans="1:14" ht="15" hidden="1" customHeight="1" x14ac:dyDescent="0.25">
      <c r="A139" s="242">
        <v>299</v>
      </c>
      <c r="B139" s="201" t="s">
        <v>48</v>
      </c>
      <c r="C139" s="202"/>
      <c r="D139" s="220"/>
      <c r="E139" s="220"/>
      <c r="F139" s="220"/>
      <c r="G139" s="202"/>
      <c r="H139" s="220"/>
      <c r="I139" s="202"/>
      <c r="J139" s="220"/>
      <c r="K139" s="202">
        <f>+C139+E139+G139+I139</f>
        <v>0</v>
      </c>
      <c r="L139" s="243">
        <f>+D139+F139+H139+J139</f>
        <v>0</v>
      </c>
      <c r="M139" s="237">
        <f t="shared" si="16"/>
        <v>150000</v>
      </c>
      <c r="N139" s="238">
        <f t="shared" si="17"/>
        <v>66858</v>
      </c>
    </row>
    <row r="140" spans="1:14" ht="15.75" hidden="1" customHeight="1" thickBot="1" x14ac:dyDescent="0.3">
      <c r="A140" s="246">
        <v>323</v>
      </c>
      <c r="B140" s="247" t="s">
        <v>49</v>
      </c>
      <c r="C140" s="220"/>
      <c r="D140" s="220"/>
      <c r="E140" s="220"/>
      <c r="F140" s="220"/>
      <c r="G140" s="220"/>
      <c r="H140" s="220"/>
      <c r="I140" s="220"/>
      <c r="J140" s="220"/>
      <c r="K140" s="220">
        <f t="shared" si="19"/>
        <v>0</v>
      </c>
      <c r="L140" s="245">
        <f t="shared" si="19"/>
        <v>0</v>
      </c>
      <c r="M140" s="248">
        <f t="shared" si="16"/>
        <v>120000</v>
      </c>
      <c r="N140" s="249">
        <f t="shared" si="17"/>
        <v>0</v>
      </c>
    </row>
    <row r="141" spans="1:14" ht="16.5" hidden="1" customHeight="1" thickBot="1" x14ac:dyDescent="0.3">
      <c r="A141" s="250"/>
      <c r="B141" s="251" t="s">
        <v>84</v>
      </c>
      <c r="C141" s="252">
        <f t="shared" ref="C141:N141" si="20">SUM(C119:C140)</f>
        <v>0</v>
      </c>
      <c r="D141" s="252">
        <f t="shared" si="20"/>
        <v>0</v>
      </c>
      <c r="E141" s="252">
        <f t="shared" si="20"/>
        <v>0</v>
      </c>
      <c r="F141" s="252">
        <f t="shared" si="20"/>
        <v>0</v>
      </c>
      <c r="G141" s="252">
        <f t="shared" si="20"/>
        <v>0</v>
      </c>
      <c r="H141" s="252">
        <f t="shared" si="20"/>
        <v>0</v>
      </c>
      <c r="I141" s="252">
        <f t="shared" si="20"/>
        <v>0</v>
      </c>
      <c r="J141" s="252">
        <f t="shared" si="20"/>
        <v>0</v>
      </c>
      <c r="K141" s="252">
        <f t="shared" si="20"/>
        <v>0</v>
      </c>
      <c r="L141" s="253">
        <f t="shared" si="20"/>
        <v>0</v>
      </c>
      <c r="M141" s="253">
        <f t="shared" si="20"/>
        <v>9502760.2699999996</v>
      </c>
      <c r="N141" s="254">
        <f t="shared" si="20"/>
        <v>6340880.8599999994</v>
      </c>
    </row>
    <row r="142" spans="1:14" ht="16.5" hidden="1" customHeight="1" thickBot="1" x14ac:dyDescent="0.3">
      <c r="A142" s="212"/>
      <c r="B142" s="209" t="s">
        <v>73</v>
      </c>
      <c r="C142" s="214">
        <f t="shared" ref="C142:N142" si="21">+C141+C116</f>
        <v>0</v>
      </c>
      <c r="D142" s="214">
        <f t="shared" si="21"/>
        <v>0</v>
      </c>
      <c r="E142" s="214">
        <f t="shared" si="21"/>
        <v>0</v>
      </c>
      <c r="F142" s="214">
        <f t="shared" si="21"/>
        <v>0</v>
      </c>
      <c r="G142" s="214">
        <f t="shared" si="21"/>
        <v>0</v>
      </c>
      <c r="H142" s="214">
        <f t="shared" si="21"/>
        <v>0</v>
      </c>
      <c r="I142" s="214">
        <f t="shared" si="21"/>
        <v>0</v>
      </c>
      <c r="J142" s="214">
        <f t="shared" si="21"/>
        <v>0</v>
      </c>
      <c r="K142" s="214">
        <f t="shared" si="21"/>
        <v>0</v>
      </c>
      <c r="L142" s="255">
        <f t="shared" si="21"/>
        <v>0</v>
      </c>
      <c r="M142" s="255">
        <f t="shared" si="21"/>
        <v>27535430.719999999</v>
      </c>
      <c r="N142" s="256">
        <f t="shared" si="21"/>
        <v>24558927.039999999</v>
      </c>
    </row>
    <row r="143" spans="1:14" ht="15.75" hidden="1" x14ac:dyDescent="0.3">
      <c r="A143" s="74"/>
      <c r="B143" s="79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1"/>
      <c r="N143" s="1"/>
    </row>
    <row r="144" spans="1:14" ht="15.75" hidden="1" x14ac:dyDescent="0.3">
      <c r="A144" s="74"/>
      <c r="B144" s="79"/>
      <c r="C144" s="80"/>
      <c r="D144" s="80"/>
      <c r="E144" s="80"/>
      <c r="F144" s="80"/>
      <c r="G144" s="80"/>
      <c r="H144" s="80"/>
      <c r="I144" s="80"/>
      <c r="J144" s="80"/>
      <c r="K144" s="80"/>
      <c r="L144" s="80"/>
    </row>
    <row r="145" spans="1:12" ht="15.75" hidden="1" x14ac:dyDescent="0.3">
      <c r="A145" s="74"/>
      <c r="B145" s="79"/>
      <c r="C145" s="80"/>
      <c r="D145" s="80"/>
      <c r="E145" s="80"/>
      <c r="F145" s="80"/>
      <c r="G145" s="80"/>
      <c r="H145" s="80"/>
      <c r="I145" s="80"/>
      <c r="J145" s="80"/>
      <c r="K145" s="80"/>
      <c r="L145" s="80"/>
    </row>
    <row r="146" spans="1:12" ht="15.75" hidden="1" x14ac:dyDescent="0.3">
      <c r="A146" s="74"/>
      <c r="B146" s="79"/>
      <c r="C146" s="80"/>
      <c r="D146" s="80"/>
      <c r="E146" s="80"/>
      <c r="F146" s="80"/>
      <c r="G146" s="80"/>
      <c r="H146" s="80"/>
      <c r="I146" s="80"/>
      <c r="J146" s="80"/>
      <c r="K146" s="80"/>
      <c r="L146" s="80"/>
    </row>
    <row r="147" spans="1:12" ht="15.75" hidden="1" x14ac:dyDescent="0.3">
      <c r="A147" s="74"/>
      <c r="B147" s="79"/>
      <c r="C147" s="80"/>
      <c r="D147" s="80"/>
      <c r="E147" s="80"/>
      <c r="F147" s="80"/>
      <c r="G147" s="80"/>
      <c r="H147" s="80"/>
      <c r="I147" s="80"/>
      <c r="J147" s="80"/>
      <c r="K147" s="80"/>
      <c r="L147" s="80"/>
    </row>
    <row r="148" spans="1:12" ht="15.75" hidden="1" x14ac:dyDescent="0.3">
      <c r="A148" s="74"/>
      <c r="B148" s="79"/>
      <c r="C148" s="80"/>
      <c r="D148" s="80"/>
      <c r="E148" s="80"/>
      <c r="F148" s="80"/>
      <c r="G148" s="80"/>
      <c r="H148" s="80"/>
      <c r="I148" s="80"/>
      <c r="J148" s="80"/>
      <c r="K148" s="80"/>
      <c r="L148" s="80"/>
    </row>
    <row r="149" spans="1:12" ht="15.75" hidden="1" x14ac:dyDescent="0.3">
      <c r="A149" s="74"/>
      <c r="B149" s="79"/>
      <c r="C149" s="80"/>
      <c r="D149" s="80"/>
      <c r="E149" s="80"/>
      <c r="F149" s="80"/>
      <c r="G149" s="80"/>
      <c r="H149" s="80"/>
      <c r="I149" s="80"/>
      <c r="J149" s="80"/>
      <c r="K149" s="80"/>
      <c r="L149" s="80"/>
    </row>
    <row r="150" spans="1:12" ht="15.75" hidden="1" x14ac:dyDescent="0.3">
      <c r="A150" s="74"/>
      <c r="B150" s="79"/>
      <c r="C150" s="80"/>
      <c r="D150" s="80"/>
      <c r="E150" s="80"/>
      <c r="F150" s="80"/>
      <c r="G150" s="80"/>
      <c r="H150" s="80"/>
      <c r="I150" s="80"/>
      <c r="J150" s="80"/>
      <c r="K150" s="80"/>
      <c r="L150" s="80"/>
    </row>
    <row r="151" spans="1:12" ht="15.75" hidden="1" x14ac:dyDescent="0.3">
      <c r="A151" s="74"/>
      <c r="B151" s="79"/>
      <c r="C151" s="80"/>
      <c r="D151" s="80"/>
      <c r="E151" s="80"/>
      <c r="F151" s="80"/>
      <c r="G151" s="80"/>
      <c r="H151" s="80"/>
      <c r="I151" s="80"/>
      <c r="J151" s="80"/>
      <c r="K151" s="80"/>
      <c r="L151" s="80"/>
    </row>
    <row r="152" spans="1:12" ht="15.75" hidden="1" x14ac:dyDescent="0.3">
      <c r="A152" s="74"/>
      <c r="B152" s="79"/>
      <c r="C152" s="80"/>
      <c r="D152" s="80"/>
      <c r="E152" s="80"/>
      <c r="F152" s="80"/>
      <c r="G152" s="80"/>
      <c r="H152" s="80"/>
      <c r="I152" s="80"/>
      <c r="J152" s="80"/>
      <c r="K152" s="80"/>
      <c r="L152" s="80"/>
    </row>
    <row r="153" spans="1:12" ht="15.75" hidden="1" x14ac:dyDescent="0.3">
      <c r="A153" s="74"/>
      <c r="B153" s="79"/>
      <c r="C153" s="80"/>
      <c r="D153" s="80"/>
      <c r="E153" s="80"/>
      <c r="F153" s="80"/>
      <c r="G153" s="80"/>
      <c r="H153" s="80"/>
      <c r="I153" s="80"/>
      <c r="J153" s="80"/>
      <c r="K153" s="80"/>
      <c r="L153" s="80"/>
    </row>
    <row r="154" spans="1:12" ht="15.75" hidden="1" x14ac:dyDescent="0.3">
      <c r="A154" s="74"/>
      <c r="B154" s="79"/>
      <c r="C154" s="80"/>
      <c r="D154" s="80"/>
      <c r="E154" s="80"/>
      <c r="F154" s="80"/>
      <c r="G154" s="80"/>
      <c r="H154" s="80"/>
      <c r="I154" s="80"/>
      <c r="J154" s="80"/>
      <c r="K154" s="80"/>
      <c r="L154" s="80"/>
    </row>
    <row r="155" spans="1:12" ht="15.75" hidden="1" x14ac:dyDescent="0.3">
      <c r="A155" s="74"/>
      <c r="B155" s="79"/>
      <c r="C155" s="80"/>
      <c r="D155" s="80"/>
      <c r="E155" s="80"/>
      <c r="F155" s="80"/>
      <c r="G155" s="80"/>
      <c r="H155" s="80"/>
      <c r="I155" s="80"/>
      <c r="J155" s="80"/>
      <c r="K155" s="80"/>
      <c r="L155" s="80"/>
    </row>
    <row r="156" spans="1:12" ht="15.75" hidden="1" x14ac:dyDescent="0.3">
      <c r="A156" s="74"/>
      <c r="B156" s="79"/>
      <c r="C156" s="80"/>
      <c r="D156" s="80"/>
      <c r="E156" s="80"/>
      <c r="F156" s="80"/>
      <c r="G156" s="80"/>
      <c r="H156" s="80"/>
      <c r="I156" s="80"/>
      <c r="J156" s="80"/>
      <c r="K156" s="80"/>
      <c r="L156" s="80"/>
    </row>
    <row r="157" spans="1:12" ht="15.75" hidden="1" x14ac:dyDescent="0.3">
      <c r="A157" s="74"/>
      <c r="B157" s="79"/>
      <c r="C157" s="80"/>
      <c r="D157" s="80"/>
      <c r="E157" s="80"/>
      <c r="F157" s="80"/>
      <c r="G157" s="80"/>
      <c r="H157" s="80"/>
      <c r="I157" s="80"/>
      <c r="J157" s="80"/>
      <c r="K157" s="80"/>
      <c r="L157" s="80"/>
    </row>
    <row r="158" spans="1:12" ht="15.75" hidden="1" x14ac:dyDescent="0.3">
      <c r="A158" s="74"/>
      <c r="B158" s="79"/>
      <c r="C158" s="80"/>
      <c r="D158" s="80"/>
      <c r="E158" s="80"/>
      <c r="F158" s="80"/>
      <c r="G158" s="80"/>
      <c r="H158" s="80"/>
      <c r="I158" s="80"/>
      <c r="J158" s="80"/>
      <c r="K158" s="80"/>
      <c r="L158" s="80"/>
    </row>
    <row r="159" spans="1:12" ht="15.75" hidden="1" x14ac:dyDescent="0.3">
      <c r="A159" s="74"/>
      <c r="B159" s="79"/>
      <c r="C159" s="80"/>
      <c r="D159" s="80"/>
      <c r="E159" s="80"/>
      <c r="F159" s="80"/>
      <c r="G159" s="80"/>
      <c r="H159" s="80"/>
      <c r="I159" s="80"/>
      <c r="J159" s="80"/>
      <c r="K159" s="80"/>
      <c r="L159" s="80"/>
    </row>
    <row r="160" spans="1:12" ht="15.75" hidden="1" x14ac:dyDescent="0.3">
      <c r="A160" s="74"/>
      <c r="B160" s="79"/>
      <c r="C160" s="80"/>
      <c r="D160" s="80"/>
      <c r="E160" s="80"/>
      <c r="F160" s="80"/>
      <c r="G160" s="80"/>
      <c r="H160" s="80"/>
      <c r="I160" s="80"/>
      <c r="J160" s="80"/>
      <c r="K160" s="80"/>
      <c r="L160" s="80"/>
    </row>
    <row r="161" spans="1:12" ht="15.75" hidden="1" x14ac:dyDescent="0.3">
      <c r="A161" s="74"/>
      <c r="B161" s="79"/>
      <c r="C161" s="80"/>
      <c r="D161" s="80"/>
      <c r="E161" s="80"/>
      <c r="F161" s="80"/>
      <c r="G161" s="80"/>
      <c r="H161" s="80"/>
      <c r="I161" s="80"/>
      <c r="J161" s="80"/>
      <c r="K161" s="80"/>
      <c r="L161" s="80"/>
    </row>
    <row r="162" spans="1:12" ht="15.75" hidden="1" x14ac:dyDescent="0.3">
      <c r="A162" s="74"/>
      <c r="B162" s="79"/>
      <c r="C162" s="80"/>
      <c r="D162" s="80"/>
      <c r="E162" s="80"/>
      <c r="F162" s="80"/>
      <c r="G162" s="80"/>
      <c r="H162" s="80"/>
      <c r="I162" s="80"/>
      <c r="J162" s="80"/>
      <c r="K162" s="80"/>
      <c r="L162" s="80"/>
    </row>
    <row r="163" spans="1:12" ht="15.75" hidden="1" x14ac:dyDescent="0.3">
      <c r="A163" s="74"/>
      <c r="B163" s="79"/>
      <c r="C163" s="80"/>
      <c r="D163" s="80"/>
      <c r="E163" s="80"/>
      <c r="F163" s="80"/>
      <c r="G163" s="80"/>
      <c r="H163" s="80"/>
      <c r="I163" s="80"/>
      <c r="J163" s="80"/>
      <c r="K163" s="80"/>
      <c r="L163" s="80"/>
    </row>
    <row r="164" spans="1:12" ht="15.75" hidden="1" x14ac:dyDescent="0.3">
      <c r="A164" s="74"/>
      <c r="B164" s="79"/>
      <c r="C164" s="80"/>
      <c r="D164" s="80"/>
      <c r="E164" s="80"/>
      <c r="F164" s="80"/>
      <c r="G164" s="80"/>
      <c r="H164" s="80"/>
      <c r="I164" s="80"/>
      <c r="J164" s="80"/>
      <c r="K164" s="80"/>
      <c r="L164" s="80"/>
    </row>
    <row r="165" spans="1:12" ht="15.75" hidden="1" x14ac:dyDescent="0.3">
      <c r="A165" s="74"/>
      <c r="B165" s="79"/>
      <c r="C165" s="80"/>
      <c r="D165" s="80"/>
      <c r="E165" s="80"/>
      <c r="F165" s="80"/>
      <c r="G165" s="80"/>
      <c r="H165" s="80"/>
      <c r="I165" s="80"/>
      <c r="J165" s="80"/>
      <c r="K165" s="80"/>
      <c r="L165" s="80"/>
    </row>
    <row r="166" spans="1:12" hidden="1" x14ac:dyDescent="0.25">
      <c r="A166" s="257"/>
      <c r="B166" s="112" t="s">
        <v>177</v>
      </c>
      <c r="C166" s="257"/>
      <c r="D166" s="257"/>
      <c r="I166" s="74"/>
      <c r="J166" s="74"/>
    </row>
    <row r="167" spans="1:12" ht="15.75" hidden="1" x14ac:dyDescent="0.3">
      <c r="A167" s="258" t="s">
        <v>62</v>
      </c>
      <c r="B167" s="258" t="s">
        <v>77</v>
      </c>
      <c r="C167" s="355" t="s">
        <v>85</v>
      </c>
      <c r="D167" s="355"/>
      <c r="I167" s="74"/>
      <c r="J167" s="74"/>
    </row>
    <row r="168" spans="1:12" ht="15.75" hidden="1" x14ac:dyDescent="0.3">
      <c r="A168" s="258"/>
      <c r="B168" s="259"/>
      <c r="C168" s="258" t="s">
        <v>86</v>
      </c>
      <c r="D168" s="258" t="s">
        <v>87</v>
      </c>
      <c r="I168" s="74"/>
      <c r="J168" s="74"/>
    </row>
    <row r="169" spans="1:12" ht="15.75" hidden="1" x14ac:dyDescent="0.3">
      <c r="A169" s="260" t="s">
        <v>21</v>
      </c>
      <c r="B169" s="259" t="s">
        <v>66</v>
      </c>
      <c r="C169" s="261">
        <f>+K21+K65+K116</f>
        <v>18032670.449999999</v>
      </c>
      <c r="D169" s="261">
        <f>+L21+L65+L116</f>
        <v>18218046.179999996</v>
      </c>
      <c r="E169" s="83"/>
      <c r="F169" s="84"/>
      <c r="I169" s="74"/>
      <c r="J169" s="74"/>
    </row>
    <row r="170" spans="1:12" ht="15.75" hidden="1" x14ac:dyDescent="0.3">
      <c r="A170" s="262"/>
      <c r="B170" s="259"/>
      <c r="C170" s="262"/>
      <c r="D170" s="263"/>
      <c r="E170" s="88"/>
      <c r="F170" s="88"/>
      <c r="G170" s="83"/>
      <c r="I170" s="74"/>
      <c r="J170" s="74"/>
    </row>
    <row r="171" spans="1:12" ht="15.75" hidden="1" x14ac:dyDescent="0.3">
      <c r="A171" s="262"/>
      <c r="B171" s="259" t="s">
        <v>24</v>
      </c>
      <c r="C171" s="261"/>
      <c r="D171" s="261"/>
      <c r="E171" s="89"/>
      <c r="F171" s="89"/>
      <c r="I171" s="74"/>
      <c r="J171" s="74"/>
    </row>
    <row r="172" spans="1:12" hidden="1" x14ac:dyDescent="0.25">
      <c r="A172" s="264">
        <v>111</v>
      </c>
      <c r="B172" s="265" t="s">
        <v>25</v>
      </c>
      <c r="C172" s="77">
        <f t="shared" ref="C172:D193" si="22">+K24+K68+K119</f>
        <v>392000</v>
      </c>
      <c r="D172" s="77">
        <f t="shared" si="22"/>
        <v>317768.44</v>
      </c>
      <c r="E172" s="83"/>
      <c r="F172" s="84"/>
      <c r="I172" s="74"/>
      <c r="J172" s="74"/>
    </row>
    <row r="173" spans="1:12" hidden="1" x14ac:dyDescent="0.25">
      <c r="A173" s="264">
        <v>113</v>
      </c>
      <c r="B173" s="265" t="s">
        <v>26</v>
      </c>
      <c r="C173" s="77">
        <f t="shared" si="22"/>
        <v>46380</v>
      </c>
      <c r="D173" s="77">
        <f t="shared" si="22"/>
        <v>46120.09</v>
      </c>
      <c r="E173" s="83"/>
      <c r="F173" s="84"/>
      <c r="I173" s="74"/>
      <c r="J173" s="74"/>
    </row>
    <row r="174" spans="1:12" hidden="1" x14ac:dyDescent="0.25">
      <c r="A174" s="264">
        <v>122</v>
      </c>
      <c r="B174" s="265" t="s">
        <v>27</v>
      </c>
      <c r="C174" s="77">
        <f t="shared" si="22"/>
        <v>25530.75</v>
      </c>
      <c r="D174" s="77">
        <f t="shared" si="22"/>
        <v>40582</v>
      </c>
      <c r="E174" s="83"/>
      <c r="F174" s="84"/>
      <c r="I174" s="74"/>
      <c r="J174" s="74"/>
    </row>
    <row r="175" spans="1:12" hidden="1" x14ac:dyDescent="0.25">
      <c r="A175" s="264">
        <v>163</v>
      </c>
      <c r="B175" s="265" t="s">
        <v>28</v>
      </c>
      <c r="C175" s="77">
        <f t="shared" si="22"/>
        <v>548291</v>
      </c>
      <c r="D175" s="77">
        <f t="shared" si="22"/>
        <v>123118.87</v>
      </c>
      <c r="E175" s="83"/>
      <c r="F175" s="84"/>
    </row>
    <row r="176" spans="1:12" hidden="1" x14ac:dyDescent="0.25">
      <c r="A176" s="264">
        <v>169</v>
      </c>
      <c r="B176" s="265" t="s">
        <v>70</v>
      </c>
      <c r="C176" s="77">
        <f t="shared" si="22"/>
        <v>33815</v>
      </c>
      <c r="D176" s="77">
        <f t="shared" si="22"/>
        <v>0</v>
      </c>
      <c r="E176" s="83"/>
      <c r="F176" s="84"/>
    </row>
    <row r="177" spans="1:7" hidden="1" x14ac:dyDescent="0.25">
      <c r="A177" s="264">
        <v>171</v>
      </c>
      <c r="B177" s="265" t="s">
        <v>71</v>
      </c>
      <c r="C177" s="77">
        <f t="shared" si="22"/>
        <v>32810</v>
      </c>
      <c r="D177" s="77">
        <f t="shared" si="22"/>
        <v>8600</v>
      </c>
      <c r="E177" s="83"/>
      <c r="F177" s="84"/>
    </row>
    <row r="178" spans="1:7" hidden="1" x14ac:dyDescent="0.25">
      <c r="A178" s="264">
        <v>174</v>
      </c>
      <c r="B178" s="265" t="s">
        <v>31</v>
      </c>
      <c r="C178" s="77">
        <f t="shared" si="22"/>
        <v>50600</v>
      </c>
      <c r="D178" s="77">
        <f t="shared" si="22"/>
        <v>15440</v>
      </c>
      <c r="E178" s="83"/>
      <c r="F178" s="84"/>
    </row>
    <row r="179" spans="1:7" hidden="1" x14ac:dyDescent="0.25">
      <c r="A179" s="264">
        <v>182</v>
      </c>
      <c r="B179" s="265" t="s">
        <v>32</v>
      </c>
      <c r="C179" s="77">
        <f t="shared" si="22"/>
        <v>350600</v>
      </c>
      <c r="D179" s="77">
        <f t="shared" si="22"/>
        <v>269800</v>
      </c>
      <c r="E179" s="83"/>
      <c r="F179" s="84"/>
    </row>
    <row r="180" spans="1:7" hidden="1" x14ac:dyDescent="0.25">
      <c r="A180" s="264">
        <v>197</v>
      </c>
      <c r="B180" s="265" t="s">
        <v>33</v>
      </c>
      <c r="C180" s="77">
        <f t="shared" si="22"/>
        <v>195000</v>
      </c>
      <c r="D180" s="77">
        <f t="shared" si="22"/>
        <v>104000</v>
      </c>
      <c r="E180" s="83"/>
      <c r="F180" s="84"/>
    </row>
    <row r="181" spans="1:7" hidden="1" x14ac:dyDescent="0.25">
      <c r="A181" s="264">
        <v>199</v>
      </c>
      <c r="B181" s="265" t="s">
        <v>34</v>
      </c>
      <c r="C181" s="77">
        <f t="shared" si="22"/>
        <v>283782.40000000002</v>
      </c>
      <c r="D181" s="77">
        <f t="shared" si="22"/>
        <v>185029.62</v>
      </c>
      <c r="E181" s="83"/>
      <c r="F181" s="84"/>
    </row>
    <row r="182" spans="1:7" hidden="1" x14ac:dyDescent="0.25">
      <c r="A182" s="264">
        <v>261</v>
      </c>
      <c r="B182" s="265" t="s">
        <v>37</v>
      </c>
      <c r="C182" s="77">
        <f t="shared" si="22"/>
        <v>338718.31</v>
      </c>
      <c r="D182" s="77">
        <f t="shared" si="22"/>
        <v>184381.28999999998</v>
      </c>
      <c r="E182" s="83"/>
      <c r="F182" s="84"/>
    </row>
    <row r="183" spans="1:7" hidden="1" x14ac:dyDescent="0.25">
      <c r="A183" s="264">
        <v>262</v>
      </c>
      <c r="B183" s="265" t="s">
        <v>38</v>
      </c>
      <c r="C183" s="77">
        <f t="shared" si="22"/>
        <v>3600</v>
      </c>
      <c r="D183" s="77">
        <f t="shared" si="22"/>
        <v>0</v>
      </c>
      <c r="E183" s="83"/>
      <c r="F183" s="84"/>
    </row>
    <row r="184" spans="1:7" hidden="1" x14ac:dyDescent="0.25">
      <c r="A184" s="264">
        <v>266</v>
      </c>
      <c r="B184" s="265" t="s">
        <v>39</v>
      </c>
      <c r="C184" s="77">
        <f t="shared" si="22"/>
        <v>525040.64999999991</v>
      </c>
      <c r="D184" s="77">
        <f t="shared" si="22"/>
        <v>145178.5</v>
      </c>
      <c r="E184" s="83"/>
      <c r="F184" s="84"/>
    </row>
    <row r="185" spans="1:7" hidden="1" x14ac:dyDescent="0.25">
      <c r="A185" s="264">
        <v>267</v>
      </c>
      <c r="B185" s="265" t="s">
        <v>40</v>
      </c>
      <c r="C185" s="77">
        <f t="shared" si="22"/>
        <v>6000</v>
      </c>
      <c r="D185" s="77">
        <f t="shared" si="22"/>
        <v>0</v>
      </c>
      <c r="E185" s="83"/>
      <c r="F185" s="84"/>
    </row>
    <row r="186" spans="1:7" hidden="1" x14ac:dyDescent="0.25">
      <c r="A186" s="264">
        <v>268</v>
      </c>
      <c r="B186" s="265" t="s">
        <v>41</v>
      </c>
      <c r="C186" s="77">
        <f t="shared" si="22"/>
        <v>52666.200000000004</v>
      </c>
      <c r="D186" s="77">
        <f t="shared" si="22"/>
        <v>83836.75</v>
      </c>
      <c r="E186" s="83"/>
      <c r="F186" s="84"/>
    </row>
    <row r="187" spans="1:7" hidden="1" x14ac:dyDescent="0.25">
      <c r="A187" s="264">
        <v>269</v>
      </c>
      <c r="B187" s="265" t="s">
        <v>42</v>
      </c>
      <c r="C187" s="77">
        <f t="shared" si="22"/>
        <v>3000</v>
      </c>
      <c r="D187" s="77">
        <f t="shared" si="22"/>
        <v>0</v>
      </c>
      <c r="E187" s="83"/>
      <c r="F187" s="84"/>
    </row>
    <row r="188" spans="1:7" hidden="1" x14ac:dyDescent="0.25">
      <c r="A188" s="264">
        <v>292</v>
      </c>
      <c r="B188" s="265" t="s">
        <v>44</v>
      </c>
      <c r="C188" s="77">
        <f t="shared" si="22"/>
        <v>84781.119999999995</v>
      </c>
      <c r="D188" s="77">
        <f t="shared" si="22"/>
        <v>41437</v>
      </c>
      <c r="E188" s="83"/>
      <c r="F188" s="84"/>
    </row>
    <row r="189" spans="1:7" hidden="1" x14ac:dyDescent="0.25">
      <c r="A189" s="264">
        <v>295</v>
      </c>
      <c r="B189" s="265" t="s">
        <v>45</v>
      </c>
      <c r="C189" s="77">
        <f t="shared" si="22"/>
        <v>6240413.2199999997</v>
      </c>
      <c r="D189" s="77">
        <f t="shared" si="22"/>
        <v>4617788.1999999993</v>
      </c>
      <c r="E189" s="83"/>
      <c r="F189" s="84"/>
      <c r="G189" s="91"/>
    </row>
    <row r="190" spans="1:7" hidden="1" x14ac:dyDescent="0.25">
      <c r="A190" s="264">
        <v>297</v>
      </c>
      <c r="B190" s="265" t="s">
        <v>46</v>
      </c>
      <c r="C190" s="77">
        <f t="shared" si="22"/>
        <v>19731.62</v>
      </c>
      <c r="D190" s="77">
        <f t="shared" si="22"/>
        <v>21727.1</v>
      </c>
      <c r="E190" s="83"/>
      <c r="F190" s="84"/>
    </row>
    <row r="191" spans="1:7" hidden="1" x14ac:dyDescent="0.25">
      <c r="A191" s="264">
        <v>298</v>
      </c>
      <c r="B191" s="265" t="s">
        <v>47</v>
      </c>
      <c r="C191" s="77">
        <f t="shared" si="22"/>
        <v>150000</v>
      </c>
      <c r="D191" s="77">
        <f t="shared" si="22"/>
        <v>69215</v>
      </c>
      <c r="E191" s="83"/>
      <c r="F191" s="84"/>
    </row>
    <row r="192" spans="1:7" hidden="1" x14ac:dyDescent="0.25">
      <c r="A192" s="264">
        <v>299</v>
      </c>
      <c r="B192" s="265" t="s">
        <v>48</v>
      </c>
      <c r="C192" s="77">
        <f t="shared" si="22"/>
        <v>120000</v>
      </c>
      <c r="D192" s="77">
        <f t="shared" si="22"/>
        <v>66858</v>
      </c>
      <c r="E192" s="83"/>
      <c r="F192" s="84"/>
    </row>
    <row r="193" spans="1:12" hidden="1" x14ac:dyDescent="0.25">
      <c r="A193" s="264">
        <v>323</v>
      </c>
      <c r="B193" s="265" t="s">
        <v>83</v>
      </c>
      <c r="C193" s="77">
        <f t="shared" si="22"/>
        <v>415000</v>
      </c>
      <c r="D193" s="77">
        <f t="shared" si="22"/>
        <v>0</v>
      </c>
      <c r="E193" s="83"/>
      <c r="F193" s="84"/>
    </row>
    <row r="194" spans="1:12" ht="15.75" hidden="1" x14ac:dyDescent="0.3">
      <c r="A194" s="266"/>
      <c r="B194" s="259" t="s">
        <v>84</v>
      </c>
      <c r="C194" s="261">
        <f>SUM(C172:C193)</f>
        <v>9917760.2699999996</v>
      </c>
      <c r="D194" s="261">
        <f>SUM(D172:D193)</f>
        <v>6340880.8599999994</v>
      </c>
    </row>
    <row r="195" spans="1:12" ht="15.75" hidden="1" x14ac:dyDescent="0.3">
      <c r="A195" s="266"/>
      <c r="B195" s="259" t="s">
        <v>73</v>
      </c>
      <c r="C195" s="261">
        <f>+C194+C169</f>
        <v>27950430.719999999</v>
      </c>
      <c r="D195" s="261">
        <f>D194+D169</f>
        <v>24558927.039999995</v>
      </c>
      <c r="E195" s="83"/>
      <c r="F195" s="83"/>
      <c r="G195" s="83"/>
    </row>
    <row r="196" spans="1:12" x14ac:dyDescent="0.25">
      <c r="A196" s="74"/>
    </row>
    <row r="197" spans="1:12" x14ac:dyDescent="0.25">
      <c r="A197" s="74"/>
    </row>
    <row r="198" spans="1:12" ht="15.75" x14ac:dyDescent="0.3">
      <c r="A198" s="74"/>
      <c r="B198" s="168"/>
      <c r="C198" s="93"/>
      <c r="D198" s="94"/>
    </row>
    <row r="199" spans="1:12" ht="15.75" x14ac:dyDescent="0.3">
      <c r="B199" s="168"/>
      <c r="C199" s="93"/>
      <c r="D199" s="94"/>
    </row>
    <row r="200" spans="1:12" ht="15.75" x14ac:dyDescent="0.3">
      <c r="B200" s="168"/>
      <c r="C200" s="93"/>
      <c r="D200" s="94"/>
    </row>
    <row r="201" spans="1:12" ht="15.75" x14ac:dyDescent="0.3">
      <c r="B201" s="168"/>
      <c r="C201" s="93"/>
      <c r="D201" s="94"/>
    </row>
    <row r="202" spans="1:12" ht="15.75" x14ac:dyDescent="0.3">
      <c r="B202" s="168"/>
      <c r="C202" s="93"/>
      <c r="D202" s="94"/>
    </row>
    <row r="203" spans="1:12" x14ac:dyDescent="0.25">
      <c r="A203" t="s">
        <v>178</v>
      </c>
      <c r="B203" s="81"/>
      <c r="C203" s="95"/>
      <c r="E203" s="81"/>
      <c r="K203" t="s">
        <v>179</v>
      </c>
      <c r="L203" s="81"/>
    </row>
    <row r="204" spans="1:12" x14ac:dyDescent="0.25">
      <c r="A204" t="s">
        <v>180</v>
      </c>
      <c r="K204" t="s">
        <v>181</v>
      </c>
    </row>
    <row r="205" spans="1:12" x14ac:dyDescent="0.25">
      <c r="A205" t="s">
        <v>182</v>
      </c>
      <c r="K205" t="s">
        <v>183</v>
      </c>
    </row>
    <row r="207" spans="1:12" x14ac:dyDescent="0.25">
      <c r="A207" t="s">
        <v>184</v>
      </c>
    </row>
    <row r="208" spans="1:12" ht="15" customHeight="1" x14ac:dyDescent="0.25"/>
    <row r="209" ht="15" customHeight="1" x14ac:dyDescent="0.25"/>
  </sheetData>
  <mergeCells count="28">
    <mergeCell ref="K8:L8"/>
    <mergeCell ref="A10:L10"/>
    <mergeCell ref="A11:L11"/>
    <mergeCell ref="A12:L12"/>
    <mergeCell ref="A14:L14"/>
    <mergeCell ref="N15:O15"/>
    <mergeCell ref="P15:Q15"/>
    <mergeCell ref="R15:S15"/>
    <mergeCell ref="A58:L58"/>
    <mergeCell ref="C59:D59"/>
    <mergeCell ref="E59:F59"/>
    <mergeCell ref="G59:H59"/>
    <mergeCell ref="I59:J59"/>
    <mergeCell ref="K59:L59"/>
    <mergeCell ref="M59:N59"/>
    <mergeCell ref="C15:D15"/>
    <mergeCell ref="E15:F15"/>
    <mergeCell ref="G15:H15"/>
    <mergeCell ref="I15:J15"/>
    <mergeCell ref="K15:L15"/>
    <mergeCell ref="M110:N110"/>
    <mergeCell ref="C167:D167"/>
    <mergeCell ref="A109:L109"/>
    <mergeCell ref="C110:D110"/>
    <mergeCell ref="E110:F110"/>
    <mergeCell ref="G110:H110"/>
    <mergeCell ref="I110:J110"/>
    <mergeCell ref="K110:L110"/>
  </mergeCells>
  <hyperlinks>
    <hyperlink ref="A12" r:id="rId1"/>
  </hyperlinks>
  <pageMargins left="1.27" right="0" top="0" bottom="0" header="0" footer="0"/>
  <pageSetup scale="7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U287"/>
  <sheetViews>
    <sheetView topLeftCell="A33" workbookViewId="0">
      <selection activeCell="B45" sqref="B45"/>
    </sheetView>
  </sheetViews>
  <sheetFormatPr baseColWidth="10" defaultRowHeight="15" x14ac:dyDescent="0.25"/>
  <cols>
    <col min="1" max="1" width="4" customWidth="1"/>
    <col min="2" max="2" width="45.7109375" bestFit="1" customWidth="1"/>
    <col min="3" max="4" width="48.140625" hidden="1" customWidth="1"/>
    <col min="5" max="5" width="13.85546875" bestFit="1" customWidth="1"/>
    <col min="6" max="6" width="13.7109375" customWidth="1"/>
    <col min="7" max="8" width="13.85546875" bestFit="1" customWidth="1"/>
    <col min="9" max="9" width="15.140625" hidden="1" customWidth="1"/>
    <col min="10" max="10" width="13.85546875" hidden="1" customWidth="1"/>
    <col min="11" max="11" width="13.5703125" hidden="1" customWidth="1"/>
    <col min="12" max="12" width="13.85546875" hidden="1" customWidth="1"/>
    <col min="13" max="16" width="14.85546875" bestFit="1" customWidth="1"/>
    <col min="17" max="17" width="6.28515625" customWidth="1"/>
    <col min="18" max="18" width="5.85546875" customWidth="1"/>
    <col min="19" max="19" width="4.85546875" customWidth="1"/>
    <col min="20" max="20" width="6.140625" customWidth="1"/>
    <col min="21" max="21" width="5.5703125" customWidth="1"/>
    <col min="257" max="257" width="4" customWidth="1"/>
    <col min="258" max="258" width="45.7109375" bestFit="1" customWidth="1"/>
    <col min="259" max="260" width="0" hidden="1" customWidth="1"/>
    <col min="261" max="261" width="13.85546875" bestFit="1" customWidth="1"/>
    <col min="262" max="262" width="13.7109375" customWidth="1"/>
    <col min="263" max="264" width="13.85546875" bestFit="1" customWidth="1"/>
    <col min="265" max="268" width="0" hidden="1" customWidth="1"/>
    <col min="269" max="272" width="14.85546875" bestFit="1" customWidth="1"/>
    <col min="273" max="273" width="6.28515625" customWidth="1"/>
    <col min="274" max="274" width="5.85546875" customWidth="1"/>
    <col min="275" max="275" width="4.85546875" customWidth="1"/>
    <col min="276" max="276" width="6.140625" customWidth="1"/>
    <col min="277" max="277" width="5.5703125" customWidth="1"/>
    <col min="513" max="513" width="4" customWidth="1"/>
    <col min="514" max="514" width="45.7109375" bestFit="1" customWidth="1"/>
    <col min="515" max="516" width="0" hidden="1" customWidth="1"/>
    <col min="517" max="517" width="13.85546875" bestFit="1" customWidth="1"/>
    <col min="518" max="518" width="13.7109375" customWidth="1"/>
    <col min="519" max="520" width="13.85546875" bestFit="1" customWidth="1"/>
    <col min="521" max="524" width="0" hidden="1" customWidth="1"/>
    <col min="525" max="528" width="14.85546875" bestFit="1" customWidth="1"/>
    <col min="529" max="529" width="6.28515625" customWidth="1"/>
    <col min="530" max="530" width="5.85546875" customWidth="1"/>
    <col min="531" max="531" width="4.85546875" customWidth="1"/>
    <col min="532" max="532" width="6.140625" customWidth="1"/>
    <col min="533" max="533" width="5.5703125" customWidth="1"/>
    <col min="769" max="769" width="4" customWidth="1"/>
    <col min="770" max="770" width="45.7109375" bestFit="1" customWidth="1"/>
    <col min="771" max="772" width="0" hidden="1" customWidth="1"/>
    <col min="773" max="773" width="13.85546875" bestFit="1" customWidth="1"/>
    <col min="774" max="774" width="13.7109375" customWidth="1"/>
    <col min="775" max="776" width="13.85546875" bestFit="1" customWidth="1"/>
    <col min="777" max="780" width="0" hidden="1" customWidth="1"/>
    <col min="781" max="784" width="14.85546875" bestFit="1" customWidth="1"/>
    <col min="785" max="785" width="6.28515625" customWidth="1"/>
    <col min="786" max="786" width="5.85546875" customWidth="1"/>
    <col min="787" max="787" width="4.85546875" customWidth="1"/>
    <col min="788" max="788" width="6.140625" customWidth="1"/>
    <col min="789" max="789" width="5.5703125" customWidth="1"/>
    <col min="1025" max="1025" width="4" customWidth="1"/>
    <col min="1026" max="1026" width="45.7109375" bestFit="1" customWidth="1"/>
    <col min="1027" max="1028" width="0" hidden="1" customWidth="1"/>
    <col min="1029" max="1029" width="13.85546875" bestFit="1" customWidth="1"/>
    <col min="1030" max="1030" width="13.7109375" customWidth="1"/>
    <col min="1031" max="1032" width="13.85546875" bestFit="1" customWidth="1"/>
    <col min="1033" max="1036" width="0" hidden="1" customWidth="1"/>
    <col min="1037" max="1040" width="14.85546875" bestFit="1" customWidth="1"/>
    <col min="1041" max="1041" width="6.28515625" customWidth="1"/>
    <col min="1042" max="1042" width="5.85546875" customWidth="1"/>
    <col min="1043" max="1043" width="4.85546875" customWidth="1"/>
    <col min="1044" max="1044" width="6.140625" customWidth="1"/>
    <col min="1045" max="1045" width="5.5703125" customWidth="1"/>
    <col min="1281" max="1281" width="4" customWidth="1"/>
    <col min="1282" max="1282" width="45.7109375" bestFit="1" customWidth="1"/>
    <col min="1283" max="1284" width="0" hidden="1" customWidth="1"/>
    <col min="1285" max="1285" width="13.85546875" bestFit="1" customWidth="1"/>
    <col min="1286" max="1286" width="13.7109375" customWidth="1"/>
    <col min="1287" max="1288" width="13.85546875" bestFit="1" customWidth="1"/>
    <col min="1289" max="1292" width="0" hidden="1" customWidth="1"/>
    <col min="1293" max="1296" width="14.85546875" bestFit="1" customWidth="1"/>
    <col min="1297" max="1297" width="6.28515625" customWidth="1"/>
    <col min="1298" max="1298" width="5.85546875" customWidth="1"/>
    <col min="1299" max="1299" width="4.85546875" customWidth="1"/>
    <col min="1300" max="1300" width="6.140625" customWidth="1"/>
    <col min="1301" max="1301" width="5.5703125" customWidth="1"/>
    <col min="1537" max="1537" width="4" customWidth="1"/>
    <col min="1538" max="1538" width="45.7109375" bestFit="1" customWidth="1"/>
    <col min="1539" max="1540" width="0" hidden="1" customWidth="1"/>
    <col min="1541" max="1541" width="13.85546875" bestFit="1" customWidth="1"/>
    <col min="1542" max="1542" width="13.7109375" customWidth="1"/>
    <col min="1543" max="1544" width="13.85546875" bestFit="1" customWidth="1"/>
    <col min="1545" max="1548" width="0" hidden="1" customWidth="1"/>
    <col min="1549" max="1552" width="14.85546875" bestFit="1" customWidth="1"/>
    <col min="1553" max="1553" width="6.28515625" customWidth="1"/>
    <col min="1554" max="1554" width="5.85546875" customWidth="1"/>
    <col min="1555" max="1555" width="4.85546875" customWidth="1"/>
    <col min="1556" max="1556" width="6.140625" customWidth="1"/>
    <col min="1557" max="1557" width="5.5703125" customWidth="1"/>
    <col min="1793" max="1793" width="4" customWidth="1"/>
    <col min="1794" max="1794" width="45.7109375" bestFit="1" customWidth="1"/>
    <col min="1795" max="1796" width="0" hidden="1" customWidth="1"/>
    <col min="1797" max="1797" width="13.85546875" bestFit="1" customWidth="1"/>
    <col min="1798" max="1798" width="13.7109375" customWidth="1"/>
    <col min="1799" max="1800" width="13.85546875" bestFit="1" customWidth="1"/>
    <col min="1801" max="1804" width="0" hidden="1" customWidth="1"/>
    <col min="1805" max="1808" width="14.85546875" bestFit="1" customWidth="1"/>
    <col min="1809" max="1809" width="6.28515625" customWidth="1"/>
    <col min="1810" max="1810" width="5.85546875" customWidth="1"/>
    <col min="1811" max="1811" width="4.85546875" customWidth="1"/>
    <col min="1812" max="1812" width="6.140625" customWidth="1"/>
    <col min="1813" max="1813" width="5.5703125" customWidth="1"/>
    <col min="2049" max="2049" width="4" customWidth="1"/>
    <col min="2050" max="2050" width="45.7109375" bestFit="1" customWidth="1"/>
    <col min="2051" max="2052" width="0" hidden="1" customWidth="1"/>
    <col min="2053" max="2053" width="13.85546875" bestFit="1" customWidth="1"/>
    <col min="2054" max="2054" width="13.7109375" customWidth="1"/>
    <col min="2055" max="2056" width="13.85546875" bestFit="1" customWidth="1"/>
    <col min="2057" max="2060" width="0" hidden="1" customWidth="1"/>
    <col min="2061" max="2064" width="14.85546875" bestFit="1" customWidth="1"/>
    <col min="2065" max="2065" width="6.28515625" customWidth="1"/>
    <col min="2066" max="2066" width="5.85546875" customWidth="1"/>
    <col min="2067" max="2067" width="4.85546875" customWidth="1"/>
    <col min="2068" max="2068" width="6.140625" customWidth="1"/>
    <col min="2069" max="2069" width="5.5703125" customWidth="1"/>
    <col min="2305" max="2305" width="4" customWidth="1"/>
    <col min="2306" max="2306" width="45.7109375" bestFit="1" customWidth="1"/>
    <col min="2307" max="2308" width="0" hidden="1" customWidth="1"/>
    <col min="2309" max="2309" width="13.85546875" bestFit="1" customWidth="1"/>
    <col min="2310" max="2310" width="13.7109375" customWidth="1"/>
    <col min="2311" max="2312" width="13.85546875" bestFit="1" customWidth="1"/>
    <col min="2313" max="2316" width="0" hidden="1" customWidth="1"/>
    <col min="2317" max="2320" width="14.85546875" bestFit="1" customWidth="1"/>
    <col min="2321" max="2321" width="6.28515625" customWidth="1"/>
    <col min="2322" max="2322" width="5.85546875" customWidth="1"/>
    <col min="2323" max="2323" width="4.85546875" customWidth="1"/>
    <col min="2324" max="2324" width="6.140625" customWidth="1"/>
    <col min="2325" max="2325" width="5.5703125" customWidth="1"/>
    <col min="2561" max="2561" width="4" customWidth="1"/>
    <col min="2562" max="2562" width="45.7109375" bestFit="1" customWidth="1"/>
    <col min="2563" max="2564" width="0" hidden="1" customWidth="1"/>
    <col min="2565" max="2565" width="13.85546875" bestFit="1" customWidth="1"/>
    <col min="2566" max="2566" width="13.7109375" customWidth="1"/>
    <col min="2567" max="2568" width="13.85546875" bestFit="1" customWidth="1"/>
    <col min="2569" max="2572" width="0" hidden="1" customWidth="1"/>
    <col min="2573" max="2576" width="14.85546875" bestFit="1" customWidth="1"/>
    <col min="2577" max="2577" width="6.28515625" customWidth="1"/>
    <col min="2578" max="2578" width="5.85546875" customWidth="1"/>
    <col min="2579" max="2579" width="4.85546875" customWidth="1"/>
    <col min="2580" max="2580" width="6.140625" customWidth="1"/>
    <col min="2581" max="2581" width="5.5703125" customWidth="1"/>
    <col min="2817" max="2817" width="4" customWidth="1"/>
    <col min="2818" max="2818" width="45.7109375" bestFit="1" customWidth="1"/>
    <col min="2819" max="2820" width="0" hidden="1" customWidth="1"/>
    <col min="2821" max="2821" width="13.85546875" bestFit="1" customWidth="1"/>
    <col min="2822" max="2822" width="13.7109375" customWidth="1"/>
    <col min="2823" max="2824" width="13.85546875" bestFit="1" customWidth="1"/>
    <col min="2825" max="2828" width="0" hidden="1" customWidth="1"/>
    <col min="2829" max="2832" width="14.85546875" bestFit="1" customWidth="1"/>
    <col min="2833" max="2833" width="6.28515625" customWidth="1"/>
    <col min="2834" max="2834" width="5.85546875" customWidth="1"/>
    <col min="2835" max="2835" width="4.85546875" customWidth="1"/>
    <col min="2836" max="2836" width="6.140625" customWidth="1"/>
    <col min="2837" max="2837" width="5.5703125" customWidth="1"/>
    <col min="3073" max="3073" width="4" customWidth="1"/>
    <col min="3074" max="3074" width="45.7109375" bestFit="1" customWidth="1"/>
    <col min="3075" max="3076" width="0" hidden="1" customWidth="1"/>
    <col min="3077" max="3077" width="13.85546875" bestFit="1" customWidth="1"/>
    <col min="3078" max="3078" width="13.7109375" customWidth="1"/>
    <col min="3079" max="3080" width="13.85546875" bestFit="1" customWidth="1"/>
    <col min="3081" max="3084" width="0" hidden="1" customWidth="1"/>
    <col min="3085" max="3088" width="14.85546875" bestFit="1" customWidth="1"/>
    <col min="3089" max="3089" width="6.28515625" customWidth="1"/>
    <col min="3090" max="3090" width="5.85546875" customWidth="1"/>
    <col min="3091" max="3091" width="4.85546875" customWidth="1"/>
    <col min="3092" max="3092" width="6.140625" customWidth="1"/>
    <col min="3093" max="3093" width="5.5703125" customWidth="1"/>
    <col min="3329" max="3329" width="4" customWidth="1"/>
    <col min="3330" max="3330" width="45.7109375" bestFit="1" customWidth="1"/>
    <col min="3331" max="3332" width="0" hidden="1" customWidth="1"/>
    <col min="3333" max="3333" width="13.85546875" bestFit="1" customWidth="1"/>
    <col min="3334" max="3334" width="13.7109375" customWidth="1"/>
    <col min="3335" max="3336" width="13.85546875" bestFit="1" customWidth="1"/>
    <col min="3337" max="3340" width="0" hidden="1" customWidth="1"/>
    <col min="3341" max="3344" width="14.85546875" bestFit="1" customWidth="1"/>
    <col min="3345" max="3345" width="6.28515625" customWidth="1"/>
    <col min="3346" max="3346" width="5.85546875" customWidth="1"/>
    <col min="3347" max="3347" width="4.85546875" customWidth="1"/>
    <col min="3348" max="3348" width="6.140625" customWidth="1"/>
    <col min="3349" max="3349" width="5.5703125" customWidth="1"/>
    <col min="3585" max="3585" width="4" customWidth="1"/>
    <col min="3586" max="3586" width="45.7109375" bestFit="1" customWidth="1"/>
    <col min="3587" max="3588" width="0" hidden="1" customWidth="1"/>
    <col min="3589" max="3589" width="13.85546875" bestFit="1" customWidth="1"/>
    <col min="3590" max="3590" width="13.7109375" customWidth="1"/>
    <col min="3591" max="3592" width="13.85546875" bestFit="1" customWidth="1"/>
    <col min="3593" max="3596" width="0" hidden="1" customWidth="1"/>
    <col min="3597" max="3600" width="14.85546875" bestFit="1" customWidth="1"/>
    <col min="3601" max="3601" width="6.28515625" customWidth="1"/>
    <col min="3602" max="3602" width="5.85546875" customWidth="1"/>
    <col min="3603" max="3603" width="4.85546875" customWidth="1"/>
    <col min="3604" max="3604" width="6.140625" customWidth="1"/>
    <col min="3605" max="3605" width="5.5703125" customWidth="1"/>
    <col min="3841" max="3841" width="4" customWidth="1"/>
    <col min="3842" max="3842" width="45.7109375" bestFit="1" customWidth="1"/>
    <col min="3843" max="3844" width="0" hidden="1" customWidth="1"/>
    <col min="3845" max="3845" width="13.85546875" bestFit="1" customWidth="1"/>
    <col min="3846" max="3846" width="13.7109375" customWidth="1"/>
    <col min="3847" max="3848" width="13.85546875" bestFit="1" customWidth="1"/>
    <col min="3849" max="3852" width="0" hidden="1" customWidth="1"/>
    <col min="3853" max="3856" width="14.85546875" bestFit="1" customWidth="1"/>
    <col min="3857" max="3857" width="6.28515625" customWidth="1"/>
    <col min="3858" max="3858" width="5.85546875" customWidth="1"/>
    <col min="3859" max="3859" width="4.85546875" customWidth="1"/>
    <col min="3860" max="3860" width="6.140625" customWidth="1"/>
    <col min="3861" max="3861" width="5.5703125" customWidth="1"/>
    <col min="4097" max="4097" width="4" customWidth="1"/>
    <col min="4098" max="4098" width="45.7109375" bestFit="1" customWidth="1"/>
    <col min="4099" max="4100" width="0" hidden="1" customWidth="1"/>
    <col min="4101" max="4101" width="13.85546875" bestFit="1" customWidth="1"/>
    <col min="4102" max="4102" width="13.7109375" customWidth="1"/>
    <col min="4103" max="4104" width="13.85546875" bestFit="1" customWidth="1"/>
    <col min="4105" max="4108" width="0" hidden="1" customWidth="1"/>
    <col min="4109" max="4112" width="14.85546875" bestFit="1" customWidth="1"/>
    <col min="4113" max="4113" width="6.28515625" customWidth="1"/>
    <col min="4114" max="4114" width="5.85546875" customWidth="1"/>
    <col min="4115" max="4115" width="4.85546875" customWidth="1"/>
    <col min="4116" max="4116" width="6.140625" customWidth="1"/>
    <col min="4117" max="4117" width="5.5703125" customWidth="1"/>
    <col min="4353" max="4353" width="4" customWidth="1"/>
    <col min="4354" max="4354" width="45.7109375" bestFit="1" customWidth="1"/>
    <col min="4355" max="4356" width="0" hidden="1" customWidth="1"/>
    <col min="4357" max="4357" width="13.85546875" bestFit="1" customWidth="1"/>
    <col min="4358" max="4358" width="13.7109375" customWidth="1"/>
    <col min="4359" max="4360" width="13.85546875" bestFit="1" customWidth="1"/>
    <col min="4361" max="4364" width="0" hidden="1" customWidth="1"/>
    <col min="4365" max="4368" width="14.85546875" bestFit="1" customWidth="1"/>
    <col min="4369" max="4369" width="6.28515625" customWidth="1"/>
    <col min="4370" max="4370" width="5.85546875" customWidth="1"/>
    <col min="4371" max="4371" width="4.85546875" customWidth="1"/>
    <col min="4372" max="4372" width="6.140625" customWidth="1"/>
    <col min="4373" max="4373" width="5.5703125" customWidth="1"/>
    <col min="4609" max="4609" width="4" customWidth="1"/>
    <col min="4610" max="4610" width="45.7109375" bestFit="1" customWidth="1"/>
    <col min="4611" max="4612" width="0" hidden="1" customWidth="1"/>
    <col min="4613" max="4613" width="13.85546875" bestFit="1" customWidth="1"/>
    <col min="4614" max="4614" width="13.7109375" customWidth="1"/>
    <col min="4615" max="4616" width="13.85546875" bestFit="1" customWidth="1"/>
    <col min="4617" max="4620" width="0" hidden="1" customWidth="1"/>
    <col min="4621" max="4624" width="14.85546875" bestFit="1" customWidth="1"/>
    <col min="4625" max="4625" width="6.28515625" customWidth="1"/>
    <col min="4626" max="4626" width="5.85546875" customWidth="1"/>
    <col min="4627" max="4627" width="4.85546875" customWidth="1"/>
    <col min="4628" max="4628" width="6.140625" customWidth="1"/>
    <col min="4629" max="4629" width="5.5703125" customWidth="1"/>
    <col min="4865" max="4865" width="4" customWidth="1"/>
    <col min="4866" max="4866" width="45.7109375" bestFit="1" customWidth="1"/>
    <col min="4867" max="4868" width="0" hidden="1" customWidth="1"/>
    <col min="4869" max="4869" width="13.85546875" bestFit="1" customWidth="1"/>
    <col min="4870" max="4870" width="13.7109375" customWidth="1"/>
    <col min="4871" max="4872" width="13.85546875" bestFit="1" customWidth="1"/>
    <col min="4873" max="4876" width="0" hidden="1" customWidth="1"/>
    <col min="4877" max="4880" width="14.85546875" bestFit="1" customWidth="1"/>
    <col min="4881" max="4881" width="6.28515625" customWidth="1"/>
    <col min="4882" max="4882" width="5.85546875" customWidth="1"/>
    <col min="4883" max="4883" width="4.85546875" customWidth="1"/>
    <col min="4884" max="4884" width="6.140625" customWidth="1"/>
    <col min="4885" max="4885" width="5.5703125" customWidth="1"/>
    <col min="5121" max="5121" width="4" customWidth="1"/>
    <col min="5122" max="5122" width="45.7109375" bestFit="1" customWidth="1"/>
    <col min="5123" max="5124" width="0" hidden="1" customWidth="1"/>
    <col min="5125" max="5125" width="13.85546875" bestFit="1" customWidth="1"/>
    <col min="5126" max="5126" width="13.7109375" customWidth="1"/>
    <col min="5127" max="5128" width="13.85546875" bestFit="1" customWidth="1"/>
    <col min="5129" max="5132" width="0" hidden="1" customWidth="1"/>
    <col min="5133" max="5136" width="14.85546875" bestFit="1" customWidth="1"/>
    <col min="5137" max="5137" width="6.28515625" customWidth="1"/>
    <col min="5138" max="5138" width="5.85546875" customWidth="1"/>
    <col min="5139" max="5139" width="4.85546875" customWidth="1"/>
    <col min="5140" max="5140" width="6.140625" customWidth="1"/>
    <col min="5141" max="5141" width="5.5703125" customWidth="1"/>
    <col min="5377" max="5377" width="4" customWidth="1"/>
    <col min="5378" max="5378" width="45.7109375" bestFit="1" customWidth="1"/>
    <col min="5379" max="5380" width="0" hidden="1" customWidth="1"/>
    <col min="5381" max="5381" width="13.85546875" bestFit="1" customWidth="1"/>
    <col min="5382" max="5382" width="13.7109375" customWidth="1"/>
    <col min="5383" max="5384" width="13.85546875" bestFit="1" customWidth="1"/>
    <col min="5385" max="5388" width="0" hidden="1" customWidth="1"/>
    <col min="5389" max="5392" width="14.85546875" bestFit="1" customWidth="1"/>
    <col min="5393" max="5393" width="6.28515625" customWidth="1"/>
    <col min="5394" max="5394" width="5.85546875" customWidth="1"/>
    <col min="5395" max="5395" width="4.85546875" customWidth="1"/>
    <col min="5396" max="5396" width="6.140625" customWidth="1"/>
    <col min="5397" max="5397" width="5.5703125" customWidth="1"/>
    <col min="5633" max="5633" width="4" customWidth="1"/>
    <col min="5634" max="5634" width="45.7109375" bestFit="1" customWidth="1"/>
    <col min="5635" max="5636" width="0" hidden="1" customWidth="1"/>
    <col min="5637" max="5637" width="13.85546875" bestFit="1" customWidth="1"/>
    <col min="5638" max="5638" width="13.7109375" customWidth="1"/>
    <col min="5639" max="5640" width="13.85546875" bestFit="1" customWidth="1"/>
    <col min="5641" max="5644" width="0" hidden="1" customWidth="1"/>
    <col min="5645" max="5648" width="14.85546875" bestFit="1" customWidth="1"/>
    <col min="5649" max="5649" width="6.28515625" customWidth="1"/>
    <col min="5650" max="5650" width="5.85546875" customWidth="1"/>
    <col min="5651" max="5651" width="4.85546875" customWidth="1"/>
    <col min="5652" max="5652" width="6.140625" customWidth="1"/>
    <col min="5653" max="5653" width="5.5703125" customWidth="1"/>
    <col min="5889" max="5889" width="4" customWidth="1"/>
    <col min="5890" max="5890" width="45.7109375" bestFit="1" customWidth="1"/>
    <col min="5891" max="5892" width="0" hidden="1" customWidth="1"/>
    <col min="5893" max="5893" width="13.85546875" bestFit="1" customWidth="1"/>
    <col min="5894" max="5894" width="13.7109375" customWidth="1"/>
    <col min="5895" max="5896" width="13.85546875" bestFit="1" customWidth="1"/>
    <col min="5897" max="5900" width="0" hidden="1" customWidth="1"/>
    <col min="5901" max="5904" width="14.85546875" bestFit="1" customWidth="1"/>
    <col min="5905" max="5905" width="6.28515625" customWidth="1"/>
    <col min="5906" max="5906" width="5.85546875" customWidth="1"/>
    <col min="5907" max="5907" width="4.85546875" customWidth="1"/>
    <col min="5908" max="5908" width="6.140625" customWidth="1"/>
    <col min="5909" max="5909" width="5.5703125" customWidth="1"/>
    <col min="6145" max="6145" width="4" customWidth="1"/>
    <col min="6146" max="6146" width="45.7109375" bestFit="1" customWidth="1"/>
    <col min="6147" max="6148" width="0" hidden="1" customWidth="1"/>
    <col min="6149" max="6149" width="13.85546875" bestFit="1" customWidth="1"/>
    <col min="6150" max="6150" width="13.7109375" customWidth="1"/>
    <col min="6151" max="6152" width="13.85546875" bestFit="1" customWidth="1"/>
    <col min="6153" max="6156" width="0" hidden="1" customWidth="1"/>
    <col min="6157" max="6160" width="14.85546875" bestFit="1" customWidth="1"/>
    <col min="6161" max="6161" width="6.28515625" customWidth="1"/>
    <col min="6162" max="6162" width="5.85546875" customWidth="1"/>
    <col min="6163" max="6163" width="4.85546875" customWidth="1"/>
    <col min="6164" max="6164" width="6.140625" customWidth="1"/>
    <col min="6165" max="6165" width="5.5703125" customWidth="1"/>
    <col min="6401" max="6401" width="4" customWidth="1"/>
    <col min="6402" max="6402" width="45.7109375" bestFit="1" customWidth="1"/>
    <col min="6403" max="6404" width="0" hidden="1" customWidth="1"/>
    <col min="6405" max="6405" width="13.85546875" bestFit="1" customWidth="1"/>
    <col min="6406" max="6406" width="13.7109375" customWidth="1"/>
    <col min="6407" max="6408" width="13.85546875" bestFit="1" customWidth="1"/>
    <col min="6409" max="6412" width="0" hidden="1" customWidth="1"/>
    <col min="6413" max="6416" width="14.85546875" bestFit="1" customWidth="1"/>
    <col min="6417" max="6417" width="6.28515625" customWidth="1"/>
    <col min="6418" max="6418" width="5.85546875" customWidth="1"/>
    <col min="6419" max="6419" width="4.85546875" customWidth="1"/>
    <col min="6420" max="6420" width="6.140625" customWidth="1"/>
    <col min="6421" max="6421" width="5.5703125" customWidth="1"/>
    <col min="6657" max="6657" width="4" customWidth="1"/>
    <col min="6658" max="6658" width="45.7109375" bestFit="1" customWidth="1"/>
    <col min="6659" max="6660" width="0" hidden="1" customWidth="1"/>
    <col min="6661" max="6661" width="13.85546875" bestFit="1" customWidth="1"/>
    <col min="6662" max="6662" width="13.7109375" customWidth="1"/>
    <col min="6663" max="6664" width="13.85546875" bestFit="1" customWidth="1"/>
    <col min="6665" max="6668" width="0" hidden="1" customWidth="1"/>
    <col min="6669" max="6672" width="14.85546875" bestFit="1" customWidth="1"/>
    <col min="6673" max="6673" width="6.28515625" customWidth="1"/>
    <col min="6674" max="6674" width="5.85546875" customWidth="1"/>
    <col min="6675" max="6675" width="4.85546875" customWidth="1"/>
    <col min="6676" max="6676" width="6.140625" customWidth="1"/>
    <col min="6677" max="6677" width="5.5703125" customWidth="1"/>
    <col min="6913" max="6913" width="4" customWidth="1"/>
    <col min="6914" max="6914" width="45.7109375" bestFit="1" customWidth="1"/>
    <col min="6915" max="6916" width="0" hidden="1" customWidth="1"/>
    <col min="6917" max="6917" width="13.85546875" bestFit="1" customWidth="1"/>
    <col min="6918" max="6918" width="13.7109375" customWidth="1"/>
    <col min="6919" max="6920" width="13.85546875" bestFit="1" customWidth="1"/>
    <col min="6921" max="6924" width="0" hidden="1" customWidth="1"/>
    <col min="6925" max="6928" width="14.85546875" bestFit="1" customWidth="1"/>
    <col min="6929" max="6929" width="6.28515625" customWidth="1"/>
    <col min="6930" max="6930" width="5.85546875" customWidth="1"/>
    <col min="6931" max="6931" width="4.85546875" customWidth="1"/>
    <col min="6932" max="6932" width="6.140625" customWidth="1"/>
    <col min="6933" max="6933" width="5.5703125" customWidth="1"/>
    <col min="7169" max="7169" width="4" customWidth="1"/>
    <col min="7170" max="7170" width="45.7109375" bestFit="1" customWidth="1"/>
    <col min="7171" max="7172" width="0" hidden="1" customWidth="1"/>
    <col min="7173" max="7173" width="13.85546875" bestFit="1" customWidth="1"/>
    <col min="7174" max="7174" width="13.7109375" customWidth="1"/>
    <col min="7175" max="7176" width="13.85546875" bestFit="1" customWidth="1"/>
    <col min="7177" max="7180" width="0" hidden="1" customWidth="1"/>
    <col min="7181" max="7184" width="14.85546875" bestFit="1" customWidth="1"/>
    <col min="7185" max="7185" width="6.28515625" customWidth="1"/>
    <col min="7186" max="7186" width="5.85546875" customWidth="1"/>
    <col min="7187" max="7187" width="4.85546875" customWidth="1"/>
    <col min="7188" max="7188" width="6.140625" customWidth="1"/>
    <col min="7189" max="7189" width="5.5703125" customWidth="1"/>
    <col min="7425" max="7425" width="4" customWidth="1"/>
    <col min="7426" max="7426" width="45.7109375" bestFit="1" customWidth="1"/>
    <col min="7427" max="7428" width="0" hidden="1" customWidth="1"/>
    <col min="7429" max="7429" width="13.85546875" bestFit="1" customWidth="1"/>
    <col min="7430" max="7430" width="13.7109375" customWidth="1"/>
    <col min="7431" max="7432" width="13.85546875" bestFit="1" customWidth="1"/>
    <col min="7433" max="7436" width="0" hidden="1" customWidth="1"/>
    <col min="7437" max="7440" width="14.85546875" bestFit="1" customWidth="1"/>
    <col min="7441" max="7441" width="6.28515625" customWidth="1"/>
    <col min="7442" max="7442" width="5.85546875" customWidth="1"/>
    <col min="7443" max="7443" width="4.85546875" customWidth="1"/>
    <col min="7444" max="7444" width="6.140625" customWidth="1"/>
    <col min="7445" max="7445" width="5.5703125" customWidth="1"/>
    <col min="7681" max="7681" width="4" customWidth="1"/>
    <col min="7682" max="7682" width="45.7109375" bestFit="1" customWidth="1"/>
    <col min="7683" max="7684" width="0" hidden="1" customWidth="1"/>
    <col min="7685" max="7685" width="13.85546875" bestFit="1" customWidth="1"/>
    <col min="7686" max="7686" width="13.7109375" customWidth="1"/>
    <col min="7687" max="7688" width="13.85546875" bestFit="1" customWidth="1"/>
    <col min="7689" max="7692" width="0" hidden="1" customWidth="1"/>
    <col min="7693" max="7696" width="14.85546875" bestFit="1" customWidth="1"/>
    <col min="7697" max="7697" width="6.28515625" customWidth="1"/>
    <col min="7698" max="7698" width="5.85546875" customWidth="1"/>
    <col min="7699" max="7699" width="4.85546875" customWidth="1"/>
    <col min="7700" max="7700" width="6.140625" customWidth="1"/>
    <col min="7701" max="7701" width="5.5703125" customWidth="1"/>
    <col min="7937" max="7937" width="4" customWidth="1"/>
    <col min="7938" max="7938" width="45.7109375" bestFit="1" customWidth="1"/>
    <col min="7939" max="7940" width="0" hidden="1" customWidth="1"/>
    <col min="7941" max="7941" width="13.85546875" bestFit="1" customWidth="1"/>
    <col min="7942" max="7942" width="13.7109375" customWidth="1"/>
    <col min="7943" max="7944" width="13.85546875" bestFit="1" customWidth="1"/>
    <col min="7945" max="7948" width="0" hidden="1" customWidth="1"/>
    <col min="7949" max="7952" width="14.85546875" bestFit="1" customWidth="1"/>
    <col min="7953" max="7953" width="6.28515625" customWidth="1"/>
    <col min="7954" max="7954" width="5.85546875" customWidth="1"/>
    <col min="7955" max="7955" width="4.85546875" customWidth="1"/>
    <col min="7956" max="7956" width="6.140625" customWidth="1"/>
    <col min="7957" max="7957" width="5.5703125" customWidth="1"/>
    <col min="8193" max="8193" width="4" customWidth="1"/>
    <col min="8194" max="8194" width="45.7109375" bestFit="1" customWidth="1"/>
    <col min="8195" max="8196" width="0" hidden="1" customWidth="1"/>
    <col min="8197" max="8197" width="13.85546875" bestFit="1" customWidth="1"/>
    <col min="8198" max="8198" width="13.7109375" customWidth="1"/>
    <col min="8199" max="8200" width="13.85546875" bestFit="1" customWidth="1"/>
    <col min="8201" max="8204" width="0" hidden="1" customWidth="1"/>
    <col min="8205" max="8208" width="14.85546875" bestFit="1" customWidth="1"/>
    <col min="8209" max="8209" width="6.28515625" customWidth="1"/>
    <col min="8210" max="8210" width="5.85546875" customWidth="1"/>
    <col min="8211" max="8211" width="4.85546875" customWidth="1"/>
    <col min="8212" max="8212" width="6.140625" customWidth="1"/>
    <col min="8213" max="8213" width="5.5703125" customWidth="1"/>
    <col min="8449" max="8449" width="4" customWidth="1"/>
    <col min="8450" max="8450" width="45.7109375" bestFit="1" customWidth="1"/>
    <col min="8451" max="8452" width="0" hidden="1" customWidth="1"/>
    <col min="8453" max="8453" width="13.85546875" bestFit="1" customWidth="1"/>
    <col min="8454" max="8454" width="13.7109375" customWidth="1"/>
    <col min="8455" max="8456" width="13.85546875" bestFit="1" customWidth="1"/>
    <col min="8457" max="8460" width="0" hidden="1" customWidth="1"/>
    <col min="8461" max="8464" width="14.85546875" bestFit="1" customWidth="1"/>
    <col min="8465" max="8465" width="6.28515625" customWidth="1"/>
    <col min="8466" max="8466" width="5.85546875" customWidth="1"/>
    <col min="8467" max="8467" width="4.85546875" customWidth="1"/>
    <col min="8468" max="8468" width="6.140625" customWidth="1"/>
    <col min="8469" max="8469" width="5.5703125" customWidth="1"/>
    <col min="8705" max="8705" width="4" customWidth="1"/>
    <col min="8706" max="8706" width="45.7109375" bestFit="1" customWidth="1"/>
    <col min="8707" max="8708" width="0" hidden="1" customWidth="1"/>
    <col min="8709" max="8709" width="13.85546875" bestFit="1" customWidth="1"/>
    <col min="8710" max="8710" width="13.7109375" customWidth="1"/>
    <col min="8711" max="8712" width="13.85546875" bestFit="1" customWidth="1"/>
    <col min="8713" max="8716" width="0" hidden="1" customWidth="1"/>
    <col min="8717" max="8720" width="14.85546875" bestFit="1" customWidth="1"/>
    <col min="8721" max="8721" width="6.28515625" customWidth="1"/>
    <col min="8722" max="8722" width="5.85546875" customWidth="1"/>
    <col min="8723" max="8723" width="4.85546875" customWidth="1"/>
    <col min="8724" max="8724" width="6.140625" customWidth="1"/>
    <col min="8725" max="8725" width="5.5703125" customWidth="1"/>
    <col min="8961" max="8961" width="4" customWidth="1"/>
    <col min="8962" max="8962" width="45.7109375" bestFit="1" customWidth="1"/>
    <col min="8963" max="8964" width="0" hidden="1" customWidth="1"/>
    <col min="8965" max="8965" width="13.85546875" bestFit="1" customWidth="1"/>
    <col min="8966" max="8966" width="13.7109375" customWidth="1"/>
    <col min="8967" max="8968" width="13.85546875" bestFit="1" customWidth="1"/>
    <col min="8969" max="8972" width="0" hidden="1" customWidth="1"/>
    <col min="8973" max="8976" width="14.85546875" bestFit="1" customWidth="1"/>
    <col min="8977" max="8977" width="6.28515625" customWidth="1"/>
    <col min="8978" max="8978" width="5.85546875" customWidth="1"/>
    <col min="8979" max="8979" width="4.85546875" customWidth="1"/>
    <col min="8980" max="8980" width="6.140625" customWidth="1"/>
    <col min="8981" max="8981" width="5.5703125" customWidth="1"/>
    <col min="9217" max="9217" width="4" customWidth="1"/>
    <col min="9218" max="9218" width="45.7109375" bestFit="1" customWidth="1"/>
    <col min="9219" max="9220" width="0" hidden="1" customWidth="1"/>
    <col min="9221" max="9221" width="13.85546875" bestFit="1" customWidth="1"/>
    <col min="9222" max="9222" width="13.7109375" customWidth="1"/>
    <col min="9223" max="9224" width="13.85546875" bestFit="1" customWidth="1"/>
    <col min="9225" max="9228" width="0" hidden="1" customWidth="1"/>
    <col min="9229" max="9232" width="14.85546875" bestFit="1" customWidth="1"/>
    <col min="9233" max="9233" width="6.28515625" customWidth="1"/>
    <col min="9234" max="9234" width="5.85546875" customWidth="1"/>
    <col min="9235" max="9235" width="4.85546875" customWidth="1"/>
    <col min="9236" max="9236" width="6.140625" customWidth="1"/>
    <col min="9237" max="9237" width="5.5703125" customWidth="1"/>
    <col min="9473" max="9473" width="4" customWidth="1"/>
    <col min="9474" max="9474" width="45.7109375" bestFit="1" customWidth="1"/>
    <col min="9475" max="9476" width="0" hidden="1" customWidth="1"/>
    <col min="9477" max="9477" width="13.85546875" bestFit="1" customWidth="1"/>
    <col min="9478" max="9478" width="13.7109375" customWidth="1"/>
    <col min="9479" max="9480" width="13.85546875" bestFit="1" customWidth="1"/>
    <col min="9481" max="9484" width="0" hidden="1" customWidth="1"/>
    <col min="9485" max="9488" width="14.85546875" bestFit="1" customWidth="1"/>
    <col min="9489" max="9489" width="6.28515625" customWidth="1"/>
    <col min="9490" max="9490" width="5.85546875" customWidth="1"/>
    <col min="9491" max="9491" width="4.85546875" customWidth="1"/>
    <col min="9492" max="9492" width="6.140625" customWidth="1"/>
    <col min="9493" max="9493" width="5.5703125" customWidth="1"/>
    <col min="9729" max="9729" width="4" customWidth="1"/>
    <col min="9730" max="9730" width="45.7109375" bestFit="1" customWidth="1"/>
    <col min="9731" max="9732" width="0" hidden="1" customWidth="1"/>
    <col min="9733" max="9733" width="13.85546875" bestFit="1" customWidth="1"/>
    <col min="9734" max="9734" width="13.7109375" customWidth="1"/>
    <col min="9735" max="9736" width="13.85546875" bestFit="1" customWidth="1"/>
    <col min="9737" max="9740" width="0" hidden="1" customWidth="1"/>
    <col min="9741" max="9744" width="14.85546875" bestFit="1" customWidth="1"/>
    <col min="9745" max="9745" width="6.28515625" customWidth="1"/>
    <col min="9746" max="9746" width="5.85546875" customWidth="1"/>
    <col min="9747" max="9747" width="4.85546875" customWidth="1"/>
    <col min="9748" max="9748" width="6.140625" customWidth="1"/>
    <col min="9749" max="9749" width="5.5703125" customWidth="1"/>
    <col min="9985" max="9985" width="4" customWidth="1"/>
    <col min="9986" max="9986" width="45.7109375" bestFit="1" customWidth="1"/>
    <col min="9987" max="9988" width="0" hidden="1" customWidth="1"/>
    <col min="9989" max="9989" width="13.85546875" bestFit="1" customWidth="1"/>
    <col min="9990" max="9990" width="13.7109375" customWidth="1"/>
    <col min="9991" max="9992" width="13.85546875" bestFit="1" customWidth="1"/>
    <col min="9993" max="9996" width="0" hidden="1" customWidth="1"/>
    <col min="9997" max="10000" width="14.85546875" bestFit="1" customWidth="1"/>
    <col min="10001" max="10001" width="6.28515625" customWidth="1"/>
    <col min="10002" max="10002" width="5.85546875" customWidth="1"/>
    <col min="10003" max="10003" width="4.85546875" customWidth="1"/>
    <col min="10004" max="10004" width="6.140625" customWidth="1"/>
    <col min="10005" max="10005" width="5.5703125" customWidth="1"/>
    <col min="10241" max="10241" width="4" customWidth="1"/>
    <col min="10242" max="10242" width="45.7109375" bestFit="1" customWidth="1"/>
    <col min="10243" max="10244" width="0" hidden="1" customWidth="1"/>
    <col min="10245" max="10245" width="13.85546875" bestFit="1" customWidth="1"/>
    <col min="10246" max="10246" width="13.7109375" customWidth="1"/>
    <col min="10247" max="10248" width="13.85546875" bestFit="1" customWidth="1"/>
    <col min="10249" max="10252" width="0" hidden="1" customWidth="1"/>
    <col min="10253" max="10256" width="14.85546875" bestFit="1" customWidth="1"/>
    <col min="10257" max="10257" width="6.28515625" customWidth="1"/>
    <col min="10258" max="10258" width="5.85546875" customWidth="1"/>
    <col min="10259" max="10259" width="4.85546875" customWidth="1"/>
    <col min="10260" max="10260" width="6.140625" customWidth="1"/>
    <col min="10261" max="10261" width="5.5703125" customWidth="1"/>
    <col min="10497" max="10497" width="4" customWidth="1"/>
    <col min="10498" max="10498" width="45.7109375" bestFit="1" customWidth="1"/>
    <col min="10499" max="10500" width="0" hidden="1" customWidth="1"/>
    <col min="10501" max="10501" width="13.85546875" bestFit="1" customWidth="1"/>
    <col min="10502" max="10502" width="13.7109375" customWidth="1"/>
    <col min="10503" max="10504" width="13.85546875" bestFit="1" customWidth="1"/>
    <col min="10505" max="10508" width="0" hidden="1" customWidth="1"/>
    <col min="10509" max="10512" width="14.85546875" bestFit="1" customWidth="1"/>
    <col min="10513" max="10513" width="6.28515625" customWidth="1"/>
    <col min="10514" max="10514" width="5.85546875" customWidth="1"/>
    <col min="10515" max="10515" width="4.85546875" customWidth="1"/>
    <col min="10516" max="10516" width="6.140625" customWidth="1"/>
    <col min="10517" max="10517" width="5.5703125" customWidth="1"/>
    <col min="10753" max="10753" width="4" customWidth="1"/>
    <col min="10754" max="10754" width="45.7109375" bestFit="1" customWidth="1"/>
    <col min="10755" max="10756" width="0" hidden="1" customWidth="1"/>
    <col min="10757" max="10757" width="13.85546875" bestFit="1" customWidth="1"/>
    <col min="10758" max="10758" width="13.7109375" customWidth="1"/>
    <col min="10759" max="10760" width="13.85546875" bestFit="1" customWidth="1"/>
    <col min="10761" max="10764" width="0" hidden="1" customWidth="1"/>
    <col min="10765" max="10768" width="14.85546875" bestFit="1" customWidth="1"/>
    <col min="10769" max="10769" width="6.28515625" customWidth="1"/>
    <col min="10770" max="10770" width="5.85546875" customWidth="1"/>
    <col min="10771" max="10771" width="4.85546875" customWidth="1"/>
    <col min="10772" max="10772" width="6.140625" customWidth="1"/>
    <col min="10773" max="10773" width="5.5703125" customWidth="1"/>
    <col min="11009" max="11009" width="4" customWidth="1"/>
    <col min="11010" max="11010" width="45.7109375" bestFit="1" customWidth="1"/>
    <col min="11011" max="11012" width="0" hidden="1" customWidth="1"/>
    <col min="11013" max="11013" width="13.85546875" bestFit="1" customWidth="1"/>
    <col min="11014" max="11014" width="13.7109375" customWidth="1"/>
    <col min="11015" max="11016" width="13.85546875" bestFit="1" customWidth="1"/>
    <col min="11017" max="11020" width="0" hidden="1" customWidth="1"/>
    <col min="11021" max="11024" width="14.85546875" bestFit="1" customWidth="1"/>
    <col min="11025" max="11025" width="6.28515625" customWidth="1"/>
    <col min="11026" max="11026" width="5.85546875" customWidth="1"/>
    <col min="11027" max="11027" width="4.85546875" customWidth="1"/>
    <col min="11028" max="11028" width="6.140625" customWidth="1"/>
    <col min="11029" max="11029" width="5.5703125" customWidth="1"/>
    <col min="11265" max="11265" width="4" customWidth="1"/>
    <col min="11266" max="11266" width="45.7109375" bestFit="1" customWidth="1"/>
    <col min="11267" max="11268" width="0" hidden="1" customWidth="1"/>
    <col min="11269" max="11269" width="13.85546875" bestFit="1" customWidth="1"/>
    <col min="11270" max="11270" width="13.7109375" customWidth="1"/>
    <col min="11271" max="11272" width="13.85546875" bestFit="1" customWidth="1"/>
    <col min="11273" max="11276" width="0" hidden="1" customWidth="1"/>
    <col min="11277" max="11280" width="14.85546875" bestFit="1" customWidth="1"/>
    <col min="11281" max="11281" width="6.28515625" customWidth="1"/>
    <col min="11282" max="11282" width="5.85546875" customWidth="1"/>
    <col min="11283" max="11283" width="4.85546875" customWidth="1"/>
    <col min="11284" max="11284" width="6.140625" customWidth="1"/>
    <col min="11285" max="11285" width="5.5703125" customWidth="1"/>
    <col min="11521" max="11521" width="4" customWidth="1"/>
    <col min="11522" max="11522" width="45.7109375" bestFit="1" customWidth="1"/>
    <col min="11523" max="11524" width="0" hidden="1" customWidth="1"/>
    <col min="11525" max="11525" width="13.85546875" bestFit="1" customWidth="1"/>
    <col min="11526" max="11526" width="13.7109375" customWidth="1"/>
    <col min="11527" max="11528" width="13.85546875" bestFit="1" customWidth="1"/>
    <col min="11529" max="11532" width="0" hidden="1" customWidth="1"/>
    <col min="11533" max="11536" width="14.85546875" bestFit="1" customWidth="1"/>
    <col min="11537" max="11537" width="6.28515625" customWidth="1"/>
    <col min="11538" max="11538" width="5.85546875" customWidth="1"/>
    <col min="11539" max="11539" width="4.85546875" customWidth="1"/>
    <col min="11540" max="11540" width="6.140625" customWidth="1"/>
    <col min="11541" max="11541" width="5.5703125" customWidth="1"/>
    <col min="11777" max="11777" width="4" customWidth="1"/>
    <col min="11778" max="11778" width="45.7109375" bestFit="1" customWidth="1"/>
    <col min="11779" max="11780" width="0" hidden="1" customWidth="1"/>
    <col min="11781" max="11781" width="13.85546875" bestFit="1" customWidth="1"/>
    <col min="11782" max="11782" width="13.7109375" customWidth="1"/>
    <col min="11783" max="11784" width="13.85546875" bestFit="1" customWidth="1"/>
    <col min="11785" max="11788" width="0" hidden="1" customWidth="1"/>
    <col min="11789" max="11792" width="14.85546875" bestFit="1" customWidth="1"/>
    <col min="11793" max="11793" width="6.28515625" customWidth="1"/>
    <col min="11794" max="11794" width="5.85546875" customWidth="1"/>
    <col min="11795" max="11795" width="4.85546875" customWidth="1"/>
    <col min="11796" max="11796" width="6.140625" customWidth="1"/>
    <col min="11797" max="11797" width="5.5703125" customWidth="1"/>
    <col min="12033" max="12033" width="4" customWidth="1"/>
    <col min="12034" max="12034" width="45.7109375" bestFit="1" customWidth="1"/>
    <col min="12035" max="12036" width="0" hidden="1" customWidth="1"/>
    <col min="12037" max="12037" width="13.85546875" bestFit="1" customWidth="1"/>
    <col min="12038" max="12038" width="13.7109375" customWidth="1"/>
    <col min="12039" max="12040" width="13.85546875" bestFit="1" customWidth="1"/>
    <col min="12041" max="12044" width="0" hidden="1" customWidth="1"/>
    <col min="12045" max="12048" width="14.85546875" bestFit="1" customWidth="1"/>
    <col min="12049" max="12049" width="6.28515625" customWidth="1"/>
    <col min="12050" max="12050" width="5.85546875" customWidth="1"/>
    <col min="12051" max="12051" width="4.85546875" customWidth="1"/>
    <col min="12052" max="12052" width="6.140625" customWidth="1"/>
    <col min="12053" max="12053" width="5.5703125" customWidth="1"/>
    <col min="12289" max="12289" width="4" customWidth="1"/>
    <col min="12290" max="12290" width="45.7109375" bestFit="1" customWidth="1"/>
    <col min="12291" max="12292" width="0" hidden="1" customWidth="1"/>
    <col min="12293" max="12293" width="13.85546875" bestFit="1" customWidth="1"/>
    <col min="12294" max="12294" width="13.7109375" customWidth="1"/>
    <col min="12295" max="12296" width="13.85546875" bestFit="1" customWidth="1"/>
    <col min="12297" max="12300" width="0" hidden="1" customWidth="1"/>
    <col min="12301" max="12304" width="14.85546875" bestFit="1" customWidth="1"/>
    <col min="12305" max="12305" width="6.28515625" customWidth="1"/>
    <col min="12306" max="12306" width="5.85546875" customWidth="1"/>
    <col min="12307" max="12307" width="4.85546875" customWidth="1"/>
    <col min="12308" max="12308" width="6.140625" customWidth="1"/>
    <col min="12309" max="12309" width="5.5703125" customWidth="1"/>
    <col min="12545" max="12545" width="4" customWidth="1"/>
    <col min="12546" max="12546" width="45.7109375" bestFit="1" customWidth="1"/>
    <col min="12547" max="12548" width="0" hidden="1" customWidth="1"/>
    <col min="12549" max="12549" width="13.85546875" bestFit="1" customWidth="1"/>
    <col min="12550" max="12550" width="13.7109375" customWidth="1"/>
    <col min="12551" max="12552" width="13.85546875" bestFit="1" customWidth="1"/>
    <col min="12553" max="12556" width="0" hidden="1" customWidth="1"/>
    <col min="12557" max="12560" width="14.85546875" bestFit="1" customWidth="1"/>
    <col min="12561" max="12561" width="6.28515625" customWidth="1"/>
    <col min="12562" max="12562" width="5.85546875" customWidth="1"/>
    <col min="12563" max="12563" width="4.85546875" customWidth="1"/>
    <col min="12564" max="12564" width="6.140625" customWidth="1"/>
    <col min="12565" max="12565" width="5.5703125" customWidth="1"/>
    <col min="12801" max="12801" width="4" customWidth="1"/>
    <col min="12802" max="12802" width="45.7109375" bestFit="1" customWidth="1"/>
    <col min="12803" max="12804" width="0" hidden="1" customWidth="1"/>
    <col min="12805" max="12805" width="13.85546875" bestFit="1" customWidth="1"/>
    <col min="12806" max="12806" width="13.7109375" customWidth="1"/>
    <col min="12807" max="12808" width="13.85546875" bestFit="1" customWidth="1"/>
    <col min="12809" max="12812" width="0" hidden="1" customWidth="1"/>
    <col min="12813" max="12816" width="14.85546875" bestFit="1" customWidth="1"/>
    <col min="12817" max="12817" width="6.28515625" customWidth="1"/>
    <col min="12818" max="12818" width="5.85546875" customWidth="1"/>
    <col min="12819" max="12819" width="4.85546875" customWidth="1"/>
    <col min="12820" max="12820" width="6.140625" customWidth="1"/>
    <col min="12821" max="12821" width="5.5703125" customWidth="1"/>
    <col min="13057" max="13057" width="4" customWidth="1"/>
    <col min="13058" max="13058" width="45.7109375" bestFit="1" customWidth="1"/>
    <col min="13059" max="13060" width="0" hidden="1" customWidth="1"/>
    <col min="13061" max="13061" width="13.85546875" bestFit="1" customWidth="1"/>
    <col min="13062" max="13062" width="13.7109375" customWidth="1"/>
    <col min="13063" max="13064" width="13.85546875" bestFit="1" customWidth="1"/>
    <col min="13065" max="13068" width="0" hidden="1" customWidth="1"/>
    <col min="13069" max="13072" width="14.85546875" bestFit="1" customWidth="1"/>
    <col min="13073" max="13073" width="6.28515625" customWidth="1"/>
    <col min="13074" max="13074" width="5.85546875" customWidth="1"/>
    <col min="13075" max="13075" width="4.85546875" customWidth="1"/>
    <col min="13076" max="13076" width="6.140625" customWidth="1"/>
    <col min="13077" max="13077" width="5.5703125" customWidth="1"/>
    <col min="13313" max="13313" width="4" customWidth="1"/>
    <col min="13314" max="13314" width="45.7109375" bestFit="1" customWidth="1"/>
    <col min="13315" max="13316" width="0" hidden="1" customWidth="1"/>
    <col min="13317" max="13317" width="13.85546875" bestFit="1" customWidth="1"/>
    <col min="13318" max="13318" width="13.7109375" customWidth="1"/>
    <col min="13319" max="13320" width="13.85546875" bestFit="1" customWidth="1"/>
    <col min="13321" max="13324" width="0" hidden="1" customWidth="1"/>
    <col min="13325" max="13328" width="14.85546875" bestFit="1" customWidth="1"/>
    <col min="13329" max="13329" width="6.28515625" customWidth="1"/>
    <col min="13330" max="13330" width="5.85546875" customWidth="1"/>
    <col min="13331" max="13331" width="4.85546875" customWidth="1"/>
    <col min="13332" max="13332" width="6.140625" customWidth="1"/>
    <col min="13333" max="13333" width="5.5703125" customWidth="1"/>
    <col min="13569" max="13569" width="4" customWidth="1"/>
    <col min="13570" max="13570" width="45.7109375" bestFit="1" customWidth="1"/>
    <col min="13571" max="13572" width="0" hidden="1" customWidth="1"/>
    <col min="13573" max="13573" width="13.85546875" bestFit="1" customWidth="1"/>
    <col min="13574" max="13574" width="13.7109375" customWidth="1"/>
    <col min="13575" max="13576" width="13.85546875" bestFit="1" customWidth="1"/>
    <col min="13577" max="13580" width="0" hidden="1" customWidth="1"/>
    <col min="13581" max="13584" width="14.85546875" bestFit="1" customWidth="1"/>
    <col min="13585" max="13585" width="6.28515625" customWidth="1"/>
    <col min="13586" max="13586" width="5.85546875" customWidth="1"/>
    <col min="13587" max="13587" width="4.85546875" customWidth="1"/>
    <col min="13588" max="13588" width="6.140625" customWidth="1"/>
    <col min="13589" max="13589" width="5.5703125" customWidth="1"/>
    <col min="13825" max="13825" width="4" customWidth="1"/>
    <col min="13826" max="13826" width="45.7109375" bestFit="1" customWidth="1"/>
    <col min="13827" max="13828" width="0" hidden="1" customWidth="1"/>
    <col min="13829" max="13829" width="13.85546875" bestFit="1" customWidth="1"/>
    <col min="13830" max="13830" width="13.7109375" customWidth="1"/>
    <col min="13831" max="13832" width="13.85546875" bestFit="1" customWidth="1"/>
    <col min="13833" max="13836" width="0" hidden="1" customWidth="1"/>
    <col min="13837" max="13840" width="14.85546875" bestFit="1" customWidth="1"/>
    <col min="13841" max="13841" width="6.28515625" customWidth="1"/>
    <col min="13842" max="13842" width="5.85546875" customWidth="1"/>
    <col min="13843" max="13843" width="4.85546875" customWidth="1"/>
    <col min="13844" max="13844" width="6.140625" customWidth="1"/>
    <col min="13845" max="13845" width="5.5703125" customWidth="1"/>
    <col min="14081" max="14081" width="4" customWidth="1"/>
    <col min="14082" max="14082" width="45.7109375" bestFit="1" customWidth="1"/>
    <col min="14083" max="14084" width="0" hidden="1" customWidth="1"/>
    <col min="14085" max="14085" width="13.85546875" bestFit="1" customWidth="1"/>
    <col min="14086" max="14086" width="13.7109375" customWidth="1"/>
    <col min="14087" max="14088" width="13.85546875" bestFit="1" customWidth="1"/>
    <col min="14089" max="14092" width="0" hidden="1" customWidth="1"/>
    <col min="14093" max="14096" width="14.85546875" bestFit="1" customWidth="1"/>
    <col min="14097" max="14097" width="6.28515625" customWidth="1"/>
    <col min="14098" max="14098" width="5.85546875" customWidth="1"/>
    <col min="14099" max="14099" width="4.85546875" customWidth="1"/>
    <col min="14100" max="14100" width="6.140625" customWidth="1"/>
    <col min="14101" max="14101" width="5.5703125" customWidth="1"/>
    <col min="14337" max="14337" width="4" customWidth="1"/>
    <col min="14338" max="14338" width="45.7109375" bestFit="1" customWidth="1"/>
    <col min="14339" max="14340" width="0" hidden="1" customWidth="1"/>
    <col min="14341" max="14341" width="13.85546875" bestFit="1" customWidth="1"/>
    <col min="14342" max="14342" width="13.7109375" customWidth="1"/>
    <col min="14343" max="14344" width="13.85546875" bestFit="1" customWidth="1"/>
    <col min="14345" max="14348" width="0" hidden="1" customWidth="1"/>
    <col min="14349" max="14352" width="14.85546875" bestFit="1" customWidth="1"/>
    <col min="14353" max="14353" width="6.28515625" customWidth="1"/>
    <col min="14354" max="14354" width="5.85546875" customWidth="1"/>
    <col min="14355" max="14355" width="4.85546875" customWidth="1"/>
    <col min="14356" max="14356" width="6.140625" customWidth="1"/>
    <col min="14357" max="14357" width="5.5703125" customWidth="1"/>
    <col min="14593" max="14593" width="4" customWidth="1"/>
    <col min="14594" max="14594" width="45.7109375" bestFit="1" customWidth="1"/>
    <col min="14595" max="14596" width="0" hidden="1" customWidth="1"/>
    <col min="14597" max="14597" width="13.85546875" bestFit="1" customWidth="1"/>
    <col min="14598" max="14598" width="13.7109375" customWidth="1"/>
    <col min="14599" max="14600" width="13.85546875" bestFit="1" customWidth="1"/>
    <col min="14601" max="14604" width="0" hidden="1" customWidth="1"/>
    <col min="14605" max="14608" width="14.85546875" bestFit="1" customWidth="1"/>
    <col min="14609" max="14609" width="6.28515625" customWidth="1"/>
    <col min="14610" max="14610" width="5.85546875" customWidth="1"/>
    <col min="14611" max="14611" width="4.85546875" customWidth="1"/>
    <col min="14612" max="14612" width="6.140625" customWidth="1"/>
    <col min="14613" max="14613" width="5.5703125" customWidth="1"/>
    <col min="14849" max="14849" width="4" customWidth="1"/>
    <col min="14850" max="14850" width="45.7109375" bestFit="1" customWidth="1"/>
    <col min="14851" max="14852" width="0" hidden="1" customWidth="1"/>
    <col min="14853" max="14853" width="13.85546875" bestFit="1" customWidth="1"/>
    <col min="14854" max="14854" width="13.7109375" customWidth="1"/>
    <col min="14855" max="14856" width="13.85546875" bestFit="1" customWidth="1"/>
    <col min="14857" max="14860" width="0" hidden="1" customWidth="1"/>
    <col min="14861" max="14864" width="14.85546875" bestFit="1" customWidth="1"/>
    <col min="14865" max="14865" width="6.28515625" customWidth="1"/>
    <col min="14866" max="14866" width="5.85546875" customWidth="1"/>
    <col min="14867" max="14867" width="4.85546875" customWidth="1"/>
    <col min="14868" max="14868" width="6.140625" customWidth="1"/>
    <col min="14869" max="14869" width="5.5703125" customWidth="1"/>
    <col min="15105" max="15105" width="4" customWidth="1"/>
    <col min="15106" max="15106" width="45.7109375" bestFit="1" customWidth="1"/>
    <col min="15107" max="15108" width="0" hidden="1" customWidth="1"/>
    <col min="15109" max="15109" width="13.85546875" bestFit="1" customWidth="1"/>
    <col min="15110" max="15110" width="13.7109375" customWidth="1"/>
    <col min="15111" max="15112" width="13.85546875" bestFit="1" customWidth="1"/>
    <col min="15113" max="15116" width="0" hidden="1" customWidth="1"/>
    <col min="15117" max="15120" width="14.85546875" bestFit="1" customWidth="1"/>
    <col min="15121" max="15121" width="6.28515625" customWidth="1"/>
    <col min="15122" max="15122" width="5.85546875" customWidth="1"/>
    <col min="15123" max="15123" width="4.85546875" customWidth="1"/>
    <col min="15124" max="15124" width="6.140625" customWidth="1"/>
    <col min="15125" max="15125" width="5.5703125" customWidth="1"/>
    <col min="15361" max="15361" width="4" customWidth="1"/>
    <col min="15362" max="15362" width="45.7109375" bestFit="1" customWidth="1"/>
    <col min="15363" max="15364" width="0" hidden="1" customWidth="1"/>
    <col min="15365" max="15365" width="13.85546875" bestFit="1" customWidth="1"/>
    <col min="15366" max="15366" width="13.7109375" customWidth="1"/>
    <col min="15367" max="15368" width="13.85546875" bestFit="1" customWidth="1"/>
    <col min="15369" max="15372" width="0" hidden="1" customWidth="1"/>
    <col min="15373" max="15376" width="14.85546875" bestFit="1" customWidth="1"/>
    <col min="15377" max="15377" width="6.28515625" customWidth="1"/>
    <col min="15378" max="15378" width="5.85546875" customWidth="1"/>
    <col min="15379" max="15379" width="4.85546875" customWidth="1"/>
    <col min="15380" max="15380" width="6.140625" customWidth="1"/>
    <col min="15381" max="15381" width="5.5703125" customWidth="1"/>
    <col min="15617" max="15617" width="4" customWidth="1"/>
    <col min="15618" max="15618" width="45.7109375" bestFit="1" customWidth="1"/>
    <col min="15619" max="15620" width="0" hidden="1" customWidth="1"/>
    <col min="15621" max="15621" width="13.85546875" bestFit="1" customWidth="1"/>
    <col min="15622" max="15622" width="13.7109375" customWidth="1"/>
    <col min="15623" max="15624" width="13.85546875" bestFit="1" customWidth="1"/>
    <col min="15625" max="15628" width="0" hidden="1" customWidth="1"/>
    <col min="15629" max="15632" width="14.85546875" bestFit="1" customWidth="1"/>
    <col min="15633" max="15633" width="6.28515625" customWidth="1"/>
    <col min="15634" max="15634" width="5.85546875" customWidth="1"/>
    <col min="15635" max="15635" width="4.85546875" customWidth="1"/>
    <col min="15636" max="15636" width="6.140625" customWidth="1"/>
    <col min="15637" max="15637" width="5.5703125" customWidth="1"/>
    <col min="15873" max="15873" width="4" customWidth="1"/>
    <col min="15874" max="15874" width="45.7109375" bestFit="1" customWidth="1"/>
    <col min="15875" max="15876" width="0" hidden="1" customWidth="1"/>
    <col min="15877" max="15877" width="13.85546875" bestFit="1" customWidth="1"/>
    <col min="15878" max="15878" width="13.7109375" customWidth="1"/>
    <col min="15879" max="15880" width="13.85546875" bestFit="1" customWidth="1"/>
    <col min="15881" max="15884" width="0" hidden="1" customWidth="1"/>
    <col min="15885" max="15888" width="14.85546875" bestFit="1" customWidth="1"/>
    <col min="15889" max="15889" width="6.28515625" customWidth="1"/>
    <col min="15890" max="15890" width="5.85546875" customWidth="1"/>
    <col min="15891" max="15891" width="4.85546875" customWidth="1"/>
    <col min="15892" max="15892" width="6.140625" customWidth="1"/>
    <col min="15893" max="15893" width="5.5703125" customWidth="1"/>
    <col min="16129" max="16129" width="4" customWidth="1"/>
    <col min="16130" max="16130" width="45.7109375" bestFit="1" customWidth="1"/>
    <col min="16131" max="16132" width="0" hidden="1" customWidth="1"/>
    <col min="16133" max="16133" width="13.85546875" bestFit="1" customWidth="1"/>
    <col min="16134" max="16134" width="13.7109375" customWidth="1"/>
    <col min="16135" max="16136" width="13.85546875" bestFit="1" customWidth="1"/>
    <col min="16137" max="16140" width="0" hidden="1" customWidth="1"/>
    <col min="16141" max="16144" width="14.85546875" bestFit="1" customWidth="1"/>
    <col min="16145" max="16145" width="6.28515625" customWidth="1"/>
    <col min="16146" max="16146" width="5.85546875" customWidth="1"/>
    <col min="16147" max="16147" width="4.85546875" customWidth="1"/>
    <col min="16148" max="16148" width="6.140625" customWidth="1"/>
    <col min="16149" max="16149" width="5.5703125" customWidth="1"/>
  </cols>
  <sheetData>
    <row r="7" spans="1:21" ht="15.75" thickBot="1" x14ac:dyDescent="0.3"/>
    <row r="8" spans="1:21" ht="16.5" thickBot="1" x14ac:dyDescent="0.3">
      <c r="B8" s="57" t="s">
        <v>59</v>
      </c>
      <c r="C8" s="306"/>
      <c r="D8" s="306"/>
      <c r="M8" s="376" t="s">
        <v>170</v>
      </c>
      <c r="N8" s="377"/>
    </row>
    <row r="10" spans="1:21" x14ac:dyDescent="0.25">
      <c r="A10" s="378" t="s">
        <v>0</v>
      </c>
      <c r="B10" s="378"/>
      <c r="C10" s="378"/>
      <c r="D10" s="378"/>
      <c r="E10" s="378"/>
      <c r="F10" s="378"/>
      <c r="G10" s="378"/>
      <c r="H10" s="378"/>
      <c r="I10" s="378"/>
      <c r="J10" s="378"/>
      <c r="K10" s="378"/>
      <c r="L10" s="378"/>
      <c r="M10" s="378"/>
      <c r="N10" s="378"/>
      <c r="O10" s="58"/>
      <c r="P10" s="58"/>
      <c r="Q10" s="58"/>
      <c r="R10" s="58"/>
      <c r="S10" s="58"/>
      <c r="T10" s="58"/>
      <c r="U10" s="58"/>
    </row>
    <row r="11" spans="1:21" x14ac:dyDescent="0.25">
      <c r="A11" s="379" t="s">
        <v>60</v>
      </c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379"/>
      <c r="M11" s="379"/>
      <c r="N11" s="379"/>
      <c r="O11" s="58"/>
      <c r="P11" s="58"/>
      <c r="Q11" s="58"/>
      <c r="R11" s="58"/>
      <c r="S11" s="58"/>
      <c r="T11" s="58"/>
      <c r="U11" s="58"/>
    </row>
    <row r="12" spans="1:21" x14ac:dyDescent="0.25">
      <c r="A12" s="380" t="s">
        <v>61</v>
      </c>
      <c r="B12" s="379"/>
      <c r="C12" s="379"/>
      <c r="D12" s="379"/>
      <c r="E12" s="379"/>
      <c r="F12" s="379"/>
      <c r="G12" s="379"/>
      <c r="H12" s="379"/>
      <c r="I12" s="379"/>
      <c r="J12" s="379"/>
      <c r="K12" s="379"/>
      <c r="L12" s="379"/>
      <c r="M12" s="379"/>
      <c r="N12" s="379"/>
      <c r="O12" s="58"/>
      <c r="P12" s="58"/>
      <c r="Q12" s="58"/>
      <c r="R12" s="58"/>
      <c r="S12" s="58"/>
      <c r="T12" s="58"/>
      <c r="U12" s="58"/>
    </row>
    <row r="13" spans="1:21" x14ac:dyDescent="0.25">
      <c r="A13" s="281"/>
      <c r="B13" s="281"/>
      <c r="C13" s="281"/>
      <c r="D13" s="281"/>
      <c r="E13" s="281"/>
      <c r="F13" s="281"/>
      <c r="G13" s="281"/>
      <c r="H13" s="281"/>
      <c r="I13" s="281"/>
      <c r="J13" s="281"/>
      <c r="K13" s="281"/>
      <c r="L13" s="281"/>
      <c r="M13" s="281"/>
      <c r="N13" s="281"/>
      <c r="O13" s="281"/>
      <c r="P13" s="281"/>
      <c r="Q13" s="281"/>
      <c r="R13" s="281"/>
      <c r="S13" s="281"/>
      <c r="T13" s="281"/>
      <c r="U13" s="281"/>
    </row>
    <row r="14" spans="1:21" ht="16.5" thickBot="1" x14ac:dyDescent="0.3">
      <c r="A14" s="381" t="s">
        <v>171</v>
      </c>
      <c r="B14" s="381"/>
      <c r="C14" s="381"/>
      <c r="D14" s="381"/>
      <c r="E14" s="381"/>
      <c r="F14" s="381"/>
      <c r="G14" s="381"/>
      <c r="H14" s="381"/>
      <c r="I14" s="381"/>
      <c r="J14" s="381"/>
      <c r="K14" s="381"/>
      <c r="L14" s="381"/>
      <c r="M14" s="381"/>
      <c r="N14" s="381"/>
      <c r="O14" s="59"/>
      <c r="P14" s="59"/>
      <c r="Q14" s="59"/>
      <c r="R14" s="59"/>
      <c r="S14" s="59"/>
      <c r="T14" s="59"/>
      <c r="U14" s="59"/>
    </row>
    <row r="15" spans="1:21" ht="30.75" customHeight="1" thickBot="1" x14ac:dyDescent="0.3">
      <c r="A15" s="177" t="s">
        <v>62</v>
      </c>
      <c r="B15" s="178" t="s">
        <v>63</v>
      </c>
      <c r="C15" s="285"/>
      <c r="D15" s="285"/>
      <c r="E15" s="371" t="s">
        <v>116</v>
      </c>
      <c r="F15" s="372"/>
      <c r="G15" s="371" t="s">
        <v>117</v>
      </c>
      <c r="H15" s="373"/>
      <c r="I15" s="371" t="s">
        <v>118</v>
      </c>
      <c r="J15" s="372"/>
      <c r="K15" s="371" t="s">
        <v>119</v>
      </c>
      <c r="L15" s="372"/>
      <c r="M15" s="374" t="s">
        <v>172</v>
      </c>
      <c r="N15" s="375"/>
      <c r="O15" s="282"/>
      <c r="P15" s="363"/>
      <c r="Q15" s="363"/>
      <c r="R15" s="363"/>
      <c r="S15" s="363"/>
      <c r="T15" s="363"/>
      <c r="U15" s="363"/>
    </row>
    <row r="16" spans="1:21" x14ac:dyDescent="0.25">
      <c r="A16" s="179"/>
      <c r="B16" s="180"/>
      <c r="C16" s="180"/>
      <c r="D16" s="180"/>
      <c r="E16" s="181" t="s">
        <v>65</v>
      </c>
      <c r="F16" s="181" t="s">
        <v>16</v>
      </c>
      <c r="G16" s="181" t="s">
        <v>65</v>
      </c>
      <c r="H16" s="181" t="s">
        <v>16</v>
      </c>
      <c r="I16" s="181" t="s">
        <v>65</v>
      </c>
      <c r="J16" s="181" t="s">
        <v>16</v>
      </c>
      <c r="K16" s="181" t="s">
        <v>65</v>
      </c>
      <c r="L16" s="181" t="s">
        <v>16</v>
      </c>
      <c r="M16" s="181" t="s">
        <v>65</v>
      </c>
      <c r="N16" s="182" t="s">
        <v>16</v>
      </c>
      <c r="O16" s="62"/>
      <c r="P16" s="282"/>
      <c r="Q16" s="62"/>
      <c r="R16" s="282"/>
      <c r="S16" s="62"/>
      <c r="T16" s="282"/>
      <c r="U16" s="62"/>
    </row>
    <row r="17" spans="1:21" x14ac:dyDescent="0.25">
      <c r="A17" s="183"/>
      <c r="B17" s="184" t="s">
        <v>66</v>
      </c>
      <c r="C17" s="307"/>
      <c r="D17" s="307"/>
      <c r="E17" s="185"/>
      <c r="F17" s="185"/>
      <c r="G17" s="185"/>
      <c r="H17" s="185"/>
      <c r="I17" s="185"/>
      <c r="J17" s="185"/>
      <c r="K17" s="185"/>
      <c r="L17" s="185"/>
      <c r="M17" s="185"/>
      <c r="N17" s="186"/>
      <c r="O17" s="62"/>
      <c r="P17" s="282"/>
      <c r="Q17" s="62"/>
      <c r="R17" s="282"/>
      <c r="S17" s="62"/>
      <c r="T17" s="282"/>
      <c r="U17" s="62"/>
    </row>
    <row r="18" spans="1:21" x14ac:dyDescent="0.25">
      <c r="A18" s="187" t="s">
        <v>21</v>
      </c>
      <c r="B18" s="184" t="s">
        <v>67</v>
      </c>
      <c r="C18" s="184"/>
      <c r="D18" s="184"/>
      <c r="E18" s="188">
        <v>3606534.09</v>
      </c>
      <c r="F18" s="188">
        <v>3001907.15</v>
      </c>
      <c r="G18" s="188">
        <v>3606534.09</v>
      </c>
      <c r="H18" s="188">
        <v>3000995.38</v>
      </c>
      <c r="I18" s="188">
        <v>3606534.09</v>
      </c>
      <c r="J18" s="188">
        <v>3740944.05</v>
      </c>
      <c r="K18" s="188">
        <v>3606534.09</v>
      </c>
      <c r="L18" s="188">
        <v>3231004.04</v>
      </c>
      <c r="M18" s="188">
        <f t="shared" ref="M18:N20" si="0">+E18+G18+I18+K18</f>
        <v>14426136.359999999</v>
      </c>
      <c r="N18" s="189">
        <f t="shared" si="0"/>
        <v>12974850.619999997</v>
      </c>
      <c r="O18" s="1"/>
      <c r="P18" s="1"/>
      <c r="Q18" s="1"/>
      <c r="R18" s="1"/>
      <c r="S18" s="1"/>
      <c r="T18" s="1"/>
      <c r="U18" s="1"/>
    </row>
    <row r="19" spans="1:21" x14ac:dyDescent="0.25">
      <c r="A19" s="308"/>
      <c r="B19" s="184" t="s">
        <v>166</v>
      </c>
      <c r="C19" s="184"/>
      <c r="D19" s="184"/>
      <c r="E19" s="188">
        <v>0</v>
      </c>
      <c r="F19" s="188">
        <v>0</v>
      </c>
      <c r="G19" s="188">
        <v>0</v>
      </c>
      <c r="H19" s="188">
        <v>0</v>
      </c>
      <c r="I19" s="188">
        <v>0</v>
      </c>
      <c r="J19" s="188">
        <v>0</v>
      </c>
      <c r="K19" s="188">
        <v>0</v>
      </c>
      <c r="L19" s="188">
        <v>0</v>
      </c>
      <c r="M19" s="188">
        <f t="shared" si="0"/>
        <v>0</v>
      </c>
      <c r="N19" s="189">
        <f t="shared" si="0"/>
        <v>0</v>
      </c>
      <c r="O19" s="1"/>
      <c r="P19" s="1"/>
      <c r="Q19" s="1"/>
      <c r="R19" s="1"/>
      <c r="S19" s="1"/>
      <c r="T19" s="1"/>
      <c r="U19" s="1"/>
    </row>
    <row r="20" spans="1:21" x14ac:dyDescent="0.25">
      <c r="A20" s="308"/>
      <c r="B20" s="184" t="s">
        <v>68</v>
      </c>
      <c r="C20" s="184"/>
      <c r="D20" s="184"/>
      <c r="E20" s="188">
        <v>0</v>
      </c>
      <c r="F20" s="188">
        <v>0</v>
      </c>
      <c r="G20" s="188">
        <v>0</v>
      </c>
      <c r="H20" s="188">
        <v>0</v>
      </c>
      <c r="I20" s="188">
        <v>0</v>
      </c>
      <c r="J20" s="188">
        <v>1192233.05</v>
      </c>
      <c r="K20" s="188">
        <v>0</v>
      </c>
      <c r="L20" s="188">
        <v>395269.37</v>
      </c>
      <c r="M20" s="188">
        <f t="shared" si="0"/>
        <v>0</v>
      </c>
      <c r="N20" s="189">
        <f t="shared" si="0"/>
        <v>1587502.42</v>
      </c>
      <c r="O20" s="1"/>
      <c r="P20" s="1"/>
      <c r="Q20" s="1"/>
      <c r="R20" s="1"/>
      <c r="S20" s="1"/>
      <c r="T20" s="1"/>
      <c r="U20" s="1"/>
    </row>
    <row r="21" spans="1:21" x14ac:dyDescent="0.25">
      <c r="A21" s="308"/>
      <c r="B21" s="184" t="s">
        <v>23</v>
      </c>
      <c r="C21" s="184"/>
      <c r="D21" s="184"/>
      <c r="E21" s="188">
        <f>SUM(E18:E20)</f>
        <v>3606534.09</v>
      </c>
      <c r="F21" s="188">
        <f t="shared" ref="F21:N21" si="1">SUM(F18:F20)</f>
        <v>3001907.15</v>
      </c>
      <c r="G21" s="188">
        <f t="shared" si="1"/>
        <v>3606534.09</v>
      </c>
      <c r="H21" s="188">
        <f t="shared" si="1"/>
        <v>3000995.38</v>
      </c>
      <c r="I21" s="188">
        <f t="shared" si="1"/>
        <v>3606534.09</v>
      </c>
      <c r="J21" s="188">
        <f t="shared" si="1"/>
        <v>4933177.0999999996</v>
      </c>
      <c r="K21" s="188">
        <f t="shared" si="1"/>
        <v>3606534.09</v>
      </c>
      <c r="L21" s="188">
        <f t="shared" si="1"/>
        <v>3626273.41</v>
      </c>
      <c r="M21" s="188">
        <f t="shared" si="1"/>
        <v>14426136.359999999</v>
      </c>
      <c r="N21" s="189">
        <f t="shared" si="1"/>
        <v>14562353.039999997</v>
      </c>
      <c r="O21" s="190"/>
      <c r="P21" s="1"/>
      <c r="Q21" s="1"/>
      <c r="R21" s="1"/>
      <c r="S21" s="1"/>
      <c r="T21" s="1"/>
      <c r="U21" s="1"/>
    </row>
    <row r="22" spans="1:21" x14ac:dyDescent="0.25">
      <c r="A22" s="309"/>
      <c r="B22" s="184"/>
      <c r="C22" s="184"/>
      <c r="D22" s="184"/>
      <c r="E22" s="192"/>
      <c r="F22" s="193"/>
      <c r="G22" s="194"/>
      <c r="H22" s="194"/>
      <c r="I22" s="193"/>
      <c r="J22" s="194"/>
      <c r="K22" s="193"/>
      <c r="L22" s="194"/>
      <c r="M22" s="192"/>
      <c r="N22" s="195"/>
      <c r="O22" s="1"/>
      <c r="P22" s="1"/>
      <c r="Q22" s="1"/>
      <c r="R22" s="1"/>
      <c r="S22" s="1"/>
      <c r="T22" s="1"/>
      <c r="U22" s="1"/>
    </row>
    <row r="23" spans="1:21" x14ac:dyDescent="0.25">
      <c r="A23" s="309"/>
      <c r="B23" s="184" t="s">
        <v>24</v>
      </c>
      <c r="C23" s="184"/>
      <c r="D23" s="184"/>
      <c r="E23" s="188"/>
      <c r="F23" s="188"/>
      <c r="G23" s="188"/>
      <c r="H23" s="188"/>
      <c r="I23" s="188"/>
      <c r="J23" s="188"/>
      <c r="K23" s="188"/>
      <c r="L23" s="188"/>
      <c r="M23" s="188"/>
      <c r="N23" s="189"/>
      <c r="O23" s="1"/>
      <c r="P23" s="1"/>
      <c r="Q23" s="1"/>
      <c r="R23" s="1"/>
      <c r="S23" s="1"/>
      <c r="T23" s="1"/>
      <c r="U23" s="1"/>
    </row>
    <row r="24" spans="1:21" x14ac:dyDescent="0.25">
      <c r="A24" s="196">
        <v>111</v>
      </c>
      <c r="B24" s="197" t="s">
        <v>25</v>
      </c>
      <c r="C24" s="310" t="s">
        <v>25</v>
      </c>
      <c r="D24" s="197" t="b">
        <f>C24=B24</f>
        <v>1</v>
      </c>
      <c r="E24" s="198"/>
      <c r="F24" s="198"/>
      <c r="G24" s="71">
        <v>98000</v>
      </c>
      <c r="H24" s="198"/>
      <c r="I24" s="71">
        <v>98000</v>
      </c>
      <c r="J24" s="198">
        <v>101723</v>
      </c>
      <c r="K24" s="71">
        <v>98000</v>
      </c>
      <c r="L24" s="198">
        <v>107641.7</v>
      </c>
      <c r="M24" s="198">
        <f t="shared" ref="M24:N45" si="2">+E24+G24+I24+K24</f>
        <v>294000</v>
      </c>
      <c r="N24" s="199">
        <f t="shared" si="2"/>
        <v>209364.7</v>
      </c>
      <c r="O24" s="1"/>
      <c r="P24" s="1"/>
      <c r="Q24" s="1"/>
      <c r="R24" s="1"/>
      <c r="S24" s="1"/>
      <c r="T24" s="1"/>
      <c r="U24" s="1"/>
    </row>
    <row r="25" spans="1:21" x14ac:dyDescent="0.25">
      <c r="A25" s="200">
        <v>113</v>
      </c>
      <c r="B25" s="201" t="s">
        <v>69</v>
      </c>
      <c r="C25" s="310" t="s">
        <v>69</v>
      </c>
      <c r="D25" s="197" t="b">
        <f t="shared" ref="D25:D45" si="3">C25=B25</f>
        <v>1</v>
      </c>
      <c r="E25" s="202"/>
      <c r="F25" s="202"/>
      <c r="G25" s="71">
        <v>11595</v>
      </c>
      <c r="H25" s="202">
        <v>11403.26</v>
      </c>
      <c r="I25" s="71">
        <v>11595</v>
      </c>
      <c r="J25" s="202">
        <v>11384.76</v>
      </c>
      <c r="K25" s="71">
        <v>11595</v>
      </c>
      <c r="L25" s="202">
        <v>11897.66</v>
      </c>
      <c r="M25" s="202">
        <f t="shared" si="2"/>
        <v>34785</v>
      </c>
      <c r="N25" s="203">
        <f t="shared" si="2"/>
        <v>34685.68</v>
      </c>
      <c r="O25" s="1"/>
      <c r="P25" s="1"/>
      <c r="Q25" s="1"/>
      <c r="R25" s="1"/>
      <c r="S25" s="1"/>
      <c r="T25" s="1"/>
      <c r="U25" s="1"/>
    </row>
    <row r="26" spans="1:21" x14ac:dyDescent="0.25">
      <c r="A26" s="200">
        <v>122</v>
      </c>
      <c r="B26" s="201" t="s">
        <v>27</v>
      </c>
      <c r="C26" s="310" t="s">
        <v>27</v>
      </c>
      <c r="D26" s="197" t="b">
        <f t="shared" si="3"/>
        <v>1</v>
      </c>
      <c r="E26" s="202"/>
      <c r="F26" s="202"/>
      <c r="G26" s="71">
        <v>0</v>
      </c>
      <c r="H26" s="202"/>
      <c r="I26" s="71">
        <v>8510.25</v>
      </c>
      <c r="J26" s="202">
        <v>0</v>
      </c>
      <c r="K26" s="71">
        <v>8510.25</v>
      </c>
      <c r="L26" s="202">
        <v>0</v>
      </c>
      <c r="M26" s="202">
        <f t="shared" si="2"/>
        <v>17020.5</v>
      </c>
      <c r="N26" s="203">
        <f t="shared" si="2"/>
        <v>0</v>
      </c>
      <c r="O26" s="1"/>
      <c r="P26" s="1"/>
      <c r="Q26" s="1"/>
      <c r="R26" s="1"/>
      <c r="S26" s="1"/>
      <c r="T26" s="1"/>
      <c r="U26" s="1"/>
    </row>
    <row r="27" spans="1:21" x14ac:dyDescent="0.25">
      <c r="A27" s="200">
        <v>163</v>
      </c>
      <c r="B27" s="201" t="s">
        <v>28</v>
      </c>
      <c r="C27" s="310" t="s">
        <v>28</v>
      </c>
      <c r="D27" s="197" t="b">
        <f t="shared" si="3"/>
        <v>1</v>
      </c>
      <c r="E27" s="202"/>
      <c r="F27" s="202"/>
      <c r="G27" s="71">
        <v>14200</v>
      </c>
      <c r="H27" s="202"/>
      <c r="I27" s="71">
        <f>214457+40000</f>
        <v>254457</v>
      </c>
      <c r="J27" s="202">
        <v>0</v>
      </c>
      <c r="K27" s="71">
        <v>40000</v>
      </c>
      <c r="L27" s="202">
        <v>31050</v>
      </c>
      <c r="M27" s="202">
        <f t="shared" si="2"/>
        <v>308657</v>
      </c>
      <c r="N27" s="203">
        <f t="shared" si="2"/>
        <v>31050</v>
      </c>
      <c r="O27" s="1"/>
      <c r="P27" s="1"/>
      <c r="Q27" s="1"/>
      <c r="R27" s="1"/>
      <c r="S27" s="1"/>
      <c r="T27" s="1"/>
      <c r="U27" s="1"/>
    </row>
    <row r="28" spans="1:21" x14ac:dyDescent="0.25">
      <c r="A28" s="200">
        <v>169</v>
      </c>
      <c r="B28" s="201" t="s">
        <v>70</v>
      </c>
      <c r="C28" s="310" t="s">
        <v>70</v>
      </c>
      <c r="D28" s="197" t="b">
        <f t="shared" si="3"/>
        <v>1</v>
      </c>
      <c r="E28" s="202"/>
      <c r="F28" s="202"/>
      <c r="G28" s="71">
        <v>0</v>
      </c>
      <c r="H28" s="202"/>
      <c r="I28" s="71">
        <v>0</v>
      </c>
      <c r="J28" s="202">
        <v>0</v>
      </c>
      <c r="K28" s="71">
        <v>20000</v>
      </c>
      <c r="L28" s="202">
        <v>0</v>
      </c>
      <c r="M28" s="202">
        <f t="shared" si="2"/>
        <v>20000</v>
      </c>
      <c r="N28" s="203">
        <f t="shared" si="2"/>
        <v>0</v>
      </c>
      <c r="O28" s="1"/>
      <c r="P28" s="1"/>
      <c r="Q28" s="1"/>
      <c r="R28" s="1"/>
      <c r="S28" s="1"/>
      <c r="T28" s="1"/>
      <c r="U28" s="1"/>
    </row>
    <row r="29" spans="1:21" x14ac:dyDescent="0.25">
      <c r="A29" s="200">
        <v>171</v>
      </c>
      <c r="B29" s="201" t="s">
        <v>71</v>
      </c>
      <c r="C29" s="310" t="s">
        <v>71</v>
      </c>
      <c r="D29" s="197" t="b">
        <f t="shared" si="3"/>
        <v>1</v>
      </c>
      <c r="E29" s="202"/>
      <c r="F29" s="202"/>
      <c r="G29" s="71">
        <v>0</v>
      </c>
      <c r="H29" s="202"/>
      <c r="I29" s="71">
        <v>20000</v>
      </c>
      <c r="J29" s="202">
        <v>0</v>
      </c>
      <c r="K29" s="71">
        <v>12810</v>
      </c>
      <c r="L29" s="202">
        <v>1200</v>
      </c>
      <c r="M29" s="202">
        <f t="shared" si="2"/>
        <v>32810</v>
      </c>
      <c r="N29" s="203">
        <f t="shared" si="2"/>
        <v>1200</v>
      </c>
      <c r="O29" s="1"/>
      <c r="P29" s="1"/>
      <c r="Q29" s="1"/>
      <c r="R29" s="1"/>
      <c r="S29" s="1"/>
      <c r="T29" s="1"/>
      <c r="U29" s="1"/>
    </row>
    <row r="30" spans="1:21" x14ac:dyDescent="0.25">
      <c r="A30" s="200">
        <v>174</v>
      </c>
      <c r="B30" s="201" t="s">
        <v>31</v>
      </c>
      <c r="C30" s="310" t="s">
        <v>31</v>
      </c>
      <c r="D30" s="197" t="b">
        <f t="shared" si="3"/>
        <v>1</v>
      </c>
      <c r="E30" s="202">
        <v>3340</v>
      </c>
      <c r="F30" s="202"/>
      <c r="G30" s="71">
        <v>3340</v>
      </c>
      <c r="H30" s="202"/>
      <c r="I30" s="71">
        <f>4765+2000</f>
        <v>6765</v>
      </c>
      <c r="J30" s="202">
        <v>6370</v>
      </c>
      <c r="K30" s="71">
        <f>4765+2000</f>
        <v>6765</v>
      </c>
      <c r="L30" s="202">
        <v>5885</v>
      </c>
      <c r="M30" s="202">
        <f t="shared" si="2"/>
        <v>20210</v>
      </c>
      <c r="N30" s="203">
        <f t="shared" si="2"/>
        <v>12255</v>
      </c>
      <c r="O30" s="1"/>
      <c r="P30" s="1"/>
      <c r="Q30" s="1"/>
      <c r="R30" s="1"/>
      <c r="S30" s="1"/>
      <c r="T30" s="1"/>
      <c r="U30" s="1"/>
    </row>
    <row r="31" spans="1:21" x14ac:dyDescent="0.25">
      <c r="A31" s="200">
        <v>182</v>
      </c>
      <c r="B31" s="201" t="s">
        <v>32</v>
      </c>
      <c r="C31" s="310" t="s">
        <v>32</v>
      </c>
      <c r="D31" s="197" t="b">
        <f t="shared" si="3"/>
        <v>1</v>
      </c>
      <c r="E31" s="202"/>
      <c r="F31" s="202"/>
      <c r="G31" s="71">
        <v>100775</v>
      </c>
      <c r="H31" s="202"/>
      <c r="I31" s="71">
        <v>100125</v>
      </c>
      <c r="J31" s="202">
        <v>148800</v>
      </c>
      <c r="K31" s="71">
        <v>98100</v>
      </c>
      <c r="L31" s="202">
        <v>60500</v>
      </c>
      <c r="M31" s="202">
        <f t="shared" si="2"/>
        <v>299000</v>
      </c>
      <c r="N31" s="203">
        <f t="shared" si="2"/>
        <v>209300</v>
      </c>
      <c r="O31" s="1"/>
      <c r="P31" s="1"/>
      <c r="Q31" s="1"/>
      <c r="R31" s="1"/>
      <c r="S31" s="1"/>
      <c r="T31" s="1"/>
      <c r="U31" s="1"/>
    </row>
    <row r="32" spans="1:21" x14ac:dyDescent="0.25">
      <c r="A32" s="200">
        <v>197</v>
      </c>
      <c r="B32" s="201" t="s">
        <v>33</v>
      </c>
      <c r="C32" s="310" t="s">
        <v>33</v>
      </c>
      <c r="D32" s="197" t="b">
        <f t="shared" si="3"/>
        <v>1</v>
      </c>
      <c r="E32" s="202"/>
      <c r="F32" s="202"/>
      <c r="G32" s="71">
        <v>0</v>
      </c>
      <c r="H32" s="202"/>
      <c r="I32" s="71">
        <v>65000</v>
      </c>
      <c r="J32" s="202">
        <v>0</v>
      </c>
      <c r="K32" s="71">
        <v>65000</v>
      </c>
      <c r="L32" s="202">
        <v>52000</v>
      </c>
      <c r="M32" s="202">
        <f t="shared" si="2"/>
        <v>130000</v>
      </c>
      <c r="N32" s="203">
        <f t="shared" si="2"/>
        <v>52000</v>
      </c>
      <c r="O32" s="1"/>
      <c r="P32" s="1"/>
      <c r="Q32" s="1"/>
      <c r="R32" s="1"/>
      <c r="S32" s="1"/>
      <c r="T32" s="1"/>
      <c r="U32" s="1"/>
    </row>
    <row r="33" spans="1:21" x14ac:dyDescent="0.25">
      <c r="A33" s="200">
        <v>199</v>
      </c>
      <c r="B33" s="201" t="s">
        <v>34</v>
      </c>
      <c r="C33" s="310" t="s">
        <v>34</v>
      </c>
      <c r="D33" s="197" t="b">
        <f t="shared" si="3"/>
        <v>1</v>
      </c>
      <c r="E33" s="202"/>
      <c r="F33" s="202"/>
      <c r="G33" s="71">
        <v>126308.4</v>
      </c>
      <c r="H33" s="202"/>
      <c r="I33" s="71">
        <v>49158</v>
      </c>
      <c r="J33" s="202">
        <v>64692.5</v>
      </c>
      <c r="K33" s="71">
        <v>49158</v>
      </c>
      <c r="L33" s="202">
        <v>61174.3</v>
      </c>
      <c r="M33" s="202">
        <f t="shared" si="2"/>
        <v>224624.4</v>
      </c>
      <c r="N33" s="203">
        <f t="shared" si="2"/>
        <v>125866.8</v>
      </c>
      <c r="O33" s="1"/>
      <c r="P33" s="1"/>
      <c r="Q33" s="1"/>
      <c r="R33" s="1"/>
      <c r="S33" s="1"/>
      <c r="T33" s="1"/>
      <c r="U33" s="1"/>
    </row>
    <row r="34" spans="1:21" x14ac:dyDescent="0.25">
      <c r="A34" s="200">
        <v>261</v>
      </c>
      <c r="B34" s="201" t="s">
        <v>37</v>
      </c>
      <c r="C34" s="310" t="s">
        <v>37</v>
      </c>
      <c r="D34" s="197" t="b">
        <f t="shared" si="3"/>
        <v>1</v>
      </c>
      <c r="E34" s="202"/>
      <c r="F34" s="202"/>
      <c r="G34" s="71">
        <v>0</v>
      </c>
      <c r="H34" s="202"/>
      <c r="I34" s="71">
        <v>112906.1</v>
      </c>
      <c r="J34" s="202">
        <v>63717.17</v>
      </c>
      <c r="K34" s="71">
        <v>112906.1</v>
      </c>
      <c r="L34" s="202">
        <v>52569.06</v>
      </c>
      <c r="M34" s="202">
        <f t="shared" si="2"/>
        <v>225812.2</v>
      </c>
      <c r="N34" s="203">
        <f t="shared" si="2"/>
        <v>116286.23</v>
      </c>
      <c r="O34" s="1"/>
      <c r="P34" s="1"/>
      <c r="Q34" s="1"/>
      <c r="R34" s="1"/>
      <c r="S34" s="1"/>
      <c r="T34" s="1"/>
      <c r="U34" s="1"/>
    </row>
    <row r="35" spans="1:21" x14ac:dyDescent="0.25">
      <c r="A35" s="200">
        <v>262</v>
      </c>
      <c r="B35" s="201" t="s">
        <v>38</v>
      </c>
      <c r="C35" s="310" t="s">
        <v>38</v>
      </c>
      <c r="D35" s="197" t="b">
        <f t="shared" si="3"/>
        <v>1</v>
      </c>
      <c r="E35" s="202"/>
      <c r="F35" s="202"/>
      <c r="G35" s="71">
        <v>0</v>
      </c>
      <c r="H35" s="202"/>
      <c r="I35" s="71">
        <v>1200</v>
      </c>
      <c r="J35" s="202">
        <v>0</v>
      </c>
      <c r="K35" s="71">
        <v>1200</v>
      </c>
      <c r="L35" s="202">
        <v>0</v>
      </c>
      <c r="M35" s="202">
        <f t="shared" si="2"/>
        <v>2400</v>
      </c>
      <c r="N35" s="203">
        <f t="shared" si="2"/>
        <v>0</v>
      </c>
      <c r="O35" s="1"/>
      <c r="P35" s="1"/>
      <c r="Q35" s="1"/>
      <c r="R35" s="1"/>
      <c r="S35" s="1"/>
      <c r="T35" s="1"/>
      <c r="U35" s="1"/>
    </row>
    <row r="36" spans="1:21" x14ac:dyDescent="0.25">
      <c r="A36" s="200">
        <v>266</v>
      </c>
      <c r="B36" s="201" t="s">
        <v>39</v>
      </c>
      <c r="C36" s="310" t="s">
        <v>39</v>
      </c>
      <c r="D36" s="197" t="b">
        <f t="shared" si="3"/>
        <v>1</v>
      </c>
      <c r="E36" s="202"/>
      <c r="F36" s="202"/>
      <c r="G36" s="71">
        <v>0</v>
      </c>
      <c r="H36" s="202"/>
      <c r="I36" s="71">
        <v>175013.55</v>
      </c>
      <c r="J36" s="202">
        <v>45000</v>
      </c>
      <c r="K36" s="71">
        <v>175013.55</v>
      </c>
      <c r="L36" s="202">
        <v>7547.5</v>
      </c>
      <c r="M36" s="202">
        <f t="shared" si="2"/>
        <v>350027.1</v>
      </c>
      <c r="N36" s="203">
        <f t="shared" si="2"/>
        <v>52547.5</v>
      </c>
      <c r="O36" s="1"/>
      <c r="P36" s="1"/>
      <c r="Q36" s="1"/>
      <c r="R36" s="1"/>
      <c r="S36" s="1"/>
      <c r="T36" s="1"/>
      <c r="U36" s="1"/>
    </row>
    <row r="37" spans="1:21" x14ac:dyDescent="0.25">
      <c r="A37" s="200">
        <v>267</v>
      </c>
      <c r="B37" s="201" t="s">
        <v>40</v>
      </c>
      <c r="C37" s="310" t="s">
        <v>40</v>
      </c>
      <c r="D37" s="197" t="b">
        <f t="shared" si="3"/>
        <v>1</v>
      </c>
      <c r="E37" s="202"/>
      <c r="F37" s="202"/>
      <c r="G37" s="71">
        <v>0</v>
      </c>
      <c r="H37" s="202"/>
      <c r="I37" s="71">
        <v>2000</v>
      </c>
      <c r="J37" s="202">
        <v>0</v>
      </c>
      <c r="K37" s="71">
        <v>2000</v>
      </c>
      <c r="L37" s="202">
        <v>0</v>
      </c>
      <c r="M37" s="202">
        <f t="shared" si="2"/>
        <v>4000</v>
      </c>
      <c r="N37" s="203">
        <f t="shared" si="2"/>
        <v>0</v>
      </c>
      <c r="O37" s="1"/>
      <c r="P37" s="1"/>
      <c r="Q37" s="1"/>
      <c r="R37" s="1"/>
      <c r="S37" s="1"/>
      <c r="T37" s="1"/>
      <c r="U37" s="1"/>
    </row>
    <row r="38" spans="1:21" x14ac:dyDescent="0.25">
      <c r="A38" s="200">
        <v>268</v>
      </c>
      <c r="B38" s="201" t="s">
        <v>41</v>
      </c>
      <c r="C38" s="310" t="s">
        <v>41</v>
      </c>
      <c r="D38" s="197" t="b">
        <f t="shared" si="3"/>
        <v>1</v>
      </c>
      <c r="E38" s="202"/>
      <c r="F38" s="202"/>
      <c r="G38" s="71">
        <v>0</v>
      </c>
      <c r="H38" s="202"/>
      <c r="I38" s="71">
        <v>17555.400000000001</v>
      </c>
      <c r="J38" s="202">
        <v>73841.75</v>
      </c>
      <c r="K38" s="71">
        <v>17555.400000000001</v>
      </c>
      <c r="L38" s="202">
        <v>9995</v>
      </c>
      <c r="M38" s="202">
        <f t="shared" si="2"/>
        <v>35110.800000000003</v>
      </c>
      <c r="N38" s="203">
        <f t="shared" si="2"/>
        <v>83836.75</v>
      </c>
      <c r="O38" s="1"/>
      <c r="P38" s="1"/>
      <c r="Q38" s="1"/>
      <c r="R38" s="1"/>
      <c r="S38" s="1"/>
      <c r="T38" s="1"/>
      <c r="U38" s="1"/>
    </row>
    <row r="39" spans="1:21" x14ac:dyDescent="0.25">
      <c r="A39" s="200">
        <v>269</v>
      </c>
      <c r="B39" s="201" t="s">
        <v>42</v>
      </c>
      <c r="C39" s="310" t="s">
        <v>42</v>
      </c>
      <c r="D39" s="197" t="b">
        <f t="shared" si="3"/>
        <v>1</v>
      </c>
      <c r="E39" s="202"/>
      <c r="F39" s="202"/>
      <c r="G39" s="71">
        <v>0</v>
      </c>
      <c r="H39" s="202"/>
      <c r="I39" s="71">
        <v>1000</v>
      </c>
      <c r="J39" s="202">
        <v>0</v>
      </c>
      <c r="K39" s="71">
        <v>1000</v>
      </c>
      <c r="L39" s="202">
        <v>0</v>
      </c>
      <c r="M39" s="202">
        <f t="shared" si="2"/>
        <v>2000</v>
      </c>
      <c r="N39" s="203">
        <f t="shared" si="2"/>
        <v>0</v>
      </c>
      <c r="O39" s="1"/>
      <c r="P39" s="1"/>
      <c r="Q39" s="1"/>
      <c r="R39" s="1"/>
      <c r="S39" s="1"/>
      <c r="T39" s="1"/>
      <c r="U39" s="1"/>
    </row>
    <row r="40" spans="1:21" x14ac:dyDescent="0.25">
      <c r="A40" s="200">
        <v>292</v>
      </c>
      <c r="B40" s="201" t="s">
        <v>44</v>
      </c>
      <c r="C40" s="310" t="s">
        <v>44</v>
      </c>
      <c r="D40" s="197" t="b">
        <f t="shared" si="3"/>
        <v>1</v>
      </c>
      <c r="E40" s="202"/>
      <c r="F40" s="202"/>
      <c r="G40" s="71">
        <v>0</v>
      </c>
      <c r="H40" s="202"/>
      <c r="I40" s="71">
        <v>0</v>
      </c>
      <c r="J40" s="202">
        <v>0</v>
      </c>
      <c r="K40" s="71">
        <v>42390.559999999998</v>
      </c>
      <c r="L40" s="202">
        <v>41437</v>
      </c>
      <c r="M40" s="202">
        <f t="shared" si="2"/>
        <v>42390.559999999998</v>
      </c>
      <c r="N40" s="203">
        <f t="shared" si="2"/>
        <v>41437</v>
      </c>
      <c r="O40" s="1"/>
      <c r="P40" s="1"/>
      <c r="Q40" s="1"/>
      <c r="R40" s="1"/>
      <c r="S40" s="1"/>
      <c r="T40" s="1"/>
      <c r="U40" s="1"/>
    </row>
    <row r="41" spans="1:21" x14ac:dyDescent="0.25">
      <c r="A41" s="200">
        <v>295</v>
      </c>
      <c r="B41" s="201" t="s">
        <v>45</v>
      </c>
      <c r="C41" s="310" t="s">
        <v>45</v>
      </c>
      <c r="D41" s="197" t="b">
        <f t="shared" si="3"/>
        <v>1</v>
      </c>
      <c r="E41" s="202"/>
      <c r="F41" s="202"/>
      <c r="G41" s="71">
        <v>0</v>
      </c>
      <c r="H41" s="202"/>
      <c r="I41" s="71">
        <v>2080137.74</v>
      </c>
      <c r="J41" s="202">
        <v>1047617.12</v>
      </c>
      <c r="K41" s="71">
        <v>2080137.74</v>
      </c>
      <c r="L41" s="202">
        <v>634838.76</v>
      </c>
      <c r="M41" s="202">
        <f t="shared" si="2"/>
        <v>4160275.48</v>
      </c>
      <c r="N41" s="203">
        <f t="shared" si="2"/>
        <v>1682455.88</v>
      </c>
      <c r="O41" s="1"/>
      <c r="P41" s="1"/>
      <c r="Q41" s="1"/>
      <c r="R41" s="1"/>
      <c r="S41" s="1"/>
      <c r="T41" s="1"/>
      <c r="U41" s="1"/>
    </row>
    <row r="42" spans="1:21" x14ac:dyDescent="0.25">
      <c r="A42" s="200">
        <v>297</v>
      </c>
      <c r="B42" s="201" t="s">
        <v>46</v>
      </c>
      <c r="C42" s="310" t="s">
        <v>46</v>
      </c>
      <c r="D42" s="197" t="b">
        <f t="shared" si="3"/>
        <v>1</v>
      </c>
      <c r="E42" s="202"/>
      <c r="F42" s="202"/>
      <c r="G42" s="71">
        <v>0</v>
      </c>
      <c r="H42" s="202"/>
      <c r="I42" s="71">
        <v>1000</v>
      </c>
      <c r="J42" s="202">
        <v>5105</v>
      </c>
      <c r="K42" s="71">
        <f>1000+16731.62</f>
        <v>17731.62</v>
      </c>
      <c r="L42" s="202">
        <v>0</v>
      </c>
      <c r="M42" s="202">
        <f t="shared" si="2"/>
        <v>18731.62</v>
      </c>
      <c r="N42" s="203">
        <f t="shared" si="2"/>
        <v>5105</v>
      </c>
      <c r="O42" s="1"/>
      <c r="P42" s="1"/>
      <c r="Q42" s="1"/>
      <c r="R42" s="1"/>
      <c r="S42" s="1"/>
      <c r="T42" s="1"/>
      <c r="U42" s="1"/>
    </row>
    <row r="43" spans="1:21" x14ac:dyDescent="0.25">
      <c r="A43" s="200">
        <v>298</v>
      </c>
      <c r="B43" s="201" t="s">
        <v>47</v>
      </c>
      <c r="C43" s="310" t="s">
        <v>47</v>
      </c>
      <c r="D43" s="197" t="b">
        <f t="shared" si="3"/>
        <v>1</v>
      </c>
      <c r="E43" s="202"/>
      <c r="F43" s="202"/>
      <c r="G43" s="71">
        <v>0</v>
      </c>
      <c r="H43" s="202"/>
      <c r="I43" s="71">
        <v>50000</v>
      </c>
      <c r="J43" s="202">
        <v>6815</v>
      </c>
      <c r="K43" s="71">
        <v>50000</v>
      </c>
      <c r="L43" s="202">
        <v>57850</v>
      </c>
      <c r="M43" s="202">
        <f t="shared" si="2"/>
        <v>100000</v>
      </c>
      <c r="N43" s="203">
        <f t="shared" si="2"/>
        <v>64665</v>
      </c>
      <c r="O43" s="1"/>
      <c r="P43" s="1"/>
      <c r="Q43" s="1"/>
      <c r="R43" s="1"/>
      <c r="S43" s="1"/>
      <c r="T43" s="1"/>
      <c r="U43" s="1"/>
    </row>
    <row r="44" spans="1:21" x14ac:dyDescent="0.25">
      <c r="A44" s="200">
        <v>299</v>
      </c>
      <c r="B44" s="201" t="s">
        <v>48</v>
      </c>
      <c r="C44" s="310" t="s">
        <v>48</v>
      </c>
      <c r="D44" s="197" t="b">
        <f t="shared" si="3"/>
        <v>1</v>
      </c>
      <c r="E44" s="202"/>
      <c r="F44" s="202"/>
      <c r="G44" s="71">
        <v>0</v>
      </c>
      <c r="H44" s="202"/>
      <c r="I44" s="71">
        <v>40000</v>
      </c>
      <c r="J44" s="202">
        <v>19450</v>
      </c>
      <c r="K44" s="71">
        <v>40000</v>
      </c>
      <c r="L44" s="202">
        <v>42875</v>
      </c>
      <c r="M44" s="202">
        <f t="shared" si="2"/>
        <v>80000</v>
      </c>
      <c r="N44" s="203">
        <f t="shared" si="2"/>
        <v>62325</v>
      </c>
      <c r="O44" s="1"/>
      <c r="P44" s="1"/>
      <c r="Q44" s="1"/>
      <c r="R44" s="1"/>
      <c r="S44" s="1"/>
      <c r="T44" s="1"/>
      <c r="U44" s="1"/>
    </row>
    <row r="45" spans="1:21" ht="15.75" thickBot="1" x14ac:dyDescent="0.3">
      <c r="A45" s="204">
        <v>323</v>
      </c>
      <c r="B45" s="205" t="s">
        <v>49</v>
      </c>
      <c r="C45" s="311" t="s">
        <v>49</v>
      </c>
      <c r="D45" s="222" t="b">
        <f t="shared" si="3"/>
        <v>1</v>
      </c>
      <c r="E45" s="206"/>
      <c r="F45" s="206"/>
      <c r="G45" s="72">
        <v>0</v>
      </c>
      <c r="H45" s="206"/>
      <c r="I45" s="72">
        <v>0</v>
      </c>
      <c r="J45" s="206"/>
      <c r="K45" s="72">
        <v>0</v>
      </c>
      <c r="L45" s="206">
        <v>0</v>
      </c>
      <c r="M45" s="206">
        <f t="shared" si="2"/>
        <v>0</v>
      </c>
      <c r="N45" s="207">
        <f t="shared" si="2"/>
        <v>0</v>
      </c>
      <c r="O45" s="1"/>
      <c r="P45" s="1"/>
      <c r="Q45" s="1"/>
      <c r="R45" s="1"/>
      <c r="S45" s="1"/>
      <c r="T45" s="1"/>
      <c r="U45" s="1"/>
    </row>
    <row r="46" spans="1:21" ht="15.75" thickBot="1" x14ac:dyDescent="0.3">
      <c r="A46" s="208"/>
      <c r="B46" s="209" t="s">
        <v>72</v>
      </c>
      <c r="C46" s="209"/>
      <c r="D46" s="209"/>
      <c r="E46" s="210">
        <f t="shared" ref="E46:N46" si="4">SUM(E24:E45)</f>
        <v>3340</v>
      </c>
      <c r="F46" s="210">
        <f t="shared" si="4"/>
        <v>0</v>
      </c>
      <c r="G46" s="210">
        <f t="shared" si="4"/>
        <v>354218.4</v>
      </c>
      <c r="H46" s="210">
        <f t="shared" si="4"/>
        <v>11403.26</v>
      </c>
      <c r="I46" s="210">
        <f t="shared" si="4"/>
        <v>3094423.04</v>
      </c>
      <c r="J46" s="210">
        <f t="shared" si="4"/>
        <v>1594516.3</v>
      </c>
      <c r="K46" s="210">
        <f t="shared" si="4"/>
        <v>2949873.2199999997</v>
      </c>
      <c r="L46" s="210">
        <f t="shared" si="4"/>
        <v>1178460.98</v>
      </c>
      <c r="M46" s="210">
        <f t="shared" si="4"/>
        <v>6401854.6600000001</v>
      </c>
      <c r="N46" s="211">
        <f t="shared" si="4"/>
        <v>2784380.54</v>
      </c>
      <c r="O46" s="1"/>
      <c r="P46" s="1"/>
      <c r="Q46" s="1"/>
      <c r="R46" s="1"/>
      <c r="S46" s="1"/>
      <c r="T46" s="1"/>
      <c r="U46" s="1"/>
    </row>
    <row r="47" spans="1:21" ht="15.75" thickBot="1" x14ac:dyDescent="0.3">
      <c r="A47" s="212"/>
      <c r="B47" s="213" t="s">
        <v>73</v>
      </c>
      <c r="C47" s="213"/>
      <c r="D47" s="213"/>
      <c r="E47" s="214">
        <f t="shared" ref="E47:N47" si="5">+E46+E21</f>
        <v>3609874.09</v>
      </c>
      <c r="F47" s="210">
        <f t="shared" si="5"/>
        <v>3001907.15</v>
      </c>
      <c r="G47" s="210">
        <f t="shared" si="5"/>
        <v>3960752.4899999998</v>
      </c>
      <c r="H47" s="210">
        <f t="shared" si="5"/>
        <v>3012398.6399999997</v>
      </c>
      <c r="I47" s="210">
        <f t="shared" si="5"/>
        <v>6700957.1299999999</v>
      </c>
      <c r="J47" s="210">
        <f t="shared" si="5"/>
        <v>6527693.3999999994</v>
      </c>
      <c r="K47" s="210">
        <f t="shared" si="5"/>
        <v>6556407.3099999996</v>
      </c>
      <c r="L47" s="210">
        <f t="shared" si="5"/>
        <v>4804734.3900000006</v>
      </c>
      <c r="M47" s="210">
        <f t="shared" si="5"/>
        <v>20827991.02</v>
      </c>
      <c r="N47" s="211">
        <f t="shared" si="5"/>
        <v>17346733.579999998</v>
      </c>
    </row>
    <row r="48" spans="1:21" x14ac:dyDescent="0.25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</row>
    <row r="49" spans="1:16" x14ac:dyDescent="0.25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6" x14ac:dyDescent="0.25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6" x14ac:dyDescent="0.25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</row>
    <row r="52" spans="1:16" x14ac:dyDescent="0.25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</row>
    <row r="53" spans="1:16" x14ac:dyDescent="0.25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</row>
    <row r="54" spans="1:16" x14ac:dyDescent="0.25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</row>
    <row r="55" spans="1:16" x14ac:dyDescent="0.25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1:16" ht="16.5" customHeight="1" thickBot="1" x14ac:dyDescent="0.3">
      <c r="A56" s="357" t="s">
        <v>173</v>
      </c>
      <c r="B56" s="357"/>
      <c r="C56" s="357"/>
      <c r="D56" s="357"/>
      <c r="E56" s="357"/>
      <c r="F56" s="357"/>
      <c r="G56" s="357"/>
      <c r="H56" s="357"/>
      <c r="I56" s="357"/>
      <c r="J56" s="357"/>
      <c r="K56" s="357"/>
      <c r="L56" s="357"/>
      <c r="M56" s="357"/>
      <c r="N56" s="357"/>
    </row>
    <row r="57" spans="1:16" ht="16.5" customHeight="1" thickBot="1" x14ac:dyDescent="0.3">
      <c r="A57" s="179" t="s">
        <v>62</v>
      </c>
      <c r="B57" s="215" t="str">
        <f>+B15</f>
        <v>CATEGORIA DEL GASTO DE FUNCIONAMIENTO</v>
      </c>
      <c r="C57" s="283"/>
      <c r="D57" s="283"/>
      <c r="E57" s="364" t="s">
        <v>126</v>
      </c>
      <c r="F57" s="365"/>
      <c r="G57" s="364" t="s">
        <v>127</v>
      </c>
      <c r="H57" s="365"/>
      <c r="I57" s="364" t="s">
        <v>96</v>
      </c>
      <c r="J57" s="365"/>
      <c r="K57" s="364" t="s">
        <v>97</v>
      </c>
      <c r="L57" s="366"/>
      <c r="M57" s="367" t="s">
        <v>172</v>
      </c>
      <c r="N57" s="368"/>
      <c r="O57" s="369" t="s">
        <v>174</v>
      </c>
      <c r="P57" s="370"/>
    </row>
    <row r="58" spans="1:16" ht="15.75" customHeight="1" x14ac:dyDescent="0.25">
      <c r="A58" s="179"/>
      <c r="B58" s="180"/>
      <c r="C58" s="312"/>
      <c r="D58" s="312"/>
      <c r="E58" s="215" t="s">
        <v>65</v>
      </c>
      <c r="F58" s="215" t="s">
        <v>16</v>
      </c>
      <c r="G58" s="215" t="s">
        <v>65</v>
      </c>
      <c r="H58" s="215" t="s">
        <v>16</v>
      </c>
      <c r="I58" s="215" t="s">
        <v>65</v>
      </c>
      <c r="J58" s="215" t="s">
        <v>16</v>
      </c>
      <c r="K58" s="215" t="s">
        <v>65</v>
      </c>
      <c r="L58" s="215" t="s">
        <v>16</v>
      </c>
      <c r="M58" s="215" t="s">
        <v>65</v>
      </c>
      <c r="N58" s="215" t="s">
        <v>16</v>
      </c>
      <c r="O58" s="215" t="s">
        <v>65</v>
      </c>
      <c r="P58" s="216" t="s">
        <v>16</v>
      </c>
    </row>
    <row r="59" spans="1:16" ht="15.75" customHeight="1" x14ac:dyDescent="0.25">
      <c r="A59" s="187" t="s">
        <v>21</v>
      </c>
      <c r="B59" s="184" t="s">
        <v>66</v>
      </c>
      <c r="C59" s="184"/>
      <c r="D59" s="184"/>
      <c r="E59" s="188"/>
      <c r="F59" s="188"/>
      <c r="G59" s="188"/>
      <c r="H59" s="188"/>
      <c r="I59" s="188"/>
      <c r="J59" s="188"/>
      <c r="K59" s="188"/>
      <c r="L59" s="188"/>
      <c r="M59" s="188"/>
      <c r="N59" s="188"/>
      <c r="O59" s="109"/>
      <c r="P59" s="217"/>
    </row>
    <row r="60" spans="1:16" ht="15.75" customHeight="1" x14ac:dyDescent="0.25">
      <c r="A60" s="308"/>
      <c r="B60" s="184" t="s">
        <v>67</v>
      </c>
      <c r="C60" s="184"/>
      <c r="D60" s="184"/>
      <c r="E60" s="188">
        <v>3606534.09</v>
      </c>
      <c r="F60" s="188">
        <f>3655693.14-398462.42</f>
        <v>3257230.72</v>
      </c>
      <c r="G60" s="188">
        <v>3606534.09</v>
      </c>
      <c r="H60" s="188">
        <f>3662737.1-399293.9</f>
        <v>3263443.2</v>
      </c>
      <c r="I60" s="188"/>
      <c r="J60" s="188"/>
      <c r="K60" s="188"/>
      <c r="L60" s="188"/>
      <c r="M60" s="188">
        <f t="shared" ref="M60:N62" si="6">+E60+G60+I60+K60</f>
        <v>7213068.1799999997</v>
      </c>
      <c r="N60" s="188">
        <f t="shared" si="6"/>
        <v>6520673.9199999999</v>
      </c>
      <c r="O60" s="218">
        <f t="shared" ref="O60:P62" si="7">+M60+M18</f>
        <v>21639204.539999999</v>
      </c>
      <c r="P60" s="219">
        <f t="shared" si="7"/>
        <v>19495524.539999999</v>
      </c>
    </row>
    <row r="61" spans="1:16" ht="15.75" customHeight="1" x14ac:dyDescent="0.25">
      <c r="A61" s="308"/>
      <c r="B61" s="184" t="s">
        <v>166</v>
      </c>
      <c r="C61" s="184"/>
      <c r="D61" s="184"/>
      <c r="E61" s="188"/>
      <c r="F61" s="188">
        <v>0</v>
      </c>
      <c r="G61" s="188"/>
      <c r="H61" s="188"/>
      <c r="I61" s="188"/>
      <c r="J61" s="188"/>
      <c r="K61" s="188"/>
      <c r="L61" s="188"/>
      <c r="M61" s="188">
        <f t="shared" si="6"/>
        <v>0</v>
      </c>
      <c r="N61" s="188">
        <f t="shared" si="6"/>
        <v>0</v>
      </c>
      <c r="O61" s="218">
        <f t="shared" si="7"/>
        <v>0</v>
      </c>
      <c r="P61" s="219">
        <f t="shared" si="7"/>
        <v>0</v>
      </c>
    </row>
    <row r="62" spans="1:16" ht="15.75" customHeight="1" x14ac:dyDescent="0.25">
      <c r="A62" s="308"/>
      <c r="B62" s="184" t="s">
        <v>68</v>
      </c>
      <c r="C62" s="184"/>
      <c r="D62" s="184"/>
      <c r="E62" s="188"/>
      <c r="F62" s="188">
        <v>398462.42</v>
      </c>
      <c r="G62" s="188"/>
      <c r="H62" s="188">
        <v>399293.9</v>
      </c>
      <c r="I62" s="188"/>
      <c r="J62" s="188"/>
      <c r="K62" s="188"/>
      <c r="L62" s="188"/>
      <c r="M62" s="188">
        <f t="shared" si="6"/>
        <v>0</v>
      </c>
      <c r="N62" s="188">
        <f t="shared" si="6"/>
        <v>797756.32000000007</v>
      </c>
      <c r="O62" s="218">
        <f t="shared" si="7"/>
        <v>0</v>
      </c>
      <c r="P62" s="219">
        <f t="shared" si="7"/>
        <v>2385258.7400000002</v>
      </c>
    </row>
    <row r="63" spans="1:16" ht="15.75" customHeight="1" x14ac:dyDescent="0.25">
      <c r="A63" s="308"/>
      <c r="B63" s="184" t="s">
        <v>23</v>
      </c>
      <c r="C63" s="184"/>
      <c r="D63" s="184"/>
      <c r="E63" s="188">
        <f>SUM(E60:E62)</f>
        <v>3606534.09</v>
      </c>
      <c r="F63" s="188">
        <f t="shared" ref="F63:L63" si="8">SUM(F60:F62)</f>
        <v>3655693.14</v>
      </c>
      <c r="G63" s="188">
        <f t="shared" si="8"/>
        <v>3606534.09</v>
      </c>
      <c r="H63" s="188">
        <f t="shared" si="8"/>
        <v>3662737.1</v>
      </c>
      <c r="I63" s="188">
        <f t="shared" si="8"/>
        <v>0</v>
      </c>
      <c r="J63" s="188">
        <f t="shared" si="8"/>
        <v>0</v>
      </c>
      <c r="K63" s="188">
        <f t="shared" si="8"/>
        <v>0</v>
      </c>
      <c r="L63" s="188">
        <f t="shared" si="8"/>
        <v>0</v>
      </c>
      <c r="M63" s="188">
        <f>SUM(M60:M62)</f>
        <v>7213068.1799999997</v>
      </c>
      <c r="N63" s="188">
        <f>SUM(N60:N62)</f>
        <v>7318430.2400000002</v>
      </c>
      <c r="O63" s="188">
        <f>SUM(O60:O62)</f>
        <v>21639204.539999999</v>
      </c>
      <c r="P63" s="189">
        <f>SUM(P60:P62)</f>
        <v>21880783.280000001</v>
      </c>
    </row>
    <row r="64" spans="1:16" ht="15.75" customHeight="1" x14ac:dyDescent="0.25">
      <c r="A64" s="309"/>
      <c r="B64" s="184"/>
      <c r="C64" s="184"/>
      <c r="D64" s="184"/>
      <c r="E64" s="193"/>
      <c r="F64" s="193"/>
      <c r="G64" s="193"/>
      <c r="H64" s="194"/>
      <c r="I64" s="194"/>
      <c r="J64" s="194"/>
      <c r="K64" s="194"/>
      <c r="L64" s="194"/>
      <c r="M64" s="192"/>
      <c r="N64" s="192"/>
      <c r="O64" s="109"/>
      <c r="P64" s="217"/>
    </row>
    <row r="65" spans="1:16" ht="15.75" customHeight="1" x14ac:dyDescent="0.25">
      <c r="A65" s="309"/>
      <c r="B65" s="184" t="s">
        <v>24</v>
      </c>
      <c r="C65" s="184"/>
      <c r="D65" s="184"/>
      <c r="E65" s="188"/>
      <c r="F65" s="188"/>
      <c r="G65" s="188"/>
      <c r="H65" s="188"/>
      <c r="I65" s="188"/>
      <c r="J65" s="188"/>
      <c r="K65" s="188"/>
      <c r="L65" s="188"/>
      <c r="M65" s="188"/>
      <c r="N65" s="188"/>
      <c r="O65" s="109"/>
      <c r="P65" s="217"/>
    </row>
    <row r="66" spans="1:16" ht="15" customHeight="1" x14ac:dyDescent="0.25">
      <c r="A66" s="200">
        <v>111</v>
      </c>
      <c r="B66" s="201" t="s">
        <v>25</v>
      </c>
      <c r="C66" s="310" t="s">
        <v>25</v>
      </c>
      <c r="D66" s="197" t="b">
        <f t="shared" ref="D66:D87" si="9">C66=B66</f>
        <v>1</v>
      </c>
      <c r="E66" s="71">
        <v>98000</v>
      </c>
      <c r="F66" s="202">
        <v>108403.74</v>
      </c>
      <c r="G66" s="71">
        <v>98000</v>
      </c>
      <c r="H66" s="202">
        <v>119555.35</v>
      </c>
      <c r="I66" s="202"/>
      <c r="J66" s="202"/>
      <c r="K66" s="202"/>
      <c r="L66" s="202"/>
      <c r="M66" s="202">
        <f t="shared" ref="M66:N87" si="10">+E66+G66+I66+K66</f>
        <v>196000</v>
      </c>
      <c r="N66" s="202">
        <f t="shared" si="10"/>
        <v>227959.09000000003</v>
      </c>
      <c r="O66" s="218">
        <f t="shared" ref="O66:P81" si="11">+M66+M24</f>
        <v>490000</v>
      </c>
      <c r="P66" s="219">
        <f t="shared" si="11"/>
        <v>437323.79000000004</v>
      </c>
    </row>
    <row r="67" spans="1:16" ht="15" customHeight="1" x14ac:dyDescent="0.25">
      <c r="A67" s="200">
        <v>113</v>
      </c>
      <c r="B67" s="201" t="s">
        <v>69</v>
      </c>
      <c r="C67" s="310" t="s">
        <v>69</v>
      </c>
      <c r="D67" s="197" t="b">
        <f t="shared" si="9"/>
        <v>1</v>
      </c>
      <c r="E67" s="71">
        <v>11595</v>
      </c>
      <c r="F67" s="202">
        <v>11434.41</v>
      </c>
      <c r="G67" s="71">
        <v>11595</v>
      </c>
      <c r="H67" s="202">
        <v>8432.36</v>
      </c>
      <c r="I67" s="202"/>
      <c r="J67" s="202"/>
      <c r="K67" s="202"/>
      <c r="L67" s="202"/>
      <c r="M67" s="202">
        <f t="shared" si="10"/>
        <v>23190</v>
      </c>
      <c r="N67" s="202">
        <f t="shared" si="10"/>
        <v>19866.77</v>
      </c>
      <c r="O67" s="218">
        <f t="shared" si="11"/>
        <v>57975</v>
      </c>
      <c r="P67" s="219">
        <f t="shared" si="11"/>
        <v>54552.45</v>
      </c>
    </row>
    <row r="68" spans="1:16" ht="15" customHeight="1" x14ac:dyDescent="0.25">
      <c r="A68" s="200">
        <v>122</v>
      </c>
      <c r="B68" s="201" t="s">
        <v>27</v>
      </c>
      <c r="C68" s="310" t="s">
        <v>27</v>
      </c>
      <c r="D68" s="197" t="b">
        <f t="shared" si="9"/>
        <v>1</v>
      </c>
      <c r="E68" s="71">
        <v>8510.25</v>
      </c>
      <c r="F68" s="202">
        <v>40582</v>
      </c>
      <c r="G68" s="71">
        <v>8510.25</v>
      </c>
      <c r="H68" s="202">
        <v>2851.5</v>
      </c>
      <c r="I68" s="202"/>
      <c r="J68" s="202"/>
      <c r="K68" s="202"/>
      <c r="L68" s="202"/>
      <c r="M68" s="202">
        <f t="shared" si="10"/>
        <v>17020.5</v>
      </c>
      <c r="N68" s="202">
        <f t="shared" si="10"/>
        <v>43433.5</v>
      </c>
      <c r="O68" s="218">
        <f t="shared" si="11"/>
        <v>34041</v>
      </c>
      <c r="P68" s="219">
        <f t="shared" si="11"/>
        <v>43433.5</v>
      </c>
    </row>
    <row r="69" spans="1:16" ht="15" customHeight="1" x14ac:dyDescent="0.25">
      <c r="A69" s="200">
        <v>163</v>
      </c>
      <c r="B69" s="197" t="s">
        <v>28</v>
      </c>
      <c r="C69" s="310" t="s">
        <v>28</v>
      </c>
      <c r="D69" s="197" t="b">
        <f t="shared" si="9"/>
        <v>1</v>
      </c>
      <c r="E69" s="71">
        <f>40000+199634</f>
        <v>239634</v>
      </c>
      <c r="F69" s="202">
        <v>92068.87</v>
      </c>
      <c r="G69" s="71">
        <v>58400</v>
      </c>
      <c r="H69" s="202">
        <v>45230.13</v>
      </c>
      <c r="I69" s="202"/>
      <c r="J69" s="202"/>
      <c r="K69" s="202"/>
      <c r="L69" s="202"/>
      <c r="M69" s="202">
        <f t="shared" si="10"/>
        <v>298034</v>
      </c>
      <c r="N69" s="202">
        <f t="shared" si="10"/>
        <v>137299</v>
      </c>
      <c r="O69" s="218">
        <f t="shared" si="11"/>
        <v>606691</v>
      </c>
      <c r="P69" s="219">
        <f t="shared" si="11"/>
        <v>168349</v>
      </c>
    </row>
    <row r="70" spans="1:16" ht="15" customHeight="1" x14ac:dyDescent="0.25">
      <c r="A70" s="200">
        <v>169</v>
      </c>
      <c r="B70" s="197" t="s">
        <v>70</v>
      </c>
      <c r="C70" s="310" t="s">
        <v>70</v>
      </c>
      <c r="D70" s="197" t="b">
        <f t="shared" si="9"/>
        <v>1</v>
      </c>
      <c r="E70" s="71">
        <v>13815</v>
      </c>
      <c r="F70" s="202">
        <v>0</v>
      </c>
      <c r="G70" s="71">
        <v>0</v>
      </c>
      <c r="H70" s="202">
        <v>4850</v>
      </c>
      <c r="I70" s="202"/>
      <c r="J70" s="202"/>
      <c r="K70" s="202"/>
      <c r="L70" s="202"/>
      <c r="M70" s="202">
        <f t="shared" si="10"/>
        <v>13815</v>
      </c>
      <c r="N70" s="202">
        <f t="shared" si="10"/>
        <v>4850</v>
      </c>
      <c r="O70" s="218">
        <f t="shared" si="11"/>
        <v>33815</v>
      </c>
      <c r="P70" s="219">
        <f t="shared" si="11"/>
        <v>4850</v>
      </c>
    </row>
    <row r="71" spans="1:16" ht="15" customHeight="1" x14ac:dyDescent="0.25">
      <c r="A71" s="200">
        <v>171</v>
      </c>
      <c r="B71" s="197" t="s">
        <v>71</v>
      </c>
      <c r="C71" s="310" t="s">
        <v>71</v>
      </c>
      <c r="D71" s="197" t="b">
        <f t="shared" si="9"/>
        <v>1</v>
      </c>
      <c r="E71" s="71">
        <v>0</v>
      </c>
      <c r="F71" s="202">
        <v>7400</v>
      </c>
      <c r="G71" s="71">
        <v>0</v>
      </c>
      <c r="H71" s="202">
        <v>1200</v>
      </c>
      <c r="I71" s="202"/>
      <c r="J71" s="202"/>
      <c r="K71" s="202"/>
      <c r="L71" s="202"/>
      <c r="M71" s="202">
        <f t="shared" si="10"/>
        <v>0</v>
      </c>
      <c r="N71" s="202">
        <f t="shared" si="10"/>
        <v>8600</v>
      </c>
      <c r="O71" s="218">
        <f t="shared" si="11"/>
        <v>32810</v>
      </c>
      <c r="P71" s="219">
        <f t="shared" si="11"/>
        <v>9800</v>
      </c>
    </row>
    <row r="72" spans="1:16" ht="15" customHeight="1" x14ac:dyDescent="0.25">
      <c r="A72" s="200">
        <v>174</v>
      </c>
      <c r="B72" s="197" t="s">
        <v>31</v>
      </c>
      <c r="C72" s="310" t="s">
        <v>31</v>
      </c>
      <c r="D72" s="197" t="b">
        <f t="shared" si="9"/>
        <v>1</v>
      </c>
      <c r="E72" s="71">
        <f>28390+2000</f>
        <v>30390</v>
      </c>
      <c r="F72" s="202">
        <v>3185</v>
      </c>
      <c r="G72" s="71">
        <v>6765</v>
      </c>
      <c r="H72" s="202">
        <v>4535</v>
      </c>
      <c r="I72" s="202"/>
      <c r="J72" s="202"/>
      <c r="K72" s="202"/>
      <c r="L72" s="202"/>
      <c r="M72" s="202">
        <f t="shared" si="10"/>
        <v>37155</v>
      </c>
      <c r="N72" s="202">
        <f t="shared" si="10"/>
        <v>7720</v>
      </c>
      <c r="O72" s="218">
        <f t="shared" si="11"/>
        <v>57365</v>
      </c>
      <c r="P72" s="219">
        <f t="shared" si="11"/>
        <v>19975</v>
      </c>
    </row>
    <row r="73" spans="1:16" ht="15" customHeight="1" x14ac:dyDescent="0.25">
      <c r="A73" s="200">
        <v>182</v>
      </c>
      <c r="B73" s="197" t="s">
        <v>32</v>
      </c>
      <c r="C73" s="310" t="s">
        <v>32</v>
      </c>
      <c r="D73" s="197" t="b">
        <f t="shared" si="9"/>
        <v>1</v>
      </c>
      <c r="E73" s="71">
        <v>51600</v>
      </c>
      <c r="F73" s="202">
        <v>60500</v>
      </c>
      <c r="G73" s="71">
        <v>18600</v>
      </c>
      <c r="H73" s="202">
        <v>106500</v>
      </c>
      <c r="I73" s="202"/>
      <c r="J73" s="202"/>
      <c r="K73" s="202"/>
      <c r="L73" s="202"/>
      <c r="M73" s="202">
        <f t="shared" si="10"/>
        <v>70200</v>
      </c>
      <c r="N73" s="202">
        <f t="shared" si="10"/>
        <v>167000</v>
      </c>
      <c r="O73" s="218">
        <f t="shared" si="11"/>
        <v>369200</v>
      </c>
      <c r="P73" s="219">
        <f t="shared" si="11"/>
        <v>376300</v>
      </c>
    </row>
    <row r="74" spans="1:16" ht="15" customHeight="1" x14ac:dyDescent="0.25">
      <c r="A74" s="200">
        <v>197</v>
      </c>
      <c r="B74" s="201" t="s">
        <v>33</v>
      </c>
      <c r="C74" s="310" t="s">
        <v>33</v>
      </c>
      <c r="D74" s="197" t="b">
        <f t="shared" si="9"/>
        <v>1</v>
      </c>
      <c r="E74" s="71">
        <v>65000</v>
      </c>
      <c r="F74" s="202">
        <v>52000</v>
      </c>
      <c r="G74" s="71">
        <v>65000</v>
      </c>
      <c r="H74" s="202">
        <v>52000</v>
      </c>
      <c r="I74" s="202"/>
      <c r="J74" s="202"/>
      <c r="K74" s="202"/>
      <c r="L74" s="202"/>
      <c r="M74" s="202">
        <f t="shared" si="10"/>
        <v>130000</v>
      </c>
      <c r="N74" s="202">
        <f t="shared" si="10"/>
        <v>104000</v>
      </c>
      <c r="O74" s="218">
        <f t="shared" si="11"/>
        <v>260000</v>
      </c>
      <c r="P74" s="219">
        <f t="shared" si="11"/>
        <v>156000</v>
      </c>
    </row>
    <row r="75" spans="1:16" ht="15" customHeight="1" x14ac:dyDescent="0.25">
      <c r="A75" s="200">
        <v>199</v>
      </c>
      <c r="B75" s="201" t="s">
        <v>34</v>
      </c>
      <c r="C75" s="310" t="s">
        <v>34</v>
      </c>
      <c r="D75" s="197" t="b">
        <f t="shared" si="9"/>
        <v>1</v>
      </c>
      <c r="E75" s="71">
        <v>59158</v>
      </c>
      <c r="F75" s="220">
        <v>59162.82</v>
      </c>
      <c r="G75" s="71">
        <v>51208.2</v>
      </c>
      <c r="H75" s="220">
        <v>64972.52</v>
      </c>
      <c r="I75" s="202"/>
      <c r="J75" s="220"/>
      <c r="K75" s="202"/>
      <c r="L75" s="220"/>
      <c r="M75" s="220">
        <f t="shared" si="10"/>
        <v>110366.2</v>
      </c>
      <c r="N75" s="220">
        <f t="shared" si="10"/>
        <v>124135.34</v>
      </c>
      <c r="O75" s="218">
        <f t="shared" si="11"/>
        <v>334990.59999999998</v>
      </c>
      <c r="P75" s="219">
        <f t="shared" si="11"/>
        <v>250002.14</v>
      </c>
    </row>
    <row r="76" spans="1:16" ht="15" customHeight="1" x14ac:dyDescent="0.25">
      <c r="A76" s="200">
        <v>261</v>
      </c>
      <c r="B76" s="197" t="s">
        <v>37</v>
      </c>
      <c r="C76" s="310" t="s">
        <v>37</v>
      </c>
      <c r="D76" s="197" t="b">
        <f t="shared" si="9"/>
        <v>1</v>
      </c>
      <c r="E76" s="71">
        <v>112906.11</v>
      </c>
      <c r="F76" s="202">
        <v>68095.06</v>
      </c>
      <c r="G76" s="71">
        <v>112906.11</v>
      </c>
      <c r="H76" s="202">
        <v>81627.59</v>
      </c>
      <c r="I76" s="202"/>
      <c r="J76" s="202"/>
      <c r="K76" s="202"/>
      <c r="L76" s="202"/>
      <c r="M76" s="202">
        <f t="shared" si="10"/>
        <v>225812.22</v>
      </c>
      <c r="N76" s="202">
        <f t="shared" si="10"/>
        <v>149722.65</v>
      </c>
      <c r="O76" s="218">
        <f t="shared" si="11"/>
        <v>451624.42000000004</v>
      </c>
      <c r="P76" s="219">
        <f t="shared" si="11"/>
        <v>266008.88</v>
      </c>
    </row>
    <row r="77" spans="1:16" ht="15" customHeight="1" x14ac:dyDescent="0.25">
      <c r="A77" s="200">
        <v>262</v>
      </c>
      <c r="B77" s="197" t="s">
        <v>38</v>
      </c>
      <c r="C77" s="310" t="s">
        <v>38</v>
      </c>
      <c r="D77" s="197" t="b">
        <f t="shared" si="9"/>
        <v>1</v>
      </c>
      <c r="E77" s="71">
        <v>1200</v>
      </c>
      <c r="F77" s="202">
        <v>0</v>
      </c>
      <c r="G77" s="71">
        <v>1200</v>
      </c>
      <c r="H77" s="202">
        <v>0</v>
      </c>
      <c r="I77" s="202"/>
      <c r="J77" s="202"/>
      <c r="K77" s="202"/>
      <c r="L77" s="202"/>
      <c r="M77" s="202">
        <f t="shared" si="10"/>
        <v>2400</v>
      </c>
      <c r="N77" s="202">
        <f t="shared" si="10"/>
        <v>0</v>
      </c>
      <c r="O77" s="218">
        <f t="shared" si="11"/>
        <v>4800</v>
      </c>
      <c r="P77" s="219">
        <f t="shared" si="11"/>
        <v>0</v>
      </c>
    </row>
    <row r="78" spans="1:16" ht="15" customHeight="1" x14ac:dyDescent="0.25">
      <c r="A78" s="200">
        <v>266</v>
      </c>
      <c r="B78" s="197" t="s">
        <v>39</v>
      </c>
      <c r="C78" s="310" t="s">
        <v>39</v>
      </c>
      <c r="D78" s="197" t="b">
        <f t="shared" si="9"/>
        <v>1</v>
      </c>
      <c r="E78" s="71">
        <v>175013.55</v>
      </c>
      <c r="F78" s="202">
        <v>92631</v>
      </c>
      <c r="G78" s="71">
        <v>175013.55</v>
      </c>
      <c r="H78" s="202">
        <v>668640</v>
      </c>
      <c r="I78" s="202"/>
      <c r="J78" s="202"/>
      <c r="K78" s="202"/>
      <c r="L78" s="202"/>
      <c r="M78" s="202">
        <f t="shared" si="10"/>
        <v>350027.1</v>
      </c>
      <c r="N78" s="202">
        <f t="shared" si="10"/>
        <v>761271</v>
      </c>
      <c r="O78" s="218">
        <f t="shared" si="11"/>
        <v>700054.2</v>
      </c>
      <c r="P78" s="219">
        <f t="shared" si="11"/>
        <v>813818.5</v>
      </c>
    </row>
    <row r="79" spans="1:16" ht="15" customHeight="1" x14ac:dyDescent="0.25">
      <c r="A79" s="200">
        <v>267</v>
      </c>
      <c r="B79" s="197" t="s">
        <v>40</v>
      </c>
      <c r="C79" s="310" t="s">
        <v>40</v>
      </c>
      <c r="D79" s="197" t="b">
        <f t="shared" si="9"/>
        <v>1</v>
      </c>
      <c r="E79" s="71">
        <v>2000</v>
      </c>
      <c r="F79" s="202">
        <v>0</v>
      </c>
      <c r="G79" s="71">
        <v>2000</v>
      </c>
      <c r="H79" s="202">
        <v>0</v>
      </c>
      <c r="I79" s="202"/>
      <c r="J79" s="202"/>
      <c r="K79" s="202"/>
      <c r="L79" s="202"/>
      <c r="M79" s="202">
        <f t="shared" si="10"/>
        <v>4000</v>
      </c>
      <c r="N79" s="202">
        <f t="shared" si="10"/>
        <v>0</v>
      </c>
      <c r="O79" s="218">
        <f t="shared" si="11"/>
        <v>8000</v>
      </c>
      <c r="P79" s="219">
        <f t="shared" si="11"/>
        <v>0</v>
      </c>
    </row>
    <row r="80" spans="1:16" ht="15" customHeight="1" x14ac:dyDescent="0.25">
      <c r="A80" s="200">
        <v>268</v>
      </c>
      <c r="B80" s="197" t="s">
        <v>41</v>
      </c>
      <c r="C80" s="310" t="s">
        <v>41</v>
      </c>
      <c r="D80" s="197" t="b">
        <f t="shared" si="9"/>
        <v>1</v>
      </c>
      <c r="E80" s="71">
        <v>17555.400000000001</v>
      </c>
      <c r="F80" s="202">
        <v>0</v>
      </c>
      <c r="G80" s="71">
        <v>17555.400000000001</v>
      </c>
      <c r="H80" s="202">
        <v>0</v>
      </c>
      <c r="I80" s="202"/>
      <c r="J80" s="202"/>
      <c r="K80" s="202"/>
      <c r="L80" s="202"/>
      <c r="M80" s="202">
        <f t="shared" si="10"/>
        <v>35110.800000000003</v>
      </c>
      <c r="N80" s="202">
        <f t="shared" si="10"/>
        <v>0</v>
      </c>
      <c r="O80" s="218">
        <f t="shared" si="11"/>
        <v>70221.600000000006</v>
      </c>
      <c r="P80" s="219">
        <f t="shared" si="11"/>
        <v>83836.75</v>
      </c>
    </row>
    <row r="81" spans="1:16" ht="15" customHeight="1" x14ac:dyDescent="0.25">
      <c r="A81" s="200">
        <v>269</v>
      </c>
      <c r="B81" s="197" t="s">
        <v>42</v>
      </c>
      <c r="C81" s="310" t="s">
        <v>42</v>
      </c>
      <c r="D81" s="197" t="b">
        <f t="shared" si="9"/>
        <v>1</v>
      </c>
      <c r="E81" s="71">
        <v>1000</v>
      </c>
      <c r="F81" s="202">
        <v>0</v>
      </c>
      <c r="G81" s="71">
        <v>1000</v>
      </c>
      <c r="H81" s="202">
        <v>0</v>
      </c>
      <c r="I81" s="202"/>
      <c r="J81" s="202"/>
      <c r="K81" s="202"/>
      <c r="L81" s="202"/>
      <c r="M81" s="202">
        <f t="shared" si="10"/>
        <v>2000</v>
      </c>
      <c r="N81" s="202">
        <f t="shared" si="10"/>
        <v>0</v>
      </c>
      <c r="O81" s="218">
        <f t="shared" si="11"/>
        <v>4000</v>
      </c>
      <c r="P81" s="219">
        <f t="shared" si="11"/>
        <v>0</v>
      </c>
    </row>
    <row r="82" spans="1:16" ht="15" customHeight="1" x14ac:dyDescent="0.25">
      <c r="A82" s="200">
        <v>292</v>
      </c>
      <c r="B82" s="197" t="s">
        <v>44</v>
      </c>
      <c r="C82" s="310" t="s">
        <v>44</v>
      </c>
      <c r="D82" s="197" t="b">
        <f t="shared" si="9"/>
        <v>1</v>
      </c>
      <c r="E82" s="71">
        <v>42390.559999999998</v>
      </c>
      <c r="F82" s="202">
        <v>0</v>
      </c>
      <c r="G82" s="71">
        <v>0</v>
      </c>
      <c r="H82" s="202">
        <v>8446.5499999999993</v>
      </c>
      <c r="I82" s="202"/>
      <c r="J82" s="202"/>
      <c r="K82" s="202"/>
      <c r="L82" s="202"/>
      <c r="M82" s="202">
        <f t="shared" si="10"/>
        <v>42390.559999999998</v>
      </c>
      <c r="N82" s="202">
        <f t="shared" si="10"/>
        <v>8446.5499999999993</v>
      </c>
      <c r="O82" s="218">
        <f t="shared" ref="O82:P87" si="12">+M82+M40</f>
        <v>84781.119999999995</v>
      </c>
      <c r="P82" s="219">
        <f t="shared" si="12"/>
        <v>49883.55</v>
      </c>
    </row>
    <row r="83" spans="1:16" ht="15" customHeight="1" x14ac:dyDescent="0.25">
      <c r="A83" s="200">
        <v>295</v>
      </c>
      <c r="B83" s="197" t="s">
        <v>45</v>
      </c>
      <c r="C83" s="310" t="s">
        <v>45</v>
      </c>
      <c r="D83" s="197" t="b">
        <f t="shared" si="9"/>
        <v>1</v>
      </c>
      <c r="E83" s="71">
        <v>2080137.74</v>
      </c>
      <c r="F83" s="202">
        <v>2935332.32</v>
      </c>
      <c r="G83" s="71">
        <v>2080137.74</v>
      </c>
      <c r="H83" s="202">
        <v>2975878.2</v>
      </c>
      <c r="I83" s="202"/>
      <c r="J83" s="202"/>
      <c r="K83" s="202"/>
      <c r="L83" s="202"/>
      <c r="M83" s="202">
        <f t="shared" si="10"/>
        <v>4160275.48</v>
      </c>
      <c r="N83" s="202">
        <f t="shared" si="10"/>
        <v>5911210.5199999996</v>
      </c>
      <c r="O83" s="218">
        <f t="shared" si="12"/>
        <v>8320550.96</v>
      </c>
      <c r="P83" s="219">
        <f t="shared" si="12"/>
        <v>7593666.3999999994</v>
      </c>
    </row>
    <row r="84" spans="1:16" ht="15" customHeight="1" x14ac:dyDescent="0.25">
      <c r="A84" s="200">
        <v>297</v>
      </c>
      <c r="B84" s="201" t="s">
        <v>46</v>
      </c>
      <c r="C84" s="310" t="s">
        <v>46</v>
      </c>
      <c r="D84" s="197" t="b">
        <f t="shared" si="9"/>
        <v>1</v>
      </c>
      <c r="E84" s="71">
        <v>1000</v>
      </c>
      <c r="F84" s="202">
        <v>16622.099999999999</v>
      </c>
      <c r="G84" s="71">
        <v>1000</v>
      </c>
      <c r="H84" s="202">
        <v>0</v>
      </c>
      <c r="I84" s="202"/>
      <c r="J84" s="202"/>
      <c r="K84" s="202"/>
      <c r="L84" s="202"/>
      <c r="M84" s="202">
        <f t="shared" si="10"/>
        <v>2000</v>
      </c>
      <c r="N84" s="202">
        <f t="shared" si="10"/>
        <v>16622.099999999999</v>
      </c>
      <c r="O84" s="218">
        <f t="shared" si="12"/>
        <v>20731.62</v>
      </c>
      <c r="P84" s="219">
        <f t="shared" si="12"/>
        <v>21727.1</v>
      </c>
    </row>
    <row r="85" spans="1:16" ht="15" customHeight="1" x14ac:dyDescent="0.25">
      <c r="A85" s="200">
        <v>298</v>
      </c>
      <c r="B85" s="201" t="s">
        <v>47</v>
      </c>
      <c r="C85" s="310" t="s">
        <v>47</v>
      </c>
      <c r="D85" s="197" t="b">
        <f t="shared" si="9"/>
        <v>1</v>
      </c>
      <c r="E85" s="71">
        <v>50000</v>
      </c>
      <c r="F85" s="202">
        <v>4550</v>
      </c>
      <c r="G85" s="71">
        <v>50000</v>
      </c>
      <c r="H85" s="202">
        <v>152192.29</v>
      </c>
      <c r="I85" s="202"/>
      <c r="J85" s="202"/>
      <c r="K85" s="202"/>
      <c r="L85" s="202"/>
      <c r="M85" s="202">
        <f t="shared" si="10"/>
        <v>100000</v>
      </c>
      <c r="N85" s="202">
        <f t="shared" si="10"/>
        <v>156742.29</v>
      </c>
      <c r="O85" s="218">
        <f t="shared" si="12"/>
        <v>200000</v>
      </c>
      <c r="P85" s="219">
        <f t="shared" si="12"/>
        <v>221407.29</v>
      </c>
    </row>
    <row r="86" spans="1:16" ht="15" customHeight="1" x14ac:dyDescent="0.25">
      <c r="A86" s="200">
        <v>299</v>
      </c>
      <c r="B86" s="201" t="s">
        <v>48</v>
      </c>
      <c r="C86" s="310" t="s">
        <v>48</v>
      </c>
      <c r="D86" s="197" t="b">
        <f t="shared" si="9"/>
        <v>1</v>
      </c>
      <c r="E86" s="71">
        <v>40000</v>
      </c>
      <c r="F86" s="220">
        <v>4533</v>
      </c>
      <c r="G86" s="71">
        <v>40000</v>
      </c>
      <c r="H86" s="220">
        <v>2992.5</v>
      </c>
      <c r="I86" s="202"/>
      <c r="J86" s="220"/>
      <c r="K86" s="202"/>
      <c r="L86" s="220"/>
      <c r="M86" s="202">
        <f t="shared" si="10"/>
        <v>80000</v>
      </c>
      <c r="N86" s="202">
        <f t="shared" si="10"/>
        <v>7525.5</v>
      </c>
      <c r="O86" s="218">
        <f t="shared" si="12"/>
        <v>160000</v>
      </c>
      <c r="P86" s="219">
        <f t="shared" si="12"/>
        <v>69850.5</v>
      </c>
    </row>
    <row r="87" spans="1:16" ht="15.75" customHeight="1" thickBot="1" x14ac:dyDescent="0.3">
      <c r="A87" s="221">
        <v>323</v>
      </c>
      <c r="B87" s="222" t="s">
        <v>49</v>
      </c>
      <c r="C87" s="311" t="s">
        <v>49</v>
      </c>
      <c r="D87" s="197" t="b">
        <f t="shared" si="9"/>
        <v>1</v>
      </c>
      <c r="E87" s="72">
        <v>415000</v>
      </c>
      <c r="F87" s="206">
        <v>0</v>
      </c>
      <c r="G87" s="72">
        <v>35778.32</v>
      </c>
      <c r="H87" s="206">
        <v>0</v>
      </c>
      <c r="I87" s="206"/>
      <c r="J87" s="206"/>
      <c r="K87" s="206"/>
      <c r="L87" s="206"/>
      <c r="M87" s="206">
        <f t="shared" si="10"/>
        <v>450778.32</v>
      </c>
      <c r="N87" s="206">
        <f t="shared" si="10"/>
        <v>0</v>
      </c>
      <c r="O87" s="223">
        <f t="shared" si="12"/>
        <v>450778.32</v>
      </c>
      <c r="P87" s="224">
        <f t="shared" si="12"/>
        <v>0</v>
      </c>
    </row>
    <row r="88" spans="1:16" ht="16.5" customHeight="1" thickBot="1" x14ac:dyDescent="0.3">
      <c r="A88" s="208"/>
      <c r="B88" s="209" t="s">
        <v>72</v>
      </c>
      <c r="C88" s="209"/>
      <c r="D88" s="209"/>
      <c r="E88" s="210">
        <f t="shared" ref="E88:N88" si="13">SUM(E66:E87)</f>
        <v>3515905.61</v>
      </c>
      <c r="F88" s="210">
        <f t="shared" si="13"/>
        <v>3556500.32</v>
      </c>
      <c r="G88" s="210">
        <f t="shared" si="13"/>
        <v>2834669.57</v>
      </c>
      <c r="H88" s="210">
        <f t="shared" si="13"/>
        <v>4299903.99</v>
      </c>
      <c r="I88" s="210">
        <f t="shared" si="13"/>
        <v>0</v>
      </c>
      <c r="J88" s="210">
        <f t="shared" si="13"/>
        <v>0</v>
      </c>
      <c r="K88" s="210">
        <f t="shared" si="13"/>
        <v>0</v>
      </c>
      <c r="L88" s="210">
        <f t="shared" si="13"/>
        <v>0</v>
      </c>
      <c r="M88" s="210">
        <f t="shared" si="13"/>
        <v>6350575.1800000006</v>
      </c>
      <c r="N88" s="210">
        <f t="shared" si="13"/>
        <v>7856404.3099999996</v>
      </c>
      <c r="O88" s="225">
        <f>SUM(O66:O87)</f>
        <v>12752429.84</v>
      </c>
      <c r="P88" s="226">
        <f>SUM(P66:P87)</f>
        <v>10640784.849999998</v>
      </c>
    </row>
    <row r="89" spans="1:16" ht="16.5" customHeight="1" thickBot="1" x14ac:dyDescent="0.3">
      <c r="A89" s="212"/>
      <c r="B89" s="209" t="s">
        <v>73</v>
      </c>
      <c r="C89" s="209"/>
      <c r="D89" s="209"/>
      <c r="E89" s="210">
        <f t="shared" ref="E89:P89" si="14">+E88+E63</f>
        <v>7122439.6999999993</v>
      </c>
      <c r="F89" s="210">
        <f t="shared" si="14"/>
        <v>7212193.46</v>
      </c>
      <c r="G89" s="210">
        <f t="shared" si="14"/>
        <v>6441203.6600000001</v>
      </c>
      <c r="H89" s="210">
        <f t="shared" si="14"/>
        <v>7962641.0899999999</v>
      </c>
      <c r="I89" s="210">
        <f t="shared" si="14"/>
        <v>0</v>
      </c>
      <c r="J89" s="210">
        <f t="shared" si="14"/>
        <v>0</v>
      </c>
      <c r="K89" s="210">
        <f t="shared" si="14"/>
        <v>0</v>
      </c>
      <c r="L89" s="210">
        <f t="shared" si="14"/>
        <v>0</v>
      </c>
      <c r="M89" s="210">
        <f t="shared" si="14"/>
        <v>13563643.359999999</v>
      </c>
      <c r="N89" s="210">
        <f t="shared" si="14"/>
        <v>15174834.550000001</v>
      </c>
      <c r="O89" s="210">
        <f t="shared" si="14"/>
        <v>34391634.379999995</v>
      </c>
      <c r="P89" s="210">
        <f t="shared" si="14"/>
        <v>32521568.129999999</v>
      </c>
    </row>
    <row r="90" spans="1:16" ht="15" customHeight="1" x14ac:dyDescent="0.25">
      <c r="A90" s="74"/>
      <c r="B90" s="74"/>
      <c r="C90" s="74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</row>
    <row r="91" spans="1:16" ht="15" customHeight="1" x14ac:dyDescent="0.25">
      <c r="A91" s="74"/>
      <c r="B91" s="74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84"/>
    </row>
    <row r="92" spans="1:16" ht="15" customHeight="1" x14ac:dyDescent="0.25">
      <c r="A92" s="74"/>
      <c r="B92" s="74"/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</row>
    <row r="93" spans="1:16" ht="15" customHeight="1" x14ac:dyDescent="0.25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</row>
    <row r="94" spans="1:16" ht="15" hidden="1" customHeight="1" x14ac:dyDescent="0.25">
      <c r="A94" s="74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</row>
    <row r="95" spans="1:16" ht="15" hidden="1" customHeight="1" x14ac:dyDescent="0.25">
      <c r="A95" s="74"/>
      <c r="B95" s="74"/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</row>
    <row r="96" spans="1:16" ht="15" hidden="1" customHeight="1" x14ac:dyDescent="0.25">
      <c r="A96" s="74"/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</row>
    <row r="97" spans="1:16" ht="15" hidden="1" customHeight="1" x14ac:dyDescent="0.25">
      <c r="A97" s="74"/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</row>
    <row r="98" spans="1:16" ht="15" hidden="1" customHeight="1" x14ac:dyDescent="0.25">
      <c r="A98" s="74"/>
      <c r="B98" s="74"/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</row>
    <row r="99" spans="1:16" ht="15" hidden="1" customHeight="1" x14ac:dyDescent="0.25">
      <c r="A99" s="74"/>
      <c r="B99" s="74"/>
      <c r="C99" s="74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</row>
    <row r="100" spans="1:16" ht="15" hidden="1" customHeight="1" x14ac:dyDescent="0.25">
      <c r="A100" s="74"/>
      <c r="B100" s="74"/>
      <c r="C100" s="74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74"/>
    </row>
    <row r="101" spans="1:16" ht="15" hidden="1" customHeight="1" x14ac:dyDescent="0.25">
      <c r="A101" s="74"/>
      <c r="B101" s="74"/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</row>
    <row r="102" spans="1:16" ht="15" hidden="1" customHeight="1" x14ac:dyDescent="0.25">
      <c r="A102" s="74"/>
      <c r="B102" s="74"/>
      <c r="C102" s="74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</row>
    <row r="103" spans="1:16" ht="15" customHeight="1" x14ac:dyDescent="0.25">
      <c r="A103" s="74"/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</row>
    <row r="104" spans="1:16" ht="15" customHeight="1" x14ac:dyDescent="0.25">
      <c r="A104" s="74"/>
      <c r="B104" s="74"/>
      <c r="C104" s="74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</row>
    <row r="105" spans="1:16" ht="15" customHeight="1" x14ac:dyDescent="0.25">
      <c r="A105" s="74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</row>
    <row r="106" spans="1:16" ht="15" customHeight="1" x14ac:dyDescent="0.25">
      <c r="A106" s="74"/>
      <c r="B106" s="74"/>
      <c r="C106" s="74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</row>
    <row r="107" spans="1:16" ht="16.5" hidden="1" customHeight="1" thickBot="1" x14ac:dyDescent="0.3">
      <c r="A107" s="356" t="s">
        <v>175</v>
      </c>
      <c r="B107" s="356"/>
      <c r="C107" s="356"/>
      <c r="D107" s="356"/>
      <c r="E107" s="356"/>
      <c r="F107" s="356"/>
      <c r="G107" s="356"/>
      <c r="H107" s="356"/>
      <c r="I107" s="356"/>
      <c r="J107" s="356"/>
      <c r="K107" s="356"/>
      <c r="L107" s="356"/>
      <c r="M107" s="357"/>
      <c r="N107" s="357"/>
    </row>
    <row r="108" spans="1:16" ht="16.5" hidden="1" customHeight="1" thickBot="1" x14ac:dyDescent="0.3">
      <c r="A108" s="228" t="s">
        <v>62</v>
      </c>
      <c r="B108" s="229" t="s">
        <v>77</v>
      </c>
      <c r="C108" s="286"/>
      <c r="D108" s="286"/>
      <c r="E108" s="358" t="s">
        <v>78</v>
      </c>
      <c r="F108" s="359"/>
      <c r="G108" s="358" t="s">
        <v>79</v>
      </c>
      <c r="H108" s="359"/>
      <c r="I108" s="358" t="s">
        <v>80</v>
      </c>
      <c r="J108" s="359"/>
      <c r="K108" s="358" t="s">
        <v>81</v>
      </c>
      <c r="L108" s="360"/>
      <c r="M108" s="361" t="s">
        <v>64</v>
      </c>
      <c r="N108" s="362"/>
      <c r="O108" s="353" t="s">
        <v>176</v>
      </c>
      <c r="P108" s="354"/>
    </row>
    <row r="109" spans="1:16" ht="15.75" hidden="1" customHeight="1" x14ac:dyDescent="0.25">
      <c r="A109" s="183"/>
      <c r="B109" s="184"/>
      <c r="C109" s="307"/>
      <c r="D109" s="307"/>
      <c r="E109" s="215" t="s">
        <v>65</v>
      </c>
      <c r="F109" s="215" t="s">
        <v>16</v>
      </c>
      <c r="G109" s="215" t="s">
        <v>65</v>
      </c>
      <c r="H109" s="215" t="s">
        <v>16</v>
      </c>
      <c r="I109" s="215" t="s">
        <v>65</v>
      </c>
      <c r="J109" s="215" t="s">
        <v>16</v>
      </c>
      <c r="K109" s="215" t="s">
        <v>65</v>
      </c>
      <c r="L109" s="215" t="s">
        <v>16</v>
      </c>
      <c r="M109" s="185" t="s">
        <v>65</v>
      </c>
      <c r="N109" s="230" t="s">
        <v>16</v>
      </c>
      <c r="O109" s="231" t="s">
        <v>65</v>
      </c>
      <c r="P109" s="232" t="s">
        <v>16</v>
      </c>
    </row>
    <row r="110" spans="1:16" ht="15.75" hidden="1" customHeight="1" x14ac:dyDescent="0.25">
      <c r="A110" s="308" t="s">
        <v>21</v>
      </c>
      <c r="B110" s="184" t="s">
        <v>66</v>
      </c>
      <c r="C110" s="184"/>
      <c r="D110" s="184"/>
      <c r="E110" s="188"/>
      <c r="F110" s="188"/>
      <c r="G110" s="188"/>
      <c r="H110" s="188"/>
      <c r="I110" s="188"/>
      <c r="J110" s="188"/>
      <c r="K110" s="188"/>
      <c r="L110" s="188"/>
      <c r="M110" s="188"/>
      <c r="N110" s="234"/>
      <c r="O110" s="235"/>
      <c r="P110" s="236"/>
    </row>
    <row r="111" spans="1:16" ht="15.75" hidden="1" customHeight="1" x14ac:dyDescent="0.25">
      <c r="A111" s="308"/>
      <c r="B111" s="184" t="s">
        <v>67</v>
      </c>
      <c r="C111" s="184"/>
      <c r="D111" s="184"/>
      <c r="E111" s="188"/>
      <c r="F111" s="188"/>
      <c r="G111" s="188"/>
      <c r="H111" s="188"/>
      <c r="I111" s="188"/>
      <c r="J111" s="188"/>
      <c r="K111" s="188"/>
      <c r="L111" s="188"/>
      <c r="M111" s="188">
        <f t="shared" ref="M111:N113" si="15">+E111+G111+I111+K111</f>
        <v>0</v>
      </c>
      <c r="N111" s="234">
        <f t="shared" si="15"/>
        <v>0</v>
      </c>
      <c r="O111" s="237">
        <f>+M111+O60</f>
        <v>21639204.539999999</v>
      </c>
      <c r="P111" s="238">
        <f>+N111+P60</f>
        <v>19495524.539999999</v>
      </c>
    </row>
    <row r="112" spans="1:16" ht="15.75" hidden="1" customHeight="1" x14ac:dyDescent="0.25">
      <c r="A112" s="308"/>
      <c r="B112" s="184" t="s">
        <v>166</v>
      </c>
      <c r="C112" s="184"/>
      <c r="D112" s="184"/>
      <c r="E112" s="188"/>
      <c r="F112" s="188"/>
      <c r="G112" s="188"/>
      <c r="H112" s="188"/>
      <c r="I112" s="188"/>
      <c r="J112" s="188"/>
      <c r="K112" s="188"/>
      <c r="L112" s="188"/>
      <c r="M112" s="188">
        <f t="shared" si="15"/>
        <v>0</v>
      </c>
      <c r="N112" s="234">
        <f t="shared" si="15"/>
        <v>0</v>
      </c>
      <c r="O112" s="237">
        <f>+M112+O61</f>
        <v>0</v>
      </c>
      <c r="P112" s="238">
        <f>+N112+P61</f>
        <v>0</v>
      </c>
    </row>
    <row r="113" spans="1:16" ht="15.75" hidden="1" customHeight="1" x14ac:dyDescent="0.25">
      <c r="A113" s="308"/>
      <c r="B113" s="184" t="s">
        <v>68</v>
      </c>
      <c r="C113" s="184"/>
      <c r="D113" s="184"/>
      <c r="E113" s="188"/>
      <c r="F113" s="188"/>
      <c r="G113" s="188"/>
      <c r="H113" s="188"/>
      <c r="I113" s="188"/>
      <c r="J113" s="188"/>
      <c r="K113" s="188"/>
      <c r="L113" s="188"/>
      <c r="M113" s="188">
        <f t="shared" si="15"/>
        <v>0</v>
      </c>
      <c r="N113" s="234">
        <f t="shared" si="15"/>
        <v>0</v>
      </c>
      <c r="O113" s="237">
        <f>+M113+O61</f>
        <v>0</v>
      </c>
      <c r="P113" s="238">
        <f>+N113+P62</f>
        <v>2385258.7400000002</v>
      </c>
    </row>
    <row r="114" spans="1:16" ht="15.75" hidden="1" customHeight="1" x14ac:dyDescent="0.25">
      <c r="A114" s="308"/>
      <c r="B114" s="184" t="s">
        <v>23</v>
      </c>
      <c r="C114" s="184"/>
      <c r="D114" s="184"/>
      <c r="E114" s="188">
        <f>SUM(E111:E113)</f>
        <v>0</v>
      </c>
      <c r="F114" s="188">
        <f t="shared" ref="F114:P114" si="16">SUM(F111:F113)</f>
        <v>0</v>
      </c>
      <c r="G114" s="188">
        <f t="shared" si="16"/>
        <v>0</v>
      </c>
      <c r="H114" s="188">
        <f t="shared" si="16"/>
        <v>0</v>
      </c>
      <c r="I114" s="188">
        <f t="shared" si="16"/>
        <v>0</v>
      </c>
      <c r="J114" s="188">
        <f t="shared" si="16"/>
        <v>0</v>
      </c>
      <c r="K114" s="188">
        <f t="shared" si="16"/>
        <v>0</v>
      </c>
      <c r="L114" s="188">
        <f t="shared" si="16"/>
        <v>0</v>
      </c>
      <c r="M114" s="188">
        <f t="shared" si="16"/>
        <v>0</v>
      </c>
      <c r="N114" s="234">
        <f t="shared" si="16"/>
        <v>0</v>
      </c>
      <c r="O114" s="239">
        <f t="shared" si="16"/>
        <v>21639204.539999999</v>
      </c>
      <c r="P114" s="189">
        <f t="shared" si="16"/>
        <v>21880783.280000001</v>
      </c>
    </row>
    <row r="115" spans="1:16" ht="15.75" hidden="1" customHeight="1" x14ac:dyDescent="0.25">
      <c r="A115" s="309"/>
      <c r="B115" s="184"/>
      <c r="C115" s="184"/>
      <c r="D115" s="184"/>
      <c r="E115" s="194"/>
      <c r="F115" s="192"/>
      <c r="G115" s="194"/>
      <c r="H115" s="194"/>
      <c r="I115" s="194"/>
      <c r="J115" s="194"/>
      <c r="K115" s="194"/>
      <c r="L115" s="194"/>
      <c r="M115" s="192"/>
      <c r="N115" s="241"/>
      <c r="O115" s="235"/>
      <c r="P115" s="236"/>
    </row>
    <row r="116" spans="1:16" ht="15.75" hidden="1" customHeight="1" x14ac:dyDescent="0.25">
      <c r="A116" s="309"/>
      <c r="B116" s="184" t="s">
        <v>82</v>
      </c>
      <c r="C116" s="184"/>
      <c r="D116" s="184"/>
      <c r="E116" s="188"/>
      <c r="F116" s="188"/>
      <c r="G116" s="188"/>
      <c r="H116" s="188"/>
      <c r="I116" s="188"/>
      <c r="J116" s="188"/>
      <c r="K116" s="188"/>
      <c r="L116" s="188"/>
      <c r="M116" s="188"/>
      <c r="N116" s="234"/>
      <c r="O116" s="235"/>
      <c r="P116" s="236"/>
    </row>
    <row r="117" spans="1:16" ht="15" hidden="1" customHeight="1" x14ac:dyDescent="0.25">
      <c r="A117" s="313">
        <v>111</v>
      </c>
      <c r="B117" s="197" t="s">
        <v>25</v>
      </c>
      <c r="C117" s="197"/>
      <c r="D117" s="197"/>
      <c r="E117" s="202"/>
      <c r="F117" s="202"/>
      <c r="G117" s="202"/>
      <c r="H117" s="202"/>
      <c r="I117" s="202"/>
      <c r="J117" s="202"/>
      <c r="K117" s="202"/>
      <c r="L117" s="202"/>
      <c r="M117" s="202">
        <f t="shared" ref="M117:N138" si="17">+E117+G117+I117+K117</f>
        <v>0</v>
      </c>
      <c r="N117" s="243">
        <f t="shared" si="17"/>
        <v>0</v>
      </c>
      <c r="O117" s="237">
        <f t="shared" ref="O117:O138" si="18">+M117+O65</f>
        <v>0</v>
      </c>
      <c r="P117" s="238">
        <f t="shared" ref="P117:P138" si="19">+N117+P66</f>
        <v>437323.79000000004</v>
      </c>
    </row>
    <row r="118" spans="1:16" ht="15" hidden="1" customHeight="1" x14ac:dyDescent="0.25">
      <c r="A118" s="313">
        <v>113</v>
      </c>
      <c r="B118" s="197" t="s">
        <v>69</v>
      </c>
      <c r="C118" s="197"/>
      <c r="D118" s="197"/>
      <c r="E118" s="202"/>
      <c r="F118" s="202"/>
      <c r="G118" s="202"/>
      <c r="H118" s="202"/>
      <c r="I118" s="202"/>
      <c r="J118" s="202"/>
      <c r="K118" s="202"/>
      <c r="L118" s="202"/>
      <c r="M118" s="202">
        <f t="shared" si="17"/>
        <v>0</v>
      </c>
      <c r="N118" s="243">
        <f t="shared" si="17"/>
        <v>0</v>
      </c>
      <c r="O118" s="237">
        <f t="shared" si="18"/>
        <v>490000</v>
      </c>
      <c r="P118" s="238">
        <f t="shared" si="19"/>
        <v>54552.45</v>
      </c>
    </row>
    <row r="119" spans="1:16" ht="15" hidden="1" customHeight="1" x14ac:dyDescent="0.25">
      <c r="A119" s="313">
        <v>122</v>
      </c>
      <c r="B119" s="197" t="s">
        <v>27</v>
      </c>
      <c r="C119" s="197"/>
      <c r="D119" s="197"/>
      <c r="E119" s="202"/>
      <c r="F119" s="202"/>
      <c r="G119" s="202"/>
      <c r="H119" s="202"/>
      <c r="I119" s="202"/>
      <c r="J119" s="202"/>
      <c r="K119" s="202"/>
      <c r="L119" s="202"/>
      <c r="M119" s="202">
        <f t="shared" si="17"/>
        <v>0</v>
      </c>
      <c r="N119" s="243">
        <f t="shared" si="17"/>
        <v>0</v>
      </c>
      <c r="O119" s="237">
        <f t="shared" si="18"/>
        <v>57975</v>
      </c>
      <c r="P119" s="238">
        <f t="shared" si="19"/>
        <v>43433.5</v>
      </c>
    </row>
    <row r="120" spans="1:16" ht="15" hidden="1" customHeight="1" x14ac:dyDescent="0.25">
      <c r="A120" s="313">
        <v>163</v>
      </c>
      <c r="B120" s="197" t="s">
        <v>28</v>
      </c>
      <c r="C120" s="197"/>
      <c r="D120" s="197"/>
      <c r="E120" s="202"/>
      <c r="F120" s="202"/>
      <c r="G120" s="202"/>
      <c r="H120" s="202"/>
      <c r="I120" s="202"/>
      <c r="J120" s="202"/>
      <c r="K120" s="202"/>
      <c r="L120" s="202"/>
      <c r="M120" s="202">
        <f t="shared" si="17"/>
        <v>0</v>
      </c>
      <c r="N120" s="243">
        <f t="shared" si="17"/>
        <v>0</v>
      </c>
      <c r="O120" s="237">
        <f t="shared" si="18"/>
        <v>34041</v>
      </c>
      <c r="P120" s="238">
        <f t="shared" si="19"/>
        <v>168349</v>
      </c>
    </row>
    <row r="121" spans="1:16" ht="15" hidden="1" customHeight="1" x14ac:dyDescent="0.25">
      <c r="A121" s="313">
        <v>169</v>
      </c>
      <c r="B121" s="197" t="s">
        <v>70</v>
      </c>
      <c r="C121" s="197"/>
      <c r="D121" s="197"/>
      <c r="E121" s="202"/>
      <c r="F121" s="202"/>
      <c r="G121" s="202"/>
      <c r="H121" s="202"/>
      <c r="I121" s="202"/>
      <c r="J121" s="202"/>
      <c r="K121" s="202"/>
      <c r="L121" s="202"/>
      <c r="M121" s="202">
        <f t="shared" si="17"/>
        <v>0</v>
      </c>
      <c r="N121" s="243">
        <f t="shared" si="17"/>
        <v>0</v>
      </c>
      <c r="O121" s="237">
        <f t="shared" si="18"/>
        <v>606691</v>
      </c>
      <c r="P121" s="238">
        <f t="shared" si="19"/>
        <v>4850</v>
      </c>
    </row>
    <row r="122" spans="1:16" ht="15" hidden="1" customHeight="1" x14ac:dyDescent="0.25">
      <c r="A122" s="313">
        <v>171</v>
      </c>
      <c r="B122" s="197" t="s">
        <v>71</v>
      </c>
      <c r="C122" s="197"/>
      <c r="D122" s="197"/>
      <c r="E122" s="202"/>
      <c r="F122" s="202"/>
      <c r="G122" s="202"/>
      <c r="H122" s="202"/>
      <c r="I122" s="202"/>
      <c r="J122" s="202"/>
      <c r="K122" s="202"/>
      <c r="L122" s="202"/>
      <c r="M122" s="202">
        <f t="shared" si="17"/>
        <v>0</v>
      </c>
      <c r="N122" s="243">
        <f t="shared" si="17"/>
        <v>0</v>
      </c>
      <c r="O122" s="237">
        <f t="shared" si="18"/>
        <v>33815</v>
      </c>
      <c r="P122" s="238">
        <f t="shared" si="19"/>
        <v>9800</v>
      </c>
    </row>
    <row r="123" spans="1:16" ht="15" hidden="1" customHeight="1" x14ac:dyDescent="0.25">
      <c r="A123" s="313">
        <v>174</v>
      </c>
      <c r="B123" s="197" t="s">
        <v>31</v>
      </c>
      <c r="C123" s="197"/>
      <c r="D123" s="197"/>
      <c r="E123" s="202"/>
      <c r="F123" s="202"/>
      <c r="G123" s="202"/>
      <c r="H123" s="202"/>
      <c r="I123" s="202"/>
      <c r="J123" s="202"/>
      <c r="K123" s="202"/>
      <c r="L123" s="202"/>
      <c r="M123" s="202">
        <f t="shared" si="17"/>
        <v>0</v>
      </c>
      <c r="N123" s="243">
        <f t="shared" si="17"/>
        <v>0</v>
      </c>
      <c r="O123" s="237">
        <f t="shared" si="18"/>
        <v>32810</v>
      </c>
      <c r="P123" s="238">
        <f t="shared" si="19"/>
        <v>19975</v>
      </c>
    </row>
    <row r="124" spans="1:16" ht="15" hidden="1" customHeight="1" x14ac:dyDescent="0.25">
      <c r="A124" s="313">
        <v>182</v>
      </c>
      <c r="B124" s="197" t="s">
        <v>32</v>
      </c>
      <c r="C124" s="197"/>
      <c r="D124" s="197"/>
      <c r="E124" s="202"/>
      <c r="F124" s="202"/>
      <c r="G124" s="202"/>
      <c r="H124" s="202"/>
      <c r="I124" s="202"/>
      <c r="J124" s="202"/>
      <c r="K124" s="202"/>
      <c r="L124" s="202"/>
      <c r="M124" s="202">
        <f t="shared" si="17"/>
        <v>0</v>
      </c>
      <c r="N124" s="243">
        <f t="shared" si="17"/>
        <v>0</v>
      </c>
      <c r="O124" s="237">
        <f t="shared" si="18"/>
        <v>57365</v>
      </c>
      <c r="P124" s="238">
        <f t="shared" si="19"/>
        <v>376300</v>
      </c>
    </row>
    <row r="125" spans="1:16" ht="15" hidden="1" customHeight="1" x14ac:dyDescent="0.25">
      <c r="A125" s="313">
        <v>197</v>
      </c>
      <c r="B125" s="197" t="s">
        <v>33</v>
      </c>
      <c r="C125" s="197"/>
      <c r="D125" s="197"/>
      <c r="E125" s="202"/>
      <c r="F125" s="202"/>
      <c r="G125" s="202"/>
      <c r="H125" s="202"/>
      <c r="I125" s="202"/>
      <c r="J125" s="202"/>
      <c r="K125" s="202"/>
      <c r="L125" s="202"/>
      <c r="M125" s="202">
        <f t="shared" si="17"/>
        <v>0</v>
      </c>
      <c r="N125" s="243">
        <f t="shared" si="17"/>
        <v>0</v>
      </c>
      <c r="O125" s="237">
        <f t="shared" si="18"/>
        <v>369200</v>
      </c>
      <c r="P125" s="238">
        <f t="shared" si="19"/>
        <v>156000</v>
      </c>
    </row>
    <row r="126" spans="1:16" ht="15" hidden="1" customHeight="1" x14ac:dyDescent="0.25">
      <c r="A126" s="314">
        <v>199</v>
      </c>
      <c r="B126" s="201" t="s">
        <v>34</v>
      </c>
      <c r="C126" s="201"/>
      <c r="D126" s="201"/>
      <c r="E126" s="202"/>
      <c r="F126" s="220"/>
      <c r="G126" s="220"/>
      <c r="H126" s="220"/>
      <c r="I126" s="202"/>
      <c r="J126" s="220"/>
      <c r="K126" s="202"/>
      <c r="L126" s="220"/>
      <c r="M126" s="220">
        <f t="shared" si="17"/>
        <v>0</v>
      </c>
      <c r="N126" s="245">
        <f t="shared" si="17"/>
        <v>0</v>
      </c>
      <c r="O126" s="237">
        <f t="shared" si="18"/>
        <v>260000</v>
      </c>
      <c r="P126" s="238">
        <f t="shared" si="19"/>
        <v>250002.14</v>
      </c>
    </row>
    <row r="127" spans="1:16" ht="15" hidden="1" customHeight="1" x14ac:dyDescent="0.25">
      <c r="A127" s="313">
        <v>261</v>
      </c>
      <c r="B127" s="197" t="s">
        <v>37</v>
      </c>
      <c r="C127" s="197"/>
      <c r="D127" s="197"/>
      <c r="E127" s="202"/>
      <c r="F127" s="202"/>
      <c r="G127" s="202"/>
      <c r="H127" s="202"/>
      <c r="I127" s="202"/>
      <c r="J127" s="202"/>
      <c r="K127" s="202"/>
      <c r="L127" s="202"/>
      <c r="M127" s="202">
        <f t="shared" si="17"/>
        <v>0</v>
      </c>
      <c r="N127" s="243">
        <f t="shared" si="17"/>
        <v>0</v>
      </c>
      <c r="O127" s="237">
        <f t="shared" si="18"/>
        <v>334990.59999999998</v>
      </c>
      <c r="P127" s="238">
        <f t="shared" si="19"/>
        <v>266008.88</v>
      </c>
    </row>
    <row r="128" spans="1:16" ht="15" hidden="1" customHeight="1" x14ac:dyDescent="0.25">
      <c r="A128" s="313">
        <v>262</v>
      </c>
      <c r="B128" s="197" t="s">
        <v>38</v>
      </c>
      <c r="C128" s="197"/>
      <c r="D128" s="197"/>
      <c r="E128" s="202"/>
      <c r="F128" s="202"/>
      <c r="G128" s="202"/>
      <c r="H128" s="202"/>
      <c r="I128" s="202"/>
      <c r="J128" s="202"/>
      <c r="K128" s="202"/>
      <c r="L128" s="202"/>
      <c r="M128" s="202">
        <f t="shared" si="17"/>
        <v>0</v>
      </c>
      <c r="N128" s="243">
        <f t="shared" si="17"/>
        <v>0</v>
      </c>
      <c r="O128" s="237">
        <f t="shared" si="18"/>
        <v>451624.42000000004</v>
      </c>
      <c r="P128" s="238">
        <f t="shared" si="19"/>
        <v>0</v>
      </c>
    </row>
    <row r="129" spans="1:16" ht="15" hidden="1" customHeight="1" x14ac:dyDescent="0.25">
      <c r="A129" s="313">
        <v>266</v>
      </c>
      <c r="B129" s="197" t="s">
        <v>39</v>
      </c>
      <c r="C129" s="197"/>
      <c r="D129" s="197"/>
      <c r="E129" s="202"/>
      <c r="F129" s="202"/>
      <c r="G129" s="202"/>
      <c r="H129" s="202"/>
      <c r="I129" s="202"/>
      <c r="J129" s="202"/>
      <c r="K129" s="202"/>
      <c r="L129" s="202"/>
      <c r="M129" s="202">
        <f t="shared" si="17"/>
        <v>0</v>
      </c>
      <c r="N129" s="243">
        <f t="shared" si="17"/>
        <v>0</v>
      </c>
      <c r="O129" s="237">
        <f t="shared" si="18"/>
        <v>4800</v>
      </c>
      <c r="P129" s="238">
        <f t="shared" si="19"/>
        <v>813818.5</v>
      </c>
    </row>
    <row r="130" spans="1:16" ht="15" hidden="1" customHeight="1" x14ac:dyDescent="0.25">
      <c r="A130" s="313">
        <v>267</v>
      </c>
      <c r="B130" s="197" t="s">
        <v>40</v>
      </c>
      <c r="C130" s="197"/>
      <c r="D130" s="197"/>
      <c r="E130" s="202"/>
      <c r="F130" s="202"/>
      <c r="G130" s="202"/>
      <c r="H130" s="202"/>
      <c r="I130" s="202"/>
      <c r="J130" s="202"/>
      <c r="K130" s="202"/>
      <c r="L130" s="202"/>
      <c r="M130" s="202">
        <f t="shared" si="17"/>
        <v>0</v>
      </c>
      <c r="N130" s="243">
        <f t="shared" si="17"/>
        <v>0</v>
      </c>
      <c r="O130" s="237">
        <f t="shared" si="18"/>
        <v>700054.2</v>
      </c>
      <c r="P130" s="238">
        <f t="shared" si="19"/>
        <v>0</v>
      </c>
    </row>
    <row r="131" spans="1:16" ht="15" hidden="1" customHeight="1" x14ac:dyDescent="0.25">
      <c r="A131" s="313">
        <v>268</v>
      </c>
      <c r="B131" s="197" t="s">
        <v>41</v>
      </c>
      <c r="C131" s="197"/>
      <c r="D131" s="197"/>
      <c r="E131" s="202"/>
      <c r="F131" s="202"/>
      <c r="G131" s="202"/>
      <c r="H131" s="202"/>
      <c r="I131" s="202"/>
      <c r="J131" s="202"/>
      <c r="K131" s="202"/>
      <c r="L131" s="202"/>
      <c r="M131" s="202">
        <f t="shared" si="17"/>
        <v>0</v>
      </c>
      <c r="N131" s="243">
        <f t="shared" si="17"/>
        <v>0</v>
      </c>
      <c r="O131" s="237">
        <f t="shared" si="18"/>
        <v>8000</v>
      </c>
      <c r="P131" s="238">
        <f t="shared" si="19"/>
        <v>83836.75</v>
      </c>
    </row>
    <row r="132" spans="1:16" ht="15" hidden="1" customHeight="1" x14ac:dyDescent="0.25">
      <c r="A132" s="313">
        <v>269</v>
      </c>
      <c r="B132" s="197" t="s">
        <v>42</v>
      </c>
      <c r="C132" s="197"/>
      <c r="D132" s="197"/>
      <c r="E132" s="202"/>
      <c r="F132" s="202"/>
      <c r="G132" s="202"/>
      <c r="H132" s="202"/>
      <c r="I132" s="202"/>
      <c r="J132" s="202"/>
      <c r="K132" s="202"/>
      <c r="L132" s="202"/>
      <c r="M132" s="202">
        <f t="shared" si="17"/>
        <v>0</v>
      </c>
      <c r="N132" s="243">
        <f t="shared" si="17"/>
        <v>0</v>
      </c>
      <c r="O132" s="237">
        <f t="shared" si="18"/>
        <v>70221.600000000006</v>
      </c>
      <c r="P132" s="238">
        <f t="shared" si="19"/>
        <v>0</v>
      </c>
    </row>
    <row r="133" spans="1:16" ht="15" hidden="1" customHeight="1" x14ac:dyDescent="0.25">
      <c r="A133" s="313">
        <v>292</v>
      </c>
      <c r="B133" s="197" t="s">
        <v>44</v>
      </c>
      <c r="C133" s="197"/>
      <c r="D133" s="197"/>
      <c r="E133" s="202"/>
      <c r="F133" s="202"/>
      <c r="G133" s="202"/>
      <c r="H133" s="202"/>
      <c r="I133" s="202"/>
      <c r="J133" s="202"/>
      <c r="K133" s="202"/>
      <c r="L133" s="202"/>
      <c r="M133" s="202">
        <f t="shared" si="17"/>
        <v>0</v>
      </c>
      <c r="N133" s="243">
        <f t="shared" si="17"/>
        <v>0</v>
      </c>
      <c r="O133" s="237">
        <f t="shared" si="18"/>
        <v>4000</v>
      </c>
      <c r="P133" s="238">
        <f t="shared" si="19"/>
        <v>49883.55</v>
      </c>
    </row>
    <row r="134" spans="1:16" ht="15" hidden="1" customHeight="1" x14ac:dyDescent="0.25">
      <c r="A134" s="313">
        <v>295</v>
      </c>
      <c r="B134" s="197" t="s">
        <v>45</v>
      </c>
      <c r="C134" s="197"/>
      <c r="D134" s="197"/>
      <c r="E134" s="202"/>
      <c r="F134" s="202"/>
      <c r="G134" s="202"/>
      <c r="H134" s="202"/>
      <c r="I134" s="202"/>
      <c r="J134" s="202"/>
      <c r="K134" s="202"/>
      <c r="L134" s="202"/>
      <c r="M134" s="202">
        <f t="shared" si="17"/>
        <v>0</v>
      </c>
      <c r="N134" s="243">
        <f t="shared" si="17"/>
        <v>0</v>
      </c>
      <c r="O134" s="237">
        <f t="shared" si="18"/>
        <v>84781.119999999995</v>
      </c>
      <c r="P134" s="238">
        <f t="shared" si="19"/>
        <v>7593666.3999999994</v>
      </c>
    </row>
    <row r="135" spans="1:16" ht="15" hidden="1" customHeight="1" x14ac:dyDescent="0.25">
      <c r="A135" s="313">
        <v>297</v>
      </c>
      <c r="B135" s="197" t="s">
        <v>46</v>
      </c>
      <c r="C135" s="197"/>
      <c r="D135" s="197"/>
      <c r="E135" s="202"/>
      <c r="F135" s="202"/>
      <c r="G135" s="202"/>
      <c r="H135" s="202"/>
      <c r="I135" s="202"/>
      <c r="J135" s="202"/>
      <c r="K135" s="202"/>
      <c r="L135" s="202"/>
      <c r="M135" s="202">
        <f t="shared" si="17"/>
        <v>0</v>
      </c>
      <c r="N135" s="243">
        <f t="shared" si="17"/>
        <v>0</v>
      </c>
      <c r="O135" s="237">
        <f t="shared" si="18"/>
        <v>8320550.96</v>
      </c>
      <c r="P135" s="238">
        <f t="shared" si="19"/>
        <v>21727.1</v>
      </c>
    </row>
    <row r="136" spans="1:16" ht="15" hidden="1" customHeight="1" x14ac:dyDescent="0.25">
      <c r="A136" s="313">
        <v>298</v>
      </c>
      <c r="B136" s="201" t="s">
        <v>47</v>
      </c>
      <c r="C136" s="201"/>
      <c r="D136" s="201"/>
      <c r="E136" s="202"/>
      <c r="F136" s="202"/>
      <c r="G136" s="202"/>
      <c r="H136" s="202"/>
      <c r="I136" s="202"/>
      <c r="J136" s="202"/>
      <c r="K136" s="202"/>
      <c r="L136" s="202"/>
      <c r="M136" s="202">
        <f t="shared" si="17"/>
        <v>0</v>
      </c>
      <c r="N136" s="243">
        <f t="shared" si="17"/>
        <v>0</v>
      </c>
      <c r="O136" s="237">
        <f t="shared" si="18"/>
        <v>20731.62</v>
      </c>
      <c r="P136" s="238">
        <f t="shared" si="19"/>
        <v>221407.29</v>
      </c>
    </row>
    <row r="137" spans="1:16" ht="15" hidden="1" customHeight="1" x14ac:dyDescent="0.25">
      <c r="A137" s="313">
        <v>299</v>
      </c>
      <c r="B137" s="201" t="s">
        <v>48</v>
      </c>
      <c r="C137" s="201"/>
      <c r="D137" s="201"/>
      <c r="E137" s="202"/>
      <c r="F137" s="220"/>
      <c r="G137" s="220"/>
      <c r="H137" s="220"/>
      <c r="I137" s="202"/>
      <c r="J137" s="220"/>
      <c r="K137" s="202"/>
      <c r="L137" s="220"/>
      <c r="M137" s="202">
        <f t="shared" si="17"/>
        <v>0</v>
      </c>
      <c r="N137" s="243">
        <f t="shared" si="17"/>
        <v>0</v>
      </c>
      <c r="O137" s="237">
        <f t="shared" si="18"/>
        <v>200000</v>
      </c>
      <c r="P137" s="238">
        <f t="shared" si="19"/>
        <v>69850.5</v>
      </c>
    </row>
    <row r="138" spans="1:16" ht="15.75" hidden="1" customHeight="1" thickBot="1" x14ac:dyDescent="0.3">
      <c r="A138" s="315">
        <v>323</v>
      </c>
      <c r="B138" s="247" t="s">
        <v>49</v>
      </c>
      <c r="C138" s="247"/>
      <c r="D138" s="247"/>
      <c r="E138" s="220"/>
      <c r="F138" s="220"/>
      <c r="G138" s="220"/>
      <c r="H138" s="220"/>
      <c r="I138" s="220"/>
      <c r="J138" s="220"/>
      <c r="K138" s="220"/>
      <c r="L138" s="220"/>
      <c r="M138" s="220">
        <f t="shared" si="17"/>
        <v>0</v>
      </c>
      <c r="N138" s="245">
        <f t="shared" si="17"/>
        <v>0</v>
      </c>
      <c r="O138" s="248">
        <f t="shared" si="18"/>
        <v>160000</v>
      </c>
      <c r="P138" s="249">
        <f t="shared" si="19"/>
        <v>0</v>
      </c>
    </row>
    <row r="139" spans="1:16" ht="16.5" hidden="1" customHeight="1" thickBot="1" x14ac:dyDescent="0.3">
      <c r="A139" s="250"/>
      <c r="B139" s="251" t="s">
        <v>84</v>
      </c>
      <c r="C139" s="251"/>
      <c r="D139" s="251"/>
      <c r="E139" s="252">
        <f t="shared" ref="E139:P139" si="20">SUM(E117:E138)</f>
        <v>0</v>
      </c>
      <c r="F139" s="252">
        <f t="shared" si="20"/>
        <v>0</v>
      </c>
      <c r="G139" s="252">
        <f t="shared" si="20"/>
        <v>0</v>
      </c>
      <c r="H139" s="252">
        <f t="shared" si="20"/>
        <v>0</v>
      </c>
      <c r="I139" s="252">
        <f t="shared" si="20"/>
        <v>0</v>
      </c>
      <c r="J139" s="252">
        <f t="shared" si="20"/>
        <v>0</v>
      </c>
      <c r="K139" s="252">
        <f t="shared" si="20"/>
        <v>0</v>
      </c>
      <c r="L139" s="252">
        <f t="shared" si="20"/>
        <v>0</v>
      </c>
      <c r="M139" s="252">
        <f t="shared" si="20"/>
        <v>0</v>
      </c>
      <c r="N139" s="253">
        <f t="shared" si="20"/>
        <v>0</v>
      </c>
      <c r="O139" s="253">
        <f t="shared" si="20"/>
        <v>12301651.52</v>
      </c>
      <c r="P139" s="254">
        <f t="shared" si="20"/>
        <v>10640784.849999998</v>
      </c>
    </row>
    <row r="140" spans="1:16" ht="16.5" hidden="1" customHeight="1" thickBot="1" x14ac:dyDescent="0.3">
      <c r="A140" s="212"/>
      <c r="B140" s="209" t="s">
        <v>73</v>
      </c>
      <c r="C140" s="209"/>
      <c r="D140" s="209"/>
      <c r="E140" s="214">
        <f t="shared" ref="E140:P140" si="21">+E139+E114</f>
        <v>0</v>
      </c>
      <c r="F140" s="214">
        <f t="shared" si="21"/>
        <v>0</v>
      </c>
      <c r="G140" s="214">
        <f t="shared" si="21"/>
        <v>0</v>
      </c>
      <c r="H140" s="214">
        <f t="shared" si="21"/>
        <v>0</v>
      </c>
      <c r="I140" s="214">
        <f t="shared" si="21"/>
        <v>0</v>
      </c>
      <c r="J140" s="214">
        <f t="shared" si="21"/>
        <v>0</v>
      </c>
      <c r="K140" s="214">
        <f t="shared" si="21"/>
        <v>0</v>
      </c>
      <c r="L140" s="214">
        <f t="shared" si="21"/>
        <v>0</v>
      </c>
      <c r="M140" s="214">
        <f t="shared" si="21"/>
        <v>0</v>
      </c>
      <c r="N140" s="255">
        <f t="shared" si="21"/>
        <v>0</v>
      </c>
      <c r="O140" s="255">
        <f t="shared" si="21"/>
        <v>33940856.060000002</v>
      </c>
      <c r="P140" s="256">
        <f t="shared" si="21"/>
        <v>32521568.129999999</v>
      </c>
    </row>
    <row r="141" spans="1:16" ht="15.75" hidden="1" x14ac:dyDescent="0.3">
      <c r="A141" s="74"/>
      <c r="B141" s="79"/>
      <c r="C141" s="79"/>
      <c r="D141" s="79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1"/>
      <c r="P141" s="1"/>
    </row>
    <row r="142" spans="1:16" ht="15.75" hidden="1" x14ac:dyDescent="0.3">
      <c r="A142" s="74"/>
      <c r="B142" s="79"/>
      <c r="C142" s="79"/>
      <c r="D142" s="79"/>
      <c r="E142" s="80"/>
      <c r="F142" s="80"/>
      <c r="G142" s="80"/>
      <c r="H142" s="80"/>
      <c r="I142" s="80"/>
      <c r="J142" s="80"/>
      <c r="K142" s="80"/>
      <c r="L142" s="80"/>
      <c r="M142" s="80"/>
      <c r="N142" s="80"/>
    </row>
    <row r="143" spans="1:16" ht="15.75" hidden="1" x14ac:dyDescent="0.3">
      <c r="A143" s="74"/>
      <c r="B143" s="79"/>
      <c r="C143" s="79"/>
      <c r="D143" s="79"/>
      <c r="E143" s="80"/>
      <c r="F143" s="80"/>
      <c r="G143" s="80"/>
      <c r="H143" s="80"/>
      <c r="I143" s="80"/>
      <c r="J143" s="80"/>
      <c r="K143" s="80"/>
      <c r="L143" s="80"/>
      <c r="M143" s="80"/>
      <c r="N143" s="80"/>
    </row>
    <row r="144" spans="1:16" ht="15.75" hidden="1" x14ac:dyDescent="0.3">
      <c r="A144" s="74"/>
      <c r="B144" s="79"/>
      <c r="C144" s="79"/>
      <c r="D144" s="79"/>
      <c r="E144" s="80"/>
      <c r="F144" s="80"/>
      <c r="G144" s="80"/>
      <c r="H144" s="80"/>
      <c r="I144" s="80"/>
      <c r="J144" s="80"/>
      <c r="K144" s="80"/>
      <c r="L144" s="80"/>
      <c r="M144" s="80"/>
      <c r="N144" s="80"/>
    </row>
    <row r="145" spans="1:14" ht="15.75" hidden="1" x14ac:dyDescent="0.3">
      <c r="A145" s="74"/>
      <c r="B145" s="79"/>
      <c r="C145" s="79"/>
      <c r="D145" s="79"/>
      <c r="E145" s="80"/>
      <c r="F145" s="80"/>
      <c r="G145" s="80"/>
      <c r="H145" s="80"/>
      <c r="I145" s="80"/>
      <c r="J145" s="80"/>
      <c r="K145" s="80"/>
      <c r="L145" s="80"/>
      <c r="M145" s="80"/>
      <c r="N145" s="80"/>
    </row>
    <row r="146" spans="1:14" ht="15.75" hidden="1" x14ac:dyDescent="0.3">
      <c r="A146" s="74"/>
      <c r="B146" s="79"/>
      <c r="C146" s="79"/>
      <c r="D146" s="79"/>
      <c r="E146" s="80"/>
      <c r="F146" s="80"/>
      <c r="G146" s="80"/>
      <c r="H146" s="80"/>
      <c r="I146" s="80"/>
      <c r="J146" s="80"/>
      <c r="K146" s="80"/>
      <c r="L146" s="80"/>
      <c r="M146" s="80"/>
      <c r="N146" s="80"/>
    </row>
    <row r="147" spans="1:14" ht="15.75" hidden="1" x14ac:dyDescent="0.3">
      <c r="A147" s="74"/>
      <c r="B147" s="79"/>
      <c r="C147" s="79"/>
      <c r="D147" s="79"/>
      <c r="E147" s="80"/>
      <c r="F147" s="80"/>
      <c r="G147" s="80"/>
      <c r="H147" s="80"/>
      <c r="I147" s="80"/>
      <c r="J147" s="80"/>
      <c r="K147" s="80"/>
      <c r="L147" s="80"/>
      <c r="M147" s="80"/>
      <c r="N147" s="80"/>
    </row>
    <row r="148" spans="1:14" ht="15.75" hidden="1" x14ac:dyDescent="0.3">
      <c r="A148" s="74"/>
      <c r="B148" s="79"/>
      <c r="C148" s="79"/>
      <c r="D148" s="79"/>
      <c r="E148" s="80"/>
      <c r="F148" s="80"/>
      <c r="G148" s="80"/>
      <c r="H148" s="80"/>
      <c r="I148" s="80"/>
      <c r="J148" s="80"/>
      <c r="K148" s="80"/>
      <c r="L148" s="80"/>
      <c r="M148" s="80"/>
      <c r="N148" s="80"/>
    </row>
    <row r="149" spans="1:14" ht="15.75" hidden="1" x14ac:dyDescent="0.3">
      <c r="A149" s="74"/>
      <c r="B149" s="79"/>
      <c r="C149" s="79"/>
      <c r="D149" s="79"/>
      <c r="E149" s="80"/>
      <c r="F149" s="80"/>
      <c r="G149" s="80"/>
      <c r="H149" s="80"/>
      <c r="I149" s="80"/>
      <c r="J149" s="80"/>
      <c r="K149" s="80"/>
      <c r="L149" s="80"/>
      <c r="M149" s="80"/>
      <c r="N149" s="80"/>
    </row>
    <row r="150" spans="1:14" ht="15.75" hidden="1" x14ac:dyDescent="0.3">
      <c r="A150" s="74"/>
      <c r="B150" s="79"/>
      <c r="C150" s="79"/>
      <c r="D150" s="79"/>
      <c r="E150" s="80"/>
      <c r="F150" s="80"/>
      <c r="G150" s="80"/>
      <c r="H150" s="80"/>
      <c r="I150" s="80"/>
      <c r="J150" s="80"/>
      <c r="K150" s="80"/>
      <c r="L150" s="80"/>
      <c r="M150" s="80"/>
      <c r="N150" s="80"/>
    </row>
    <row r="151" spans="1:14" ht="15.75" hidden="1" x14ac:dyDescent="0.3">
      <c r="A151" s="74"/>
      <c r="B151" s="79"/>
      <c r="C151" s="79"/>
      <c r="D151" s="79"/>
      <c r="E151" s="80"/>
      <c r="F151" s="80"/>
      <c r="G151" s="80"/>
      <c r="H151" s="80"/>
      <c r="I151" s="80"/>
      <c r="J151" s="80"/>
      <c r="K151" s="80"/>
      <c r="L151" s="80"/>
      <c r="M151" s="80"/>
      <c r="N151" s="80"/>
    </row>
    <row r="152" spans="1:14" ht="15.75" hidden="1" x14ac:dyDescent="0.3">
      <c r="A152" s="74"/>
      <c r="B152" s="79"/>
      <c r="C152" s="79"/>
      <c r="D152" s="79"/>
      <c r="E152" s="80"/>
      <c r="F152" s="80"/>
      <c r="G152" s="80"/>
      <c r="H152" s="80"/>
      <c r="I152" s="80"/>
      <c r="J152" s="80"/>
      <c r="K152" s="80"/>
      <c r="L152" s="80"/>
      <c r="M152" s="80"/>
      <c r="N152" s="80"/>
    </row>
    <row r="153" spans="1:14" ht="15.75" hidden="1" x14ac:dyDescent="0.3">
      <c r="A153" s="74"/>
      <c r="B153" s="79"/>
      <c r="C153" s="79"/>
      <c r="D153" s="79"/>
      <c r="E153" s="80"/>
      <c r="F153" s="80"/>
      <c r="G153" s="80"/>
      <c r="H153" s="80"/>
      <c r="I153" s="80"/>
      <c r="J153" s="80"/>
      <c r="K153" s="80"/>
      <c r="L153" s="80"/>
      <c r="M153" s="80"/>
      <c r="N153" s="80"/>
    </row>
    <row r="154" spans="1:14" ht="15.75" hidden="1" x14ac:dyDescent="0.3">
      <c r="A154" s="74"/>
      <c r="B154" s="79"/>
      <c r="C154" s="79"/>
      <c r="D154" s="79"/>
      <c r="E154" s="80"/>
      <c r="F154" s="80"/>
      <c r="G154" s="80"/>
      <c r="H154" s="80"/>
      <c r="I154" s="80"/>
      <c r="J154" s="80"/>
      <c r="K154" s="80"/>
      <c r="L154" s="80"/>
      <c r="M154" s="80"/>
      <c r="N154" s="80"/>
    </row>
    <row r="155" spans="1:14" ht="15.75" hidden="1" x14ac:dyDescent="0.3">
      <c r="A155" s="74"/>
      <c r="B155" s="79"/>
      <c r="C155" s="79"/>
      <c r="D155" s="79"/>
      <c r="E155" s="80"/>
      <c r="F155" s="80"/>
      <c r="G155" s="80"/>
      <c r="H155" s="80"/>
      <c r="I155" s="80"/>
      <c r="J155" s="80"/>
      <c r="K155" s="80"/>
      <c r="L155" s="80"/>
      <c r="M155" s="80"/>
      <c r="N155" s="80"/>
    </row>
    <row r="156" spans="1:14" ht="15.75" hidden="1" x14ac:dyDescent="0.3">
      <c r="A156" s="74"/>
      <c r="B156" s="79"/>
      <c r="C156" s="79"/>
      <c r="D156" s="79"/>
      <c r="E156" s="80"/>
      <c r="F156" s="80"/>
      <c r="G156" s="80"/>
      <c r="H156" s="80"/>
      <c r="I156" s="80"/>
      <c r="J156" s="80"/>
      <c r="K156" s="80"/>
      <c r="L156" s="80"/>
      <c r="M156" s="80"/>
      <c r="N156" s="80"/>
    </row>
    <row r="157" spans="1:14" ht="15.75" hidden="1" x14ac:dyDescent="0.3">
      <c r="A157" s="74"/>
      <c r="B157" s="79"/>
      <c r="C157" s="79"/>
      <c r="D157" s="79"/>
      <c r="E157" s="80"/>
      <c r="F157" s="80"/>
      <c r="G157" s="80"/>
      <c r="H157" s="80"/>
      <c r="I157" s="80"/>
      <c r="J157" s="80"/>
      <c r="K157" s="80"/>
      <c r="L157" s="80"/>
      <c r="M157" s="80"/>
      <c r="N157" s="80"/>
    </row>
    <row r="158" spans="1:14" ht="15.75" hidden="1" x14ac:dyDescent="0.3">
      <c r="A158" s="74"/>
      <c r="B158" s="79"/>
      <c r="C158" s="79"/>
      <c r="D158" s="79"/>
      <c r="E158" s="80"/>
      <c r="F158" s="80"/>
      <c r="G158" s="80"/>
      <c r="H158" s="80"/>
      <c r="I158" s="80"/>
      <c r="J158" s="80"/>
      <c r="K158" s="80"/>
      <c r="L158" s="80"/>
      <c r="M158" s="80"/>
      <c r="N158" s="80"/>
    </row>
    <row r="159" spans="1:14" ht="15.75" hidden="1" x14ac:dyDescent="0.3">
      <c r="A159" s="74"/>
      <c r="B159" s="79"/>
      <c r="C159" s="79"/>
      <c r="D159" s="79"/>
      <c r="E159" s="80"/>
      <c r="F159" s="80"/>
      <c r="G159" s="80"/>
      <c r="H159" s="80"/>
      <c r="I159" s="80"/>
      <c r="J159" s="80"/>
      <c r="K159" s="80"/>
      <c r="L159" s="80"/>
      <c r="M159" s="80"/>
      <c r="N159" s="80"/>
    </row>
    <row r="160" spans="1:14" ht="15.75" hidden="1" x14ac:dyDescent="0.3">
      <c r="A160" s="74"/>
      <c r="B160" s="79"/>
      <c r="C160" s="79"/>
      <c r="D160" s="79"/>
      <c r="E160" s="80"/>
      <c r="F160" s="80"/>
      <c r="G160" s="80"/>
      <c r="H160" s="80"/>
      <c r="I160" s="80"/>
      <c r="J160" s="80"/>
      <c r="K160" s="80"/>
      <c r="L160" s="80"/>
      <c r="M160" s="80"/>
      <c r="N160" s="80"/>
    </row>
    <row r="161" spans="1:14" ht="15.75" hidden="1" x14ac:dyDescent="0.3">
      <c r="A161" s="74"/>
      <c r="B161" s="79"/>
      <c r="C161" s="79"/>
      <c r="D161" s="79"/>
      <c r="E161" s="80"/>
      <c r="F161" s="80"/>
      <c r="G161" s="80"/>
      <c r="H161" s="80"/>
      <c r="I161" s="80"/>
      <c r="J161" s="80"/>
      <c r="K161" s="80"/>
      <c r="L161" s="80"/>
      <c r="M161" s="80"/>
      <c r="N161" s="80"/>
    </row>
    <row r="162" spans="1:14" ht="15.75" hidden="1" x14ac:dyDescent="0.3">
      <c r="A162" s="74"/>
      <c r="B162" s="79"/>
      <c r="C162" s="79"/>
      <c r="D162" s="79"/>
      <c r="E162" s="80"/>
      <c r="F162" s="80"/>
      <c r="G162" s="80"/>
      <c r="H162" s="80"/>
      <c r="I162" s="80"/>
      <c r="J162" s="80"/>
      <c r="K162" s="80"/>
      <c r="L162" s="80"/>
      <c r="M162" s="80"/>
      <c r="N162" s="80"/>
    </row>
    <row r="163" spans="1:14" ht="15.75" hidden="1" x14ac:dyDescent="0.3">
      <c r="A163" s="74"/>
      <c r="B163" s="79"/>
      <c r="C163" s="79"/>
      <c r="D163" s="79"/>
      <c r="E163" s="80"/>
      <c r="F163" s="80"/>
      <c r="G163" s="80"/>
      <c r="H163" s="80"/>
      <c r="I163" s="80"/>
      <c r="J163" s="80"/>
      <c r="K163" s="80"/>
      <c r="L163" s="80"/>
      <c r="M163" s="80"/>
      <c r="N163" s="80"/>
    </row>
    <row r="164" spans="1:14" hidden="1" x14ac:dyDescent="0.25">
      <c r="A164" s="74"/>
      <c r="B164" s="316" t="s">
        <v>177</v>
      </c>
      <c r="C164" s="316"/>
      <c r="D164" s="316"/>
      <c r="E164" s="74"/>
      <c r="F164" s="74"/>
      <c r="G164" s="74"/>
      <c r="H164" s="74"/>
      <c r="I164" s="74"/>
      <c r="J164" s="74"/>
      <c r="K164" s="74"/>
      <c r="L164" s="74"/>
      <c r="M164" s="74"/>
      <c r="N164" s="74"/>
    </row>
    <row r="165" spans="1:14" ht="15.75" hidden="1" x14ac:dyDescent="0.3">
      <c r="A165" s="317" t="s">
        <v>62</v>
      </c>
      <c r="B165" s="317" t="s">
        <v>77</v>
      </c>
      <c r="C165" s="317"/>
      <c r="D165" s="317"/>
      <c r="E165" s="382" t="s">
        <v>85</v>
      </c>
      <c r="F165" s="382"/>
      <c r="G165" s="74"/>
      <c r="H165" s="74"/>
      <c r="I165" s="74"/>
      <c r="J165" s="74"/>
      <c r="K165" s="74"/>
      <c r="L165" s="74"/>
      <c r="M165" s="74"/>
      <c r="N165" s="74"/>
    </row>
    <row r="166" spans="1:14" ht="15.75" hidden="1" x14ac:dyDescent="0.3">
      <c r="A166" s="317"/>
      <c r="B166" s="66"/>
      <c r="C166" s="66"/>
      <c r="D166" s="66"/>
      <c r="E166" s="317" t="s">
        <v>86</v>
      </c>
      <c r="F166" s="317" t="s">
        <v>87</v>
      </c>
      <c r="G166" s="74"/>
      <c r="H166" s="74"/>
      <c r="I166" s="74"/>
      <c r="J166" s="74"/>
      <c r="K166" s="74"/>
      <c r="L166" s="74"/>
      <c r="M166" s="74"/>
      <c r="N166" s="74"/>
    </row>
    <row r="167" spans="1:14" ht="15.75" hidden="1" x14ac:dyDescent="0.3">
      <c r="A167" s="318" t="s">
        <v>21</v>
      </c>
      <c r="B167" s="66" t="s">
        <v>66</v>
      </c>
      <c r="C167" s="66"/>
      <c r="D167" s="66"/>
      <c r="E167" s="69">
        <f>+M21+M63+M114</f>
        <v>21639204.539999999</v>
      </c>
      <c r="F167" s="69">
        <f>+N21+N63+N114</f>
        <v>21880783.279999997</v>
      </c>
      <c r="G167" s="227"/>
      <c r="H167" s="319"/>
      <c r="I167" s="74"/>
      <c r="J167" s="74"/>
      <c r="K167" s="74"/>
      <c r="L167" s="74"/>
      <c r="M167" s="74"/>
      <c r="N167" s="74"/>
    </row>
    <row r="168" spans="1:14" ht="15.75" hidden="1" x14ac:dyDescent="0.3">
      <c r="A168" s="68"/>
      <c r="B168" s="66"/>
      <c r="C168" s="66"/>
      <c r="D168" s="66"/>
      <c r="E168" s="68"/>
      <c r="F168" s="67"/>
      <c r="G168" s="320"/>
      <c r="H168" s="320"/>
      <c r="I168" s="227"/>
      <c r="J168" s="74"/>
      <c r="K168" s="74"/>
      <c r="L168" s="74"/>
      <c r="M168" s="74"/>
      <c r="N168" s="74"/>
    </row>
    <row r="169" spans="1:14" ht="15.75" hidden="1" x14ac:dyDescent="0.3">
      <c r="A169" s="68"/>
      <c r="B169" s="66" t="s">
        <v>24</v>
      </c>
      <c r="C169" s="66"/>
      <c r="D169" s="66"/>
      <c r="E169" s="69"/>
      <c r="F169" s="69"/>
      <c r="G169" s="321"/>
      <c r="H169" s="321"/>
      <c r="I169" s="74"/>
      <c r="J169" s="74"/>
      <c r="K169" s="74"/>
      <c r="L169" s="74"/>
      <c r="M169" s="74"/>
      <c r="N169" s="74"/>
    </row>
    <row r="170" spans="1:14" hidden="1" x14ac:dyDescent="0.25">
      <c r="A170" s="322">
        <v>111</v>
      </c>
      <c r="B170" s="70" t="s">
        <v>25</v>
      </c>
      <c r="C170" s="70"/>
      <c r="D170" s="70"/>
      <c r="E170" s="71">
        <f t="shared" ref="E170:F185" si="22">+M24+M66+M117</f>
        <v>490000</v>
      </c>
      <c r="F170" s="71">
        <f t="shared" si="22"/>
        <v>437323.79000000004</v>
      </c>
      <c r="G170" s="227"/>
      <c r="H170" s="319"/>
      <c r="I170" s="74"/>
      <c r="J170" s="74"/>
      <c r="K170" s="74"/>
      <c r="L170" s="74"/>
      <c r="M170" s="74"/>
      <c r="N170" s="74"/>
    </row>
    <row r="171" spans="1:14" hidden="1" x14ac:dyDescent="0.25">
      <c r="A171" s="322">
        <v>113</v>
      </c>
      <c r="B171" s="70" t="s">
        <v>26</v>
      </c>
      <c r="C171" s="70"/>
      <c r="D171" s="70"/>
      <c r="E171" s="71">
        <f t="shared" si="22"/>
        <v>57975</v>
      </c>
      <c r="F171" s="71">
        <f t="shared" si="22"/>
        <v>54552.45</v>
      </c>
      <c r="G171" s="227"/>
      <c r="H171" s="319"/>
      <c r="I171" s="74"/>
      <c r="J171" s="74"/>
      <c r="K171" s="74"/>
      <c r="L171" s="74"/>
      <c r="M171" s="74"/>
      <c r="N171" s="74"/>
    </row>
    <row r="172" spans="1:14" hidden="1" x14ac:dyDescent="0.25">
      <c r="A172" s="322">
        <v>122</v>
      </c>
      <c r="B172" s="70" t="s">
        <v>27</v>
      </c>
      <c r="C172" s="70"/>
      <c r="D172" s="70"/>
      <c r="E172" s="71">
        <f t="shared" si="22"/>
        <v>34041</v>
      </c>
      <c r="F172" s="71">
        <f t="shared" si="22"/>
        <v>43433.5</v>
      </c>
      <c r="G172" s="227"/>
      <c r="H172" s="319"/>
      <c r="I172" s="74"/>
      <c r="J172" s="74"/>
      <c r="K172" s="74"/>
      <c r="L172" s="74"/>
      <c r="M172" s="74"/>
      <c r="N172" s="74"/>
    </row>
    <row r="173" spans="1:14" hidden="1" x14ac:dyDescent="0.25">
      <c r="A173" s="322">
        <v>163</v>
      </c>
      <c r="B173" s="70" t="s">
        <v>28</v>
      </c>
      <c r="C173" s="70"/>
      <c r="D173" s="70"/>
      <c r="E173" s="71">
        <f t="shared" si="22"/>
        <v>606691</v>
      </c>
      <c r="F173" s="71">
        <f t="shared" si="22"/>
        <v>168349</v>
      </c>
      <c r="G173" s="227"/>
      <c r="H173" s="319"/>
      <c r="I173" s="74"/>
      <c r="J173" s="74"/>
      <c r="K173" s="74"/>
      <c r="L173" s="74"/>
      <c r="M173" s="74"/>
      <c r="N173" s="74"/>
    </row>
    <row r="174" spans="1:14" hidden="1" x14ac:dyDescent="0.25">
      <c r="A174" s="322">
        <v>169</v>
      </c>
      <c r="B174" s="70" t="s">
        <v>70</v>
      </c>
      <c r="C174" s="70"/>
      <c r="D174" s="70"/>
      <c r="E174" s="71">
        <f t="shared" si="22"/>
        <v>33815</v>
      </c>
      <c r="F174" s="71">
        <f t="shared" si="22"/>
        <v>4850</v>
      </c>
      <c r="G174" s="227"/>
      <c r="H174" s="319"/>
      <c r="I174" s="74"/>
      <c r="J174" s="74"/>
      <c r="K174" s="74"/>
      <c r="L174" s="74"/>
      <c r="M174" s="74"/>
      <c r="N174" s="74"/>
    </row>
    <row r="175" spans="1:14" hidden="1" x14ac:dyDescent="0.25">
      <c r="A175" s="322">
        <v>171</v>
      </c>
      <c r="B175" s="70" t="s">
        <v>71</v>
      </c>
      <c r="C175" s="70"/>
      <c r="D175" s="70"/>
      <c r="E175" s="71">
        <f t="shared" si="22"/>
        <v>32810</v>
      </c>
      <c r="F175" s="71">
        <f t="shared" si="22"/>
        <v>9800</v>
      </c>
      <c r="G175" s="227"/>
      <c r="H175" s="319"/>
      <c r="I175" s="74"/>
      <c r="J175" s="74"/>
      <c r="K175" s="74"/>
      <c r="L175" s="74"/>
      <c r="M175" s="74"/>
      <c r="N175" s="74"/>
    </row>
    <row r="176" spans="1:14" hidden="1" x14ac:dyDescent="0.25">
      <c r="A176" s="322">
        <v>174</v>
      </c>
      <c r="B176" s="70" t="s">
        <v>31</v>
      </c>
      <c r="C176" s="70"/>
      <c r="D176" s="70"/>
      <c r="E176" s="71">
        <f t="shared" si="22"/>
        <v>57365</v>
      </c>
      <c r="F176" s="71">
        <f t="shared" si="22"/>
        <v>19975</v>
      </c>
      <c r="G176" s="227"/>
      <c r="H176" s="319"/>
      <c r="I176" s="74"/>
      <c r="J176" s="74"/>
      <c r="K176" s="74"/>
      <c r="L176" s="74"/>
      <c r="M176" s="74"/>
      <c r="N176" s="74"/>
    </row>
    <row r="177" spans="1:14" hidden="1" x14ac:dyDescent="0.25">
      <c r="A177" s="322">
        <v>182</v>
      </c>
      <c r="B177" s="70" t="s">
        <v>32</v>
      </c>
      <c r="C177" s="70"/>
      <c r="D177" s="70"/>
      <c r="E177" s="71">
        <f t="shared" si="22"/>
        <v>369200</v>
      </c>
      <c r="F177" s="71">
        <f t="shared" si="22"/>
        <v>376300</v>
      </c>
      <c r="G177" s="227"/>
      <c r="H177" s="319"/>
      <c r="I177" s="74"/>
      <c r="J177" s="74"/>
      <c r="K177" s="74"/>
      <c r="L177" s="74"/>
      <c r="M177" s="74"/>
      <c r="N177" s="74"/>
    </row>
    <row r="178" spans="1:14" hidden="1" x14ac:dyDescent="0.25">
      <c r="A178" s="322">
        <v>197</v>
      </c>
      <c r="B178" s="70" t="s">
        <v>33</v>
      </c>
      <c r="C178" s="70"/>
      <c r="D178" s="70"/>
      <c r="E178" s="71">
        <f t="shared" si="22"/>
        <v>260000</v>
      </c>
      <c r="F178" s="71">
        <f t="shared" si="22"/>
        <v>156000</v>
      </c>
      <c r="G178" s="227"/>
      <c r="H178" s="319"/>
      <c r="I178" s="74"/>
      <c r="J178" s="74"/>
      <c r="K178" s="74"/>
      <c r="L178" s="74"/>
      <c r="M178" s="74"/>
      <c r="N178" s="74"/>
    </row>
    <row r="179" spans="1:14" hidden="1" x14ac:dyDescent="0.25">
      <c r="A179" s="322">
        <v>199</v>
      </c>
      <c r="B179" s="70" t="s">
        <v>34</v>
      </c>
      <c r="C179" s="70"/>
      <c r="D179" s="70"/>
      <c r="E179" s="71">
        <f t="shared" si="22"/>
        <v>334990.59999999998</v>
      </c>
      <c r="F179" s="71">
        <f t="shared" si="22"/>
        <v>250002.14</v>
      </c>
      <c r="G179" s="227"/>
      <c r="H179" s="319"/>
      <c r="I179" s="74"/>
      <c r="J179" s="74"/>
      <c r="K179" s="74"/>
      <c r="L179" s="74"/>
      <c r="M179" s="74"/>
      <c r="N179" s="74"/>
    </row>
    <row r="180" spans="1:14" hidden="1" x14ac:dyDescent="0.25">
      <c r="A180" s="322">
        <v>261</v>
      </c>
      <c r="B180" s="70" t="s">
        <v>37</v>
      </c>
      <c r="C180" s="70"/>
      <c r="D180" s="70"/>
      <c r="E180" s="71">
        <f t="shared" si="22"/>
        <v>451624.42000000004</v>
      </c>
      <c r="F180" s="71">
        <f t="shared" si="22"/>
        <v>266008.88</v>
      </c>
      <c r="G180" s="227"/>
      <c r="H180" s="319"/>
      <c r="I180" s="74"/>
      <c r="J180" s="74"/>
      <c r="K180" s="74"/>
      <c r="L180" s="74"/>
      <c r="M180" s="74"/>
      <c r="N180" s="74"/>
    </row>
    <row r="181" spans="1:14" hidden="1" x14ac:dyDescent="0.25">
      <c r="A181" s="322">
        <v>262</v>
      </c>
      <c r="B181" s="70" t="s">
        <v>38</v>
      </c>
      <c r="C181" s="70"/>
      <c r="D181" s="70"/>
      <c r="E181" s="71">
        <f t="shared" si="22"/>
        <v>4800</v>
      </c>
      <c r="F181" s="71">
        <f t="shared" si="22"/>
        <v>0</v>
      </c>
      <c r="G181" s="227"/>
      <c r="H181" s="319"/>
      <c r="I181" s="74"/>
      <c r="J181" s="74"/>
      <c r="K181" s="74"/>
      <c r="L181" s="74"/>
      <c r="M181" s="74"/>
      <c r="N181" s="74"/>
    </row>
    <row r="182" spans="1:14" hidden="1" x14ac:dyDescent="0.25">
      <c r="A182" s="322">
        <v>266</v>
      </c>
      <c r="B182" s="70" t="s">
        <v>39</v>
      </c>
      <c r="C182" s="70"/>
      <c r="D182" s="70"/>
      <c r="E182" s="71">
        <f t="shared" si="22"/>
        <v>700054.2</v>
      </c>
      <c r="F182" s="71">
        <f t="shared" si="22"/>
        <v>813818.5</v>
      </c>
      <c r="G182" s="227"/>
      <c r="H182" s="319"/>
      <c r="I182" s="74"/>
      <c r="J182" s="74"/>
      <c r="K182" s="74"/>
      <c r="L182" s="74"/>
      <c r="M182" s="74"/>
      <c r="N182" s="74"/>
    </row>
    <row r="183" spans="1:14" hidden="1" x14ac:dyDescent="0.25">
      <c r="A183" s="322">
        <v>267</v>
      </c>
      <c r="B183" s="70" t="s">
        <v>40</v>
      </c>
      <c r="C183" s="70"/>
      <c r="D183" s="70"/>
      <c r="E183" s="71">
        <f t="shared" si="22"/>
        <v>8000</v>
      </c>
      <c r="F183" s="71">
        <f t="shared" si="22"/>
        <v>0</v>
      </c>
      <c r="G183" s="227"/>
      <c r="H183" s="319"/>
      <c r="I183" s="74"/>
      <c r="J183" s="74"/>
      <c r="K183" s="74"/>
      <c r="L183" s="74"/>
      <c r="M183" s="74"/>
      <c r="N183" s="74"/>
    </row>
    <row r="184" spans="1:14" hidden="1" x14ac:dyDescent="0.25">
      <c r="A184" s="322">
        <v>268</v>
      </c>
      <c r="B184" s="70" t="s">
        <v>41</v>
      </c>
      <c r="C184" s="70"/>
      <c r="D184" s="70"/>
      <c r="E184" s="71">
        <f t="shared" si="22"/>
        <v>70221.600000000006</v>
      </c>
      <c r="F184" s="71">
        <f t="shared" si="22"/>
        <v>83836.75</v>
      </c>
      <c r="G184" s="227"/>
      <c r="H184" s="319"/>
      <c r="I184" s="74"/>
      <c r="J184" s="74"/>
      <c r="K184" s="74"/>
      <c r="L184" s="74"/>
      <c r="M184" s="74"/>
      <c r="N184" s="74"/>
    </row>
    <row r="185" spans="1:14" hidden="1" x14ac:dyDescent="0.25">
      <c r="A185" s="322">
        <v>269</v>
      </c>
      <c r="B185" s="70" t="s">
        <v>42</v>
      </c>
      <c r="C185" s="70"/>
      <c r="D185" s="70"/>
      <c r="E185" s="71">
        <f t="shared" si="22"/>
        <v>4000</v>
      </c>
      <c r="F185" s="71">
        <f t="shared" si="22"/>
        <v>0</v>
      </c>
      <c r="G185" s="227"/>
      <c r="H185" s="319"/>
      <c r="I185" s="74"/>
      <c r="J185" s="74"/>
      <c r="K185" s="74"/>
      <c r="L185" s="74"/>
      <c r="M185" s="74"/>
      <c r="N185" s="74"/>
    </row>
    <row r="186" spans="1:14" hidden="1" x14ac:dyDescent="0.25">
      <c r="A186" s="322">
        <v>292</v>
      </c>
      <c r="B186" s="70" t="s">
        <v>44</v>
      </c>
      <c r="C186" s="70"/>
      <c r="D186" s="70"/>
      <c r="E186" s="71">
        <f t="shared" ref="E186:F191" si="23">+M40+M82+M133</f>
        <v>84781.119999999995</v>
      </c>
      <c r="F186" s="71">
        <f t="shared" si="23"/>
        <v>49883.55</v>
      </c>
      <c r="G186" s="227"/>
      <c r="H186" s="319"/>
      <c r="I186" s="74"/>
      <c r="J186" s="74"/>
      <c r="K186" s="74"/>
      <c r="L186" s="74"/>
      <c r="M186" s="74"/>
      <c r="N186" s="74"/>
    </row>
    <row r="187" spans="1:14" hidden="1" x14ac:dyDescent="0.25">
      <c r="A187" s="322">
        <v>295</v>
      </c>
      <c r="B187" s="70" t="s">
        <v>45</v>
      </c>
      <c r="C187" s="70"/>
      <c r="D187" s="70"/>
      <c r="E187" s="71">
        <f t="shared" si="23"/>
        <v>8320550.96</v>
      </c>
      <c r="F187" s="71">
        <f t="shared" si="23"/>
        <v>7593666.3999999994</v>
      </c>
      <c r="G187" s="227"/>
      <c r="H187" s="319"/>
      <c r="I187" s="323"/>
      <c r="J187" s="74"/>
      <c r="K187" s="74"/>
      <c r="L187" s="74"/>
      <c r="M187" s="74"/>
      <c r="N187" s="74"/>
    </row>
    <row r="188" spans="1:14" hidden="1" x14ac:dyDescent="0.25">
      <c r="A188" s="322">
        <v>297</v>
      </c>
      <c r="B188" s="70" t="s">
        <v>46</v>
      </c>
      <c r="C188" s="70"/>
      <c r="D188" s="70"/>
      <c r="E188" s="71">
        <f t="shared" si="23"/>
        <v>20731.62</v>
      </c>
      <c r="F188" s="71">
        <f t="shared" si="23"/>
        <v>21727.1</v>
      </c>
      <c r="G188" s="227"/>
      <c r="H188" s="319"/>
      <c r="I188" s="74"/>
      <c r="J188" s="74"/>
      <c r="K188" s="74"/>
      <c r="L188" s="74"/>
      <c r="M188" s="74"/>
      <c r="N188" s="74"/>
    </row>
    <row r="189" spans="1:14" hidden="1" x14ac:dyDescent="0.25">
      <c r="A189" s="322">
        <v>298</v>
      </c>
      <c r="B189" s="70" t="s">
        <v>47</v>
      </c>
      <c r="C189" s="70"/>
      <c r="D189" s="70"/>
      <c r="E189" s="71">
        <f t="shared" si="23"/>
        <v>200000</v>
      </c>
      <c r="F189" s="71">
        <f t="shared" si="23"/>
        <v>221407.29</v>
      </c>
      <c r="G189" s="227"/>
      <c r="H189" s="319"/>
      <c r="I189" s="74"/>
      <c r="J189" s="74"/>
      <c r="K189" s="74"/>
      <c r="L189" s="74"/>
      <c r="M189" s="74"/>
      <c r="N189" s="74"/>
    </row>
    <row r="190" spans="1:14" hidden="1" x14ac:dyDescent="0.25">
      <c r="A190" s="322">
        <v>299</v>
      </c>
      <c r="B190" s="70" t="s">
        <v>48</v>
      </c>
      <c r="C190" s="70"/>
      <c r="D190" s="70"/>
      <c r="E190" s="71">
        <f t="shared" si="23"/>
        <v>160000</v>
      </c>
      <c r="F190" s="71">
        <f t="shared" si="23"/>
        <v>69850.5</v>
      </c>
      <c r="G190" s="227"/>
      <c r="H190" s="319"/>
      <c r="I190" s="74"/>
      <c r="J190" s="74"/>
      <c r="K190" s="74"/>
      <c r="L190" s="74"/>
      <c r="M190" s="74"/>
      <c r="N190" s="74"/>
    </row>
    <row r="191" spans="1:14" hidden="1" x14ac:dyDescent="0.25">
      <c r="A191" s="322">
        <v>323</v>
      </c>
      <c r="B191" s="70" t="s">
        <v>83</v>
      </c>
      <c r="C191" s="70"/>
      <c r="D191" s="70"/>
      <c r="E191" s="71">
        <f t="shared" si="23"/>
        <v>450778.32</v>
      </c>
      <c r="F191" s="71">
        <f t="shared" si="23"/>
        <v>0</v>
      </c>
      <c r="G191" s="227"/>
      <c r="H191" s="319"/>
      <c r="I191" s="74"/>
      <c r="J191" s="74"/>
      <c r="K191" s="74"/>
      <c r="L191" s="74"/>
      <c r="M191" s="74"/>
      <c r="N191" s="74"/>
    </row>
    <row r="192" spans="1:14" ht="15.75" hidden="1" x14ac:dyDescent="0.3">
      <c r="A192" s="92"/>
      <c r="B192" s="66" t="s">
        <v>84</v>
      </c>
      <c r="C192" s="66"/>
      <c r="D192" s="66"/>
      <c r="E192" s="69">
        <f>SUM(E170:E191)</f>
        <v>12752429.84</v>
      </c>
      <c r="F192" s="69">
        <f>SUM(F170:F191)</f>
        <v>10640784.849999998</v>
      </c>
      <c r="G192" s="74"/>
      <c r="H192" s="74"/>
      <c r="I192" s="74"/>
      <c r="J192" s="74"/>
      <c r="K192" s="74"/>
      <c r="L192" s="74"/>
      <c r="M192" s="74"/>
      <c r="N192" s="74"/>
    </row>
    <row r="193" spans="1:15" ht="15.75" hidden="1" x14ac:dyDescent="0.3">
      <c r="A193" s="92"/>
      <c r="B193" s="66" t="s">
        <v>73</v>
      </c>
      <c r="C193" s="66"/>
      <c r="D193" s="66"/>
      <c r="E193" s="69">
        <f>+E192+E167</f>
        <v>34391634.379999995</v>
      </c>
      <c r="F193" s="69">
        <f>F192+F167</f>
        <v>32521568.129999995</v>
      </c>
      <c r="G193" s="227"/>
      <c r="H193" s="227"/>
      <c r="I193" s="227"/>
      <c r="J193" s="74"/>
      <c r="K193" s="74"/>
      <c r="L193" s="74"/>
      <c r="M193" s="74"/>
      <c r="N193" s="74"/>
    </row>
    <row r="194" spans="1:15" x14ac:dyDescent="0.25">
      <c r="A194" s="74"/>
      <c r="B194" s="74"/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</row>
    <row r="195" spans="1:15" x14ac:dyDescent="0.25">
      <c r="A195" s="74"/>
      <c r="B195" s="74"/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74"/>
    </row>
    <row r="196" spans="1:15" ht="15.75" x14ac:dyDescent="0.3">
      <c r="A196" s="74"/>
      <c r="B196" s="290"/>
      <c r="C196" s="290"/>
      <c r="D196" s="290"/>
      <c r="E196" s="324"/>
      <c r="F196" s="325"/>
      <c r="G196" s="74"/>
      <c r="H196" s="74"/>
      <c r="I196" s="74"/>
      <c r="J196" s="74"/>
      <c r="K196" s="74"/>
      <c r="L196" s="74"/>
      <c r="M196" s="74"/>
      <c r="N196" s="74"/>
    </row>
    <row r="197" spans="1:15" ht="15.75" x14ac:dyDescent="0.3">
      <c r="A197" s="74"/>
      <c r="B197" s="290"/>
      <c r="C197" s="290"/>
      <c r="D197" s="290"/>
      <c r="E197" s="324"/>
      <c r="F197" s="325"/>
      <c r="G197" s="74"/>
      <c r="H197" s="74"/>
      <c r="I197" s="74"/>
      <c r="J197" s="74"/>
      <c r="K197" s="74"/>
      <c r="L197" s="74"/>
      <c r="M197" s="74"/>
      <c r="N197" s="74"/>
    </row>
    <row r="198" spans="1:15" ht="15.75" x14ac:dyDescent="0.3">
      <c r="A198" s="74"/>
      <c r="B198" s="290"/>
      <c r="C198" s="290"/>
      <c r="D198" s="290"/>
      <c r="E198" s="324"/>
      <c r="F198" s="325"/>
      <c r="G198" s="74"/>
      <c r="H198" s="74"/>
      <c r="I198" s="74"/>
      <c r="J198" s="74"/>
      <c r="K198" s="74"/>
      <c r="L198" s="74"/>
      <c r="M198" s="74"/>
      <c r="N198" s="74"/>
    </row>
    <row r="199" spans="1:15" x14ac:dyDescent="0.25">
      <c r="A199" s="74"/>
      <c r="B199" s="316"/>
      <c r="C199" s="316"/>
      <c r="D199" s="316"/>
      <c r="E199" s="326"/>
      <c r="F199" s="327"/>
      <c r="G199" s="74"/>
      <c r="H199" s="74"/>
      <c r="I199" s="74"/>
      <c r="J199" s="74"/>
      <c r="K199" s="74"/>
      <c r="L199" s="74"/>
      <c r="M199" s="74"/>
      <c r="N199" s="74"/>
    </row>
    <row r="200" spans="1:15" x14ac:dyDescent="0.25">
      <c r="A200" s="74"/>
      <c r="B200" s="74"/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74"/>
    </row>
    <row r="201" spans="1:15" x14ac:dyDescent="0.25">
      <c r="A201" s="74"/>
      <c r="B201" s="74"/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74"/>
    </row>
    <row r="202" spans="1:15" x14ac:dyDescent="0.25">
      <c r="A202" s="74"/>
      <c r="B202" s="74"/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</row>
    <row r="203" spans="1:15" x14ac:dyDescent="0.25">
      <c r="A203" s="74"/>
      <c r="B203" s="328" t="s">
        <v>88</v>
      </c>
      <c r="C203" s="328"/>
      <c r="D203" s="328"/>
      <c r="E203" s="74"/>
      <c r="F203" s="329" t="s">
        <v>209</v>
      </c>
      <c r="G203" s="329"/>
      <c r="H203" s="329"/>
      <c r="I203" s="316"/>
      <c r="J203" s="74"/>
      <c r="K203" s="74"/>
      <c r="L203" s="74"/>
      <c r="M203" s="316" t="s">
        <v>210</v>
      </c>
      <c r="N203" s="74"/>
      <c r="O203" s="74"/>
    </row>
    <row r="204" spans="1:15" ht="15" customHeight="1" x14ac:dyDescent="0.25">
      <c r="A204" s="74"/>
      <c r="B204" s="74"/>
      <c r="C204" s="74"/>
      <c r="D204" s="74"/>
      <c r="E204" s="74"/>
      <c r="F204" s="383" t="s">
        <v>211</v>
      </c>
      <c r="G204" s="383"/>
      <c r="H204" s="383"/>
      <c r="I204" s="316"/>
      <c r="J204" s="316"/>
      <c r="K204" s="316"/>
      <c r="L204" s="316"/>
      <c r="M204" s="316"/>
      <c r="N204" s="316" t="s">
        <v>212</v>
      </c>
      <c r="O204" s="316"/>
    </row>
    <row r="205" spans="1:15" ht="15" customHeight="1" x14ac:dyDescent="0.25">
      <c r="A205" s="74"/>
      <c r="B205" s="74"/>
      <c r="C205" s="74"/>
      <c r="D205" s="74"/>
      <c r="E205" s="74"/>
      <c r="F205" s="383" t="s">
        <v>213</v>
      </c>
      <c r="G205" s="383"/>
      <c r="H205" s="383"/>
      <c r="I205" s="316"/>
      <c r="J205" s="316"/>
      <c r="K205" s="316"/>
      <c r="L205" s="316"/>
      <c r="M205" s="316"/>
      <c r="N205" s="316" t="s">
        <v>214</v>
      </c>
      <c r="O205" s="316"/>
    </row>
    <row r="206" spans="1:15" x14ac:dyDescent="0.25">
      <c r="A206" s="74"/>
      <c r="B206" s="74"/>
      <c r="C206" s="74"/>
      <c r="D206" s="74"/>
      <c r="E206" s="74"/>
      <c r="F206" s="330"/>
      <c r="G206" s="330"/>
      <c r="H206" s="74"/>
      <c r="I206" s="74"/>
      <c r="J206" s="316"/>
      <c r="K206" s="316"/>
      <c r="L206" s="316"/>
      <c r="M206" s="74"/>
      <c r="N206" s="74"/>
    </row>
    <row r="207" spans="1:15" x14ac:dyDescent="0.25">
      <c r="A207" s="74"/>
      <c r="B207" s="328" t="s">
        <v>89</v>
      </c>
      <c r="C207" s="328"/>
      <c r="D207" s="328"/>
      <c r="E207" s="74"/>
      <c r="F207" s="316" t="s">
        <v>215</v>
      </c>
      <c r="G207" s="74"/>
      <c r="H207" s="74"/>
      <c r="I207" s="74"/>
      <c r="J207" s="331"/>
      <c r="K207" s="331"/>
      <c r="L207" s="331"/>
      <c r="M207" s="384"/>
      <c r="N207" s="384"/>
    </row>
    <row r="208" spans="1:15" x14ac:dyDescent="0.25">
      <c r="A208" s="74"/>
      <c r="B208" s="74"/>
      <c r="C208" s="74"/>
      <c r="D208" s="74"/>
      <c r="E208" s="74"/>
      <c r="F208" s="74"/>
      <c r="G208" s="74"/>
      <c r="H208" s="74"/>
      <c r="I208" s="74"/>
      <c r="J208" s="74"/>
      <c r="K208" s="74"/>
      <c r="L208" s="74"/>
      <c r="M208" s="74"/>
      <c r="N208" s="74"/>
    </row>
    <row r="209" spans="1:14" x14ac:dyDescent="0.25">
      <c r="A209" s="74"/>
      <c r="B209" s="74"/>
      <c r="C209" s="74"/>
      <c r="D209" s="74"/>
      <c r="E209" s="74"/>
      <c r="F209" s="74"/>
      <c r="G209" s="74"/>
      <c r="H209" s="74"/>
      <c r="I209" s="74"/>
      <c r="J209" s="74"/>
      <c r="K209" s="74"/>
      <c r="L209" s="74"/>
      <c r="M209" s="74"/>
      <c r="N209" s="74"/>
    </row>
    <row r="210" spans="1:14" x14ac:dyDescent="0.25">
      <c r="A210" s="74"/>
      <c r="B210" s="74"/>
      <c r="C210" s="74"/>
      <c r="D210" s="74"/>
      <c r="E210" s="74"/>
      <c r="F210" s="74"/>
      <c r="G210" s="74"/>
      <c r="H210" s="74"/>
      <c r="I210" s="74"/>
      <c r="J210" s="74"/>
      <c r="K210" s="74"/>
      <c r="L210" s="74"/>
      <c r="M210" s="74"/>
      <c r="N210" s="74"/>
    </row>
    <row r="211" spans="1:14" x14ac:dyDescent="0.25">
      <c r="A211" s="74"/>
      <c r="B211" s="74"/>
      <c r="C211" s="74"/>
      <c r="D211" s="74"/>
      <c r="E211" s="74"/>
      <c r="F211" s="74"/>
      <c r="G211" s="74"/>
      <c r="H211" s="74"/>
      <c r="I211" s="74"/>
      <c r="J211" s="74"/>
      <c r="K211" s="74"/>
      <c r="L211" s="74"/>
      <c r="M211" s="74"/>
      <c r="N211" s="74"/>
    </row>
    <row r="212" spans="1:14" x14ac:dyDescent="0.25">
      <c r="A212" s="74"/>
      <c r="B212" s="74"/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74"/>
    </row>
    <row r="213" spans="1:14" x14ac:dyDescent="0.25">
      <c r="A213" s="74"/>
      <c r="B213" s="74"/>
      <c r="C213" s="74"/>
      <c r="D213" s="74"/>
      <c r="E213" s="74"/>
      <c r="F213" s="74"/>
      <c r="G213" s="74"/>
      <c r="H213" s="74"/>
      <c r="I213" s="74"/>
      <c r="J213" s="74"/>
      <c r="K213" s="74"/>
      <c r="L213" s="74"/>
      <c r="M213" s="74"/>
      <c r="N213" s="74"/>
    </row>
    <row r="214" spans="1:14" x14ac:dyDescent="0.25">
      <c r="A214" s="74"/>
      <c r="B214" s="74"/>
      <c r="C214" s="74"/>
      <c r="D214" s="74"/>
      <c r="E214" s="74"/>
      <c r="F214" s="74"/>
      <c r="G214" s="74"/>
      <c r="H214" s="74"/>
      <c r="I214" s="74"/>
      <c r="J214" s="74"/>
      <c r="K214" s="74"/>
      <c r="L214" s="74"/>
      <c r="M214" s="74"/>
      <c r="N214" s="74"/>
    </row>
    <row r="215" spans="1:14" x14ac:dyDescent="0.25">
      <c r="A215" s="74"/>
      <c r="B215" s="74"/>
      <c r="C215" s="74"/>
      <c r="D215" s="74"/>
      <c r="E215" s="74"/>
      <c r="F215" s="74"/>
      <c r="G215" s="74"/>
      <c r="H215" s="74"/>
      <c r="I215" s="74"/>
      <c r="J215" s="74"/>
      <c r="K215" s="74"/>
      <c r="L215" s="74"/>
      <c r="M215" s="74"/>
      <c r="N215" s="74"/>
    </row>
    <row r="216" spans="1:14" x14ac:dyDescent="0.25">
      <c r="A216" s="74"/>
      <c r="B216" s="74"/>
      <c r="C216" s="74"/>
      <c r="D216" s="74"/>
      <c r="E216" s="74"/>
      <c r="F216" s="74"/>
      <c r="G216" s="74"/>
      <c r="H216" s="74"/>
      <c r="I216" s="74"/>
      <c r="J216" s="74"/>
      <c r="K216" s="74"/>
      <c r="L216" s="74"/>
      <c r="M216" s="74"/>
      <c r="N216" s="74"/>
    </row>
    <row r="217" spans="1:14" x14ac:dyDescent="0.25">
      <c r="A217" s="74"/>
      <c r="B217" s="74"/>
      <c r="C217" s="74"/>
      <c r="D217" s="74"/>
      <c r="E217" s="74"/>
      <c r="F217" s="74"/>
      <c r="G217" s="74"/>
      <c r="H217" s="74"/>
      <c r="I217" s="74"/>
      <c r="J217" s="74"/>
      <c r="K217" s="74"/>
      <c r="L217" s="74"/>
      <c r="M217" s="74"/>
      <c r="N217" s="74"/>
    </row>
    <row r="218" spans="1:14" x14ac:dyDescent="0.25">
      <c r="A218" s="74"/>
      <c r="B218" s="74"/>
      <c r="C218" s="74"/>
      <c r="D218" s="74"/>
      <c r="E218" s="74"/>
      <c r="F218" s="74"/>
      <c r="G218" s="74"/>
      <c r="H218" s="74"/>
      <c r="I218" s="74"/>
      <c r="J218" s="74"/>
      <c r="K218" s="74"/>
      <c r="L218" s="74"/>
      <c r="M218" s="74"/>
      <c r="N218" s="74"/>
    </row>
    <row r="219" spans="1:14" x14ac:dyDescent="0.25">
      <c r="A219" s="74"/>
      <c r="B219" s="74"/>
      <c r="C219" s="74"/>
      <c r="D219" s="74"/>
      <c r="E219" s="74"/>
      <c r="F219" s="74"/>
      <c r="G219" s="74"/>
      <c r="H219" s="74"/>
      <c r="I219" s="74"/>
      <c r="J219" s="74"/>
      <c r="K219" s="74"/>
      <c r="L219" s="74"/>
      <c r="M219" s="74"/>
      <c r="N219" s="74"/>
    </row>
    <row r="220" spans="1:14" x14ac:dyDescent="0.25">
      <c r="A220" s="74"/>
      <c r="B220" s="74"/>
      <c r="C220" s="74"/>
      <c r="D220" s="74"/>
      <c r="E220" s="74"/>
      <c r="F220" s="74"/>
      <c r="G220" s="74"/>
      <c r="H220" s="74"/>
      <c r="I220" s="74"/>
      <c r="J220" s="74"/>
      <c r="K220" s="74"/>
      <c r="L220" s="74"/>
      <c r="M220" s="74"/>
      <c r="N220" s="74"/>
    </row>
    <row r="221" spans="1:14" x14ac:dyDescent="0.25">
      <c r="A221" s="74"/>
      <c r="B221" s="74"/>
      <c r="C221" s="74"/>
      <c r="D221" s="74"/>
      <c r="E221" s="74"/>
      <c r="F221" s="74"/>
      <c r="G221" s="74"/>
      <c r="H221" s="74"/>
      <c r="I221" s="74"/>
      <c r="J221" s="74"/>
      <c r="K221" s="74"/>
      <c r="L221" s="74"/>
      <c r="M221" s="74"/>
      <c r="N221" s="74"/>
    </row>
    <row r="222" spans="1:14" x14ac:dyDescent="0.25">
      <c r="A222" s="74"/>
      <c r="B222" s="74"/>
      <c r="C222" s="74"/>
      <c r="D222" s="74"/>
      <c r="E222" s="74"/>
      <c r="F222" s="74"/>
      <c r="G222" s="74"/>
      <c r="H222" s="74"/>
      <c r="I222" s="74"/>
      <c r="J222" s="74"/>
      <c r="K222" s="74"/>
      <c r="L222" s="74"/>
      <c r="M222" s="74"/>
      <c r="N222" s="74"/>
    </row>
    <row r="223" spans="1:14" x14ac:dyDescent="0.25">
      <c r="A223" s="74"/>
      <c r="B223" s="74"/>
      <c r="C223" s="74"/>
      <c r="D223" s="74"/>
      <c r="E223" s="74"/>
      <c r="F223" s="74"/>
      <c r="G223" s="74"/>
      <c r="H223" s="74"/>
      <c r="I223" s="74"/>
      <c r="J223" s="74"/>
      <c r="K223" s="74"/>
      <c r="L223" s="74"/>
      <c r="M223" s="74"/>
      <c r="N223" s="74"/>
    </row>
    <row r="224" spans="1:14" x14ac:dyDescent="0.25">
      <c r="A224" s="74"/>
      <c r="B224" s="74"/>
      <c r="C224" s="74"/>
      <c r="D224" s="74"/>
      <c r="E224" s="74"/>
      <c r="F224" s="74"/>
      <c r="G224" s="74"/>
      <c r="H224" s="74"/>
      <c r="I224" s="74"/>
      <c r="J224" s="74"/>
      <c r="K224" s="74"/>
      <c r="L224" s="74"/>
      <c r="M224" s="74"/>
      <c r="N224" s="74"/>
    </row>
    <row r="225" spans="1:14" x14ac:dyDescent="0.25">
      <c r="A225" s="74"/>
      <c r="B225" s="74"/>
      <c r="C225" s="74"/>
      <c r="D225" s="74"/>
      <c r="E225" s="74"/>
      <c r="F225" s="74"/>
      <c r="G225" s="74"/>
      <c r="H225" s="74"/>
      <c r="I225" s="74"/>
      <c r="J225" s="74"/>
      <c r="K225" s="74"/>
      <c r="L225" s="74"/>
      <c r="M225" s="74"/>
      <c r="N225" s="74"/>
    </row>
    <row r="226" spans="1:14" x14ac:dyDescent="0.25">
      <c r="A226" s="74"/>
      <c r="B226" s="74"/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</row>
    <row r="227" spans="1:14" x14ac:dyDescent="0.25">
      <c r="A227" s="74"/>
      <c r="B227" s="74"/>
      <c r="C227" s="74"/>
      <c r="D227" s="74"/>
      <c r="E227" s="74"/>
      <c r="F227" s="74"/>
      <c r="G227" s="74"/>
      <c r="H227" s="74"/>
      <c r="I227" s="74"/>
      <c r="J227" s="74"/>
      <c r="K227" s="74"/>
      <c r="L227" s="74"/>
      <c r="M227" s="74"/>
      <c r="N227" s="74"/>
    </row>
    <row r="228" spans="1:14" x14ac:dyDescent="0.25">
      <c r="A228" s="74"/>
      <c r="B228" s="74"/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74"/>
    </row>
    <row r="229" spans="1:14" x14ac:dyDescent="0.25">
      <c r="A229" s="74"/>
      <c r="B229" s="74"/>
      <c r="C229" s="74"/>
      <c r="D229" s="74"/>
      <c r="E229" s="74"/>
      <c r="F229" s="74"/>
      <c r="G229" s="74"/>
      <c r="H229" s="74"/>
      <c r="I229" s="74"/>
      <c r="J229" s="74"/>
      <c r="K229" s="74"/>
      <c r="L229" s="74"/>
      <c r="M229" s="74"/>
      <c r="N229" s="74"/>
    </row>
    <row r="230" spans="1:14" x14ac:dyDescent="0.25">
      <c r="A230" s="74"/>
      <c r="B230" s="74"/>
      <c r="C230" s="74"/>
      <c r="D230" s="74"/>
      <c r="E230" s="74"/>
      <c r="F230" s="74"/>
      <c r="G230" s="74"/>
      <c r="H230" s="74"/>
      <c r="I230" s="74"/>
      <c r="J230" s="74"/>
      <c r="K230" s="74"/>
      <c r="L230" s="74"/>
      <c r="M230" s="74"/>
      <c r="N230" s="74"/>
    </row>
    <row r="231" spans="1:14" x14ac:dyDescent="0.25">
      <c r="A231" s="74"/>
      <c r="B231" s="74"/>
      <c r="C231" s="74"/>
      <c r="D231" s="74"/>
      <c r="E231" s="74"/>
      <c r="F231" s="74"/>
      <c r="G231" s="74"/>
      <c r="H231" s="74"/>
      <c r="I231" s="74"/>
      <c r="J231" s="74"/>
      <c r="K231" s="74"/>
      <c r="L231" s="74"/>
      <c r="M231" s="74"/>
      <c r="N231" s="74"/>
    </row>
    <row r="232" spans="1:14" x14ac:dyDescent="0.25">
      <c r="A232" s="74"/>
      <c r="B232" s="74"/>
      <c r="C232" s="74"/>
      <c r="D232" s="74"/>
      <c r="E232" s="74"/>
      <c r="F232" s="74"/>
      <c r="G232" s="74"/>
      <c r="H232" s="74"/>
      <c r="I232" s="74"/>
      <c r="J232" s="74"/>
      <c r="K232" s="74"/>
      <c r="L232" s="74"/>
      <c r="M232" s="74"/>
      <c r="N232" s="74"/>
    </row>
    <row r="233" spans="1:14" x14ac:dyDescent="0.25">
      <c r="A233" s="74"/>
      <c r="B233" s="74"/>
      <c r="C233" s="74"/>
      <c r="D233" s="74"/>
      <c r="E233" s="74"/>
      <c r="F233" s="74"/>
      <c r="G233" s="74"/>
      <c r="H233" s="74"/>
      <c r="I233" s="74"/>
      <c r="J233" s="74"/>
      <c r="K233" s="74"/>
      <c r="L233" s="74"/>
      <c r="M233" s="74"/>
      <c r="N233" s="74"/>
    </row>
    <row r="234" spans="1:14" x14ac:dyDescent="0.25">
      <c r="A234" s="74"/>
      <c r="B234" s="74"/>
      <c r="C234" s="74"/>
      <c r="D234" s="74"/>
      <c r="E234" s="74"/>
      <c r="F234" s="74"/>
      <c r="G234" s="74"/>
      <c r="H234" s="74"/>
      <c r="I234" s="74"/>
      <c r="J234" s="74"/>
      <c r="K234" s="74"/>
      <c r="L234" s="74"/>
      <c r="M234" s="74"/>
      <c r="N234" s="74"/>
    </row>
    <row r="235" spans="1:14" x14ac:dyDescent="0.25">
      <c r="A235" s="74"/>
      <c r="B235" s="74"/>
      <c r="C235" s="74"/>
      <c r="D235" s="74"/>
      <c r="E235" s="74"/>
      <c r="F235" s="74"/>
      <c r="G235" s="74"/>
      <c r="H235" s="74"/>
      <c r="I235" s="74"/>
      <c r="J235" s="74"/>
      <c r="K235" s="74"/>
      <c r="L235" s="74"/>
      <c r="M235" s="74"/>
      <c r="N235" s="74"/>
    </row>
    <row r="236" spans="1:14" x14ac:dyDescent="0.25">
      <c r="A236" s="74"/>
      <c r="B236" s="74"/>
      <c r="C236" s="74"/>
      <c r="D236" s="74"/>
      <c r="E236" s="74"/>
      <c r="F236" s="74"/>
      <c r="G236" s="74"/>
      <c r="H236" s="74"/>
      <c r="I236" s="74"/>
      <c r="J236" s="74"/>
      <c r="K236" s="74"/>
      <c r="L236" s="74"/>
      <c r="M236" s="74"/>
      <c r="N236" s="74"/>
    </row>
    <row r="237" spans="1:14" x14ac:dyDescent="0.25">
      <c r="A237" s="74"/>
      <c r="B237" s="74"/>
      <c r="C237" s="74"/>
      <c r="D237" s="74"/>
      <c r="E237" s="74"/>
      <c r="F237" s="74"/>
      <c r="G237" s="74"/>
      <c r="H237" s="74"/>
      <c r="I237" s="74"/>
      <c r="J237" s="74"/>
      <c r="K237" s="74"/>
      <c r="L237" s="74"/>
      <c r="M237" s="74"/>
      <c r="N237" s="74"/>
    </row>
    <row r="238" spans="1:14" x14ac:dyDescent="0.25">
      <c r="A238" s="74"/>
      <c r="B238" s="74"/>
      <c r="C238" s="74"/>
      <c r="D238" s="74"/>
      <c r="E238" s="74"/>
      <c r="F238" s="74"/>
      <c r="G238" s="74"/>
      <c r="H238" s="74"/>
      <c r="I238" s="74"/>
      <c r="J238" s="74"/>
      <c r="K238" s="74"/>
      <c r="L238" s="74"/>
      <c r="M238" s="74"/>
      <c r="N238" s="74"/>
    </row>
    <row r="239" spans="1:14" x14ac:dyDescent="0.25">
      <c r="A239" s="74"/>
      <c r="B239" s="74"/>
      <c r="C239" s="74"/>
      <c r="D239" s="74"/>
      <c r="E239" s="74"/>
      <c r="F239" s="74"/>
      <c r="G239" s="74"/>
      <c r="H239" s="74"/>
      <c r="I239" s="74"/>
      <c r="J239" s="74"/>
      <c r="K239" s="74"/>
      <c r="L239" s="74"/>
      <c r="M239" s="74"/>
      <c r="N239" s="74"/>
    </row>
    <row r="240" spans="1:14" x14ac:dyDescent="0.25">
      <c r="A240" s="74"/>
      <c r="B240" s="74"/>
      <c r="C240" s="74"/>
      <c r="D240" s="74"/>
      <c r="E240" s="74"/>
      <c r="F240" s="74"/>
      <c r="G240" s="74"/>
      <c r="H240" s="74"/>
      <c r="I240" s="74"/>
      <c r="J240" s="74"/>
      <c r="K240" s="74"/>
      <c r="L240" s="74"/>
      <c r="M240" s="74"/>
      <c r="N240" s="74"/>
    </row>
    <row r="241" spans="1:14" x14ac:dyDescent="0.25">
      <c r="A241" s="74"/>
      <c r="B241" s="74"/>
      <c r="C241" s="74"/>
      <c r="D241" s="74"/>
      <c r="E241" s="74"/>
      <c r="F241" s="74"/>
      <c r="G241" s="74"/>
      <c r="H241" s="74"/>
      <c r="I241" s="74"/>
      <c r="J241" s="74"/>
      <c r="K241" s="74"/>
      <c r="L241" s="74"/>
      <c r="M241" s="74"/>
      <c r="N241" s="74"/>
    </row>
    <row r="242" spans="1:14" x14ac:dyDescent="0.25">
      <c r="A242" s="74"/>
      <c r="B242" s="74"/>
      <c r="C242" s="74"/>
      <c r="D242" s="74"/>
      <c r="E242" s="74"/>
      <c r="F242" s="74"/>
      <c r="G242" s="74"/>
      <c r="H242" s="74"/>
      <c r="I242" s="74"/>
      <c r="J242" s="74"/>
      <c r="K242" s="74"/>
      <c r="L242" s="74"/>
      <c r="M242" s="74"/>
      <c r="N242" s="74"/>
    </row>
    <row r="243" spans="1:14" x14ac:dyDescent="0.25">
      <c r="A243" s="74"/>
      <c r="B243" s="74"/>
      <c r="C243" s="74"/>
      <c r="D243" s="74"/>
      <c r="E243" s="74"/>
      <c r="F243" s="74"/>
      <c r="G243" s="74"/>
      <c r="H243" s="74"/>
      <c r="I243" s="74"/>
      <c r="J243" s="74"/>
      <c r="K243" s="74"/>
      <c r="L243" s="74"/>
      <c r="M243" s="74"/>
      <c r="N243" s="74"/>
    </row>
    <row r="244" spans="1:14" x14ac:dyDescent="0.25">
      <c r="A244" s="74"/>
      <c r="B244" s="74"/>
      <c r="C244" s="74"/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74"/>
    </row>
    <row r="245" spans="1:14" x14ac:dyDescent="0.25">
      <c r="A245" s="74"/>
      <c r="B245" s="74"/>
      <c r="C245" s="74"/>
      <c r="D245" s="74"/>
      <c r="E245" s="74"/>
      <c r="F245" s="74"/>
      <c r="G245" s="74"/>
      <c r="H245" s="74"/>
      <c r="I245" s="74"/>
      <c r="J245" s="74"/>
      <c r="K245" s="74"/>
      <c r="L245" s="74"/>
      <c r="M245" s="74"/>
      <c r="N245" s="74"/>
    </row>
    <row r="246" spans="1:14" x14ac:dyDescent="0.25">
      <c r="A246" s="74"/>
      <c r="B246" s="74"/>
      <c r="C246" s="74"/>
      <c r="D246" s="74"/>
      <c r="E246" s="74"/>
      <c r="F246" s="74"/>
      <c r="G246" s="74"/>
      <c r="H246" s="74"/>
      <c r="I246" s="74"/>
      <c r="J246" s="74"/>
      <c r="K246" s="74"/>
      <c r="L246" s="74"/>
      <c r="M246" s="74"/>
      <c r="N246" s="74"/>
    </row>
    <row r="247" spans="1:14" x14ac:dyDescent="0.25">
      <c r="A247" s="74"/>
      <c r="B247" s="74"/>
      <c r="C247" s="74"/>
      <c r="D247" s="74"/>
      <c r="E247" s="74"/>
      <c r="F247" s="74"/>
      <c r="G247" s="74"/>
      <c r="H247" s="74"/>
      <c r="I247" s="74"/>
      <c r="J247" s="74"/>
      <c r="K247" s="74"/>
      <c r="L247" s="74"/>
      <c r="M247" s="74"/>
      <c r="N247" s="74"/>
    </row>
    <row r="248" spans="1:14" x14ac:dyDescent="0.25">
      <c r="A248" s="74"/>
      <c r="B248" s="74"/>
      <c r="C248" s="74"/>
      <c r="D248" s="74"/>
      <c r="E248" s="74"/>
      <c r="F248" s="74"/>
      <c r="G248" s="74"/>
      <c r="H248" s="74"/>
      <c r="I248" s="74"/>
      <c r="J248" s="74"/>
      <c r="K248" s="74"/>
      <c r="L248" s="74"/>
      <c r="M248" s="74"/>
      <c r="N248" s="74"/>
    </row>
    <row r="249" spans="1:14" x14ac:dyDescent="0.25">
      <c r="A249" s="74"/>
      <c r="B249" s="74"/>
      <c r="C249" s="74"/>
      <c r="D249" s="74"/>
      <c r="E249" s="74"/>
      <c r="F249" s="74"/>
      <c r="G249" s="74"/>
      <c r="H249" s="74"/>
      <c r="I249" s="74"/>
      <c r="J249" s="74"/>
      <c r="K249" s="74"/>
      <c r="L249" s="74"/>
      <c r="M249" s="74"/>
      <c r="N249" s="74"/>
    </row>
    <row r="250" spans="1:14" x14ac:dyDescent="0.25">
      <c r="A250" s="74"/>
      <c r="B250" s="74"/>
      <c r="C250" s="74"/>
      <c r="D250" s="74"/>
      <c r="E250" s="74"/>
      <c r="F250" s="74"/>
      <c r="G250" s="74"/>
      <c r="H250" s="74"/>
      <c r="I250" s="74"/>
      <c r="J250" s="74"/>
      <c r="K250" s="74"/>
      <c r="L250" s="74"/>
      <c r="M250" s="74"/>
      <c r="N250" s="74"/>
    </row>
    <row r="251" spans="1:14" x14ac:dyDescent="0.25">
      <c r="A251" s="74"/>
      <c r="B251" s="74"/>
      <c r="C251" s="74"/>
      <c r="D251" s="74"/>
      <c r="E251" s="74"/>
      <c r="F251" s="74"/>
      <c r="G251" s="74"/>
      <c r="H251" s="74"/>
      <c r="I251" s="74"/>
      <c r="J251" s="74"/>
      <c r="K251" s="74"/>
      <c r="L251" s="74"/>
      <c r="M251" s="74"/>
      <c r="N251" s="74"/>
    </row>
    <row r="252" spans="1:14" x14ac:dyDescent="0.25">
      <c r="A252" s="74"/>
      <c r="B252" s="74"/>
      <c r="C252" s="74"/>
      <c r="D252" s="74"/>
      <c r="E252" s="74"/>
      <c r="F252" s="74"/>
      <c r="G252" s="74"/>
      <c r="H252" s="74"/>
      <c r="I252" s="74"/>
      <c r="J252" s="74"/>
      <c r="K252" s="74"/>
      <c r="L252" s="74"/>
      <c r="M252" s="74"/>
      <c r="N252" s="74"/>
    </row>
    <row r="253" spans="1:14" x14ac:dyDescent="0.25">
      <c r="A253" s="74"/>
      <c r="B253" s="74"/>
      <c r="C253" s="74"/>
      <c r="D253" s="74"/>
      <c r="E253" s="74"/>
      <c r="F253" s="74"/>
      <c r="G253" s="74"/>
      <c r="H253" s="74"/>
      <c r="I253" s="74"/>
      <c r="J253" s="74"/>
      <c r="K253" s="74"/>
      <c r="L253" s="74"/>
      <c r="M253" s="74"/>
      <c r="N253" s="74"/>
    </row>
    <row r="254" spans="1:14" x14ac:dyDescent="0.25">
      <c r="A254" s="74"/>
      <c r="B254" s="74"/>
      <c r="C254" s="74"/>
      <c r="D254" s="74"/>
      <c r="E254" s="74"/>
      <c r="F254" s="74"/>
      <c r="G254" s="74"/>
      <c r="H254" s="74"/>
      <c r="I254" s="74"/>
      <c r="J254" s="74"/>
      <c r="K254" s="74"/>
      <c r="L254" s="74"/>
      <c r="M254" s="74"/>
      <c r="N254" s="74"/>
    </row>
    <row r="255" spans="1:14" x14ac:dyDescent="0.25">
      <c r="A255" s="74"/>
      <c r="B255" s="74"/>
      <c r="C255" s="74"/>
      <c r="D255" s="74"/>
      <c r="E255" s="74"/>
      <c r="F255" s="74"/>
      <c r="G255" s="74"/>
      <c r="H255" s="74"/>
      <c r="I255" s="74"/>
      <c r="J255" s="74"/>
      <c r="K255" s="74"/>
      <c r="L255" s="74"/>
      <c r="M255" s="74"/>
      <c r="N255" s="74"/>
    </row>
    <row r="256" spans="1:14" x14ac:dyDescent="0.25">
      <c r="A256" s="74"/>
      <c r="B256" s="74"/>
      <c r="C256" s="74"/>
      <c r="D256" s="74"/>
      <c r="E256" s="74"/>
      <c r="F256" s="74"/>
      <c r="G256" s="74"/>
      <c r="H256" s="74"/>
      <c r="I256" s="74"/>
      <c r="J256" s="74"/>
      <c r="K256" s="74"/>
      <c r="L256" s="74"/>
      <c r="M256" s="74"/>
      <c r="N256" s="74"/>
    </row>
    <row r="257" spans="1:14" x14ac:dyDescent="0.25">
      <c r="A257" s="74"/>
      <c r="B257" s="74"/>
      <c r="C257" s="74"/>
      <c r="D257" s="74"/>
      <c r="E257" s="74"/>
      <c r="F257" s="74"/>
      <c r="G257" s="74"/>
      <c r="H257" s="74"/>
      <c r="I257" s="74"/>
      <c r="J257" s="74"/>
      <c r="K257" s="74"/>
      <c r="L257" s="74"/>
      <c r="M257" s="74"/>
      <c r="N257" s="74"/>
    </row>
    <row r="258" spans="1:14" x14ac:dyDescent="0.25">
      <c r="A258" s="74"/>
      <c r="B258" s="74"/>
      <c r="C258" s="74"/>
      <c r="D258" s="74"/>
      <c r="E258" s="74"/>
      <c r="F258" s="74"/>
      <c r="G258" s="74"/>
      <c r="H258" s="74"/>
      <c r="I258" s="74"/>
      <c r="J258" s="74"/>
      <c r="K258" s="74"/>
      <c r="L258" s="74"/>
      <c r="M258" s="74"/>
      <c r="N258" s="74"/>
    </row>
    <row r="259" spans="1:14" x14ac:dyDescent="0.25">
      <c r="A259" s="74"/>
      <c r="B259" s="74"/>
      <c r="C259" s="74"/>
      <c r="D259" s="74"/>
      <c r="E259" s="74"/>
      <c r="F259" s="74"/>
      <c r="G259" s="74"/>
      <c r="H259" s="74"/>
      <c r="I259" s="74"/>
      <c r="J259" s="74"/>
      <c r="K259" s="74"/>
      <c r="L259" s="74"/>
      <c r="M259" s="74"/>
      <c r="N259" s="74"/>
    </row>
    <row r="260" spans="1:14" x14ac:dyDescent="0.25">
      <c r="A260" s="74"/>
      <c r="B260" s="74"/>
      <c r="C260" s="74"/>
      <c r="D260" s="74"/>
      <c r="E260" s="74"/>
      <c r="F260" s="74"/>
      <c r="G260" s="74"/>
      <c r="H260" s="74"/>
      <c r="I260" s="74"/>
      <c r="J260" s="74"/>
      <c r="K260" s="74"/>
      <c r="L260" s="74"/>
      <c r="M260" s="74"/>
      <c r="N260" s="74"/>
    </row>
    <row r="261" spans="1:14" x14ac:dyDescent="0.25">
      <c r="A261" s="74"/>
      <c r="B261" s="74"/>
      <c r="C261" s="74"/>
      <c r="D261" s="74"/>
      <c r="E261" s="74"/>
      <c r="F261" s="74"/>
      <c r="G261" s="74"/>
      <c r="H261" s="74"/>
      <c r="I261" s="74"/>
      <c r="J261" s="74"/>
      <c r="K261" s="74"/>
      <c r="L261" s="74"/>
      <c r="M261" s="74"/>
      <c r="N261" s="74"/>
    </row>
    <row r="262" spans="1:14" x14ac:dyDescent="0.25">
      <c r="A262" s="74"/>
      <c r="B262" s="74"/>
      <c r="C262" s="74"/>
      <c r="D262" s="74"/>
      <c r="E262" s="74"/>
      <c r="F262" s="74"/>
      <c r="G262" s="74"/>
      <c r="H262" s="74"/>
      <c r="I262" s="74"/>
      <c r="J262" s="74"/>
      <c r="K262" s="74"/>
      <c r="L262" s="74"/>
      <c r="M262" s="74"/>
      <c r="N262" s="74"/>
    </row>
    <row r="263" spans="1:14" x14ac:dyDescent="0.25">
      <c r="A263" s="74"/>
      <c r="B263" s="74"/>
      <c r="C263" s="74"/>
      <c r="D263" s="74"/>
      <c r="E263" s="74"/>
      <c r="F263" s="74"/>
      <c r="G263" s="74"/>
      <c r="H263" s="74"/>
      <c r="I263" s="74"/>
      <c r="J263" s="74"/>
      <c r="K263" s="74"/>
      <c r="L263" s="74"/>
      <c r="M263" s="74"/>
      <c r="N263" s="74"/>
    </row>
    <row r="264" spans="1:14" x14ac:dyDescent="0.25">
      <c r="A264" s="74"/>
      <c r="B264" s="74"/>
      <c r="C264" s="74"/>
      <c r="D264" s="74"/>
      <c r="E264" s="74"/>
      <c r="F264" s="74"/>
      <c r="G264" s="74"/>
      <c r="H264" s="74"/>
      <c r="I264" s="74"/>
      <c r="J264" s="74"/>
      <c r="K264" s="74"/>
      <c r="L264" s="74"/>
      <c r="M264" s="74"/>
      <c r="N264" s="74"/>
    </row>
    <row r="265" spans="1:14" x14ac:dyDescent="0.25">
      <c r="A265" s="74"/>
      <c r="B265" s="74"/>
      <c r="C265" s="74"/>
      <c r="D265" s="74"/>
      <c r="E265" s="74"/>
      <c r="F265" s="74"/>
      <c r="G265" s="74"/>
      <c r="H265" s="74"/>
      <c r="I265" s="74"/>
      <c r="J265" s="74"/>
      <c r="K265" s="74"/>
      <c r="L265" s="74"/>
      <c r="M265" s="74"/>
      <c r="N265" s="74"/>
    </row>
    <row r="266" spans="1:14" x14ac:dyDescent="0.25">
      <c r="A266" s="74"/>
      <c r="B266" s="74"/>
      <c r="C266" s="74"/>
      <c r="D266" s="74"/>
      <c r="E266" s="74"/>
      <c r="F266" s="74"/>
      <c r="G266" s="74"/>
      <c r="H266" s="74"/>
      <c r="I266" s="74"/>
      <c r="J266" s="74"/>
      <c r="K266" s="74"/>
      <c r="L266" s="74"/>
      <c r="M266" s="74"/>
      <c r="N266" s="74"/>
    </row>
    <row r="267" spans="1:14" x14ac:dyDescent="0.25">
      <c r="A267" s="74"/>
      <c r="B267" s="74"/>
      <c r="C267" s="74"/>
      <c r="D267" s="74"/>
      <c r="E267" s="74"/>
      <c r="F267" s="74"/>
      <c r="G267" s="74"/>
      <c r="H267" s="74"/>
      <c r="I267" s="74"/>
      <c r="J267" s="74"/>
      <c r="K267" s="74"/>
      <c r="L267" s="74"/>
      <c r="M267" s="74"/>
      <c r="N267" s="74"/>
    </row>
    <row r="268" spans="1:14" x14ac:dyDescent="0.25">
      <c r="A268" s="74"/>
      <c r="B268" s="74"/>
      <c r="C268" s="74"/>
      <c r="D268" s="74"/>
      <c r="E268" s="74"/>
      <c r="F268" s="74"/>
      <c r="G268" s="74"/>
      <c r="H268" s="74"/>
      <c r="I268" s="74"/>
      <c r="J268" s="74"/>
      <c r="K268" s="74"/>
      <c r="L268" s="74"/>
      <c r="M268" s="74"/>
      <c r="N268" s="74"/>
    </row>
    <row r="269" spans="1:14" x14ac:dyDescent="0.25">
      <c r="A269" s="74"/>
      <c r="B269" s="74"/>
      <c r="C269" s="74"/>
      <c r="D269" s="74"/>
      <c r="E269" s="74"/>
      <c r="F269" s="74"/>
      <c r="G269" s="74"/>
      <c r="H269" s="74"/>
      <c r="I269" s="74"/>
      <c r="J269" s="74"/>
      <c r="K269" s="74"/>
      <c r="L269" s="74"/>
      <c r="M269" s="74"/>
      <c r="N269" s="74"/>
    </row>
    <row r="270" spans="1:14" x14ac:dyDescent="0.25">
      <c r="A270" s="74"/>
      <c r="B270" s="74"/>
      <c r="C270" s="74"/>
      <c r="D270" s="74"/>
      <c r="E270" s="74"/>
      <c r="F270" s="74"/>
      <c r="G270" s="74"/>
      <c r="H270" s="74"/>
      <c r="I270" s="74"/>
      <c r="J270" s="74"/>
      <c r="K270" s="74"/>
      <c r="L270" s="74"/>
      <c r="M270" s="74"/>
      <c r="N270" s="74"/>
    </row>
    <row r="271" spans="1:14" x14ac:dyDescent="0.25">
      <c r="A271" s="74"/>
      <c r="B271" s="74"/>
      <c r="C271" s="74"/>
      <c r="D271" s="74"/>
      <c r="E271" s="74"/>
      <c r="F271" s="74"/>
      <c r="G271" s="74"/>
      <c r="H271" s="74"/>
      <c r="I271" s="74"/>
      <c r="J271" s="74"/>
      <c r="K271" s="74"/>
      <c r="L271" s="74"/>
      <c r="M271" s="74"/>
      <c r="N271" s="74"/>
    </row>
    <row r="272" spans="1:14" x14ac:dyDescent="0.25">
      <c r="A272" s="74"/>
      <c r="B272" s="74"/>
      <c r="C272" s="74"/>
      <c r="D272" s="74"/>
      <c r="E272" s="74"/>
      <c r="F272" s="74"/>
      <c r="G272" s="74"/>
      <c r="H272" s="74"/>
      <c r="I272" s="74"/>
      <c r="J272" s="74"/>
      <c r="K272" s="74"/>
      <c r="L272" s="74"/>
      <c r="M272" s="74"/>
      <c r="N272" s="74"/>
    </row>
    <row r="273" spans="1:14" x14ac:dyDescent="0.25">
      <c r="A273" s="74"/>
      <c r="B273" s="74"/>
      <c r="C273" s="74"/>
      <c r="D273" s="74"/>
      <c r="E273" s="74"/>
      <c r="F273" s="74"/>
      <c r="G273" s="74"/>
      <c r="H273" s="74"/>
      <c r="I273" s="74"/>
      <c r="J273" s="74"/>
      <c r="K273" s="74"/>
      <c r="L273" s="74"/>
      <c r="M273" s="74"/>
      <c r="N273" s="74"/>
    </row>
    <row r="274" spans="1:14" x14ac:dyDescent="0.25">
      <c r="A274" s="74"/>
      <c r="B274" s="74"/>
      <c r="C274" s="74"/>
      <c r="D274" s="74"/>
      <c r="E274" s="74"/>
      <c r="F274" s="74"/>
      <c r="G274" s="74"/>
      <c r="H274" s="74"/>
      <c r="I274" s="74"/>
      <c r="J274" s="74"/>
      <c r="K274" s="74"/>
      <c r="L274" s="74"/>
      <c r="M274" s="74"/>
      <c r="N274" s="74"/>
    </row>
    <row r="275" spans="1:14" x14ac:dyDescent="0.25">
      <c r="A275" s="74"/>
      <c r="B275" s="74"/>
      <c r="C275" s="74"/>
      <c r="D275" s="74"/>
      <c r="E275" s="74"/>
      <c r="F275" s="74"/>
      <c r="G275" s="74"/>
      <c r="H275" s="74"/>
      <c r="I275" s="74"/>
      <c r="J275" s="74"/>
      <c r="K275" s="74"/>
      <c r="L275" s="74"/>
      <c r="M275" s="74"/>
      <c r="N275" s="74"/>
    </row>
    <row r="276" spans="1:14" x14ac:dyDescent="0.25">
      <c r="A276" s="74"/>
      <c r="B276" s="74"/>
      <c r="C276" s="74"/>
      <c r="D276" s="74"/>
      <c r="E276" s="74"/>
      <c r="F276" s="74"/>
      <c r="G276" s="74"/>
      <c r="H276" s="74"/>
      <c r="I276" s="74"/>
      <c r="J276" s="74"/>
      <c r="K276" s="74"/>
      <c r="L276" s="74"/>
      <c r="M276" s="74"/>
      <c r="N276" s="74"/>
    </row>
    <row r="277" spans="1:14" x14ac:dyDescent="0.25">
      <c r="A277" s="74"/>
      <c r="B277" s="74"/>
      <c r="C277" s="74"/>
      <c r="D277" s="74"/>
      <c r="E277" s="74"/>
      <c r="F277" s="74"/>
      <c r="G277" s="74"/>
      <c r="H277" s="74"/>
      <c r="I277" s="74"/>
      <c r="J277" s="74"/>
      <c r="K277" s="74"/>
      <c r="L277" s="74"/>
      <c r="M277" s="74"/>
      <c r="N277" s="74"/>
    </row>
    <row r="278" spans="1:14" x14ac:dyDescent="0.25">
      <c r="A278" s="74"/>
      <c r="B278" s="74"/>
      <c r="C278" s="74"/>
      <c r="D278" s="74"/>
      <c r="E278" s="74"/>
      <c r="F278" s="74"/>
      <c r="G278" s="74"/>
      <c r="H278" s="74"/>
      <c r="I278" s="74"/>
      <c r="J278" s="74"/>
      <c r="K278" s="74"/>
      <c r="L278" s="74"/>
      <c r="M278" s="74"/>
      <c r="N278" s="74"/>
    </row>
    <row r="279" spans="1:14" x14ac:dyDescent="0.25">
      <c r="A279" s="74"/>
      <c r="B279" s="74"/>
      <c r="C279" s="74"/>
      <c r="D279" s="74"/>
      <c r="E279" s="74"/>
      <c r="F279" s="74"/>
      <c r="G279" s="74"/>
      <c r="H279" s="74"/>
      <c r="I279" s="74"/>
      <c r="J279" s="74"/>
      <c r="K279" s="74"/>
      <c r="L279" s="74"/>
      <c r="M279" s="74"/>
      <c r="N279" s="74"/>
    </row>
    <row r="280" spans="1:14" x14ac:dyDescent="0.25">
      <c r="A280" s="74"/>
      <c r="B280" s="74"/>
      <c r="C280" s="74"/>
      <c r="D280" s="74"/>
      <c r="E280" s="74"/>
      <c r="F280" s="74"/>
      <c r="G280" s="74"/>
      <c r="H280" s="74"/>
      <c r="I280" s="74"/>
      <c r="J280" s="74"/>
      <c r="K280" s="74"/>
      <c r="L280" s="74"/>
      <c r="M280" s="74"/>
      <c r="N280" s="74"/>
    </row>
    <row r="281" spans="1:14" x14ac:dyDescent="0.25">
      <c r="A281" s="74"/>
      <c r="B281" s="74"/>
      <c r="C281" s="74"/>
      <c r="D281" s="74"/>
      <c r="E281" s="74"/>
      <c r="F281" s="74"/>
      <c r="G281" s="74"/>
      <c r="H281" s="74"/>
      <c r="I281" s="74"/>
      <c r="J281" s="74"/>
      <c r="K281" s="74"/>
      <c r="L281" s="74"/>
      <c r="M281" s="74"/>
      <c r="N281" s="74"/>
    </row>
    <row r="282" spans="1:14" x14ac:dyDescent="0.25">
      <c r="A282" s="74"/>
      <c r="B282" s="74"/>
      <c r="C282" s="74"/>
      <c r="D282" s="74"/>
      <c r="E282" s="74"/>
      <c r="F282" s="74"/>
      <c r="G282" s="74"/>
      <c r="H282" s="74"/>
      <c r="I282" s="74"/>
      <c r="J282" s="74"/>
      <c r="K282" s="74"/>
      <c r="L282" s="74"/>
      <c r="M282" s="74"/>
      <c r="N282" s="74"/>
    </row>
    <row r="283" spans="1:14" x14ac:dyDescent="0.25">
      <c r="A283" s="74"/>
      <c r="B283" s="74"/>
      <c r="C283" s="74"/>
      <c r="D283" s="74"/>
      <c r="E283" s="74"/>
      <c r="F283" s="74"/>
      <c r="G283" s="74"/>
      <c r="H283" s="74"/>
      <c r="I283" s="74"/>
      <c r="J283" s="74"/>
      <c r="K283" s="74"/>
      <c r="L283" s="74"/>
      <c r="M283" s="74"/>
      <c r="N283" s="74"/>
    </row>
    <row r="284" spans="1:14" x14ac:dyDescent="0.25">
      <c r="A284" s="74"/>
      <c r="B284" s="74"/>
      <c r="C284" s="74"/>
      <c r="D284" s="74"/>
      <c r="E284" s="74"/>
      <c r="F284" s="74"/>
      <c r="G284" s="74"/>
      <c r="H284" s="74"/>
      <c r="I284" s="74"/>
      <c r="J284" s="74"/>
      <c r="K284" s="74"/>
      <c r="L284" s="74"/>
      <c r="M284" s="74"/>
      <c r="N284" s="74"/>
    </row>
    <row r="285" spans="1:14" x14ac:dyDescent="0.25">
      <c r="A285" s="74"/>
      <c r="B285" s="74"/>
      <c r="C285" s="74"/>
      <c r="D285" s="74"/>
      <c r="E285" s="74"/>
      <c r="F285" s="74"/>
      <c r="G285" s="74"/>
      <c r="H285" s="74"/>
      <c r="I285" s="74"/>
      <c r="J285" s="74"/>
      <c r="K285" s="74"/>
      <c r="L285" s="74"/>
      <c r="M285" s="74"/>
      <c r="N285" s="74"/>
    </row>
    <row r="286" spans="1:14" x14ac:dyDescent="0.25">
      <c r="A286" s="74"/>
      <c r="B286" s="74"/>
      <c r="C286" s="74"/>
      <c r="D286" s="74"/>
      <c r="E286" s="74"/>
      <c r="F286" s="74"/>
      <c r="G286" s="74"/>
      <c r="H286" s="74"/>
      <c r="I286" s="74"/>
      <c r="J286" s="74"/>
      <c r="K286" s="74"/>
      <c r="L286" s="74"/>
      <c r="M286" s="74"/>
      <c r="N286" s="74"/>
    </row>
    <row r="287" spans="1:14" x14ac:dyDescent="0.25">
      <c r="A287" s="74"/>
      <c r="B287" s="74"/>
      <c r="C287" s="74"/>
      <c r="D287" s="74"/>
      <c r="E287" s="74"/>
      <c r="F287" s="74"/>
      <c r="G287" s="74"/>
      <c r="H287" s="74"/>
      <c r="I287" s="74"/>
      <c r="J287" s="74"/>
      <c r="K287" s="74"/>
      <c r="L287" s="74"/>
      <c r="M287" s="74"/>
      <c r="N287" s="74"/>
    </row>
  </sheetData>
  <mergeCells count="31">
    <mergeCell ref="O108:P108"/>
    <mergeCell ref="E165:F165"/>
    <mergeCell ref="F204:H204"/>
    <mergeCell ref="F205:H205"/>
    <mergeCell ref="M207:N207"/>
    <mergeCell ref="A107:N107"/>
    <mergeCell ref="E108:F108"/>
    <mergeCell ref="G108:H108"/>
    <mergeCell ref="I108:J108"/>
    <mergeCell ref="K108:L108"/>
    <mergeCell ref="M108:N108"/>
    <mergeCell ref="P15:Q15"/>
    <mergeCell ref="R15:S15"/>
    <mergeCell ref="T15:U15"/>
    <mergeCell ref="A56:N56"/>
    <mergeCell ref="E57:F57"/>
    <mergeCell ref="G57:H57"/>
    <mergeCell ref="I57:J57"/>
    <mergeCell ref="K57:L57"/>
    <mergeCell ref="M57:N57"/>
    <mergeCell ref="O57:P57"/>
    <mergeCell ref="E15:F15"/>
    <mergeCell ref="G15:H15"/>
    <mergeCell ref="I15:J15"/>
    <mergeCell ref="K15:L15"/>
    <mergeCell ref="M15:N15"/>
    <mergeCell ref="M8:N8"/>
    <mergeCell ref="A10:N10"/>
    <mergeCell ref="A11:N11"/>
    <mergeCell ref="A12:N12"/>
    <mergeCell ref="A14:N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U225"/>
  <sheetViews>
    <sheetView topLeftCell="A209" workbookViewId="0">
      <selection activeCell="E69" sqref="E69"/>
    </sheetView>
  </sheetViews>
  <sheetFormatPr baseColWidth="10" defaultRowHeight="15" x14ac:dyDescent="0.25"/>
  <cols>
    <col min="1" max="1" width="4" customWidth="1"/>
    <col min="2" max="2" width="48.140625" customWidth="1"/>
    <col min="3" max="4" width="48.140625" hidden="1" customWidth="1"/>
    <col min="5" max="5" width="13.7109375" customWidth="1"/>
    <col min="6" max="6" width="31.5703125" bestFit="1" customWidth="1"/>
    <col min="7" max="8" width="13.85546875" bestFit="1" customWidth="1"/>
    <col min="9" max="9" width="15.140625" customWidth="1"/>
    <col min="10" max="12" width="13.5703125" customWidth="1"/>
    <col min="13" max="16" width="14.85546875" bestFit="1" customWidth="1"/>
    <col min="17" max="17" width="6.28515625" customWidth="1"/>
    <col min="18" max="18" width="5.85546875" customWidth="1"/>
    <col min="19" max="19" width="4.85546875" customWidth="1"/>
    <col min="20" max="20" width="6.140625" customWidth="1"/>
    <col min="21" max="21" width="5.5703125" customWidth="1"/>
    <col min="257" max="257" width="4" customWidth="1"/>
    <col min="258" max="258" width="48.140625" customWidth="1"/>
    <col min="259" max="260" width="0" hidden="1" customWidth="1"/>
    <col min="261" max="261" width="13.7109375" customWidth="1"/>
    <col min="262" max="262" width="31.5703125" bestFit="1" customWidth="1"/>
    <col min="263" max="264" width="13.85546875" bestFit="1" customWidth="1"/>
    <col min="265" max="265" width="15.140625" customWidth="1"/>
    <col min="266" max="268" width="13.5703125" customWidth="1"/>
    <col min="269" max="272" width="14.85546875" bestFit="1" customWidth="1"/>
    <col min="273" max="273" width="6.28515625" customWidth="1"/>
    <col min="274" max="274" width="5.85546875" customWidth="1"/>
    <col min="275" max="275" width="4.85546875" customWidth="1"/>
    <col min="276" max="276" width="6.140625" customWidth="1"/>
    <col min="277" max="277" width="5.5703125" customWidth="1"/>
    <col min="513" max="513" width="4" customWidth="1"/>
    <col min="514" max="514" width="48.140625" customWidth="1"/>
    <col min="515" max="516" width="0" hidden="1" customWidth="1"/>
    <col min="517" max="517" width="13.7109375" customWidth="1"/>
    <col min="518" max="518" width="31.5703125" bestFit="1" customWidth="1"/>
    <col min="519" max="520" width="13.85546875" bestFit="1" customWidth="1"/>
    <col min="521" max="521" width="15.140625" customWidth="1"/>
    <col min="522" max="524" width="13.5703125" customWidth="1"/>
    <col min="525" max="528" width="14.85546875" bestFit="1" customWidth="1"/>
    <col min="529" max="529" width="6.28515625" customWidth="1"/>
    <col min="530" max="530" width="5.85546875" customWidth="1"/>
    <col min="531" max="531" width="4.85546875" customWidth="1"/>
    <col min="532" max="532" width="6.140625" customWidth="1"/>
    <col min="533" max="533" width="5.5703125" customWidth="1"/>
    <col min="769" max="769" width="4" customWidth="1"/>
    <col min="770" max="770" width="48.140625" customWidth="1"/>
    <col min="771" max="772" width="0" hidden="1" customWidth="1"/>
    <col min="773" max="773" width="13.7109375" customWidth="1"/>
    <col min="774" max="774" width="31.5703125" bestFit="1" customWidth="1"/>
    <col min="775" max="776" width="13.85546875" bestFit="1" customWidth="1"/>
    <col min="777" max="777" width="15.140625" customWidth="1"/>
    <col min="778" max="780" width="13.5703125" customWidth="1"/>
    <col min="781" max="784" width="14.85546875" bestFit="1" customWidth="1"/>
    <col min="785" max="785" width="6.28515625" customWidth="1"/>
    <col min="786" max="786" width="5.85546875" customWidth="1"/>
    <col min="787" max="787" width="4.85546875" customWidth="1"/>
    <col min="788" max="788" width="6.140625" customWidth="1"/>
    <col min="789" max="789" width="5.5703125" customWidth="1"/>
    <col min="1025" max="1025" width="4" customWidth="1"/>
    <col min="1026" max="1026" width="48.140625" customWidth="1"/>
    <col min="1027" max="1028" width="0" hidden="1" customWidth="1"/>
    <col min="1029" max="1029" width="13.7109375" customWidth="1"/>
    <col min="1030" max="1030" width="31.5703125" bestFit="1" customWidth="1"/>
    <col min="1031" max="1032" width="13.85546875" bestFit="1" customWidth="1"/>
    <col min="1033" max="1033" width="15.140625" customWidth="1"/>
    <col min="1034" max="1036" width="13.5703125" customWidth="1"/>
    <col min="1037" max="1040" width="14.85546875" bestFit="1" customWidth="1"/>
    <col min="1041" max="1041" width="6.28515625" customWidth="1"/>
    <col min="1042" max="1042" width="5.85546875" customWidth="1"/>
    <col min="1043" max="1043" width="4.85546875" customWidth="1"/>
    <col min="1044" max="1044" width="6.140625" customWidth="1"/>
    <col min="1045" max="1045" width="5.5703125" customWidth="1"/>
    <col min="1281" max="1281" width="4" customWidth="1"/>
    <col min="1282" max="1282" width="48.140625" customWidth="1"/>
    <col min="1283" max="1284" width="0" hidden="1" customWidth="1"/>
    <col min="1285" max="1285" width="13.7109375" customWidth="1"/>
    <col min="1286" max="1286" width="31.5703125" bestFit="1" customWidth="1"/>
    <col min="1287" max="1288" width="13.85546875" bestFit="1" customWidth="1"/>
    <col min="1289" max="1289" width="15.140625" customWidth="1"/>
    <col min="1290" max="1292" width="13.5703125" customWidth="1"/>
    <col min="1293" max="1296" width="14.85546875" bestFit="1" customWidth="1"/>
    <col min="1297" max="1297" width="6.28515625" customWidth="1"/>
    <col min="1298" max="1298" width="5.85546875" customWidth="1"/>
    <col min="1299" max="1299" width="4.85546875" customWidth="1"/>
    <col min="1300" max="1300" width="6.140625" customWidth="1"/>
    <col min="1301" max="1301" width="5.5703125" customWidth="1"/>
    <col min="1537" max="1537" width="4" customWidth="1"/>
    <col min="1538" max="1538" width="48.140625" customWidth="1"/>
    <col min="1539" max="1540" width="0" hidden="1" customWidth="1"/>
    <col min="1541" max="1541" width="13.7109375" customWidth="1"/>
    <col min="1542" max="1542" width="31.5703125" bestFit="1" customWidth="1"/>
    <col min="1543" max="1544" width="13.85546875" bestFit="1" customWidth="1"/>
    <col min="1545" max="1545" width="15.140625" customWidth="1"/>
    <col min="1546" max="1548" width="13.5703125" customWidth="1"/>
    <col min="1549" max="1552" width="14.85546875" bestFit="1" customWidth="1"/>
    <col min="1553" max="1553" width="6.28515625" customWidth="1"/>
    <col min="1554" max="1554" width="5.85546875" customWidth="1"/>
    <col min="1555" max="1555" width="4.85546875" customWidth="1"/>
    <col min="1556" max="1556" width="6.140625" customWidth="1"/>
    <col min="1557" max="1557" width="5.5703125" customWidth="1"/>
    <col min="1793" max="1793" width="4" customWidth="1"/>
    <col min="1794" max="1794" width="48.140625" customWidth="1"/>
    <col min="1795" max="1796" width="0" hidden="1" customWidth="1"/>
    <col min="1797" max="1797" width="13.7109375" customWidth="1"/>
    <col min="1798" max="1798" width="31.5703125" bestFit="1" customWidth="1"/>
    <col min="1799" max="1800" width="13.85546875" bestFit="1" customWidth="1"/>
    <col min="1801" max="1801" width="15.140625" customWidth="1"/>
    <col min="1802" max="1804" width="13.5703125" customWidth="1"/>
    <col min="1805" max="1808" width="14.85546875" bestFit="1" customWidth="1"/>
    <col min="1809" max="1809" width="6.28515625" customWidth="1"/>
    <col min="1810" max="1810" width="5.85546875" customWidth="1"/>
    <col min="1811" max="1811" width="4.85546875" customWidth="1"/>
    <col min="1812" max="1812" width="6.140625" customWidth="1"/>
    <col min="1813" max="1813" width="5.5703125" customWidth="1"/>
    <col min="2049" max="2049" width="4" customWidth="1"/>
    <col min="2050" max="2050" width="48.140625" customWidth="1"/>
    <col min="2051" max="2052" width="0" hidden="1" customWidth="1"/>
    <col min="2053" max="2053" width="13.7109375" customWidth="1"/>
    <col min="2054" max="2054" width="31.5703125" bestFit="1" customWidth="1"/>
    <col min="2055" max="2056" width="13.85546875" bestFit="1" customWidth="1"/>
    <col min="2057" max="2057" width="15.140625" customWidth="1"/>
    <col min="2058" max="2060" width="13.5703125" customWidth="1"/>
    <col min="2061" max="2064" width="14.85546875" bestFit="1" customWidth="1"/>
    <col min="2065" max="2065" width="6.28515625" customWidth="1"/>
    <col min="2066" max="2066" width="5.85546875" customWidth="1"/>
    <col min="2067" max="2067" width="4.85546875" customWidth="1"/>
    <col min="2068" max="2068" width="6.140625" customWidth="1"/>
    <col min="2069" max="2069" width="5.5703125" customWidth="1"/>
    <col min="2305" max="2305" width="4" customWidth="1"/>
    <col min="2306" max="2306" width="48.140625" customWidth="1"/>
    <col min="2307" max="2308" width="0" hidden="1" customWidth="1"/>
    <col min="2309" max="2309" width="13.7109375" customWidth="1"/>
    <col min="2310" max="2310" width="31.5703125" bestFit="1" customWidth="1"/>
    <col min="2311" max="2312" width="13.85546875" bestFit="1" customWidth="1"/>
    <col min="2313" max="2313" width="15.140625" customWidth="1"/>
    <col min="2314" max="2316" width="13.5703125" customWidth="1"/>
    <col min="2317" max="2320" width="14.85546875" bestFit="1" customWidth="1"/>
    <col min="2321" max="2321" width="6.28515625" customWidth="1"/>
    <col min="2322" max="2322" width="5.85546875" customWidth="1"/>
    <col min="2323" max="2323" width="4.85546875" customWidth="1"/>
    <col min="2324" max="2324" width="6.140625" customWidth="1"/>
    <col min="2325" max="2325" width="5.5703125" customWidth="1"/>
    <col min="2561" max="2561" width="4" customWidth="1"/>
    <col min="2562" max="2562" width="48.140625" customWidth="1"/>
    <col min="2563" max="2564" width="0" hidden="1" customWidth="1"/>
    <col min="2565" max="2565" width="13.7109375" customWidth="1"/>
    <col min="2566" max="2566" width="31.5703125" bestFit="1" customWidth="1"/>
    <col min="2567" max="2568" width="13.85546875" bestFit="1" customWidth="1"/>
    <col min="2569" max="2569" width="15.140625" customWidth="1"/>
    <col min="2570" max="2572" width="13.5703125" customWidth="1"/>
    <col min="2573" max="2576" width="14.85546875" bestFit="1" customWidth="1"/>
    <col min="2577" max="2577" width="6.28515625" customWidth="1"/>
    <col min="2578" max="2578" width="5.85546875" customWidth="1"/>
    <col min="2579" max="2579" width="4.85546875" customWidth="1"/>
    <col min="2580" max="2580" width="6.140625" customWidth="1"/>
    <col min="2581" max="2581" width="5.5703125" customWidth="1"/>
    <col min="2817" max="2817" width="4" customWidth="1"/>
    <col min="2818" max="2818" width="48.140625" customWidth="1"/>
    <col min="2819" max="2820" width="0" hidden="1" customWidth="1"/>
    <col min="2821" max="2821" width="13.7109375" customWidth="1"/>
    <col min="2822" max="2822" width="31.5703125" bestFit="1" customWidth="1"/>
    <col min="2823" max="2824" width="13.85546875" bestFit="1" customWidth="1"/>
    <col min="2825" max="2825" width="15.140625" customWidth="1"/>
    <col min="2826" max="2828" width="13.5703125" customWidth="1"/>
    <col min="2829" max="2832" width="14.85546875" bestFit="1" customWidth="1"/>
    <col min="2833" max="2833" width="6.28515625" customWidth="1"/>
    <col min="2834" max="2834" width="5.85546875" customWidth="1"/>
    <col min="2835" max="2835" width="4.85546875" customWidth="1"/>
    <col min="2836" max="2836" width="6.140625" customWidth="1"/>
    <col min="2837" max="2837" width="5.5703125" customWidth="1"/>
    <col min="3073" max="3073" width="4" customWidth="1"/>
    <col min="3074" max="3074" width="48.140625" customWidth="1"/>
    <col min="3075" max="3076" width="0" hidden="1" customWidth="1"/>
    <col min="3077" max="3077" width="13.7109375" customWidth="1"/>
    <col min="3078" max="3078" width="31.5703125" bestFit="1" customWidth="1"/>
    <col min="3079" max="3080" width="13.85546875" bestFit="1" customWidth="1"/>
    <col min="3081" max="3081" width="15.140625" customWidth="1"/>
    <col min="3082" max="3084" width="13.5703125" customWidth="1"/>
    <col min="3085" max="3088" width="14.85546875" bestFit="1" customWidth="1"/>
    <col min="3089" max="3089" width="6.28515625" customWidth="1"/>
    <col min="3090" max="3090" width="5.85546875" customWidth="1"/>
    <col min="3091" max="3091" width="4.85546875" customWidth="1"/>
    <col min="3092" max="3092" width="6.140625" customWidth="1"/>
    <col min="3093" max="3093" width="5.5703125" customWidth="1"/>
    <col min="3329" max="3329" width="4" customWidth="1"/>
    <col min="3330" max="3330" width="48.140625" customWidth="1"/>
    <col min="3331" max="3332" width="0" hidden="1" customWidth="1"/>
    <col min="3333" max="3333" width="13.7109375" customWidth="1"/>
    <col min="3334" max="3334" width="31.5703125" bestFit="1" customWidth="1"/>
    <col min="3335" max="3336" width="13.85546875" bestFit="1" customWidth="1"/>
    <col min="3337" max="3337" width="15.140625" customWidth="1"/>
    <col min="3338" max="3340" width="13.5703125" customWidth="1"/>
    <col min="3341" max="3344" width="14.85546875" bestFit="1" customWidth="1"/>
    <col min="3345" max="3345" width="6.28515625" customWidth="1"/>
    <col min="3346" max="3346" width="5.85546875" customWidth="1"/>
    <col min="3347" max="3347" width="4.85546875" customWidth="1"/>
    <col min="3348" max="3348" width="6.140625" customWidth="1"/>
    <col min="3349" max="3349" width="5.5703125" customWidth="1"/>
    <col min="3585" max="3585" width="4" customWidth="1"/>
    <col min="3586" max="3586" width="48.140625" customWidth="1"/>
    <col min="3587" max="3588" width="0" hidden="1" customWidth="1"/>
    <col min="3589" max="3589" width="13.7109375" customWidth="1"/>
    <col min="3590" max="3590" width="31.5703125" bestFit="1" customWidth="1"/>
    <col min="3591" max="3592" width="13.85546875" bestFit="1" customWidth="1"/>
    <col min="3593" max="3593" width="15.140625" customWidth="1"/>
    <col min="3594" max="3596" width="13.5703125" customWidth="1"/>
    <col min="3597" max="3600" width="14.85546875" bestFit="1" customWidth="1"/>
    <col min="3601" max="3601" width="6.28515625" customWidth="1"/>
    <col min="3602" max="3602" width="5.85546875" customWidth="1"/>
    <col min="3603" max="3603" width="4.85546875" customWidth="1"/>
    <col min="3604" max="3604" width="6.140625" customWidth="1"/>
    <col min="3605" max="3605" width="5.5703125" customWidth="1"/>
    <col min="3841" max="3841" width="4" customWidth="1"/>
    <col min="3842" max="3842" width="48.140625" customWidth="1"/>
    <col min="3843" max="3844" width="0" hidden="1" customWidth="1"/>
    <col min="3845" max="3845" width="13.7109375" customWidth="1"/>
    <col min="3846" max="3846" width="31.5703125" bestFit="1" customWidth="1"/>
    <col min="3847" max="3848" width="13.85546875" bestFit="1" customWidth="1"/>
    <col min="3849" max="3849" width="15.140625" customWidth="1"/>
    <col min="3850" max="3852" width="13.5703125" customWidth="1"/>
    <col min="3853" max="3856" width="14.85546875" bestFit="1" customWidth="1"/>
    <col min="3857" max="3857" width="6.28515625" customWidth="1"/>
    <col min="3858" max="3858" width="5.85546875" customWidth="1"/>
    <col min="3859" max="3859" width="4.85546875" customWidth="1"/>
    <col min="3860" max="3860" width="6.140625" customWidth="1"/>
    <col min="3861" max="3861" width="5.5703125" customWidth="1"/>
    <col min="4097" max="4097" width="4" customWidth="1"/>
    <col min="4098" max="4098" width="48.140625" customWidth="1"/>
    <col min="4099" max="4100" width="0" hidden="1" customWidth="1"/>
    <col min="4101" max="4101" width="13.7109375" customWidth="1"/>
    <col min="4102" max="4102" width="31.5703125" bestFit="1" customWidth="1"/>
    <col min="4103" max="4104" width="13.85546875" bestFit="1" customWidth="1"/>
    <col min="4105" max="4105" width="15.140625" customWidth="1"/>
    <col min="4106" max="4108" width="13.5703125" customWidth="1"/>
    <col min="4109" max="4112" width="14.85546875" bestFit="1" customWidth="1"/>
    <col min="4113" max="4113" width="6.28515625" customWidth="1"/>
    <col min="4114" max="4114" width="5.85546875" customWidth="1"/>
    <col min="4115" max="4115" width="4.85546875" customWidth="1"/>
    <col min="4116" max="4116" width="6.140625" customWidth="1"/>
    <col min="4117" max="4117" width="5.5703125" customWidth="1"/>
    <col min="4353" max="4353" width="4" customWidth="1"/>
    <col min="4354" max="4354" width="48.140625" customWidth="1"/>
    <col min="4355" max="4356" width="0" hidden="1" customWidth="1"/>
    <col min="4357" max="4357" width="13.7109375" customWidth="1"/>
    <col min="4358" max="4358" width="31.5703125" bestFit="1" customWidth="1"/>
    <col min="4359" max="4360" width="13.85546875" bestFit="1" customWidth="1"/>
    <col min="4361" max="4361" width="15.140625" customWidth="1"/>
    <col min="4362" max="4364" width="13.5703125" customWidth="1"/>
    <col min="4365" max="4368" width="14.85546875" bestFit="1" customWidth="1"/>
    <col min="4369" max="4369" width="6.28515625" customWidth="1"/>
    <col min="4370" max="4370" width="5.85546875" customWidth="1"/>
    <col min="4371" max="4371" width="4.85546875" customWidth="1"/>
    <col min="4372" max="4372" width="6.140625" customWidth="1"/>
    <col min="4373" max="4373" width="5.5703125" customWidth="1"/>
    <col min="4609" max="4609" width="4" customWidth="1"/>
    <col min="4610" max="4610" width="48.140625" customWidth="1"/>
    <col min="4611" max="4612" width="0" hidden="1" customWidth="1"/>
    <col min="4613" max="4613" width="13.7109375" customWidth="1"/>
    <col min="4614" max="4614" width="31.5703125" bestFit="1" customWidth="1"/>
    <col min="4615" max="4616" width="13.85546875" bestFit="1" customWidth="1"/>
    <col min="4617" max="4617" width="15.140625" customWidth="1"/>
    <col min="4618" max="4620" width="13.5703125" customWidth="1"/>
    <col min="4621" max="4624" width="14.85546875" bestFit="1" customWidth="1"/>
    <col min="4625" max="4625" width="6.28515625" customWidth="1"/>
    <col min="4626" max="4626" width="5.85546875" customWidth="1"/>
    <col min="4627" max="4627" width="4.85546875" customWidth="1"/>
    <col min="4628" max="4628" width="6.140625" customWidth="1"/>
    <col min="4629" max="4629" width="5.5703125" customWidth="1"/>
    <col min="4865" max="4865" width="4" customWidth="1"/>
    <col min="4866" max="4866" width="48.140625" customWidth="1"/>
    <col min="4867" max="4868" width="0" hidden="1" customWidth="1"/>
    <col min="4869" max="4869" width="13.7109375" customWidth="1"/>
    <col min="4870" max="4870" width="31.5703125" bestFit="1" customWidth="1"/>
    <col min="4871" max="4872" width="13.85546875" bestFit="1" customWidth="1"/>
    <col min="4873" max="4873" width="15.140625" customWidth="1"/>
    <col min="4874" max="4876" width="13.5703125" customWidth="1"/>
    <col min="4877" max="4880" width="14.85546875" bestFit="1" customWidth="1"/>
    <col min="4881" max="4881" width="6.28515625" customWidth="1"/>
    <col min="4882" max="4882" width="5.85546875" customWidth="1"/>
    <col min="4883" max="4883" width="4.85546875" customWidth="1"/>
    <col min="4884" max="4884" width="6.140625" customWidth="1"/>
    <col min="4885" max="4885" width="5.5703125" customWidth="1"/>
    <col min="5121" max="5121" width="4" customWidth="1"/>
    <col min="5122" max="5122" width="48.140625" customWidth="1"/>
    <col min="5123" max="5124" width="0" hidden="1" customWidth="1"/>
    <col min="5125" max="5125" width="13.7109375" customWidth="1"/>
    <col min="5126" max="5126" width="31.5703125" bestFit="1" customWidth="1"/>
    <col min="5127" max="5128" width="13.85546875" bestFit="1" customWidth="1"/>
    <col min="5129" max="5129" width="15.140625" customWidth="1"/>
    <col min="5130" max="5132" width="13.5703125" customWidth="1"/>
    <col min="5133" max="5136" width="14.85546875" bestFit="1" customWidth="1"/>
    <col min="5137" max="5137" width="6.28515625" customWidth="1"/>
    <col min="5138" max="5138" width="5.85546875" customWidth="1"/>
    <col min="5139" max="5139" width="4.85546875" customWidth="1"/>
    <col min="5140" max="5140" width="6.140625" customWidth="1"/>
    <col min="5141" max="5141" width="5.5703125" customWidth="1"/>
    <col min="5377" max="5377" width="4" customWidth="1"/>
    <col min="5378" max="5378" width="48.140625" customWidth="1"/>
    <col min="5379" max="5380" width="0" hidden="1" customWidth="1"/>
    <col min="5381" max="5381" width="13.7109375" customWidth="1"/>
    <col min="5382" max="5382" width="31.5703125" bestFit="1" customWidth="1"/>
    <col min="5383" max="5384" width="13.85546875" bestFit="1" customWidth="1"/>
    <col min="5385" max="5385" width="15.140625" customWidth="1"/>
    <col min="5386" max="5388" width="13.5703125" customWidth="1"/>
    <col min="5389" max="5392" width="14.85546875" bestFit="1" customWidth="1"/>
    <col min="5393" max="5393" width="6.28515625" customWidth="1"/>
    <col min="5394" max="5394" width="5.85546875" customWidth="1"/>
    <col min="5395" max="5395" width="4.85546875" customWidth="1"/>
    <col min="5396" max="5396" width="6.140625" customWidth="1"/>
    <col min="5397" max="5397" width="5.5703125" customWidth="1"/>
    <col min="5633" max="5633" width="4" customWidth="1"/>
    <col min="5634" max="5634" width="48.140625" customWidth="1"/>
    <col min="5635" max="5636" width="0" hidden="1" customWidth="1"/>
    <col min="5637" max="5637" width="13.7109375" customWidth="1"/>
    <col min="5638" max="5638" width="31.5703125" bestFit="1" customWidth="1"/>
    <col min="5639" max="5640" width="13.85546875" bestFit="1" customWidth="1"/>
    <col min="5641" max="5641" width="15.140625" customWidth="1"/>
    <col min="5642" max="5644" width="13.5703125" customWidth="1"/>
    <col min="5645" max="5648" width="14.85546875" bestFit="1" customWidth="1"/>
    <col min="5649" max="5649" width="6.28515625" customWidth="1"/>
    <col min="5650" max="5650" width="5.85546875" customWidth="1"/>
    <col min="5651" max="5651" width="4.85546875" customWidth="1"/>
    <col min="5652" max="5652" width="6.140625" customWidth="1"/>
    <col min="5653" max="5653" width="5.5703125" customWidth="1"/>
    <col min="5889" max="5889" width="4" customWidth="1"/>
    <col min="5890" max="5890" width="48.140625" customWidth="1"/>
    <col min="5891" max="5892" width="0" hidden="1" customWidth="1"/>
    <col min="5893" max="5893" width="13.7109375" customWidth="1"/>
    <col min="5894" max="5894" width="31.5703125" bestFit="1" customWidth="1"/>
    <col min="5895" max="5896" width="13.85546875" bestFit="1" customWidth="1"/>
    <col min="5897" max="5897" width="15.140625" customWidth="1"/>
    <col min="5898" max="5900" width="13.5703125" customWidth="1"/>
    <col min="5901" max="5904" width="14.85546875" bestFit="1" customWidth="1"/>
    <col min="5905" max="5905" width="6.28515625" customWidth="1"/>
    <col min="5906" max="5906" width="5.85546875" customWidth="1"/>
    <col min="5907" max="5907" width="4.85546875" customWidth="1"/>
    <col min="5908" max="5908" width="6.140625" customWidth="1"/>
    <col min="5909" max="5909" width="5.5703125" customWidth="1"/>
    <col min="6145" max="6145" width="4" customWidth="1"/>
    <col min="6146" max="6146" width="48.140625" customWidth="1"/>
    <col min="6147" max="6148" width="0" hidden="1" customWidth="1"/>
    <col min="6149" max="6149" width="13.7109375" customWidth="1"/>
    <col min="6150" max="6150" width="31.5703125" bestFit="1" customWidth="1"/>
    <col min="6151" max="6152" width="13.85546875" bestFit="1" customWidth="1"/>
    <col min="6153" max="6153" width="15.140625" customWidth="1"/>
    <col min="6154" max="6156" width="13.5703125" customWidth="1"/>
    <col min="6157" max="6160" width="14.85546875" bestFit="1" customWidth="1"/>
    <col min="6161" max="6161" width="6.28515625" customWidth="1"/>
    <col min="6162" max="6162" width="5.85546875" customWidth="1"/>
    <col min="6163" max="6163" width="4.85546875" customWidth="1"/>
    <col min="6164" max="6164" width="6.140625" customWidth="1"/>
    <col min="6165" max="6165" width="5.5703125" customWidth="1"/>
    <col min="6401" max="6401" width="4" customWidth="1"/>
    <col min="6402" max="6402" width="48.140625" customWidth="1"/>
    <col min="6403" max="6404" width="0" hidden="1" customWidth="1"/>
    <col min="6405" max="6405" width="13.7109375" customWidth="1"/>
    <col min="6406" max="6406" width="31.5703125" bestFit="1" customWidth="1"/>
    <col min="6407" max="6408" width="13.85546875" bestFit="1" customWidth="1"/>
    <col min="6409" max="6409" width="15.140625" customWidth="1"/>
    <col min="6410" max="6412" width="13.5703125" customWidth="1"/>
    <col min="6413" max="6416" width="14.85546875" bestFit="1" customWidth="1"/>
    <col min="6417" max="6417" width="6.28515625" customWidth="1"/>
    <col min="6418" max="6418" width="5.85546875" customWidth="1"/>
    <col min="6419" max="6419" width="4.85546875" customWidth="1"/>
    <col min="6420" max="6420" width="6.140625" customWidth="1"/>
    <col min="6421" max="6421" width="5.5703125" customWidth="1"/>
    <col min="6657" max="6657" width="4" customWidth="1"/>
    <col min="6658" max="6658" width="48.140625" customWidth="1"/>
    <col min="6659" max="6660" width="0" hidden="1" customWidth="1"/>
    <col min="6661" max="6661" width="13.7109375" customWidth="1"/>
    <col min="6662" max="6662" width="31.5703125" bestFit="1" customWidth="1"/>
    <col min="6663" max="6664" width="13.85546875" bestFit="1" customWidth="1"/>
    <col min="6665" max="6665" width="15.140625" customWidth="1"/>
    <col min="6666" max="6668" width="13.5703125" customWidth="1"/>
    <col min="6669" max="6672" width="14.85546875" bestFit="1" customWidth="1"/>
    <col min="6673" max="6673" width="6.28515625" customWidth="1"/>
    <col min="6674" max="6674" width="5.85546875" customWidth="1"/>
    <col min="6675" max="6675" width="4.85546875" customWidth="1"/>
    <col min="6676" max="6676" width="6.140625" customWidth="1"/>
    <col min="6677" max="6677" width="5.5703125" customWidth="1"/>
    <col min="6913" max="6913" width="4" customWidth="1"/>
    <col min="6914" max="6914" width="48.140625" customWidth="1"/>
    <col min="6915" max="6916" width="0" hidden="1" customWidth="1"/>
    <col min="6917" max="6917" width="13.7109375" customWidth="1"/>
    <col min="6918" max="6918" width="31.5703125" bestFit="1" customWidth="1"/>
    <col min="6919" max="6920" width="13.85546875" bestFit="1" customWidth="1"/>
    <col min="6921" max="6921" width="15.140625" customWidth="1"/>
    <col min="6922" max="6924" width="13.5703125" customWidth="1"/>
    <col min="6925" max="6928" width="14.85546875" bestFit="1" customWidth="1"/>
    <col min="6929" max="6929" width="6.28515625" customWidth="1"/>
    <col min="6930" max="6930" width="5.85546875" customWidth="1"/>
    <col min="6931" max="6931" width="4.85546875" customWidth="1"/>
    <col min="6932" max="6932" width="6.140625" customWidth="1"/>
    <col min="6933" max="6933" width="5.5703125" customWidth="1"/>
    <col min="7169" max="7169" width="4" customWidth="1"/>
    <col min="7170" max="7170" width="48.140625" customWidth="1"/>
    <col min="7171" max="7172" width="0" hidden="1" customWidth="1"/>
    <col min="7173" max="7173" width="13.7109375" customWidth="1"/>
    <col min="7174" max="7174" width="31.5703125" bestFit="1" customWidth="1"/>
    <col min="7175" max="7176" width="13.85546875" bestFit="1" customWidth="1"/>
    <col min="7177" max="7177" width="15.140625" customWidth="1"/>
    <col min="7178" max="7180" width="13.5703125" customWidth="1"/>
    <col min="7181" max="7184" width="14.85546875" bestFit="1" customWidth="1"/>
    <col min="7185" max="7185" width="6.28515625" customWidth="1"/>
    <col min="7186" max="7186" width="5.85546875" customWidth="1"/>
    <col min="7187" max="7187" width="4.85546875" customWidth="1"/>
    <col min="7188" max="7188" width="6.140625" customWidth="1"/>
    <col min="7189" max="7189" width="5.5703125" customWidth="1"/>
    <col min="7425" max="7425" width="4" customWidth="1"/>
    <col min="7426" max="7426" width="48.140625" customWidth="1"/>
    <col min="7427" max="7428" width="0" hidden="1" customWidth="1"/>
    <col min="7429" max="7429" width="13.7109375" customWidth="1"/>
    <col min="7430" max="7430" width="31.5703125" bestFit="1" customWidth="1"/>
    <col min="7431" max="7432" width="13.85546875" bestFit="1" customWidth="1"/>
    <col min="7433" max="7433" width="15.140625" customWidth="1"/>
    <col min="7434" max="7436" width="13.5703125" customWidth="1"/>
    <col min="7437" max="7440" width="14.85546875" bestFit="1" customWidth="1"/>
    <col min="7441" max="7441" width="6.28515625" customWidth="1"/>
    <col min="7442" max="7442" width="5.85546875" customWidth="1"/>
    <col min="7443" max="7443" width="4.85546875" customWidth="1"/>
    <col min="7444" max="7444" width="6.140625" customWidth="1"/>
    <col min="7445" max="7445" width="5.5703125" customWidth="1"/>
    <col min="7681" max="7681" width="4" customWidth="1"/>
    <col min="7682" max="7682" width="48.140625" customWidth="1"/>
    <col min="7683" max="7684" width="0" hidden="1" customWidth="1"/>
    <col min="7685" max="7685" width="13.7109375" customWidth="1"/>
    <col min="7686" max="7686" width="31.5703125" bestFit="1" customWidth="1"/>
    <col min="7687" max="7688" width="13.85546875" bestFit="1" customWidth="1"/>
    <col min="7689" max="7689" width="15.140625" customWidth="1"/>
    <col min="7690" max="7692" width="13.5703125" customWidth="1"/>
    <col min="7693" max="7696" width="14.85546875" bestFit="1" customWidth="1"/>
    <col min="7697" max="7697" width="6.28515625" customWidth="1"/>
    <col min="7698" max="7698" width="5.85546875" customWidth="1"/>
    <col min="7699" max="7699" width="4.85546875" customWidth="1"/>
    <col min="7700" max="7700" width="6.140625" customWidth="1"/>
    <col min="7701" max="7701" width="5.5703125" customWidth="1"/>
    <col min="7937" max="7937" width="4" customWidth="1"/>
    <col min="7938" max="7938" width="48.140625" customWidth="1"/>
    <col min="7939" max="7940" width="0" hidden="1" customWidth="1"/>
    <col min="7941" max="7941" width="13.7109375" customWidth="1"/>
    <col min="7942" max="7942" width="31.5703125" bestFit="1" customWidth="1"/>
    <col min="7943" max="7944" width="13.85546875" bestFit="1" customWidth="1"/>
    <col min="7945" max="7945" width="15.140625" customWidth="1"/>
    <col min="7946" max="7948" width="13.5703125" customWidth="1"/>
    <col min="7949" max="7952" width="14.85546875" bestFit="1" customWidth="1"/>
    <col min="7953" max="7953" width="6.28515625" customWidth="1"/>
    <col min="7954" max="7954" width="5.85546875" customWidth="1"/>
    <col min="7955" max="7955" width="4.85546875" customWidth="1"/>
    <col min="7956" max="7956" width="6.140625" customWidth="1"/>
    <col min="7957" max="7957" width="5.5703125" customWidth="1"/>
    <col min="8193" max="8193" width="4" customWidth="1"/>
    <col min="8194" max="8194" width="48.140625" customWidth="1"/>
    <col min="8195" max="8196" width="0" hidden="1" customWidth="1"/>
    <col min="8197" max="8197" width="13.7109375" customWidth="1"/>
    <col min="8198" max="8198" width="31.5703125" bestFit="1" customWidth="1"/>
    <col min="8199" max="8200" width="13.85546875" bestFit="1" customWidth="1"/>
    <col min="8201" max="8201" width="15.140625" customWidth="1"/>
    <col min="8202" max="8204" width="13.5703125" customWidth="1"/>
    <col min="8205" max="8208" width="14.85546875" bestFit="1" customWidth="1"/>
    <col min="8209" max="8209" width="6.28515625" customWidth="1"/>
    <col min="8210" max="8210" width="5.85546875" customWidth="1"/>
    <col min="8211" max="8211" width="4.85546875" customWidth="1"/>
    <col min="8212" max="8212" width="6.140625" customWidth="1"/>
    <col min="8213" max="8213" width="5.5703125" customWidth="1"/>
    <col min="8449" max="8449" width="4" customWidth="1"/>
    <col min="8450" max="8450" width="48.140625" customWidth="1"/>
    <col min="8451" max="8452" width="0" hidden="1" customWidth="1"/>
    <col min="8453" max="8453" width="13.7109375" customWidth="1"/>
    <col min="8454" max="8454" width="31.5703125" bestFit="1" customWidth="1"/>
    <col min="8455" max="8456" width="13.85546875" bestFit="1" customWidth="1"/>
    <col min="8457" max="8457" width="15.140625" customWidth="1"/>
    <col min="8458" max="8460" width="13.5703125" customWidth="1"/>
    <col min="8461" max="8464" width="14.85546875" bestFit="1" customWidth="1"/>
    <col min="8465" max="8465" width="6.28515625" customWidth="1"/>
    <col min="8466" max="8466" width="5.85546875" customWidth="1"/>
    <col min="8467" max="8467" width="4.85546875" customWidth="1"/>
    <col min="8468" max="8468" width="6.140625" customWidth="1"/>
    <col min="8469" max="8469" width="5.5703125" customWidth="1"/>
    <col min="8705" max="8705" width="4" customWidth="1"/>
    <col min="8706" max="8706" width="48.140625" customWidth="1"/>
    <col min="8707" max="8708" width="0" hidden="1" customWidth="1"/>
    <col min="8709" max="8709" width="13.7109375" customWidth="1"/>
    <col min="8710" max="8710" width="31.5703125" bestFit="1" customWidth="1"/>
    <col min="8711" max="8712" width="13.85546875" bestFit="1" customWidth="1"/>
    <col min="8713" max="8713" width="15.140625" customWidth="1"/>
    <col min="8714" max="8716" width="13.5703125" customWidth="1"/>
    <col min="8717" max="8720" width="14.85546875" bestFit="1" customWidth="1"/>
    <col min="8721" max="8721" width="6.28515625" customWidth="1"/>
    <col min="8722" max="8722" width="5.85546875" customWidth="1"/>
    <col min="8723" max="8723" width="4.85546875" customWidth="1"/>
    <col min="8724" max="8724" width="6.140625" customWidth="1"/>
    <col min="8725" max="8725" width="5.5703125" customWidth="1"/>
    <col min="8961" max="8961" width="4" customWidth="1"/>
    <col min="8962" max="8962" width="48.140625" customWidth="1"/>
    <col min="8963" max="8964" width="0" hidden="1" customWidth="1"/>
    <col min="8965" max="8965" width="13.7109375" customWidth="1"/>
    <col min="8966" max="8966" width="31.5703125" bestFit="1" customWidth="1"/>
    <col min="8967" max="8968" width="13.85546875" bestFit="1" customWidth="1"/>
    <col min="8969" max="8969" width="15.140625" customWidth="1"/>
    <col min="8970" max="8972" width="13.5703125" customWidth="1"/>
    <col min="8973" max="8976" width="14.85546875" bestFit="1" customWidth="1"/>
    <col min="8977" max="8977" width="6.28515625" customWidth="1"/>
    <col min="8978" max="8978" width="5.85546875" customWidth="1"/>
    <col min="8979" max="8979" width="4.85546875" customWidth="1"/>
    <col min="8980" max="8980" width="6.140625" customWidth="1"/>
    <col min="8981" max="8981" width="5.5703125" customWidth="1"/>
    <col min="9217" max="9217" width="4" customWidth="1"/>
    <col min="9218" max="9218" width="48.140625" customWidth="1"/>
    <col min="9219" max="9220" width="0" hidden="1" customWidth="1"/>
    <col min="9221" max="9221" width="13.7109375" customWidth="1"/>
    <col min="9222" max="9222" width="31.5703125" bestFit="1" customWidth="1"/>
    <col min="9223" max="9224" width="13.85546875" bestFit="1" customWidth="1"/>
    <col min="9225" max="9225" width="15.140625" customWidth="1"/>
    <col min="9226" max="9228" width="13.5703125" customWidth="1"/>
    <col min="9229" max="9232" width="14.85546875" bestFit="1" customWidth="1"/>
    <col min="9233" max="9233" width="6.28515625" customWidth="1"/>
    <col min="9234" max="9234" width="5.85546875" customWidth="1"/>
    <col min="9235" max="9235" width="4.85546875" customWidth="1"/>
    <col min="9236" max="9236" width="6.140625" customWidth="1"/>
    <col min="9237" max="9237" width="5.5703125" customWidth="1"/>
    <col min="9473" max="9473" width="4" customWidth="1"/>
    <col min="9474" max="9474" width="48.140625" customWidth="1"/>
    <col min="9475" max="9476" width="0" hidden="1" customWidth="1"/>
    <col min="9477" max="9477" width="13.7109375" customWidth="1"/>
    <col min="9478" max="9478" width="31.5703125" bestFit="1" customWidth="1"/>
    <col min="9479" max="9480" width="13.85546875" bestFit="1" customWidth="1"/>
    <col min="9481" max="9481" width="15.140625" customWidth="1"/>
    <col min="9482" max="9484" width="13.5703125" customWidth="1"/>
    <col min="9485" max="9488" width="14.85546875" bestFit="1" customWidth="1"/>
    <col min="9489" max="9489" width="6.28515625" customWidth="1"/>
    <col min="9490" max="9490" width="5.85546875" customWidth="1"/>
    <col min="9491" max="9491" width="4.85546875" customWidth="1"/>
    <col min="9492" max="9492" width="6.140625" customWidth="1"/>
    <col min="9493" max="9493" width="5.5703125" customWidth="1"/>
    <col min="9729" max="9729" width="4" customWidth="1"/>
    <col min="9730" max="9730" width="48.140625" customWidth="1"/>
    <col min="9731" max="9732" width="0" hidden="1" customWidth="1"/>
    <col min="9733" max="9733" width="13.7109375" customWidth="1"/>
    <col min="9734" max="9734" width="31.5703125" bestFit="1" customWidth="1"/>
    <col min="9735" max="9736" width="13.85546875" bestFit="1" customWidth="1"/>
    <col min="9737" max="9737" width="15.140625" customWidth="1"/>
    <col min="9738" max="9740" width="13.5703125" customWidth="1"/>
    <col min="9741" max="9744" width="14.85546875" bestFit="1" customWidth="1"/>
    <col min="9745" max="9745" width="6.28515625" customWidth="1"/>
    <col min="9746" max="9746" width="5.85546875" customWidth="1"/>
    <col min="9747" max="9747" width="4.85546875" customWidth="1"/>
    <col min="9748" max="9748" width="6.140625" customWidth="1"/>
    <col min="9749" max="9749" width="5.5703125" customWidth="1"/>
    <col min="9985" max="9985" width="4" customWidth="1"/>
    <col min="9986" max="9986" width="48.140625" customWidth="1"/>
    <col min="9987" max="9988" width="0" hidden="1" customWidth="1"/>
    <col min="9989" max="9989" width="13.7109375" customWidth="1"/>
    <col min="9990" max="9990" width="31.5703125" bestFit="1" customWidth="1"/>
    <col min="9991" max="9992" width="13.85546875" bestFit="1" customWidth="1"/>
    <col min="9993" max="9993" width="15.140625" customWidth="1"/>
    <col min="9994" max="9996" width="13.5703125" customWidth="1"/>
    <col min="9997" max="10000" width="14.85546875" bestFit="1" customWidth="1"/>
    <col min="10001" max="10001" width="6.28515625" customWidth="1"/>
    <col min="10002" max="10002" width="5.85546875" customWidth="1"/>
    <col min="10003" max="10003" width="4.85546875" customWidth="1"/>
    <col min="10004" max="10004" width="6.140625" customWidth="1"/>
    <col min="10005" max="10005" width="5.5703125" customWidth="1"/>
    <col min="10241" max="10241" width="4" customWidth="1"/>
    <col min="10242" max="10242" width="48.140625" customWidth="1"/>
    <col min="10243" max="10244" width="0" hidden="1" customWidth="1"/>
    <col min="10245" max="10245" width="13.7109375" customWidth="1"/>
    <col min="10246" max="10246" width="31.5703125" bestFit="1" customWidth="1"/>
    <col min="10247" max="10248" width="13.85546875" bestFit="1" customWidth="1"/>
    <col min="10249" max="10249" width="15.140625" customWidth="1"/>
    <col min="10250" max="10252" width="13.5703125" customWidth="1"/>
    <col min="10253" max="10256" width="14.85546875" bestFit="1" customWidth="1"/>
    <col min="10257" max="10257" width="6.28515625" customWidth="1"/>
    <col min="10258" max="10258" width="5.85546875" customWidth="1"/>
    <col min="10259" max="10259" width="4.85546875" customWidth="1"/>
    <col min="10260" max="10260" width="6.140625" customWidth="1"/>
    <col min="10261" max="10261" width="5.5703125" customWidth="1"/>
    <col min="10497" max="10497" width="4" customWidth="1"/>
    <col min="10498" max="10498" width="48.140625" customWidth="1"/>
    <col min="10499" max="10500" width="0" hidden="1" customWidth="1"/>
    <col min="10501" max="10501" width="13.7109375" customWidth="1"/>
    <col min="10502" max="10502" width="31.5703125" bestFit="1" customWidth="1"/>
    <col min="10503" max="10504" width="13.85546875" bestFit="1" customWidth="1"/>
    <col min="10505" max="10505" width="15.140625" customWidth="1"/>
    <col min="10506" max="10508" width="13.5703125" customWidth="1"/>
    <col min="10509" max="10512" width="14.85546875" bestFit="1" customWidth="1"/>
    <col min="10513" max="10513" width="6.28515625" customWidth="1"/>
    <col min="10514" max="10514" width="5.85546875" customWidth="1"/>
    <col min="10515" max="10515" width="4.85546875" customWidth="1"/>
    <col min="10516" max="10516" width="6.140625" customWidth="1"/>
    <col min="10517" max="10517" width="5.5703125" customWidth="1"/>
    <col min="10753" max="10753" width="4" customWidth="1"/>
    <col min="10754" max="10754" width="48.140625" customWidth="1"/>
    <col min="10755" max="10756" width="0" hidden="1" customWidth="1"/>
    <col min="10757" max="10757" width="13.7109375" customWidth="1"/>
    <col min="10758" max="10758" width="31.5703125" bestFit="1" customWidth="1"/>
    <col min="10759" max="10760" width="13.85546875" bestFit="1" customWidth="1"/>
    <col min="10761" max="10761" width="15.140625" customWidth="1"/>
    <col min="10762" max="10764" width="13.5703125" customWidth="1"/>
    <col min="10765" max="10768" width="14.85546875" bestFit="1" customWidth="1"/>
    <col min="10769" max="10769" width="6.28515625" customWidth="1"/>
    <col min="10770" max="10770" width="5.85546875" customWidth="1"/>
    <col min="10771" max="10771" width="4.85546875" customWidth="1"/>
    <col min="10772" max="10772" width="6.140625" customWidth="1"/>
    <col min="10773" max="10773" width="5.5703125" customWidth="1"/>
    <col min="11009" max="11009" width="4" customWidth="1"/>
    <col min="11010" max="11010" width="48.140625" customWidth="1"/>
    <col min="11011" max="11012" width="0" hidden="1" customWidth="1"/>
    <col min="11013" max="11013" width="13.7109375" customWidth="1"/>
    <col min="11014" max="11014" width="31.5703125" bestFit="1" customWidth="1"/>
    <col min="11015" max="11016" width="13.85546875" bestFit="1" customWidth="1"/>
    <col min="11017" max="11017" width="15.140625" customWidth="1"/>
    <col min="11018" max="11020" width="13.5703125" customWidth="1"/>
    <col min="11021" max="11024" width="14.85546875" bestFit="1" customWidth="1"/>
    <col min="11025" max="11025" width="6.28515625" customWidth="1"/>
    <col min="11026" max="11026" width="5.85546875" customWidth="1"/>
    <col min="11027" max="11027" width="4.85546875" customWidth="1"/>
    <col min="11028" max="11028" width="6.140625" customWidth="1"/>
    <col min="11029" max="11029" width="5.5703125" customWidth="1"/>
    <col min="11265" max="11265" width="4" customWidth="1"/>
    <col min="11266" max="11266" width="48.140625" customWidth="1"/>
    <col min="11267" max="11268" width="0" hidden="1" customWidth="1"/>
    <col min="11269" max="11269" width="13.7109375" customWidth="1"/>
    <col min="11270" max="11270" width="31.5703125" bestFit="1" customWidth="1"/>
    <col min="11271" max="11272" width="13.85546875" bestFit="1" customWidth="1"/>
    <col min="11273" max="11273" width="15.140625" customWidth="1"/>
    <col min="11274" max="11276" width="13.5703125" customWidth="1"/>
    <col min="11277" max="11280" width="14.85546875" bestFit="1" customWidth="1"/>
    <col min="11281" max="11281" width="6.28515625" customWidth="1"/>
    <col min="11282" max="11282" width="5.85546875" customWidth="1"/>
    <col min="11283" max="11283" width="4.85546875" customWidth="1"/>
    <col min="11284" max="11284" width="6.140625" customWidth="1"/>
    <col min="11285" max="11285" width="5.5703125" customWidth="1"/>
    <col min="11521" max="11521" width="4" customWidth="1"/>
    <col min="11522" max="11522" width="48.140625" customWidth="1"/>
    <col min="11523" max="11524" width="0" hidden="1" customWidth="1"/>
    <col min="11525" max="11525" width="13.7109375" customWidth="1"/>
    <col min="11526" max="11526" width="31.5703125" bestFit="1" customWidth="1"/>
    <col min="11527" max="11528" width="13.85546875" bestFit="1" customWidth="1"/>
    <col min="11529" max="11529" width="15.140625" customWidth="1"/>
    <col min="11530" max="11532" width="13.5703125" customWidth="1"/>
    <col min="11533" max="11536" width="14.85546875" bestFit="1" customWidth="1"/>
    <col min="11537" max="11537" width="6.28515625" customWidth="1"/>
    <col min="11538" max="11538" width="5.85546875" customWidth="1"/>
    <col min="11539" max="11539" width="4.85546875" customWidth="1"/>
    <col min="11540" max="11540" width="6.140625" customWidth="1"/>
    <col min="11541" max="11541" width="5.5703125" customWidth="1"/>
    <col min="11777" max="11777" width="4" customWidth="1"/>
    <col min="11778" max="11778" width="48.140625" customWidth="1"/>
    <col min="11779" max="11780" width="0" hidden="1" customWidth="1"/>
    <col min="11781" max="11781" width="13.7109375" customWidth="1"/>
    <col min="11782" max="11782" width="31.5703125" bestFit="1" customWidth="1"/>
    <col min="11783" max="11784" width="13.85546875" bestFit="1" customWidth="1"/>
    <col min="11785" max="11785" width="15.140625" customWidth="1"/>
    <col min="11786" max="11788" width="13.5703125" customWidth="1"/>
    <col min="11789" max="11792" width="14.85546875" bestFit="1" customWidth="1"/>
    <col min="11793" max="11793" width="6.28515625" customWidth="1"/>
    <col min="11794" max="11794" width="5.85546875" customWidth="1"/>
    <col min="11795" max="11795" width="4.85546875" customWidth="1"/>
    <col min="11796" max="11796" width="6.140625" customWidth="1"/>
    <col min="11797" max="11797" width="5.5703125" customWidth="1"/>
    <col min="12033" max="12033" width="4" customWidth="1"/>
    <col min="12034" max="12034" width="48.140625" customWidth="1"/>
    <col min="12035" max="12036" width="0" hidden="1" customWidth="1"/>
    <col min="12037" max="12037" width="13.7109375" customWidth="1"/>
    <col min="12038" max="12038" width="31.5703125" bestFit="1" customWidth="1"/>
    <col min="12039" max="12040" width="13.85546875" bestFit="1" customWidth="1"/>
    <col min="12041" max="12041" width="15.140625" customWidth="1"/>
    <col min="12042" max="12044" width="13.5703125" customWidth="1"/>
    <col min="12045" max="12048" width="14.85546875" bestFit="1" customWidth="1"/>
    <col min="12049" max="12049" width="6.28515625" customWidth="1"/>
    <col min="12050" max="12050" width="5.85546875" customWidth="1"/>
    <col min="12051" max="12051" width="4.85546875" customWidth="1"/>
    <col min="12052" max="12052" width="6.140625" customWidth="1"/>
    <col min="12053" max="12053" width="5.5703125" customWidth="1"/>
    <col min="12289" max="12289" width="4" customWidth="1"/>
    <col min="12290" max="12290" width="48.140625" customWidth="1"/>
    <col min="12291" max="12292" width="0" hidden="1" customWidth="1"/>
    <col min="12293" max="12293" width="13.7109375" customWidth="1"/>
    <col min="12294" max="12294" width="31.5703125" bestFit="1" customWidth="1"/>
    <col min="12295" max="12296" width="13.85546875" bestFit="1" customWidth="1"/>
    <col min="12297" max="12297" width="15.140625" customWidth="1"/>
    <col min="12298" max="12300" width="13.5703125" customWidth="1"/>
    <col min="12301" max="12304" width="14.85546875" bestFit="1" customWidth="1"/>
    <col min="12305" max="12305" width="6.28515625" customWidth="1"/>
    <col min="12306" max="12306" width="5.85546875" customWidth="1"/>
    <col min="12307" max="12307" width="4.85546875" customWidth="1"/>
    <col min="12308" max="12308" width="6.140625" customWidth="1"/>
    <col min="12309" max="12309" width="5.5703125" customWidth="1"/>
    <col min="12545" max="12545" width="4" customWidth="1"/>
    <col min="12546" max="12546" width="48.140625" customWidth="1"/>
    <col min="12547" max="12548" width="0" hidden="1" customWidth="1"/>
    <col min="12549" max="12549" width="13.7109375" customWidth="1"/>
    <col min="12550" max="12550" width="31.5703125" bestFit="1" customWidth="1"/>
    <col min="12551" max="12552" width="13.85546875" bestFit="1" customWidth="1"/>
    <col min="12553" max="12553" width="15.140625" customWidth="1"/>
    <col min="12554" max="12556" width="13.5703125" customWidth="1"/>
    <col min="12557" max="12560" width="14.85546875" bestFit="1" customWidth="1"/>
    <col min="12561" max="12561" width="6.28515625" customWidth="1"/>
    <col min="12562" max="12562" width="5.85546875" customWidth="1"/>
    <col min="12563" max="12563" width="4.85546875" customWidth="1"/>
    <col min="12564" max="12564" width="6.140625" customWidth="1"/>
    <col min="12565" max="12565" width="5.5703125" customWidth="1"/>
    <col min="12801" max="12801" width="4" customWidth="1"/>
    <col min="12802" max="12802" width="48.140625" customWidth="1"/>
    <col min="12803" max="12804" width="0" hidden="1" customWidth="1"/>
    <col min="12805" max="12805" width="13.7109375" customWidth="1"/>
    <col min="12806" max="12806" width="31.5703125" bestFit="1" customWidth="1"/>
    <col min="12807" max="12808" width="13.85546875" bestFit="1" customWidth="1"/>
    <col min="12809" max="12809" width="15.140625" customWidth="1"/>
    <col min="12810" max="12812" width="13.5703125" customWidth="1"/>
    <col min="12813" max="12816" width="14.85546875" bestFit="1" customWidth="1"/>
    <col min="12817" max="12817" width="6.28515625" customWidth="1"/>
    <col min="12818" max="12818" width="5.85546875" customWidth="1"/>
    <col min="12819" max="12819" width="4.85546875" customWidth="1"/>
    <col min="12820" max="12820" width="6.140625" customWidth="1"/>
    <col min="12821" max="12821" width="5.5703125" customWidth="1"/>
    <col min="13057" max="13057" width="4" customWidth="1"/>
    <col min="13058" max="13058" width="48.140625" customWidth="1"/>
    <col min="13059" max="13060" width="0" hidden="1" customWidth="1"/>
    <col min="13061" max="13061" width="13.7109375" customWidth="1"/>
    <col min="13062" max="13062" width="31.5703125" bestFit="1" customWidth="1"/>
    <col min="13063" max="13064" width="13.85546875" bestFit="1" customWidth="1"/>
    <col min="13065" max="13065" width="15.140625" customWidth="1"/>
    <col min="13066" max="13068" width="13.5703125" customWidth="1"/>
    <col min="13069" max="13072" width="14.85546875" bestFit="1" customWidth="1"/>
    <col min="13073" max="13073" width="6.28515625" customWidth="1"/>
    <col min="13074" max="13074" width="5.85546875" customWidth="1"/>
    <col min="13075" max="13075" width="4.85546875" customWidth="1"/>
    <col min="13076" max="13076" width="6.140625" customWidth="1"/>
    <col min="13077" max="13077" width="5.5703125" customWidth="1"/>
    <col min="13313" max="13313" width="4" customWidth="1"/>
    <col min="13314" max="13314" width="48.140625" customWidth="1"/>
    <col min="13315" max="13316" width="0" hidden="1" customWidth="1"/>
    <col min="13317" max="13317" width="13.7109375" customWidth="1"/>
    <col min="13318" max="13318" width="31.5703125" bestFit="1" customWidth="1"/>
    <col min="13319" max="13320" width="13.85546875" bestFit="1" customWidth="1"/>
    <col min="13321" max="13321" width="15.140625" customWidth="1"/>
    <col min="13322" max="13324" width="13.5703125" customWidth="1"/>
    <col min="13325" max="13328" width="14.85546875" bestFit="1" customWidth="1"/>
    <col min="13329" max="13329" width="6.28515625" customWidth="1"/>
    <col min="13330" max="13330" width="5.85546875" customWidth="1"/>
    <col min="13331" max="13331" width="4.85546875" customWidth="1"/>
    <col min="13332" max="13332" width="6.140625" customWidth="1"/>
    <col min="13333" max="13333" width="5.5703125" customWidth="1"/>
    <col min="13569" max="13569" width="4" customWidth="1"/>
    <col min="13570" max="13570" width="48.140625" customWidth="1"/>
    <col min="13571" max="13572" width="0" hidden="1" customWidth="1"/>
    <col min="13573" max="13573" width="13.7109375" customWidth="1"/>
    <col min="13574" max="13574" width="31.5703125" bestFit="1" customWidth="1"/>
    <col min="13575" max="13576" width="13.85546875" bestFit="1" customWidth="1"/>
    <col min="13577" max="13577" width="15.140625" customWidth="1"/>
    <col min="13578" max="13580" width="13.5703125" customWidth="1"/>
    <col min="13581" max="13584" width="14.85546875" bestFit="1" customWidth="1"/>
    <col min="13585" max="13585" width="6.28515625" customWidth="1"/>
    <col min="13586" max="13586" width="5.85546875" customWidth="1"/>
    <col min="13587" max="13587" width="4.85546875" customWidth="1"/>
    <col min="13588" max="13588" width="6.140625" customWidth="1"/>
    <col min="13589" max="13589" width="5.5703125" customWidth="1"/>
    <col min="13825" max="13825" width="4" customWidth="1"/>
    <col min="13826" max="13826" width="48.140625" customWidth="1"/>
    <col min="13827" max="13828" width="0" hidden="1" customWidth="1"/>
    <col min="13829" max="13829" width="13.7109375" customWidth="1"/>
    <col min="13830" max="13830" width="31.5703125" bestFit="1" customWidth="1"/>
    <col min="13831" max="13832" width="13.85546875" bestFit="1" customWidth="1"/>
    <col min="13833" max="13833" width="15.140625" customWidth="1"/>
    <col min="13834" max="13836" width="13.5703125" customWidth="1"/>
    <col min="13837" max="13840" width="14.85546875" bestFit="1" customWidth="1"/>
    <col min="13841" max="13841" width="6.28515625" customWidth="1"/>
    <col min="13842" max="13842" width="5.85546875" customWidth="1"/>
    <col min="13843" max="13843" width="4.85546875" customWidth="1"/>
    <col min="13844" max="13844" width="6.140625" customWidth="1"/>
    <col min="13845" max="13845" width="5.5703125" customWidth="1"/>
    <col min="14081" max="14081" width="4" customWidth="1"/>
    <col min="14082" max="14082" width="48.140625" customWidth="1"/>
    <col min="14083" max="14084" width="0" hidden="1" customWidth="1"/>
    <col min="14085" max="14085" width="13.7109375" customWidth="1"/>
    <col min="14086" max="14086" width="31.5703125" bestFit="1" customWidth="1"/>
    <col min="14087" max="14088" width="13.85546875" bestFit="1" customWidth="1"/>
    <col min="14089" max="14089" width="15.140625" customWidth="1"/>
    <col min="14090" max="14092" width="13.5703125" customWidth="1"/>
    <col min="14093" max="14096" width="14.85546875" bestFit="1" customWidth="1"/>
    <col min="14097" max="14097" width="6.28515625" customWidth="1"/>
    <col min="14098" max="14098" width="5.85546875" customWidth="1"/>
    <col min="14099" max="14099" width="4.85546875" customWidth="1"/>
    <col min="14100" max="14100" width="6.140625" customWidth="1"/>
    <col min="14101" max="14101" width="5.5703125" customWidth="1"/>
    <col min="14337" max="14337" width="4" customWidth="1"/>
    <col min="14338" max="14338" width="48.140625" customWidth="1"/>
    <col min="14339" max="14340" width="0" hidden="1" customWidth="1"/>
    <col min="14341" max="14341" width="13.7109375" customWidth="1"/>
    <col min="14342" max="14342" width="31.5703125" bestFit="1" customWidth="1"/>
    <col min="14343" max="14344" width="13.85546875" bestFit="1" customWidth="1"/>
    <col min="14345" max="14345" width="15.140625" customWidth="1"/>
    <col min="14346" max="14348" width="13.5703125" customWidth="1"/>
    <col min="14349" max="14352" width="14.85546875" bestFit="1" customWidth="1"/>
    <col min="14353" max="14353" width="6.28515625" customWidth="1"/>
    <col min="14354" max="14354" width="5.85546875" customWidth="1"/>
    <col min="14355" max="14355" width="4.85546875" customWidth="1"/>
    <col min="14356" max="14356" width="6.140625" customWidth="1"/>
    <col min="14357" max="14357" width="5.5703125" customWidth="1"/>
    <col min="14593" max="14593" width="4" customWidth="1"/>
    <col min="14594" max="14594" width="48.140625" customWidth="1"/>
    <col min="14595" max="14596" width="0" hidden="1" customWidth="1"/>
    <col min="14597" max="14597" width="13.7109375" customWidth="1"/>
    <col min="14598" max="14598" width="31.5703125" bestFit="1" customWidth="1"/>
    <col min="14599" max="14600" width="13.85546875" bestFit="1" customWidth="1"/>
    <col min="14601" max="14601" width="15.140625" customWidth="1"/>
    <col min="14602" max="14604" width="13.5703125" customWidth="1"/>
    <col min="14605" max="14608" width="14.85546875" bestFit="1" customWidth="1"/>
    <col min="14609" max="14609" width="6.28515625" customWidth="1"/>
    <col min="14610" max="14610" width="5.85546875" customWidth="1"/>
    <col min="14611" max="14611" width="4.85546875" customWidth="1"/>
    <col min="14612" max="14612" width="6.140625" customWidth="1"/>
    <col min="14613" max="14613" width="5.5703125" customWidth="1"/>
    <col min="14849" max="14849" width="4" customWidth="1"/>
    <col min="14850" max="14850" width="48.140625" customWidth="1"/>
    <col min="14851" max="14852" width="0" hidden="1" customWidth="1"/>
    <col min="14853" max="14853" width="13.7109375" customWidth="1"/>
    <col min="14854" max="14854" width="31.5703125" bestFit="1" customWidth="1"/>
    <col min="14855" max="14856" width="13.85546875" bestFit="1" customWidth="1"/>
    <col min="14857" max="14857" width="15.140625" customWidth="1"/>
    <col min="14858" max="14860" width="13.5703125" customWidth="1"/>
    <col min="14861" max="14864" width="14.85546875" bestFit="1" customWidth="1"/>
    <col min="14865" max="14865" width="6.28515625" customWidth="1"/>
    <col min="14866" max="14866" width="5.85546875" customWidth="1"/>
    <col min="14867" max="14867" width="4.85546875" customWidth="1"/>
    <col min="14868" max="14868" width="6.140625" customWidth="1"/>
    <col min="14869" max="14869" width="5.5703125" customWidth="1"/>
    <col min="15105" max="15105" width="4" customWidth="1"/>
    <col min="15106" max="15106" width="48.140625" customWidth="1"/>
    <col min="15107" max="15108" width="0" hidden="1" customWidth="1"/>
    <col min="15109" max="15109" width="13.7109375" customWidth="1"/>
    <col min="15110" max="15110" width="31.5703125" bestFit="1" customWidth="1"/>
    <col min="15111" max="15112" width="13.85546875" bestFit="1" customWidth="1"/>
    <col min="15113" max="15113" width="15.140625" customWidth="1"/>
    <col min="15114" max="15116" width="13.5703125" customWidth="1"/>
    <col min="15117" max="15120" width="14.85546875" bestFit="1" customWidth="1"/>
    <col min="15121" max="15121" width="6.28515625" customWidth="1"/>
    <col min="15122" max="15122" width="5.85546875" customWidth="1"/>
    <col min="15123" max="15123" width="4.85546875" customWidth="1"/>
    <col min="15124" max="15124" width="6.140625" customWidth="1"/>
    <col min="15125" max="15125" width="5.5703125" customWidth="1"/>
    <col min="15361" max="15361" width="4" customWidth="1"/>
    <col min="15362" max="15362" width="48.140625" customWidth="1"/>
    <col min="15363" max="15364" width="0" hidden="1" customWidth="1"/>
    <col min="15365" max="15365" width="13.7109375" customWidth="1"/>
    <col min="15366" max="15366" width="31.5703125" bestFit="1" customWidth="1"/>
    <col min="15367" max="15368" width="13.85546875" bestFit="1" customWidth="1"/>
    <col min="15369" max="15369" width="15.140625" customWidth="1"/>
    <col min="15370" max="15372" width="13.5703125" customWidth="1"/>
    <col min="15373" max="15376" width="14.85546875" bestFit="1" customWidth="1"/>
    <col min="15377" max="15377" width="6.28515625" customWidth="1"/>
    <col min="15378" max="15378" width="5.85546875" customWidth="1"/>
    <col min="15379" max="15379" width="4.85546875" customWidth="1"/>
    <col min="15380" max="15380" width="6.140625" customWidth="1"/>
    <col min="15381" max="15381" width="5.5703125" customWidth="1"/>
    <col min="15617" max="15617" width="4" customWidth="1"/>
    <col min="15618" max="15618" width="48.140625" customWidth="1"/>
    <col min="15619" max="15620" width="0" hidden="1" customWidth="1"/>
    <col min="15621" max="15621" width="13.7109375" customWidth="1"/>
    <col min="15622" max="15622" width="31.5703125" bestFit="1" customWidth="1"/>
    <col min="15623" max="15624" width="13.85546875" bestFit="1" customWidth="1"/>
    <col min="15625" max="15625" width="15.140625" customWidth="1"/>
    <col min="15626" max="15628" width="13.5703125" customWidth="1"/>
    <col min="15629" max="15632" width="14.85546875" bestFit="1" customWidth="1"/>
    <col min="15633" max="15633" width="6.28515625" customWidth="1"/>
    <col min="15634" max="15634" width="5.85546875" customWidth="1"/>
    <col min="15635" max="15635" width="4.85546875" customWidth="1"/>
    <col min="15636" max="15636" width="6.140625" customWidth="1"/>
    <col min="15637" max="15637" width="5.5703125" customWidth="1"/>
    <col min="15873" max="15873" width="4" customWidth="1"/>
    <col min="15874" max="15874" width="48.140625" customWidth="1"/>
    <col min="15875" max="15876" width="0" hidden="1" customWidth="1"/>
    <col min="15877" max="15877" width="13.7109375" customWidth="1"/>
    <col min="15878" max="15878" width="31.5703125" bestFit="1" customWidth="1"/>
    <col min="15879" max="15880" width="13.85546875" bestFit="1" customWidth="1"/>
    <col min="15881" max="15881" width="15.140625" customWidth="1"/>
    <col min="15882" max="15884" width="13.5703125" customWidth="1"/>
    <col min="15885" max="15888" width="14.85546875" bestFit="1" customWidth="1"/>
    <col min="15889" max="15889" width="6.28515625" customWidth="1"/>
    <col min="15890" max="15890" width="5.85546875" customWidth="1"/>
    <col min="15891" max="15891" width="4.85546875" customWidth="1"/>
    <col min="15892" max="15892" width="6.140625" customWidth="1"/>
    <col min="15893" max="15893" width="5.5703125" customWidth="1"/>
    <col min="16129" max="16129" width="4" customWidth="1"/>
    <col min="16130" max="16130" width="48.140625" customWidth="1"/>
    <col min="16131" max="16132" width="0" hidden="1" customWidth="1"/>
    <col min="16133" max="16133" width="13.7109375" customWidth="1"/>
    <col min="16134" max="16134" width="31.5703125" bestFit="1" customWidth="1"/>
    <col min="16135" max="16136" width="13.85546875" bestFit="1" customWidth="1"/>
    <col min="16137" max="16137" width="15.140625" customWidth="1"/>
    <col min="16138" max="16140" width="13.5703125" customWidth="1"/>
    <col min="16141" max="16144" width="14.85546875" bestFit="1" customWidth="1"/>
    <col min="16145" max="16145" width="6.28515625" customWidth="1"/>
    <col min="16146" max="16146" width="5.85546875" customWidth="1"/>
    <col min="16147" max="16147" width="4.85546875" customWidth="1"/>
    <col min="16148" max="16148" width="6.140625" customWidth="1"/>
    <col min="16149" max="16149" width="5.5703125" customWidth="1"/>
  </cols>
  <sheetData>
    <row r="7" spans="1:21" ht="15.75" thickBot="1" x14ac:dyDescent="0.3"/>
    <row r="8" spans="1:21" ht="16.5" thickBot="1" x14ac:dyDescent="0.3">
      <c r="B8" s="57" t="s">
        <v>59</v>
      </c>
      <c r="C8" s="306"/>
      <c r="D8" s="306"/>
      <c r="M8" s="376" t="s">
        <v>170</v>
      </c>
      <c r="N8" s="377"/>
    </row>
    <row r="10" spans="1:21" x14ac:dyDescent="0.25">
      <c r="A10" s="378" t="s">
        <v>0</v>
      </c>
      <c r="B10" s="378"/>
      <c r="C10" s="378"/>
      <c r="D10" s="378"/>
      <c r="E10" s="378"/>
      <c r="F10" s="378"/>
      <c r="G10" s="378"/>
      <c r="H10" s="378"/>
      <c r="I10" s="378"/>
      <c r="J10" s="378"/>
      <c r="K10" s="378"/>
      <c r="L10" s="378"/>
      <c r="M10" s="378"/>
      <c r="N10" s="378"/>
      <c r="O10" s="58"/>
      <c r="P10" s="58"/>
      <c r="Q10" s="58"/>
      <c r="R10" s="58"/>
      <c r="S10" s="58"/>
      <c r="T10" s="58"/>
      <c r="U10" s="58"/>
    </row>
    <row r="11" spans="1:21" x14ac:dyDescent="0.25">
      <c r="A11" s="379" t="s">
        <v>60</v>
      </c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379"/>
      <c r="M11" s="379"/>
      <c r="N11" s="379"/>
      <c r="O11" s="58"/>
      <c r="P11" s="58"/>
      <c r="Q11" s="58"/>
      <c r="R11" s="58"/>
      <c r="S11" s="58"/>
      <c r="T11" s="58"/>
      <c r="U11" s="58"/>
    </row>
    <row r="12" spans="1:21" x14ac:dyDescent="0.25">
      <c r="A12" s="380" t="s">
        <v>61</v>
      </c>
      <c r="B12" s="379"/>
      <c r="C12" s="379"/>
      <c r="D12" s="379"/>
      <c r="E12" s="379"/>
      <c r="F12" s="379"/>
      <c r="G12" s="379"/>
      <c r="H12" s="379"/>
      <c r="I12" s="379"/>
      <c r="J12" s="379"/>
      <c r="K12" s="379"/>
      <c r="L12" s="379"/>
      <c r="M12" s="379"/>
      <c r="N12" s="379"/>
      <c r="O12" s="58"/>
      <c r="P12" s="58"/>
      <c r="Q12" s="58"/>
      <c r="R12" s="58"/>
      <c r="S12" s="58"/>
      <c r="T12" s="58"/>
      <c r="U12" s="58"/>
    </row>
    <row r="13" spans="1:21" x14ac:dyDescent="0.25">
      <c r="A13" s="299"/>
      <c r="B13" s="299"/>
      <c r="C13" s="299"/>
      <c r="D13" s="299"/>
      <c r="E13" s="299"/>
      <c r="F13" s="299"/>
      <c r="G13" s="299"/>
      <c r="H13" s="299"/>
      <c r="I13" s="299"/>
      <c r="J13" s="299"/>
      <c r="K13" s="299"/>
      <c r="L13" s="299"/>
      <c r="M13" s="299"/>
      <c r="N13" s="299"/>
      <c r="O13" s="299"/>
      <c r="P13" s="299"/>
      <c r="Q13" s="299"/>
      <c r="R13" s="299"/>
      <c r="S13" s="299"/>
      <c r="T13" s="299"/>
      <c r="U13" s="299"/>
    </row>
    <row r="14" spans="1:21" ht="16.5" thickBot="1" x14ac:dyDescent="0.3">
      <c r="A14" s="381" t="s">
        <v>171</v>
      </c>
      <c r="B14" s="381"/>
      <c r="C14" s="381"/>
      <c r="D14" s="381"/>
      <c r="E14" s="381"/>
      <c r="F14" s="381"/>
      <c r="G14" s="381"/>
      <c r="H14" s="381"/>
      <c r="I14" s="381"/>
      <c r="J14" s="381"/>
      <c r="K14" s="381"/>
      <c r="L14" s="381"/>
      <c r="M14" s="381"/>
      <c r="N14" s="381"/>
      <c r="O14" s="59"/>
      <c r="P14" s="59"/>
      <c r="Q14" s="59"/>
      <c r="R14" s="59"/>
      <c r="S14" s="59"/>
      <c r="T14" s="59"/>
      <c r="U14" s="59"/>
    </row>
    <row r="15" spans="1:21" ht="30.75" customHeight="1" thickBot="1" x14ac:dyDescent="0.3">
      <c r="A15" s="177" t="s">
        <v>62</v>
      </c>
      <c r="B15" s="178" t="s">
        <v>63</v>
      </c>
      <c r="C15" s="298"/>
      <c r="D15" s="298"/>
      <c r="E15" s="371" t="s">
        <v>116</v>
      </c>
      <c r="F15" s="372"/>
      <c r="G15" s="371" t="s">
        <v>117</v>
      </c>
      <c r="H15" s="373"/>
      <c r="I15" s="371" t="s">
        <v>118</v>
      </c>
      <c r="J15" s="372"/>
      <c r="K15" s="371" t="s">
        <v>119</v>
      </c>
      <c r="L15" s="372"/>
      <c r="M15" s="374" t="s">
        <v>172</v>
      </c>
      <c r="N15" s="375"/>
      <c r="O15" s="295"/>
      <c r="P15" s="363"/>
      <c r="Q15" s="363"/>
      <c r="R15" s="363"/>
      <c r="S15" s="363"/>
      <c r="T15" s="363"/>
      <c r="U15" s="363"/>
    </row>
    <row r="16" spans="1:21" x14ac:dyDescent="0.25">
      <c r="A16" s="179"/>
      <c r="B16" s="180"/>
      <c r="C16" s="180"/>
      <c r="D16" s="180"/>
      <c r="E16" s="181" t="s">
        <v>65</v>
      </c>
      <c r="F16" s="181" t="s">
        <v>16</v>
      </c>
      <c r="G16" s="181" t="s">
        <v>65</v>
      </c>
      <c r="H16" s="181" t="s">
        <v>16</v>
      </c>
      <c r="I16" s="181" t="s">
        <v>65</v>
      </c>
      <c r="J16" s="181" t="s">
        <v>16</v>
      </c>
      <c r="K16" s="181" t="s">
        <v>65</v>
      </c>
      <c r="L16" s="181" t="s">
        <v>16</v>
      </c>
      <c r="M16" s="181" t="s">
        <v>65</v>
      </c>
      <c r="N16" s="182" t="s">
        <v>16</v>
      </c>
      <c r="O16" s="62"/>
      <c r="P16" s="295"/>
      <c r="Q16" s="62"/>
      <c r="R16" s="295"/>
      <c r="S16" s="62"/>
      <c r="T16" s="295"/>
      <c r="U16" s="62"/>
    </row>
    <row r="17" spans="1:21" x14ac:dyDescent="0.25">
      <c r="A17" s="183"/>
      <c r="B17" s="184" t="s">
        <v>66</v>
      </c>
      <c r="C17" s="307"/>
      <c r="D17" s="307"/>
      <c r="E17" s="185"/>
      <c r="F17" s="185"/>
      <c r="G17" s="185"/>
      <c r="H17" s="185"/>
      <c r="I17" s="185"/>
      <c r="J17" s="185"/>
      <c r="K17" s="185"/>
      <c r="L17" s="185"/>
      <c r="M17" s="185"/>
      <c r="N17" s="186"/>
      <c r="O17" s="62"/>
      <c r="P17" s="295"/>
      <c r="Q17" s="62"/>
      <c r="R17" s="295"/>
      <c r="S17" s="62"/>
      <c r="T17" s="295"/>
      <c r="U17" s="62"/>
    </row>
    <row r="18" spans="1:21" x14ac:dyDescent="0.25">
      <c r="A18" s="187" t="s">
        <v>21</v>
      </c>
      <c r="B18" s="184" t="s">
        <v>67</v>
      </c>
      <c r="C18" s="184"/>
      <c r="D18" s="184"/>
      <c r="E18" s="188">
        <v>3606534.09</v>
      </c>
      <c r="F18" s="188">
        <v>3001907.15</v>
      </c>
      <c r="G18" s="188">
        <v>3606534.09</v>
      </c>
      <c r="H18" s="188">
        <v>3000995.38</v>
      </c>
      <c r="I18" s="188">
        <v>3606534.09</v>
      </c>
      <c r="J18" s="188">
        <v>3740944.05</v>
      </c>
      <c r="K18" s="188">
        <v>3606534.09</v>
      </c>
      <c r="L18" s="188">
        <v>3231004.04</v>
      </c>
      <c r="M18" s="188">
        <f t="shared" ref="M18:N20" si="0">+E18+G18+I18+K18</f>
        <v>14426136.359999999</v>
      </c>
      <c r="N18" s="189">
        <f t="shared" si="0"/>
        <v>12974850.619999997</v>
      </c>
      <c r="O18" s="1"/>
      <c r="P18" s="1"/>
      <c r="Q18" s="1"/>
      <c r="R18" s="1"/>
      <c r="S18" s="1"/>
      <c r="T18" s="1"/>
      <c r="U18" s="1"/>
    </row>
    <row r="19" spans="1:21" x14ac:dyDescent="0.25">
      <c r="A19" s="187"/>
      <c r="B19" s="184" t="s">
        <v>166</v>
      </c>
      <c r="C19" s="184"/>
      <c r="D19" s="184"/>
      <c r="E19" s="188">
        <v>0</v>
      </c>
      <c r="F19" s="188">
        <v>0</v>
      </c>
      <c r="G19" s="188">
        <v>0</v>
      </c>
      <c r="H19" s="188">
        <v>0</v>
      </c>
      <c r="I19" s="188">
        <v>0</v>
      </c>
      <c r="J19" s="188">
        <v>0</v>
      </c>
      <c r="K19" s="188">
        <v>0</v>
      </c>
      <c r="L19" s="188">
        <v>0</v>
      </c>
      <c r="M19" s="188">
        <f t="shared" si="0"/>
        <v>0</v>
      </c>
      <c r="N19" s="189">
        <f t="shared" si="0"/>
        <v>0</v>
      </c>
      <c r="O19" s="1"/>
      <c r="P19" s="1"/>
      <c r="Q19" s="1"/>
      <c r="R19" s="1"/>
      <c r="S19" s="1"/>
      <c r="T19" s="1"/>
      <c r="U19" s="1"/>
    </row>
    <row r="20" spans="1:21" x14ac:dyDescent="0.25">
      <c r="A20" s="187"/>
      <c r="B20" s="184" t="s">
        <v>68</v>
      </c>
      <c r="C20" s="184"/>
      <c r="D20" s="184"/>
      <c r="E20" s="188">
        <v>0</v>
      </c>
      <c r="F20" s="188">
        <v>0</v>
      </c>
      <c r="G20" s="188">
        <v>0</v>
      </c>
      <c r="H20" s="188">
        <v>0</v>
      </c>
      <c r="I20" s="188">
        <v>0</v>
      </c>
      <c r="J20" s="188">
        <v>1192233.05</v>
      </c>
      <c r="K20" s="188">
        <v>0</v>
      </c>
      <c r="L20" s="188">
        <v>395269.37</v>
      </c>
      <c r="M20" s="188">
        <f t="shared" si="0"/>
        <v>0</v>
      </c>
      <c r="N20" s="189">
        <f t="shared" si="0"/>
        <v>1587502.42</v>
      </c>
      <c r="O20" s="1"/>
      <c r="P20" s="1"/>
      <c r="Q20" s="1"/>
      <c r="R20" s="1"/>
      <c r="S20" s="1"/>
      <c r="T20" s="1"/>
      <c r="U20" s="1"/>
    </row>
    <row r="21" spans="1:21" x14ac:dyDescent="0.25">
      <c r="A21" s="187"/>
      <c r="B21" s="184" t="s">
        <v>23</v>
      </c>
      <c r="C21" s="184"/>
      <c r="D21" s="184"/>
      <c r="E21" s="188">
        <f>SUM(E18:E20)</f>
        <v>3606534.09</v>
      </c>
      <c r="F21" s="188">
        <f t="shared" ref="F21:N21" si="1">SUM(F18:F20)</f>
        <v>3001907.15</v>
      </c>
      <c r="G21" s="188">
        <f t="shared" si="1"/>
        <v>3606534.09</v>
      </c>
      <c r="H21" s="188">
        <f t="shared" si="1"/>
        <v>3000995.38</v>
      </c>
      <c r="I21" s="188">
        <f t="shared" si="1"/>
        <v>3606534.09</v>
      </c>
      <c r="J21" s="188">
        <f t="shared" si="1"/>
        <v>4933177.0999999996</v>
      </c>
      <c r="K21" s="188">
        <f t="shared" si="1"/>
        <v>3606534.09</v>
      </c>
      <c r="L21" s="188">
        <f t="shared" si="1"/>
        <v>3626273.41</v>
      </c>
      <c r="M21" s="188">
        <f t="shared" si="1"/>
        <v>14426136.359999999</v>
      </c>
      <c r="N21" s="189">
        <f t="shared" si="1"/>
        <v>14562353.039999997</v>
      </c>
      <c r="O21" s="190"/>
      <c r="P21" s="1"/>
      <c r="Q21" s="1"/>
      <c r="R21" s="1"/>
      <c r="S21" s="1"/>
      <c r="T21" s="1"/>
      <c r="U21" s="1"/>
    </row>
    <row r="22" spans="1:21" x14ac:dyDescent="0.25">
      <c r="A22" s="191"/>
      <c r="B22" s="184"/>
      <c r="C22" s="184"/>
      <c r="D22" s="184"/>
      <c r="E22" s="192"/>
      <c r="F22" s="193"/>
      <c r="G22" s="194"/>
      <c r="H22" s="194"/>
      <c r="I22" s="193"/>
      <c r="J22" s="194"/>
      <c r="K22" s="193"/>
      <c r="L22" s="194"/>
      <c r="M22" s="192"/>
      <c r="N22" s="195"/>
      <c r="O22" s="1"/>
      <c r="P22" s="1"/>
      <c r="Q22" s="1"/>
      <c r="R22" s="1"/>
      <c r="S22" s="1"/>
      <c r="T22" s="1"/>
      <c r="U22" s="1"/>
    </row>
    <row r="23" spans="1:21" x14ac:dyDescent="0.25">
      <c r="A23" s="191"/>
      <c r="B23" s="184" t="s">
        <v>24</v>
      </c>
      <c r="C23" s="184"/>
      <c r="D23" s="184"/>
      <c r="E23" s="188"/>
      <c r="F23" s="188"/>
      <c r="G23" s="188"/>
      <c r="H23" s="188"/>
      <c r="I23" s="188"/>
      <c r="J23" s="188"/>
      <c r="K23" s="188"/>
      <c r="L23" s="188"/>
      <c r="M23" s="188"/>
      <c r="N23" s="189"/>
      <c r="O23" s="1"/>
      <c r="P23" s="1"/>
      <c r="Q23" s="1"/>
      <c r="R23" s="1"/>
      <c r="S23" s="1"/>
      <c r="T23" s="1"/>
      <c r="U23" s="1"/>
    </row>
    <row r="24" spans="1:21" x14ac:dyDescent="0.25">
      <c r="A24" s="196">
        <v>111</v>
      </c>
      <c r="B24" s="197" t="s">
        <v>25</v>
      </c>
      <c r="C24" s="310" t="s">
        <v>25</v>
      </c>
      <c r="D24" s="197" t="b">
        <f>C24=B24</f>
        <v>1</v>
      </c>
      <c r="E24" s="198"/>
      <c r="F24" s="198"/>
      <c r="G24" s="71">
        <v>98000</v>
      </c>
      <c r="H24" s="198"/>
      <c r="I24" s="71">
        <v>98000</v>
      </c>
      <c r="J24" s="198">
        <v>101723</v>
      </c>
      <c r="K24" s="71">
        <v>98000</v>
      </c>
      <c r="L24" s="198">
        <v>107641.7</v>
      </c>
      <c r="M24" s="198">
        <f t="shared" ref="M24:N45" si="2">+E24+G24+I24+K24</f>
        <v>294000</v>
      </c>
      <c r="N24" s="199">
        <f t="shared" si="2"/>
        <v>209364.7</v>
      </c>
      <c r="O24" s="1"/>
      <c r="P24" s="1"/>
      <c r="Q24" s="1"/>
      <c r="R24" s="1"/>
      <c r="S24" s="1"/>
      <c r="T24" s="1"/>
      <c r="U24" s="1"/>
    </row>
    <row r="25" spans="1:21" x14ac:dyDescent="0.25">
      <c r="A25" s="200">
        <v>113</v>
      </c>
      <c r="B25" s="201" t="s">
        <v>69</v>
      </c>
      <c r="C25" s="310" t="s">
        <v>69</v>
      </c>
      <c r="D25" s="197" t="b">
        <f t="shared" ref="D25:D45" si="3">C25=B25</f>
        <v>1</v>
      </c>
      <c r="E25" s="202"/>
      <c r="F25" s="202"/>
      <c r="G25" s="71">
        <v>11595</v>
      </c>
      <c r="H25" s="202">
        <v>11403.26</v>
      </c>
      <c r="I25" s="71">
        <v>11595</v>
      </c>
      <c r="J25" s="202">
        <v>11384.76</v>
      </c>
      <c r="K25" s="71">
        <v>11595</v>
      </c>
      <c r="L25" s="202">
        <v>11897.66</v>
      </c>
      <c r="M25" s="202">
        <f t="shared" si="2"/>
        <v>34785</v>
      </c>
      <c r="N25" s="203">
        <f t="shared" si="2"/>
        <v>34685.68</v>
      </c>
      <c r="O25" s="1"/>
      <c r="P25" s="1"/>
      <c r="Q25" s="1"/>
      <c r="R25" s="1"/>
      <c r="S25" s="1"/>
      <c r="T25" s="1"/>
      <c r="U25" s="1"/>
    </row>
    <row r="26" spans="1:21" x14ac:dyDescent="0.25">
      <c r="A26" s="200">
        <v>122</v>
      </c>
      <c r="B26" s="201" t="s">
        <v>27</v>
      </c>
      <c r="C26" s="310" t="s">
        <v>27</v>
      </c>
      <c r="D26" s="197" t="b">
        <f t="shared" si="3"/>
        <v>1</v>
      </c>
      <c r="E26" s="202"/>
      <c r="F26" s="202"/>
      <c r="G26" s="71">
        <v>0</v>
      </c>
      <c r="H26" s="202"/>
      <c r="I26" s="71">
        <v>8510.25</v>
      </c>
      <c r="J26" s="202">
        <v>0</v>
      </c>
      <c r="K26" s="71">
        <v>8510.25</v>
      </c>
      <c r="L26" s="202">
        <v>0</v>
      </c>
      <c r="M26" s="202">
        <f t="shared" si="2"/>
        <v>17020.5</v>
      </c>
      <c r="N26" s="203">
        <f t="shared" si="2"/>
        <v>0</v>
      </c>
      <c r="O26" s="1"/>
      <c r="P26" s="1"/>
      <c r="Q26" s="1"/>
      <c r="R26" s="1"/>
      <c r="S26" s="1"/>
      <c r="T26" s="1"/>
      <c r="U26" s="1"/>
    </row>
    <row r="27" spans="1:21" x14ac:dyDescent="0.25">
      <c r="A27" s="200">
        <v>163</v>
      </c>
      <c r="B27" s="201" t="s">
        <v>28</v>
      </c>
      <c r="C27" s="310" t="s">
        <v>28</v>
      </c>
      <c r="D27" s="197" t="b">
        <f t="shared" si="3"/>
        <v>1</v>
      </c>
      <c r="E27" s="202"/>
      <c r="F27" s="202"/>
      <c r="G27" s="71">
        <v>14200</v>
      </c>
      <c r="H27" s="202"/>
      <c r="I27" s="71">
        <f>214457+40000</f>
        <v>254457</v>
      </c>
      <c r="J27" s="202">
        <v>0</v>
      </c>
      <c r="K27" s="71">
        <v>40000</v>
      </c>
      <c r="L27" s="202">
        <v>31050</v>
      </c>
      <c r="M27" s="202">
        <f t="shared" si="2"/>
        <v>308657</v>
      </c>
      <c r="N27" s="203">
        <f t="shared" si="2"/>
        <v>31050</v>
      </c>
      <c r="O27" s="1"/>
      <c r="P27" s="1"/>
      <c r="Q27" s="1"/>
      <c r="R27" s="1"/>
      <c r="S27" s="1"/>
      <c r="T27" s="1"/>
      <c r="U27" s="1"/>
    </row>
    <row r="28" spans="1:21" x14ac:dyDescent="0.25">
      <c r="A28" s="200">
        <v>169</v>
      </c>
      <c r="B28" s="201" t="s">
        <v>70</v>
      </c>
      <c r="C28" s="310" t="s">
        <v>70</v>
      </c>
      <c r="D28" s="197" t="b">
        <f t="shared" si="3"/>
        <v>1</v>
      </c>
      <c r="E28" s="202"/>
      <c r="F28" s="202"/>
      <c r="G28" s="71">
        <v>0</v>
      </c>
      <c r="H28" s="202"/>
      <c r="I28" s="71">
        <v>0</v>
      </c>
      <c r="J28" s="202">
        <v>0</v>
      </c>
      <c r="K28" s="71">
        <v>20000</v>
      </c>
      <c r="L28" s="202">
        <v>0</v>
      </c>
      <c r="M28" s="202">
        <f t="shared" si="2"/>
        <v>20000</v>
      </c>
      <c r="N28" s="203">
        <f t="shared" si="2"/>
        <v>0</v>
      </c>
      <c r="O28" s="1"/>
      <c r="P28" s="1"/>
      <c r="Q28" s="1"/>
      <c r="R28" s="1"/>
      <c r="S28" s="1"/>
      <c r="T28" s="1"/>
      <c r="U28" s="1"/>
    </row>
    <row r="29" spans="1:21" x14ac:dyDescent="0.25">
      <c r="A29" s="200">
        <v>171</v>
      </c>
      <c r="B29" s="201" t="s">
        <v>71</v>
      </c>
      <c r="C29" s="310" t="s">
        <v>71</v>
      </c>
      <c r="D29" s="197" t="b">
        <f t="shared" si="3"/>
        <v>1</v>
      </c>
      <c r="E29" s="202"/>
      <c r="F29" s="202"/>
      <c r="G29" s="71">
        <v>0</v>
      </c>
      <c r="H29" s="202"/>
      <c r="I29" s="71">
        <v>20000</v>
      </c>
      <c r="J29" s="202">
        <v>0</v>
      </c>
      <c r="K29" s="71">
        <v>12810</v>
      </c>
      <c r="L29" s="202">
        <v>1200</v>
      </c>
      <c r="M29" s="202">
        <f t="shared" si="2"/>
        <v>32810</v>
      </c>
      <c r="N29" s="203">
        <f t="shared" si="2"/>
        <v>1200</v>
      </c>
      <c r="O29" s="1"/>
      <c r="P29" s="1"/>
      <c r="Q29" s="1"/>
      <c r="R29" s="1"/>
      <c r="S29" s="1"/>
      <c r="T29" s="1"/>
      <c r="U29" s="1"/>
    </row>
    <row r="30" spans="1:21" x14ac:dyDescent="0.25">
      <c r="A30" s="200">
        <v>174</v>
      </c>
      <c r="B30" s="201" t="s">
        <v>31</v>
      </c>
      <c r="C30" s="310" t="s">
        <v>31</v>
      </c>
      <c r="D30" s="197" t="b">
        <f t="shared" si="3"/>
        <v>1</v>
      </c>
      <c r="E30" s="202">
        <v>3340</v>
      </c>
      <c r="F30" s="202"/>
      <c r="G30" s="71">
        <v>3340</v>
      </c>
      <c r="H30" s="202"/>
      <c r="I30" s="71">
        <f>4765+2000</f>
        <v>6765</v>
      </c>
      <c r="J30" s="202">
        <v>6370</v>
      </c>
      <c r="K30" s="71">
        <f>4765+2000</f>
        <v>6765</v>
      </c>
      <c r="L30" s="202">
        <v>5885</v>
      </c>
      <c r="M30" s="202">
        <f t="shared" si="2"/>
        <v>20210</v>
      </c>
      <c r="N30" s="203">
        <f t="shared" si="2"/>
        <v>12255</v>
      </c>
      <c r="O30" s="1"/>
      <c r="P30" s="1"/>
      <c r="Q30" s="1"/>
      <c r="R30" s="1"/>
      <c r="S30" s="1"/>
      <c r="T30" s="1"/>
      <c r="U30" s="1"/>
    </row>
    <row r="31" spans="1:21" x14ac:dyDescent="0.25">
      <c r="A31" s="200">
        <v>182</v>
      </c>
      <c r="B31" s="201" t="s">
        <v>32</v>
      </c>
      <c r="C31" s="310" t="s">
        <v>32</v>
      </c>
      <c r="D31" s="197" t="b">
        <f t="shared" si="3"/>
        <v>1</v>
      </c>
      <c r="E31" s="202"/>
      <c r="F31" s="202"/>
      <c r="G31" s="71">
        <v>100775</v>
      </c>
      <c r="H31" s="202"/>
      <c r="I31" s="71">
        <v>100125</v>
      </c>
      <c r="J31" s="202">
        <v>148800</v>
      </c>
      <c r="K31" s="71">
        <v>98100</v>
      </c>
      <c r="L31" s="202">
        <v>60500</v>
      </c>
      <c r="M31" s="202">
        <f t="shared" si="2"/>
        <v>299000</v>
      </c>
      <c r="N31" s="203">
        <f t="shared" si="2"/>
        <v>209300</v>
      </c>
      <c r="O31" s="1"/>
      <c r="P31" s="1"/>
      <c r="Q31" s="1"/>
      <c r="R31" s="1"/>
      <c r="S31" s="1"/>
      <c r="T31" s="1"/>
      <c r="U31" s="1"/>
    </row>
    <row r="32" spans="1:21" x14ac:dyDescent="0.25">
      <c r="A32" s="200">
        <v>197</v>
      </c>
      <c r="B32" s="201" t="s">
        <v>33</v>
      </c>
      <c r="C32" s="310" t="s">
        <v>33</v>
      </c>
      <c r="D32" s="197" t="b">
        <f t="shared" si="3"/>
        <v>1</v>
      </c>
      <c r="E32" s="202"/>
      <c r="F32" s="202"/>
      <c r="G32" s="71">
        <v>0</v>
      </c>
      <c r="H32" s="202"/>
      <c r="I32" s="71">
        <v>65000</v>
      </c>
      <c r="J32" s="202">
        <v>0</v>
      </c>
      <c r="K32" s="71">
        <v>65000</v>
      </c>
      <c r="L32" s="202">
        <v>52000</v>
      </c>
      <c r="M32" s="202">
        <f t="shared" si="2"/>
        <v>130000</v>
      </c>
      <c r="N32" s="203">
        <f t="shared" si="2"/>
        <v>52000</v>
      </c>
      <c r="O32" s="1"/>
      <c r="P32" s="1"/>
      <c r="Q32" s="1"/>
      <c r="R32" s="1"/>
      <c r="S32" s="1"/>
      <c r="T32" s="1"/>
      <c r="U32" s="1"/>
    </row>
    <row r="33" spans="1:21" x14ac:dyDescent="0.25">
      <c r="A33" s="200">
        <v>199</v>
      </c>
      <c r="B33" s="201" t="s">
        <v>34</v>
      </c>
      <c r="C33" s="310" t="s">
        <v>34</v>
      </c>
      <c r="D33" s="197" t="b">
        <f t="shared" si="3"/>
        <v>1</v>
      </c>
      <c r="E33" s="202"/>
      <c r="F33" s="202"/>
      <c r="G33" s="71">
        <v>126308.4</v>
      </c>
      <c r="H33" s="202"/>
      <c r="I33" s="71">
        <v>49158</v>
      </c>
      <c r="J33" s="202">
        <v>64692.5</v>
      </c>
      <c r="K33" s="71">
        <v>49158</v>
      </c>
      <c r="L33" s="202">
        <v>61174.3</v>
      </c>
      <c r="M33" s="202">
        <f t="shared" si="2"/>
        <v>224624.4</v>
      </c>
      <c r="N33" s="203">
        <f t="shared" si="2"/>
        <v>125866.8</v>
      </c>
      <c r="O33" s="1"/>
      <c r="P33" s="1"/>
      <c r="Q33" s="1"/>
      <c r="R33" s="1"/>
      <c r="S33" s="1"/>
      <c r="T33" s="1"/>
      <c r="U33" s="1"/>
    </row>
    <row r="34" spans="1:21" x14ac:dyDescent="0.25">
      <c r="A34" s="200">
        <v>261</v>
      </c>
      <c r="B34" s="201" t="s">
        <v>37</v>
      </c>
      <c r="C34" s="310" t="s">
        <v>37</v>
      </c>
      <c r="D34" s="197" t="b">
        <f t="shared" si="3"/>
        <v>1</v>
      </c>
      <c r="E34" s="202"/>
      <c r="F34" s="202"/>
      <c r="G34" s="71">
        <v>0</v>
      </c>
      <c r="H34" s="202"/>
      <c r="I34" s="71">
        <v>112906.1</v>
      </c>
      <c r="J34" s="202">
        <v>63717.17</v>
      </c>
      <c r="K34" s="71">
        <v>112906.1</v>
      </c>
      <c r="L34" s="202">
        <v>52569.06</v>
      </c>
      <c r="M34" s="202">
        <f t="shared" si="2"/>
        <v>225812.2</v>
      </c>
      <c r="N34" s="203">
        <f t="shared" si="2"/>
        <v>116286.23</v>
      </c>
      <c r="O34" s="1"/>
      <c r="P34" s="1"/>
      <c r="Q34" s="1"/>
      <c r="R34" s="1"/>
      <c r="S34" s="1"/>
      <c r="T34" s="1"/>
      <c r="U34" s="1"/>
    </row>
    <row r="35" spans="1:21" x14ac:dyDescent="0.25">
      <c r="A35" s="200">
        <v>262</v>
      </c>
      <c r="B35" s="201" t="s">
        <v>38</v>
      </c>
      <c r="C35" s="310" t="s">
        <v>38</v>
      </c>
      <c r="D35" s="197" t="b">
        <f t="shared" si="3"/>
        <v>1</v>
      </c>
      <c r="E35" s="202"/>
      <c r="F35" s="202"/>
      <c r="G35" s="71">
        <v>0</v>
      </c>
      <c r="H35" s="202"/>
      <c r="I35" s="71">
        <v>1200</v>
      </c>
      <c r="J35" s="202">
        <v>0</v>
      </c>
      <c r="K35" s="71">
        <v>1200</v>
      </c>
      <c r="L35" s="202">
        <v>0</v>
      </c>
      <c r="M35" s="202">
        <f t="shared" si="2"/>
        <v>2400</v>
      </c>
      <c r="N35" s="203">
        <f t="shared" si="2"/>
        <v>0</v>
      </c>
      <c r="O35" s="1"/>
      <c r="P35" s="1"/>
      <c r="Q35" s="1"/>
      <c r="R35" s="1"/>
      <c r="S35" s="1"/>
      <c r="T35" s="1"/>
      <c r="U35" s="1"/>
    </row>
    <row r="36" spans="1:21" x14ac:dyDescent="0.25">
      <c r="A36" s="200">
        <v>266</v>
      </c>
      <c r="B36" s="201" t="s">
        <v>39</v>
      </c>
      <c r="C36" s="310" t="s">
        <v>39</v>
      </c>
      <c r="D36" s="197" t="b">
        <f t="shared" si="3"/>
        <v>1</v>
      </c>
      <c r="E36" s="202"/>
      <c r="F36" s="202"/>
      <c r="G36" s="71">
        <v>0</v>
      </c>
      <c r="H36" s="202"/>
      <c r="I36" s="71">
        <v>175013.55</v>
      </c>
      <c r="J36" s="202">
        <v>45000</v>
      </c>
      <c r="K36" s="71">
        <v>175013.55</v>
      </c>
      <c r="L36" s="202">
        <v>7547.5</v>
      </c>
      <c r="M36" s="202">
        <f t="shared" si="2"/>
        <v>350027.1</v>
      </c>
      <c r="N36" s="203">
        <f t="shared" si="2"/>
        <v>52547.5</v>
      </c>
      <c r="O36" s="1"/>
      <c r="P36" s="1"/>
      <c r="Q36" s="1"/>
      <c r="R36" s="1"/>
      <c r="S36" s="1"/>
      <c r="T36" s="1"/>
      <c r="U36" s="1"/>
    </row>
    <row r="37" spans="1:21" x14ac:dyDescent="0.25">
      <c r="A37" s="200">
        <v>267</v>
      </c>
      <c r="B37" s="201" t="s">
        <v>40</v>
      </c>
      <c r="C37" s="310" t="s">
        <v>40</v>
      </c>
      <c r="D37" s="197" t="b">
        <f t="shared" si="3"/>
        <v>1</v>
      </c>
      <c r="E37" s="202"/>
      <c r="F37" s="202"/>
      <c r="G37" s="71">
        <v>0</v>
      </c>
      <c r="H37" s="202"/>
      <c r="I37" s="71">
        <v>2000</v>
      </c>
      <c r="J37" s="202">
        <v>0</v>
      </c>
      <c r="K37" s="71">
        <v>2000</v>
      </c>
      <c r="L37" s="202">
        <v>0</v>
      </c>
      <c r="M37" s="202">
        <f t="shared" si="2"/>
        <v>4000</v>
      </c>
      <c r="N37" s="203">
        <f t="shared" si="2"/>
        <v>0</v>
      </c>
      <c r="O37" s="1"/>
      <c r="P37" s="1"/>
      <c r="Q37" s="1"/>
      <c r="R37" s="1"/>
      <c r="S37" s="1"/>
      <c r="T37" s="1"/>
      <c r="U37" s="1"/>
    </row>
    <row r="38" spans="1:21" x14ac:dyDescent="0.25">
      <c r="A38" s="200">
        <v>268</v>
      </c>
      <c r="B38" s="201" t="s">
        <v>41</v>
      </c>
      <c r="C38" s="310" t="s">
        <v>41</v>
      </c>
      <c r="D38" s="197" t="b">
        <f t="shared" si="3"/>
        <v>1</v>
      </c>
      <c r="E38" s="202"/>
      <c r="F38" s="202"/>
      <c r="G38" s="71">
        <v>0</v>
      </c>
      <c r="H38" s="202"/>
      <c r="I38" s="71">
        <v>17555.400000000001</v>
      </c>
      <c r="J38" s="202">
        <v>73841.75</v>
      </c>
      <c r="K38" s="71">
        <v>17555.400000000001</v>
      </c>
      <c r="L38" s="202">
        <v>9995</v>
      </c>
      <c r="M38" s="202">
        <f t="shared" si="2"/>
        <v>35110.800000000003</v>
      </c>
      <c r="N38" s="203">
        <f t="shared" si="2"/>
        <v>83836.75</v>
      </c>
      <c r="O38" s="1"/>
      <c r="P38" s="1"/>
      <c r="Q38" s="1"/>
      <c r="R38" s="1"/>
      <c r="S38" s="1"/>
      <c r="T38" s="1"/>
      <c r="U38" s="1"/>
    </row>
    <row r="39" spans="1:21" x14ac:dyDescent="0.25">
      <c r="A39" s="200">
        <v>269</v>
      </c>
      <c r="B39" s="201" t="s">
        <v>42</v>
      </c>
      <c r="C39" s="310" t="s">
        <v>42</v>
      </c>
      <c r="D39" s="197" t="b">
        <f t="shared" si="3"/>
        <v>1</v>
      </c>
      <c r="E39" s="202"/>
      <c r="F39" s="202"/>
      <c r="G39" s="71">
        <v>0</v>
      </c>
      <c r="H39" s="202"/>
      <c r="I39" s="71">
        <v>1000</v>
      </c>
      <c r="J39" s="202">
        <v>0</v>
      </c>
      <c r="K39" s="71">
        <v>1000</v>
      </c>
      <c r="L39" s="202">
        <v>0</v>
      </c>
      <c r="M39" s="202">
        <f t="shared" si="2"/>
        <v>2000</v>
      </c>
      <c r="N39" s="203">
        <f t="shared" si="2"/>
        <v>0</v>
      </c>
      <c r="O39" s="1"/>
      <c r="P39" s="1"/>
      <c r="Q39" s="1"/>
      <c r="R39" s="1"/>
      <c r="S39" s="1"/>
      <c r="T39" s="1"/>
      <c r="U39" s="1"/>
    </row>
    <row r="40" spans="1:21" x14ac:dyDescent="0.25">
      <c r="A40" s="200">
        <v>292</v>
      </c>
      <c r="B40" s="201" t="s">
        <v>44</v>
      </c>
      <c r="C40" s="310" t="s">
        <v>44</v>
      </c>
      <c r="D40" s="197" t="b">
        <f t="shared" si="3"/>
        <v>1</v>
      </c>
      <c r="E40" s="202"/>
      <c r="F40" s="202"/>
      <c r="G40" s="71">
        <v>0</v>
      </c>
      <c r="H40" s="202"/>
      <c r="I40" s="71">
        <v>0</v>
      </c>
      <c r="J40" s="202">
        <v>0</v>
      </c>
      <c r="K40" s="71">
        <v>42390.559999999998</v>
      </c>
      <c r="L40" s="202">
        <v>41437</v>
      </c>
      <c r="M40" s="202">
        <f t="shared" si="2"/>
        <v>42390.559999999998</v>
      </c>
      <c r="N40" s="203">
        <f t="shared" si="2"/>
        <v>41437</v>
      </c>
      <c r="O40" s="1"/>
      <c r="P40" s="1"/>
      <c r="Q40" s="1"/>
      <c r="R40" s="1"/>
      <c r="S40" s="1"/>
      <c r="T40" s="1"/>
      <c r="U40" s="1"/>
    </row>
    <row r="41" spans="1:21" x14ac:dyDescent="0.25">
      <c r="A41" s="200">
        <v>295</v>
      </c>
      <c r="B41" s="201" t="s">
        <v>45</v>
      </c>
      <c r="C41" s="310" t="s">
        <v>45</v>
      </c>
      <c r="D41" s="197" t="b">
        <f t="shared" si="3"/>
        <v>1</v>
      </c>
      <c r="E41" s="202"/>
      <c r="F41" s="202"/>
      <c r="G41" s="71">
        <v>0</v>
      </c>
      <c r="H41" s="202"/>
      <c r="I41" s="71">
        <v>2080137.74</v>
      </c>
      <c r="J41" s="202">
        <v>1047617.12</v>
      </c>
      <c r="K41" s="71">
        <v>2080137.74</v>
      </c>
      <c r="L41" s="202">
        <v>634838.76</v>
      </c>
      <c r="M41" s="202">
        <f t="shared" si="2"/>
        <v>4160275.48</v>
      </c>
      <c r="N41" s="203">
        <f t="shared" si="2"/>
        <v>1682455.88</v>
      </c>
      <c r="O41" s="1"/>
      <c r="P41" s="1"/>
      <c r="Q41" s="1"/>
      <c r="R41" s="1"/>
      <c r="S41" s="1"/>
      <c r="T41" s="1"/>
      <c r="U41" s="1"/>
    </row>
    <row r="42" spans="1:21" x14ac:dyDescent="0.25">
      <c r="A42" s="200">
        <v>297</v>
      </c>
      <c r="B42" s="201" t="s">
        <v>46</v>
      </c>
      <c r="C42" s="310" t="s">
        <v>46</v>
      </c>
      <c r="D42" s="197" t="b">
        <f t="shared" si="3"/>
        <v>1</v>
      </c>
      <c r="E42" s="202"/>
      <c r="F42" s="202"/>
      <c r="G42" s="71">
        <v>0</v>
      </c>
      <c r="H42" s="202"/>
      <c r="I42" s="71">
        <v>1000</v>
      </c>
      <c r="J42" s="202">
        <v>5105</v>
      </c>
      <c r="K42" s="71">
        <f>1000+16731.62</f>
        <v>17731.62</v>
      </c>
      <c r="L42" s="202">
        <v>0</v>
      </c>
      <c r="M42" s="202">
        <f t="shared" si="2"/>
        <v>18731.62</v>
      </c>
      <c r="N42" s="203">
        <f t="shared" si="2"/>
        <v>5105</v>
      </c>
      <c r="O42" s="1"/>
      <c r="P42" s="1"/>
      <c r="Q42" s="1"/>
      <c r="R42" s="1"/>
      <c r="S42" s="1"/>
      <c r="T42" s="1"/>
      <c r="U42" s="1"/>
    </row>
    <row r="43" spans="1:21" x14ac:dyDescent="0.25">
      <c r="A43" s="200">
        <v>298</v>
      </c>
      <c r="B43" s="201" t="s">
        <v>47</v>
      </c>
      <c r="C43" s="310" t="s">
        <v>47</v>
      </c>
      <c r="D43" s="197" t="b">
        <f t="shared" si="3"/>
        <v>1</v>
      </c>
      <c r="E43" s="202"/>
      <c r="F43" s="202"/>
      <c r="G43" s="71">
        <v>0</v>
      </c>
      <c r="H43" s="202"/>
      <c r="I43" s="71">
        <v>50000</v>
      </c>
      <c r="J43" s="202">
        <v>6815</v>
      </c>
      <c r="K43" s="71">
        <v>50000</v>
      </c>
      <c r="L43" s="202">
        <v>57850</v>
      </c>
      <c r="M43" s="202">
        <f t="shared" si="2"/>
        <v>100000</v>
      </c>
      <c r="N43" s="203">
        <f t="shared" si="2"/>
        <v>64665</v>
      </c>
      <c r="O43" s="1"/>
      <c r="P43" s="1"/>
      <c r="Q43" s="1"/>
      <c r="R43" s="1"/>
      <c r="S43" s="1"/>
      <c r="T43" s="1"/>
      <c r="U43" s="1"/>
    </row>
    <row r="44" spans="1:21" x14ac:dyDescent="0.25">
      <c r="A44" s="200">
        <v>299</v>
      </c>
      <c r="B44" s="201" t="s">
        <v>48</v>
      </c>
      <c r="C44" s="310" t="s">
        <v>48</v>
      </c>
      <c r="D44" s="197" t="b">
        <f t="shared" si="3"/>
        <v>1</v>
      </c>
      <c r="E44" s="202"/>
      <c r="F44" s="202"/>
      <c r="G44" s="71">
        <v>0</v>
      </c>
      <c r="H44" s="202"/>
      <c r="I44" s="71">
        <v>40000</v>
      </c>
      <c r="J44" s="202">
        <v>19450</v>
      </c>
      <c r="K44" s="71">
        <v>40000</v>
      </c>
      <c r="L44" s="202">
        <v>42875</v>
      </c>
      <c r="M44" s="202">
        <f t="shared" si="2"/>
        <v>80000</v>
      </c>
      <c r="N44" s="203">
        <f t="shared" si="2"/>
        <v>62325</v>
      </c>
      <c r="O44" s="1"/>
      <c r="P44" s="1"/>
      <c r="Q44" s="1"/>
      <c r="R44" s="1"/>
      <c r="S44" s="1"/>
      <c r="T44" s="1"/>
      <c r="U44" s="1"/>
    </row>
    <row r="45" spans="1:21" ht="15.75" thickBot="1" x14ac:dyDescent="0.3">
      <c r="A45" s="204">
        <v>323</v>
      </c>
      <c r="B45" s="205" t="s">
        <v>49</v>
      </c>
      <c r="C45" s="311" t="s">
        <v>49</v>
      </c>
      <c r="D45" s="222" t="b">
        <f t="shared" si="3"/>
        <v>1</v>
      </c>
      <c r="E45" s="206"/>
      <c r="F45" s="206"/>
      <c r="G45" s="72">
        <v>0</v>
      </c>
      <c r="H45" s="206"/>
      <c r="I45" s="72">
        <v>0</v>
      </c>
      <c r="J45" s="206"/>
      <c r="K45" s="72">
        <v>0</v>
      </c>
      <c r="L45" s="206">
        <v>0</v>
      </c>
      <c r="M45" s="206">
        <f t="shared" si="2"/>
        <v>0</v>
      </c>
      <c r="N45" s="207">
        <f t="shared" si="2"/>
        <v>0</v>
      </c>
      <c r="O45" s="1"/>
      <c r="P45" s="1"/>
      <c r="Q45" s="1"/>
      <c r="R45" s="1"/>
      <c r="S45" s="1"/>
      <c r="T45" s="1"/>
      <c r="U45" s="1"/>
    </row>
    <row r="46" spans="1:21" ht="15.75" thickBot="1" x14ac:dyDescent="0.3">
      <c r="A46" s="208"/>
      <c r="B46" s="209" t="s">
        <v>72</v>
      </c>
      <c r="C46" s="209"/>
      <c r="D46" s="209"/>
      <c r="E46" s="210">
        <f t="shared" ref="E46:N46" si="4">SUM(E24:E45)</f>
        <v>3340</v>
      </c>
      <c r="F46" s="210">
        <f t="shared" si="4"/>
        <v>0</v>
      </c>
      <c r="G46" s="210">
        <f t="shared" si="4"/>
        <v>354218.4</v>
      </c>
      <c r="H46" s="210">
        <f t="shared" si="4"/>
        <v>11403.26</v>
      </c>
      <c r="I46" s="210">
        <f t="shared" si="4"/>
        <v>3094423.04</v>
      </c>
      <c r="J46" s="210">
        <f t="shared" si="4"/>
        <v>1594516.3</v>
      </c>
      <c r="K46" s="210">
        <f t="shared" si="4"/>
        <v>2949873.2199999997</v>
      </c>
      <c r="L46" s="210">
        <f t="shared" si="4"/>
        <v>1178460.98</v>
      </c>
      <c r="M46" s="210">
        <f t="shared" si="4"/>
        <v>6401854.6600000001</v>
      </c>
      <c r="N46" s="211">
        <f t="shared" si="4"/>
        <v>2784380.54</v>
      </c>
      <c r="O46" s="1"/>
      <c r="P46" s="1"/>
      <c r="Q46" s="1"/>
      <c r="R46" s="1"/>
      <c r="S46" s="1"/>
      <c r="T46" s="1"/>
      <c r="U46" s="1"/>
    </row>
    <row r="47" spans="1:21" ht="15.75" thickBot="1" x14ac:dyDescent="0.3">
      <c r="A47" s="212"/>
      <c r="B47" s="213" t="s">
        <v>73</v>
      </c>
      <c r="C47" s="213"/>
      <c r="D47" s="213"/>
      <c r="E47" s="214">
        <f t="shared" ref="E47:N47" si="5">+E46+E21</f>
        <v>3609874.09</v>
      </c>
      <c r="F47" s="210">
        <f t="shared" si="5"/>
        <v>3001907.15</v>
      </c>
      <c r="G47" s="210">
        <f t="shared" si="5"/>
        <v>3960752.4899999998</v>
      </c>
      <c r="H47" s="210">
        <f t="shared" si="5"/>
        <v>3012398.6399999997</v>
      </c>
      <c r="I47" s="210">
        <f t="shared" si="5"/>
        <v>6700957.1299999999</v>
      </c>
      <c r="J47" s="210">
        <f t="shared" si="5"/>
        <v>6527693.3999999994</v>
      </c>
      <c r="K47" s="210">
        <f t="shared" si="5"/>
        <v>6556407.3099999996</v>
      </c>
      <c r="L47" s="210">
        <f t="shared" si="5"/>
        <v>4804734.3900000006</v>
      </c>
      <c r="M47" s="210">
        <f t="shared" si="5"/>
        <v>20827991.02</v>
      </c>
      <c r="N47" s="211">
        <f t="shared" si="5"/>
        <v>17346733.579999998</v>
      </c>
    </row>
    <row r="48" spans="1:21" x14ac:dyDescent="0.25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</row>
    <row r="49" spans="1:14" x14ac:dyDescent="0.25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x14ac:dyDescent="0.25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x14ac:dyDescent="0.25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</row>
    <row r="52" spans="1:14" x14ac:dyDescent="0.25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</row>
    <row r="53" spans="1:14" x14ac:dyDescent="0.25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</row>
    <row r="54" spans="1:14" x14ac:dyDescent="0.25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</row>
    <row r="55" spans="1:14" x14ac:dyDescent="0.25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1:14" x14ac:dyDescent="0.25">
      <c r="A56" s="74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</row>
    <row r="57" spans="1:14" x14ac:dyDescent="0.25">
      <c r="A57" s="74"/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</row>
    <row r="58" spans="1:14" x14ac:dyDescent="0.25">
      <c r="A58" s="74"/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</row>
    <row r="59" spans="1:14" x14ac:dyDescent="0.25">
      <c r="A59" s="74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</row>
    <row r="60" spans="1:14" x14ac:dyDescent="0.25">
      <c r="A60" s="74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</row>
    <row r="61" spans="1:14" x14ac:dyDescent="0.25">
      <c r="A61" s="74"/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</row>
    <row r="62" spans="1:14" x14ac:dyDescent="0.25">
      <c r="A62" s="74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</row>
    <row r="63" spans="1:14" x14ac:dyDescent="0.25">
      <c r="A63" s="74"/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</row>
    <row r="64" spans="1:14" x14ac:dyDescent="0.25">
      <c r="A64" s="74"/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</row>
    <row r="65" spans="1:16" x14ac:dyDescent="0.25">
      <c r="A65" s="74"/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</row>
    <row r="66" spans="1:16" x14ac:dyDescent="0.25">
      <c r="A66" s="74"/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</row>
    <row r="67" spans="1:16" x14ac:dyDescent="0.25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</row>
    <row r="68" spans="1:16" x14ac:dyDescent="0.25">
      <c r="A68" s="74"/>
      <c r="B68" s="74"/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</row>
    <row r="69" spans="1:16" x14ac:dyDescent="0.25">
      <c r="A69" s="74"/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</row>
    <row r="70" spans="1:16" x14ac:dyDescent="0.25">
      <c r="A70" s="74"/>
      <c r="B70" s="74"/>
      <c r="C70" s="74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</row>
    <row r="71" spans="1:16" ht="16.5" customHeight="1" thickBot="1" x14ac:dyDescent="0.3">
      <c r="A71" s="357" t="s">
        <v>173</v>
      </c>
      <c r="B71" s="357"/>
      <c r="C71" s="357"/>
      <c r="D71" s="357"/>
      <c r="E71" s="357"/>
      <c r="F71" s="357"/>
      <c r="G71" s="357"/>
      <c r="H71" s="357"/>
      <c r="I71" s="357"/>
      <c r="J71" s="357"/>
      <c r="K71" s="357"/>
      <c r="L71" s="357"/>
      <c r="M71" s="357"/>
      <c r="N71" s="357"/>
    </row>
    <row r="72" spans="1:16" ht="16.5" customHeight="1" thickBot="1" x14ac:dyDescent="0.3">
      <c r="A72" s="179" t="s">
        <v>62</v>
      </c>
      <c r="B72" s="215" t="str">
        <f>+B15</f>
        <v>CATEGORIA DEL GASTO DE FUNCIONAMIENTO</v>
      </c>
      <c r="C72" s="296"/>
      <c r="D72" s="296"/>
      <c r="E72" s="364" t="s">
        <v>126</v>
      </c>
      <c r="F72" s="365"/>
      <c r="G72" s="364" t="s">
        <v>127</v>
      </c>
      <c r="H72" s="365"/>
      <c r="I72" s="364" t="s">
        <v>96</v>
      </c>
      <c r="J72" s="365"/>
      <c r="K72" s="364" t="s">
        <v>97</v>
      </c>
      <c r="L72" s="366"/>
      <c r="M72" s="367" t="s">
        <v>172</v>
      </c>
      <c r="N72" s="368"/>
      <c r="O72" s="369" t="s">
        <v>174</v>
      </c>
      <c r="P72" s="370"/>
    </row>
    <row r="73" spans="1:16" ht="15.75" customHeight="1" x14ac:dyDescent="0.25">
      <c r="A73" s="179"/>
      <c r="B73" s="180"/>
      <c r="C73" s="312"/>
      <c r="D73" s="312"/>
      <c r="E73" s="215" t="s">
        <v>65</v>
      </c>
      <c r="F73" s="215" t="s">
        <v>16</v>
      </c>
      <c r="G73" s="215" t="s">
        <v>65</v>
      </c>
      <c r="H73" s="215" t="s">
        <v>16</v>
      </c>
      <c r="I73" s="215" t="s">
        <v>65</v>
      </c>
      <c r="J73" s="215" t="s">
        <v>16</v>
      </c>
      <c r="K73" s="215" t="s">
        <v>65</v>
      </c>
      <c r="L73" s="215" t="s">
        <v>16</v>
      </c>
      <c r="M73" s="215" t="s">
        <v>65</v>
      </c>
      <c r="N73" s="215" t="s">
        <v>16</v>
      </c>
      <c r="O73" s="215" t="s">
        <v>65</v>
      </c>
      <c r="P73" s="216" t="s">
        <v>16</v>
      </c>
    </row>
    <row r="74" spans="1:16" ht="15.75" customHeight="1" x14ac:dyDescent="0.25">
      <c r="A74" s="187" t="s">
        <v>21</v>
      </c>
      <c r="B74" s="184" t="s">
        <v>66</v>
      </c>
      <c r="C74" s="184"/>
      <c r="D74" s="184"/>
      <c r="E74" s="188"/>
      <c r="F74" s="188"/>
      <c r="G74" s="188"/>
      <c r="H74" s="188"/>
      <c r="I74" s="188"/>
      <c r="J74" s="188"/>
      <c r="K74" s="188"/>
      <c r="L74" s="188"/>
      <c r="M74" s="188"/>
      <c r="N74" s="188"/>
      <c r="O74" s="109"/>
      <c r="P74" s="217"/>
    </row>
    <row r="75" spans="1:16" ht="15.75" customHeight="1" x14ac:dyDescent="0.25">
      <c r="A75" s="233"/>
      <c r="B75" s="184" t="s">
        <v>67</v>
      </c>
      <c r="C75" s="184"/>
      <c r="D75" s="184"/>
      <c r="E75" s="188">
        <v>3606534.09</v>
      </c>
      <c r="F75" s="188">
        <f>3655693.14-398462.42</f>
        <v>3257230.72</v>
      </c>
      <c r="G75" s="188">
        <v>3606534.09</v>
      </c>
      <c r="H75" s="188">
        <f>3662737.1-399293.9</f>
        <v>3263443.2</v>
      </c>
      <c r="I75" s="188">
        <f>3606534.09+3039852.25</f>
        <v>6646386.3399999999</v>
      </c>
      <c r="J75" s="188">
        <v>3227469.61</v>
      </c>
      <c r="K75" s="188"/>
      <c r="L75" s="188"/>
      <c r="M75" s="188">
        <f t="shared" ref="M75:N77" si="6">+E75+G75+I75+K75</f>
        <v>13859454.52</v>
      </c>
      <c r="N75" s="188">
        <f t="shared" si="6"/>
        <v>9748143.5299999993</v>
      </c>
      <c r="O75" s="218">
        <f t="shared" ref="O75:P77" si="7">+M75+M18</f>
        <v>28285590.879999999</v>
      </c>
      <c r="P75" s="219">
        <f t="shared" si="7"/>
        <v>22722994.149999999</v>
      </c>
    </row>
    <row r="76" spans="1:16" ht="15.75" customHeight="1" x14ac:dyDescent="0.25">
      <c r="A76" s="233"/>
      <c r="B76" s="184" t="s">
        <v>166</v>
      </c>
      <c r="C76" s="184"/>
      <c r="D76" s="184"/>
      <c r="E76" s="188"/>
      <c r="F76" s="188">
        <v>0</v>
      </c>
      <c r="G76" s="188"/>
      <c r="H76" s="188"/>
      <c r="I76" s="188"/>
      <c r="J76" s="188">
        <v>3022422.28</v>
      </c>
      <c r="K76" s="188"/>
      <c r="L76" s="188"/>
      <c r="M76" s="188">
        <f t="shared" si="6"/>
        <v>0</v>
      </c>
      <c r="N76" s="188">
        <f t="shared" si="6"/>
        <v>3022422.28</v>
      </c>
      <c r="O76" s="218">
        <f t="shared" si="7"/>
        <v>0</v>
      </c>
      <c r="P76" s="219">
        <f t="shared" si="7"/>
        <v>3022422.28</v>
      </c>
    </row>
    <row r="77" spans="1:16" ht="15.75" customHeight="1" x14ac:dyDescent="0.25">
      <c r="A77" s="233"/>
      <c r="B77" s="184" t="s">
        <v>68</v>
      </c>
      <c r="C77" s="184"/>
      <c r="D77" s="184"/>
      <c r="E77" s="188"/>
      <c r="F77" s="188">
        <v>398462.42</v>
      </c>
      <c r="G77" s="188"/>
      <c r="H77" s="188">
        <v>399293.9</v>
      </c>
      <c r="I77" s="188"/>
      <c r="J77" s="188">
        <v>394858.52</v>
      </c>
      <c r="K77" s="188"/>
      <c r="L77" s="188"/>
      <c r="M77" s="188">
        <f t="shared" si="6"/>
        <v>0</v>
      </c>
      <c r="N77" s="188">
        <f t="shared" si="6"/>
        <v>1192614.8400000001</v>
      </c>
      <c r="O77" s="218">
        <f t="shared" si="7"/>
        <v>0</v>
      </c>
      <c r="P77" s="219">
        <f t="shared" si="7"/>
        <v>2780117.26</v>
      </c>
    </row>
    <row r="78" spans="1:16" ht="15.75" customHeight="1" x14ac:dyDescent="0.25">
      <c r="A78" s="233"/>
      <c r="B78" s="184" t="s">
        <v>23</v>
      </c>
      <c r="C78" s="184"/>
      <c r="D78" s="184"/>
      <c r="E78" s="188">
        <f>SUM(E75:E77)</f>
        <v>3606534.09</v>
      </c>
      <c r="F78" s="188">
        <f t="shared" ref="F78:L78" si="8">SUM(F75:F77)</f>
        <v>3655693.14</v>
      </c>
      <c r="G78" s="188">
        <f t="shared" si="8"/>
        <v>3606534.09</v>
      </c>
      <c r="H78" s="188">
        <f t="shared" si="8"/>
        <v>3662737.1</v>
      </c>
      <c r="I78" s="188">
        <f t="shared" si="8"/>
        <v>6646386.3399999999</v>
      </c>
      <c r="J78" s="188">
        <f t="shared" si="8"/>
        <v>6644750.4100000001</v>
      </c>
      <c r="K78" s="188">
        <f t="shared" si="8"/>
        <v>0</v>
      </c>
      <c r="L78" s="188">
        <f t="shared" si="8"/>
        <v>0</v>
      </c>
      <c r="M78" s="188">
        <f>SUM(M75:M77)</f>
        <v>13859454.52</v>
      </c>
      <c r="N78" s="188">
        <f>SUM(N75:N77)</f>
        <v>13963180.649999999</v>
      </c>
      <c r="O78" s="188">
        <f>SUM(O75:O77)</f>
        <v>28285590.879999999</v>
      </c>
      <c r="P78" s="189">
        <f>SUM(P75:P77)</f>
        <v>28525533.689999998</v>
      </c>
    </row>
    <row r="79" spans="1:16" ht="15.75" customHeight="1" x14ac:dyDescent="0.25">
      <c r="A79" s="240"/>
      <c r="B79" s="184"/>
      <c r="C79" s="184"/>
      <c r="D79" s="184"/>
      <c r="E79" s="193"/>
      <c r="F79" s="193"/>
      <c r="G79" s="193"/>
      <c r="H79" s="194"/>
      <c r="I79" s="194"/>
      <c r="J79" s="194"/>
      <c r="K79" s="194"/>
      <c r="L79" s="194"/>
      <c r="M79" s="192"/>
      <c r="N79" s="192"/>
      <c r="O79" s="109"/>
      <c r="P79" s="217"/>
    </row>
    <row r="80" spans="1:16" ht="15.75" customHeight="1" x14ac:dyDescent="0.25">
      <c r="A80" s="240"/>
      <c r="B80" s="184" t="s">
        <v>24</v>
      </c>
      <c r="C80" s="184"/>
      <c r="D80" s="184"/>
      <c r="E80" s="188"/>
      <c r="F80" s="188"/>
      <c r="G80" s="188"/>
      <c r="H80" s="188"/>
      <c r="I80" s="188"/>
      <c r="J80" s="188"/>
      <c r="K80" s="188"/>
      <c r="L80" s="188"/>
      <c r="M80" s="188"/>
      <c r="N80" s="188"/>
      <c r="O80" s="109"/>
      <c r="P80" s="217"/>
    </row>
    <row r="81" spans="1:16" ht="15" customHeight="1" x14ac:dyDescent="0.25">
      <c r="A81" s="347">
        <v>111</v>
      </c>
      <c r="B81" s="201" t="s">
        <v>25</v>
      </c>
      <c r="C81" s="310" t="s">
        <v>25</v>
      </c>
      <c r="D81" s="197" t="b">
        <f t="shared" ref="D81:D102" si="9">C81=B81</f>
        <v>1</v>
      </c>
      <c r="E81" s="71">
        <v>98000</v>
      </c>
      <c r="F81" s="202">
        <v>108403.74</v>
      </c>
      <c r="G81" s="71">
        <v>98000</v>
      </c>
      <c r="H81" s="202">
        <v>119555.35</v>
      </c>
      <c r="I81" s="202">
        <v>98000</v>
      </c>
      <c r="J81" s="202">
        <v>114620.73</v>
      </c>
      <c r="K81" s="202"/>
      <c r="L81" s="202"/>
      <c r="M81" s="202">
        <f t="shared" ref="M81:N102" si="10">+E81+G81+I81+K81</f>
        <v>294000</v>
      </c>
      <c r="N81" s="202">
        <f t="shared" si="10"/>
        <v>342579.82</v>
      </c>
      <c r="O81" s="218">
        <f t="shared" ref="O81:P96" si="11">+M81+M24</f>
        <v>588000</v>
      </c>
      <c r="P81" s="219">
        <f t="shared" si="11"/>
        <v>551944.52</v>
      </c>
    </row>
    <row r="82" spans="1:16" ht="15" customHeight="1" x14ac:dyDescent="0.25">
      <c r="A82" s="347">
        <v>113</v>
      </c>
      <c r="B82" s="201" t="s">
        <v>69</v>
      </c>
      <c r="C82" s="310" t="s">
        <v>69</v>
      </c>
      <c r="D82" s="197" t="b">
        <f t="shared" si="9"/>
        <v>1</v>
      </c>
      <c r="E82" s="71">
        <v>11595</v>
      </c>
      <c r="F82" s="202">
        <v>11434.41</v>
      </c>
      <c r="G82" s="71">
        <v>11595</v>
      </c>
      <c r="H82" s="202">
        <v>8432.36</v>
      </c>
      <c r="I82" s="202">
        <v>11595</v>
      </c>
      <c r="J82" s="202">
        <v>11346.78</v>
      </c>
      <c r="K82" s="202"/>
      <c r="L82" s="202"/>
      <c r="M82" s="202">
        <f t="shared" si="10"/>
        <v>34785</v>
      </c>
      <c r="N82" s="202">
        <f t="shared" si="10"/>
        <v>31213.550000000003</v>
      </c>
      <c r="O82" s="218">
        <f t="shared" si="11"/>
        <v>69570</v>
      </c>
      <c r="P82" s="219">
        <f t="shared" si="11"/>
        <v>65899.23000000001</v>
      </c>
    </row>
    <row r="83" spans="1:16" ht="15" customHeight="1" x14ac:dyDescent="0.25">
      <c r="A83" s="347">
        <v>122</v>
      </c>
      <c r="B83" s="201" t="s">
        <v>27</v>
      </c>
      <c r="C83" s="310" t="s">
        <v>27</v>
      </c>
      <c r="D83" s="197" t="b">
        <f t="shared" si="9"/>
        <v>1</v>
      </c>
      <c r="E83" s="71">
        <v>8510.25</v>
      </c>
      <c r="F83" s="202">
        <v>40582</v>
      </c>
      <c r="G83" s="71">
        <v>8510.25</v>
      </c>
      <c r="H83" s="202">
        <v>2851.5</v>
      </c>
      <c r="I83" s="202">
        <v>8510.25</v>
      </c>
      <c r="J83" s="202">
        <v>31822.6</v>
      </c>
      <c r="K83" s="202"/>
      <c r="L83" s="202"/>
      <c r="M83" s="202">
        <f t="shared" si="10"/>
        <v>25530.75</v>
      </c>
      <c r="N83" s="202">
        <f t="shared" si="10"/>
        <v>75256.100000000006</v>
      </c>
      <c r="O83" s="218">
        <f t="shared" si="11"/>
        <v>42551.25</v>
      </c>
      <c r="P83" s="219">
        <f t="shared" si="11"/>
        <v>75256.100000000006</v>
      </c>
    </row>
    <row r="84" spans="1:16" ht="15" customHeight="1" x14ac:dyDescent="0.25">
      <c r="A84" s="347">
        <v>163</v>
      </c>
      <c r="B84" s="197" t="s">
        <v>28</v>
      </c>
      <c r="C84" s="310" t="s">
        <v>28</v>
      </c>
      <c r="D84" s="197" t="b">
        <f t="shared" si="9"/>
        <v>1</v>
      </c>
      <c r="E84" s="71">
        <f>40000+199634</f>
        <v>239634</v>
      </c>
      <c r="F84" s="202">
        <v>92068.87</v>
      </c>
      <c r="G84" s="71">
        <v>58400</v>
      </c>
      <c r="H84" s="202">
        <v>45230.13</v>
      </c>
      <c r="I84" s="202">
        <f>40000+175207</f>
        <v>215207</v>
      </c>
      <c r="J84" s="202">
        <v>94936.5</v>
      </c>
      <c r="K84" s="202"/>
      <c r="L84" s="202"/>
      <c r="M84" s="202">
        <f t="shared" si="10"/>
        <v>513241</v>
      </c>
      <c r="N84" s="202">
        <f t="shared" si="10"/>
        <v>232235.5</v>
      </c>
      <c r="O84" s="218">
        <f t="shared" si="11"/>
        <v>821898</v>
      </c>
      <c r="P84" s="219">
        <f t="shared" si="11"/>
        <v>263285.5</v>
      </c>
    </row>
    <row r="85" spans="1:16" ht="15" customHeight="1" x14ac:dyDescent="0.25">
      <c r="A85" s="347">
        <v>169</v>
      </c>
      <c r="B85" s="197" t="s">
        <v>70</v>
      </c>
      <c r="C85" s="310" t="s">
        <v>70</v>
      </c>
      <c r="D85" s="197" t="b">
        <f t="shared" si="9"/>
        <v>1</v>
      </c>
      <c r="E85" s="71">
        <v>13815</v>
      </c>
      <c r="F85" s="202">
        <v>0</v>
      </c>
      <c r="G85" s="71">
        <v>0</v>
      </c>
      <c r="H85" s="202">
        <v>4850</v>
      </c>
      <c r="I85" s="202">
        <v>0</v>
      </c>
      <c r="J85" s="202">
        <v>5276</v>
      </c>
      <c r="K85" s="202"/>
      <c r="L85" s="202"/>
      <c r="M85" s="202">
        <f t="shared" si="10"/>
        <v>13815</v>
      </c>
      <c r="N85" s="202">
        <f t="shared" si="10"/>
        <v>10126</v>
      </c>
      <c r="O85" s="218">
        <f t="shared" si="11"/>
        <v>33815</v>
      </c>
      <c r="P85" s="219">
        <f t="shared" si="11"/>
        <v>10126</v>
      </c>
    </row>
    <row r="86" spans="1:16" ht="15" customHeight="1" x14ac:dyDescent="0.25">
      <c r="A86" s="347">
        <v>171</v>
      </c>
      <c r="B86" s="197" t="s">
        <v>71</v>
      </c>
      <c r="C86" s="310" t="s">
        <v>71</v>
      </c>
      <c r="D86" s="197" t="b">
        <f t="shared" si="9"/>
        <v>1</v>
      </c>
      <c r="E86" s="71">
        <v>0</v>
      </c>
      <c r="F86" s="202">
        <v>7400</v>
      </c>
      <c r="G86" s="71">
        <v>0</v>
      </c>
      <c r="H86" s="202">
        <v>1200</v>
      </c>
      <c r="I86" s="202">
        <v>6510</v>
      </c>
      <c r="J86" s="202">
        <v>1200</v>
      </c>
      <c r="K86" s="202"/>
      <c r="L86" s="202"/>
      <c r="M86" s="202">
        <f t="shared" si="10"/>
        <v>6510</v>
      </c>
      <c r="N86" s="202">
        <f t="shared" si="10"/>
        <v>9800</v>
      </c>
      <c r="O86" s="218">
        <f t="shared" si="11"/>
        <v>39320</v>
      </c>
      <c r="P86" s="219">
        <f t="shared" si="11"/>
        <v>11000</v>
      </c>
    </row>
    <row r="87" spans="1:16" ht="15" customHeight="1" x14ac:dyDescent="0.25">
      <c r="A87" s="347">
        <v>174</v>
      </c>
      <c r="B87" s="197" t="s">
        <v>31</v>
      </c>
      <c r="C87" s="310" t="s">
        <v>31</v>
      </c>
      <c r="D87" s="197" t="b">
        <f t="shared" si="9"/>
        <v>1</v>
      </c>
      <c r="E87" s="71">
        <f>28390+2000</f>
        <v>30390</v>
      </c>
      <c r="F87" s="202">
        <v>3185</v>
      </c>
      <c r="G87" s="71">
        <v>6765</v>
      </c>
      <c r="H87" s="202">
        <v>4535</v>
      </c>
      <c r="I87" s="202">
        <v>6765</v>
      </c>
      <c r="J87" s="202">
        <v>4535</v>
      </c>
      <c r="K87" s="202"/>
      <c r="L87" s="202"/>
      <c r="M87" s="202">
        <f t="shared" si="10"/>
        <v>43920</v>
      </c>
      <c r="N87" s="202">
        <f t="shared" si="10"/>
        <v>12255</v>
      </c>
      <c r="O87" s="218">
        <f t="shared" si="11"/>
        <v>64130</v>
      </c>
      <c r="P87" s="219">
        <f t="shared" si="11"/>
        <v>24510</v>
      </c>
    </row>
    <row r="88" spans="1:16" ht="15" customHeight="1" x14ac:dyDescent="0.25">
      <c r="A88" s="347">
        <v>182</v>
      </c>
      <c r="B88" s="197" t="s">
        <v>32</v>
      </c>
      <c r="C88" s="310" t="s">
        <v>32</v>
      </c>
      <c r="D88" s="197" t="b">
        <f t="shared" si="9"/>
        <v>1</v>
      </c>
      <c r="E88" s="71">
        <v>51600</v>
      </c>
      <c r="F88" s="202">
        <v>60500</v>
      </c>
      <c r="G88" s="71">
        <v>18600</v>
      </c>
      <c r="H88" s="202">
        <v>106500</v>
      </c>
      <c r="I88" s="202">
        <v>18600</v>
      </c>
      <c r="J88" s="202">
        <v>61100</v>
      </c>
      <c r="K88" s="202"/>
      <c r="L88" s="202"/>
      <c r="M88" s="202">
        <f t="shared" si="10"/>
        <v>88800</v>
      </c>
      <c r="N88" s="202">
        <f t="shared" si="10"/>
        <v>228100</v>
      </c>
      <c r="O88" s="218">
        <f t="shared" si="11"/>
        <v>387800</v>
      </c>
      <c r="P88" s="219">
        <f t="shared" si="11"/>
        <v>437400</v>
      </c>
    </row>
    <row r="89" spans="1:16" ht="15" customHeight="1" x14ac:dyDescent="0.25">
      <c r="A89" s="347">
        <v>197</v>
      </c>
      <c r="B89" s="201" t="s">
        <v>33</v>
      </c>
      <c r="C89" s="310" t="s">
        <v>33</v>
      </c>
      <c r="D89" s="197" t="b">
        <f t="shared" si="9"/>
        <v>1</v>
      </c>
      <c r="E89" s="71">
        <v>65000</v>
      </c>
      <c r="F89" s="202">
        <v>52000</v>
      </c>
      <c r="G89" s="71">
        <v>65000</v>
      </c>
      <c r="H89" s="202">
        <v>52000</v>
      </c>
      <c r="I89" s="202">
        <v>65000</v>
      </c>
      <c r="J89" s="202">
        <v>52000</v>
      </c>
      <c r="K89" s="202"/>
      <c r="L89" s="202"/>
      <c r="M89" s="202">
        <f t="shared" si="10"/>
        <v>195000</v>
      </c>
      <c r="N89" s="202">
        <f t="shared" si="10"/>
        <v>156000</v>
      </c>
      <c r="O89" s="218">
        <f t="shared" si="11"/>
        <v>325000</v>
      </c>
      <c r="P89" s="219">
        <f t="shared" si="11"/>
        <v>208000</v>
      </c>
    </row>
    <row r="90" spans="1:16" ht="15" customHeight="1" x14ac:dyDescent="0.25">
      <c r="A90" s="347">
        <v>199</v>
      </c>
      <c r="B90" s="201" t="s">
        <v>34</v>
      </c>
      <c r="C90" s="310" t="s">
        <v>34</v>
      </c>
      <c r="D90" s="197" t="b">
        <f t="shared" si="9"/>
        <v>1</v>
      </c>
      <c r="E90" s="71">
        <v>59158</v>
      </c>
      <c r="F90" s="220">
        <v>59162.82</v>
      </c>
      <c r="G90" s="71">
        <v>51208.2</v>
      </c>
      <c r="H90" s="220">
        <v>64972.52</v>
      </c>
      <c r="I90" s="202">
        <v>102358</v>
      </c>
      <c r="J90" s="220">
        <v>41487.82</v>
      </c>
      <c r="K90" s="202"/>
      <c r="L90" s="220"/>
      <c r="M90" s="220">
        <f t="shared" si="10"/>
        <v>212724.2</v>
      </c>
      <c r="N90" s="220">
        <f t="shared" si="10"/>
        <v>165623.16</v>
      </c>
      <c r="O90" s="218">
        <f t="shared" si="11"/>
        <v>437348.6</v>
      </c>
      <c r="P90" s="219">
        <f t="shared" si="11"/>
        <v>291489.96000000002</v>
      </c>
    </row>
    <row r="91" spans="1:16" ht="15" customHeight="1" x14ac:dyDescent="0.25">
      <c r="A91" s="347">
        <v>261</v>
      </c>
      <c r="B91" s="197" t="s">
        <v>37</v>
      </c>
      <c r="C91" s="310" t="s">
        <v>37</v>
      </c>
      <c r="D91" s="197" t="b">
        <f t="shared" si="9"/>
        <v>1</v>
      </c>
      <c r="E91" s="71">
        <v>112906.11</v>
      </c>
      <c r="F91" s="202">
        <v>68095.06</v>
      </c>
      <c r="G91" s="71">
        <v>112906.11</v>
      </c>
      <c r="H91" s="202">
        <v>81627.59</v>
      </c>
      <c r="I91" s="202">
        <v>112906.11</v>
      </c>
      <c r="J91" s="202">
        <v>68384.59</v>
      </c>
      <c r="K91" s="202"/>
      <c r="L91" s="202"/>
      <c r="M91" s="202">
        <f t="shared" si="10"/>
        <v>338718.33</v>
      </c>
      <c r="N91" s="202">
        <f t="shared" si="10"/>
        <v>218107.24</v>
      </c>
      <c r="O91" s="218">
        <f t="shared" si="11"/>
        <v>564530.53</v>
      </c>
      <c r="P91" s="219">
        <f t="shared" si="11"/>
        <v>334393.46999999997</v>
      </c>
    </row>
    <row r="92" spans="1:16" ht="15" customHeight="1" x14ac:dyDescent="0.25">
      <c r="A92" s="347">
        <v>262</v>
      </c>
      <c r="B92" s="197" t="s">
        <v>38</v>
      </c>
      <c r="C92" s="310" t="s">
        <v>38</v>
      </c>
      <c r="D92" s="197" t="b">
        <f t="shared" si="9"/>
        <v>1</v>
      </c>
      <c r="E92" s="71">
        <v>1200</v>
      </c>
      <c r="F92" s="202">
        <v>0</v>
      </c>
      <c r="G92" s="71">
        <v>1200</v>
      </c>
      <c r="H92" s="202">
        <v>0</v>
      </c>
      <c r="I92" s="202">
        <v>1200</v>
      </c>
      <c r="J92" s="202">
        <v>7222.5</v>
      </c>
      <c r="K92" s="202"/>
      <c r="L92" s="202"/>
      <c r="M92" s="202">
        <f t="shared" si="10"/>
        <v>3600</v>
      </c>
      <c r="N92" s="202">
        <f t="shared" si="10"/>
        <v>7222.5</v>
      </c>
      <c r="O92" s="218">
        <f t="shared" si="11"/>
        <v>6000</v>
      </c>
      <c r="P92" s="219">
        <f t="shared" si="11"/>
        <v>7222.5</v>
      </c>
    </row>
    <row r="93" spans="1:16" ht="15" customHeight="1" x14ac:dyDescent="0.25">
      <c r="A93" s="347">
        <v>266</v>
      </c>
      <c r="B93" s="197" t="s">
        <v>39</v>
      </c>
      <c r="C93" s="310" t="s">
        <v>39</v>
      </c>
      <c r="D93" s="197" t="b">
        <f t="shared" si="9"/>
        <v>1</v>
      </c>
      <c r="E93" s="71">
        <v>175013.55</v>
      </c>
      <c r="F93" s="202">
        <v>92631</v>
      </c>
      <c r="G93" s="71">
        <v>175013.55</v>
      </c>
      <c r="H93" s="202">
        <v>668640</v>
      </c>
      <c r="I93" s="202">
        <v>175013.55</v>
      </c>
      <c r="J93" s="202">
        <v>0</v>
      </c>
      <c r="K93" s="202"/>
      <c r="L93" s="202"/>
      <c r="M93" s="202">
        <f t="shared" si="10"/>
        <v>525040.64999999991</v>
      </c>
      <c r="N93" s="202">
        <f t="shared" si="10"/>
        <v>761271</v>
      </c>
      <c r="O93" s="218">
        <f t="shared" si="11"/>
        <v>875067.74999999988</v>
      </c>
      <c r="P93" s="219">
        <f t="shared" si="11"/>
        <v>813818.5</v>
      </c>
    </row>
    <row r="94" spans="1:16" ht="15" customHeight="1" x14ac:dyDescent="0.25">
      <c r="A94" s="347">
        <v>267</v>
      </c>
      <c r="B94" s="197" t="s">
        <v>40</v>
      </c>
      <c r="C94" s="310" t="s">
        <v>40</v>
      </c>
      <c r="D94" s="197" t="b">
        <f t="shared" si="9"/>
        <v>1</v>
      </c>
      <c r="E94" s="71">
        <v>2000</v>
      </c>
      <c r="F94" s="202">
        <v>0</v>
      </c>
      <c r="G94" s="71">
        <v>2000</v>
      </c>
      <c r="H94" s="202">
        <v>0</v>
      </c>
      <c r="I94" s="202">
        <v>2000</v>
      </c>
      <c r="J94" s="202">
        <v>0</v>
      </c>
      <c r="K94" s="202"/>
      <c r="L94" s="202"/>
      <c r="M94" s="202">
        <f t="shared" si="10"/>
        <v>6000</v>
      </c>
      <c r="N94" s="202">
        <f t="shared" si="10"/>
        <v>0</v>
      </c>
      <c r="O94" s="218">
        <f t="shared" si="11"/>
        <v>10000</v>
      </c>
      <c r="P94" s="219">
        <f t="shared" si="11"/>
        <v>0</v>
      </c>
    </row>
    <row r="95" spans="1:16" ht="15" customHeight="1" x14ac:dyDescent="0.25">
      <c r="A95" s="347">
        <v>268</v>
      </c>
      <c r="B95" s="197" t="s">
        <v>41</v>
      </c>
      <c r="C95" s="310" t="s">
        <v>41</v>
      </c>
      <c r="D95" s="197" t="b">
        <f t="shared" si="9"/>
        <v>1</v>
      </c>
      <c r="E95" s="71">
        <v>17555.400000000001</v>
      </c>
      <c r="F95" s="202">
        <v>0</v>
      </c>
      <c r="G95" s="71">
        <v>17555.400000000001</v>
      </c>
      <c r="H95" s="202">
        <v>0</v>
      </c>
      <c r="I95" s="202">
        <v>17555.400000000001</v>
      </c>
      <c r="J95" s="202">
        <v>0</v>
      </c>
      <c r="K95" s="202"/>
      <c r="L95" s="202"/>
      <c r="M95" s="202">
        <f t="shared" si="10"/>
        <v>52666.200000000004</v>
      </c>
      <c r="N95" s="202">
        <f t="shared" si="10"/>
        <v>0</v>
      </c>
      <c r="O95" s="218">
        <f t="shared" si="11"/>
        <v>87777</v>
      </c>
      <c r="P95" s="219">
        <f t="shared" si="11"/>
        <v>83836.75</v>
      </c>
    </row>
    <row r="96" spans="1:16" ht="15" customHeight="1" x14ac:dyDescent="0.25">
      <c r="A96" s="347">
        <v>269</v>
      </c>
      <c r="B96" s="197" t="s">
        <v>42</v>
      </c>
      <c r="C96" s="310" t="s">
        <v>42</v>
      </c>
      <c r="D96" s="197" t="b">
        <f t="shared" si="9"/>
        <v>1</v>
      </c>
      <c r="E96" s="71">
        <v>1000</v>
      </c>
      <c r="F96" s="202">
        <v>0</v>
      </c>
      <c r="G96" s="71">
        <v>1000</v>
      </c>
      <c r="H96" s="202">
        <v>0</v>
      </c>
      <c r="I96" s="202">
        <v>1000</v>
      </c>
      <c r="J96" s="202">
        <v>0</v>
      </c>
      <c r="K96" s="202"/>
      <c r="L96" s="202"/>
      <c r="M96" s="202">
        <f t="shared" si="10"/>
        <v>3000</v>
      </c>
      <c r="N96" s="202">
        <f t="shared" si="10"/>
        <v>0</v>
      </c>
      <c r="O96" s="218">
        <f t="shared" si="11"/>
        <v>5000</v>
      </c>
      <c r="P96" s="219">
        <f t="shared" si="11"/>
        <v>0</v>
      </c>
    </row>
    <row r="97" spans="1:16" ht="15" customHeight="1" x14ac:dyDescent="0.25">
      <c r="A97" s="347">
        <v>292</v>
      </c>
      <c r="B97" s="197" t="s">
        <v>44</v>
      </c>
      <c r="C97" s="310" t="s">
        <v>44</v>
      </c>
      <c r="D97" s="197" t="b">
        <f t="shared" si="9"/>
        <v>1</v>
      </c>
      <c r="E97" s="71">
        <v>42390.559999999998</v>
      </c>
      <c r="F97" s="202">
        <v>0</v>
      </c>
      <c r="G97" s="71">
        <v>0</v>
      </c>
      <c r="H97" s="202">
        <v>8446.5499999999993</v>
      </c>
      <c r="I97" s="202">
        <v>24427.57</v>
      </c>
      <c r="J97" s="202">
        <v>0</v>
      </c>
      <c r="K97" s="202"/>
      <c r="L97" s="202"/>
      <c r="M97" s="202">
        <f t="shared" si="10"/>
        <v>66818.13</v>
      </c>
      <c r="N97" s="202">
        <f t="shared" si="10"/>
        <v>8446.5499999999993</v>
      </c>
      <c r="O97" s="218">
        <f t="shared" ref="O97:P102" si="12">+M97+M40</f>
        <v>109208.69</v>
      </c>
      <c r="P97" s="219">
        <f t="shared" si="12"/>
        <v>49883.55</v>
      </c>
    </row>
    <row r="98" spans="1:16" ht="15" customHeight="1" x14ac:dyDescent="0.25">
      <c r="A98" s="347">
        <v>295</v>
      </c>
      <c r="B98" s="197" t="s">
        <v>45</v>
      </c>
      <c r="C98" s="310" t="s">
        <v>45</v>
      </c>
      <c r="D98" s="197" t="b">
        <f t="shared" si="9"/>
        <v>1</v>
      </c>
      <c r="E98" s="71">
        <v>2080137.74</v>
      </c>
      <c r="F98" s="202">
        <v>2935332.32</v>
      </c>
      <c r="G98" s="71">
        <v>2080137.74</v>
      </c>
      <c r="H98" s="202">
        <v>2975878.2</v>
      </c>
      <c r="I98" s="202">
        <v>2080137.74</v>
      </c>
      <c r="J98" s="202">
        <v>2648926.5</v>
      </c>
      <c r="K98" s="202"/>
      <c r="L98" s="202"/>
      <c r="M98" s="202">
        <f t="shared" si="10"/>
        <v>6240413.2199999997</v>
      </c>
      <c r="N98" s="202">
        <f t="shared" si="10"/>
        <v>8560137.0199999996</v>
      </c>
      <c r="O98" s="218">
        <f t="shared" si="12"/>
        <v>10400688.699999999</v>
      </c>
      <c r="P98" s="219">
        <f t="shared" si="12"/>
        <v>10242592.899999999</v>
      </c>
    </row>
    <row r="99" spans="1:16" ht="15" customHeight="1" x14ac:dyDescent="0.25">
      <c r="A99" s="347">
        <v>297</v>
      </c>
      <c r="B99" s="201" t="s">
        <v>46</v>
      </c>
      <c r="C99" s="310" t="s">
        <v>46</v>
      </c>
      <c r="D99" s="197" t="b">
        <f t="shared" si="9"/>
        <v>1</v>
      </c>
      <c r="E99" s="71">
        <v>1000</v>
      </c>
      <c r="F99" s="202">
        <v>16622.099999999999</v>
      </c>
      <c r="G99" s="71">
        <v>1000</v>
      </c>
      <c r="H99" s="202">
        <v>0</v>
      </c>
      <c r="I99" s="202">
        <v>1000</v>
      </c>
      <c r="J99" s="202">
        <v>0</v>
      </c>
      <c r="K99" s="202"/>
      <c r="L99" s="202"/>
      <c r="M99" s="202">
        <f t="shared" si="10"/>
        <v>3000</v>
      </c>
      <c r="N99" s="202">
        <f t="shared" si="10"/>
        <v>16622.099999999999</v>
      </c>
      <c r="O99" s="218">
        <f t="shared" si="12"/>
        <v>21731.62</v>
      </c>
      <c r="P99" s="219">
        <f t="shared" si="12"/>
        <v>21727.1</v>
      </c>
    </row>
    <row r="100" spans="1:16" ht="15" customHeight="1" x14ac:dyDescent="0.25">
      <c r="A100" s="347">
        <v>298</v>
      </c>
      <c r="B100" s="201" t="s">
        <v>47</v>
      </c>
      <c r="C100" s="310" t="s">
        <v>47</v>
      </c>
      <c r="D100" s="197" t="b">
        <f t="shared" si="9"/>
        <v>1</v>
      </c>
      <c r="E100" s="71">
        <v>50000</v>
      </c>
      <c r="F100" s="202">
        <v>4550</v>
      </c>
      <c r="G100" s="71">
        <v>50000</v>
      </c>
      <c r="H100" s="202">
        <v>152192.29</v>
      </c>
      <c r="I100" s="202">
        <v>50000</v>
      </c>
      <c r="J100" s="202">
        <v>11180</v>
      </c>
      <c r="K100" s="202"/>
      <c r="L100" s="202"/>
      <c r="M100" s="202">
        <f t="shared" si="10"/>
        <v>150000</v>
      </c>
      <c r="N100" s="202">
        <f t="shared" si="10"/>
        <v>167922.29</v>
      </c>
      <c r="O100" s="218">
        <f t="shared" si="12"/>
        <v>250000</v>
      </c>
      <c r="P100" s="219">
        <f t="shared" si="12"/>
        <v>232587.29</v>
      </c>
    </row>
    <row r="101" spans="1:16" ht="15" customHeight="1" x14ac:dyDescent="0.25">
      <c r="A101" s="347">
        <v>299</v>
      </c>
      <c r="B101" s="201" t="s">
        <v>48</v>
      </c>
      <c r="C101" s="310" t="s">
        <v>48</v>
      </c>
      <c r="D101" s="197" t="b">
        <f t="shared" si="9"/>
        <v>1</v>
      </c>
      <c r="E101" s="71">
        <v>40000</v>
      </c>
      <c r="F101" s="220">
        <v>4533</v>
      </c>
      <c r="G101" s="71">
        <v>40000</v>
      </c>
      <c r="H101" s="220">
        <v>2992.5</v>
      </c>
      <c r="I101" s="202">
        <v>40000</v>
      </c>
      <c r="J101" s="220">
        <v>35589</v>
      </c>
      <c r="K101" s="202"/>
      <c r="L101" s="220"/>
      <c r="M101" s="202">
        <f t="shared" si="10"/>
        <v>120000</v>
      </c>
      <c r="N101" s="202">
        <f t="shared" si="10"/>
        <v>43114.5</v>
      </c>
      <c r="O101" s="218">
        <f t="shared" si="12"/>
        <v>200000</v>
      </c>
      <c r="P101" s="219">
        <f t="shared" si="12"/>
        <v>105439.5</v>
      </c>
    </row>
    <row r="102" spans="1:16" ht="15.75" customHeight="1" thickBot="1" x14ac:dyDescent="0.3">
      <c r="A102" s="348">
        <v>323</v>
      </c>
      <c r="B102" s="222" t="s">
        <v>49</v>
      </c>
      <c r="C102" s="311" t="s">
        <v>49</v>
      </c>
      <c r="D102" s="197" t="b">
        <f t="shared" si="9"/>
        <v>1</v>
      </c>
      <c r="E102" s="72">
        <v>415000</v>
      </c>
      <c r="F102" s="206">
        <v>0</v>
      </c>
      <c r="G102" s="72">
        <v>35778.32</v>
      </c>
      <c r="H102" s="206">
        <v>0</v>
      </c>
      <c r="I102" s="206">
        <v>400000</v>
      </c>
      <c r="J102" s="206">
        <v>0</v>
      </c>
      <c r="K102" s="206"/>
      <c r="L102" s="206"/>
      <c r="M102" s="206">
        <f t="shared" si="10"/>
        <v>850778.32000000007</v>
      </c>
      <c r="N102" s="206">
        <f t="shared" si="10"/>
        <v>0</v>
      </c>
      <c r="O102" s="223">
        <f t="shared" si="12"/>
        <v>850778.32000000007</v>
      </c>
      <c r="P102" s="224">
        <f t="shared" si="12"/>
        <v>0</v>
      </c>
    </row>
    <row r="103" spans="1:16" ht="16.5" customHeight="1" thickBot="1" x14ac:dyDescent="0.3">
      <c r="A103" s="208"/>
      <c r="B103" s="209" t="s">
        <v>72</v>
      </c>
      <c r="C103" s="209"/>
      <c r="D103" s="209"/>
      <c r="E103" s="210">
        <f t="shared" ref="E103:N103" si="13">SUM(E81:E102)</f>
        <v>3515905.61</v>
      </c>
      <c r="F103" s="210">
        <f t="shared" si="13"/>
        <v>3556500.32</v>
      </c>
      <c r="G103" s="210">
        <f t="shared" si="13"/>
        <v>2834669.57</v>
      </c>
      <c r="H103" s="210">
        <f t="shared" si="13"/>
        <v>4299903.99</v>
      </c>
      <c r="I103" s="210">
        <f t="shared" si="13"/>
        <v>3437785.62</v>
      </c>
      <c r="J103" s="210">
        <f t="shared" si="13"/>
        <v>3189628.02</v>
      </c>
      <c r="K103" s="210">
        <f t="shared" si="13"/>
        <v>0</v>
      </c>
      <c r="L103" s="210">
        <f t="shared" si="13"/>
        <v>0</v>
      </c>
      <c r="M103" s="210">
        <f t="shared" si="13"/>
        <v>9788360.8000000007</v>
      </c>
      <c r="N103" s="210">
        <f t="shared" si="13"/>
        <v>11046032.329999998</v>
      </c>
      <c r="O103" s="225">
        <f>SUM(O81:O102)</f>
        <v>16190215.459999999</v>
      </c>
      <c r="P103" s="226">
        <f>SUM(P81:P102)</f>
        <v>13830412.869999997</v>
      </c>
    </row>
    <row r="104" spans="1:16" ht="16.5" customHeight="1" thickBot="1" x14ac:dyDescent="0.3">
      <c r="A104" s="212"/>
      <c r="B104" s="209" t="s">
        <v>73</v>
      </c>
      <c r="C104" s="209"/>
      <c r="D104" s="209"/>
      <c r="E104" s="210">
        <f t="shared" ref="E104:P104" si="14">+E103+E78</f>
        <v>7122439.6999999993</v>
      </c>
      <c r="F104" s="210">
        <f t="shared" si="14"/>
        <v>7212193.46</v>
      </c>
      <c r="G104" s="210">
        <f t="shared" si="14"/>
        <v>6441203.6600000001</v>
      </c>
      <c r="H104" s="210">
        <f t="shared" si="14"/>
        <v>7962641.0899999999</v>
      </c>
      <c r="I104" s="210">
        <f t="shared" si="14"/>
        <v>10084171.960000001</v>
      </c>
      <c r="J104" s="210">
        <f t="shared" si="14"/>
        <v>9834378.4299999997</v>
      </c>
      <c r="K104" s="210">
        <f t="shared" si="14"/>
        <v>0</v>
      </c>
      <c r="L104" s="210">
        <f t="shared" si="14"/>
        <v>0</v>
      </c>
      <c r="M104" s="210">
        <f t="shared" si="14"/>
        <v>23647815.32</v>
      </c>
      <c r="N104" s="210">
        <f t="shared" si="14"/>
        <v>25009212.979999997</v>
      </c>
      <c r="O104" s="210">
        <f t="shared" si="14"/>
        <v>44475806.339999996</v>
      </c>
      <c r="P104" s="210">
        <f t="shared" si="14"/>
        <v>42355946.559999995</v>
      </c>
    </row>
    <row r="105" spans="1:16" ht="15" customHeight="1" x14ac:dyDescent="0.25">
      <c r="A105" s="74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</row>
    <row r="106" spans="1:16" ht="15" customHeight="1" x14ac:dyDescent="0.25">
      <c r="A106" s="74"/>
      <c r="B106" s="74"/>
      <c r="C106" s="74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84"/>
    </row>
    <row r="107" spans="1:16" ht="15" customHeight="1" x14ac:dyDescent="0.25">
      <c r="A107" s="74"/>
      <c r="B107" s="74"/>
      <c r="C107" s="74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</row>
    <row r="108" spans="1:16" ht="15" hidden="1" customHeight="1" x14ac:dyDescent="0.25">
      <c r="A108" s="74"/>
      <c r="B108" s="74"/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</row>
    <row r="109" spans="1:16" ht="15" hidden="1" customHeight="1" x14ac:dyDescent="0.25">
      <c r="A109" s="74"/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</row>
    <row r="110" spans="1:16" ht="15" hidden="1" customHeight="1" x14ac:dyDescent="0.25">
      <c r="A110" s="74"/>
      <c r="B110" s="74"/>
      <c r="C110" s="74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</row>
    <row r="111" spans="1:16" ht="15" hidden="1" customHeight="1" x14ac:dyDescent="0.25">
      <c r="A111" s="74"/>
      <c r="B111" s="74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</row>
    <row r="112" spans="1:16" ht="15" hidden="1" customHeight="1" x14ac:dyDescent="0.25">
      <c r="A112" s="74"/>
      <c r="B112" s="74"/>
      <c r="C112" s="74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</row>
    <row r="113" spans="1:16" ht="15" hidden="1" customHeight="1" x14ac:dyDescent="0.25">
      <c r="A113" s="74"/>
      <c r="B113" s="74"/>
      <c r="C113" s="74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</row>
    <row r="114" spans="1:16" ht="15" hidden="1" customHeight="1" x14ac:dyDescent="0.25">
      <c r="A114" s="74"/>
      <c r="B114" s="74"/>
      <c r="C114" s="74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</row>
    <row r="115" spans="1:16" ht="15" hidden="1" customHeight="1" x14ac:dyDescent="0.25">
      <c r="A115" s="74"/>
      <c r="B115" s="74"/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</row>
    <row r="116" spans="1:16" ht="15" hidden="1" customHeight="1" x14ac:dyDescent="0.25">
      <c r="A116" s="74"/>
      <c r="B116" s="74"/>
      <c r="C116" s="74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</row>
    <row r="117" spans="1:16" ht="15" hidden="1" customHeight="1" x14ac:dyDescent="0.25">
      <c r="A117" s="74"/>
      <c r="B117" s="74"/>
      <c r="C117" s="74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</row>
    <row r="118" spans="1:16" ht="15" hidden="1" customHeight="1" x14ac:dyDescent="0.25">
      <c r="A118" s="74"/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</row>
    <row r="119" spans="1:16" ht="15" hidden="1" customHeight="1" x14ac:dyDescent="0.25">
      <c r="A119" s="74"/>
      <c r="B119" s="74"/>
      <c r="C119" s="74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</row>
    <row r="120" spans="1:16" ht="15" hidden="1" customHeight="1" x14ac:dyDescent="0.25">
      <c r="A120" s="74"/>
      <c r="B120" s="74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</row>
    <row r="121" spans="1:16" ht="15" hidden="1" customHeight="1" x14ac:dyDescent="0.25">
      <c r="A121" s="74"/>
      <c r="B121" s="74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</row>
    <row r="122" spans="1:16" ht="16.5" hidden="1" customHeight="1" thickBot="1" x14ac:dyDescent="0.3">
      <c r="A122" s="356" t="s">
        <v>175</v>
      </c>
      <c r="B122" s="356"/>
      <c r="C122" s="356"/>
      <c r="D122" s="356"/>
      <c r="E122" s="356"/>
      <c r="F122" s="356"/>
      <c r="G122" s="356"/>
      <c r="H122" s="356"/>
      <c r="I122" s="356"/>
      <c r="J122" s="356"/>
      <c r="K122" s="356"/>
      <c r="L122" s="356"/>
      <c r="M122" s="357"/>
      <c r="N122" s="357"/>
    </row>
    <row r="123" spans="1:16" ht="16.5" hidden="1" customHeight="1" thickBot="1" x14ac:dyDescent="0.3">
      <c r="A123" s="228" t="s">
        <v>62</v>
      </c>
      <c r="B123" s="229" t="s">
        <v>77</v>
      </c>
      <c r="C123" s="294"/>
      <c r="D123" s="294"/>
      <c r="E123" s="358" t="s">
        <v>78</v>
      </c>
      <c r="F123" s="359"/>
      <c r="G123" s="358" t="s">
        <v>79</v>
      </c>
      <c r="H123" s="359"/>
      <c r="I123" s="358" t="s">
        <v>80</v>
      </c>
      <c r="J123" s="359"/>
      <c r="K123" s="358" t="s">
        <v>81</v>
      </c>
      <c r="L123" s="360"/>
      <c r="M123" s="361" t="s">
        <v>64</v>
      </c>
      <c r="N123" s="362"/>
      <c r="O123" s="353" t="s">
        <v>176</v>
      </c>
      <c r="P123" s="354"/>
    </row>
    <row r="124" spans="1:16" ht="15.75" hidden="1" customHeight="1" x14ac:dyDescent="0.25">
      <c r="A124" s="183"/>
      <c r="B124" s="184"/>
      <c r="C124" s="307"/>
      <c r="D124" s="307"/>
      <c r="E124" s="215" t="s">
        <v>65</v>
      </c>
      <c r="F124" s="215" t="s">
        <v>16</v>
      </c>
      <c r="G124" s="215" t="s">
        <v>65</v>
      </c>
      <c r="H124" s="215" t="s">
        <v>16</v>
      </c>
      <c r="I124" s="215" t="s">
        <v>65</v>
      </c>
      <c r="J124" s="215" t="s">
        <v>16</v>
      </c>
      <c r="K124" s="215" t="s">
        <v>65</v>
      </c>
      <c r="L124" s="215" t="s">
        <v>16</v>
      </c>
      <c r="M124" s="185" t="s">
        <v>65</v>
      </c>
      <c r="N124" s="230" t="s">
        <v>16</v>
      </c>
      <c r="O124" s="231" t="s">
        <v>65</v>
      </c>
      <c r="P124" s="232" t="s">
        <v>16</v>
      </c>
    </row>
    <row r="125" spans="1:16" ht="15.75" hidden="1" customHeight="1" x14ac:dyDescent="0.25">
      <c r="A125" s="233" t="s">
        <v>21</v>
      </c>
      <c r="B125" s="184" t="s">
        <v>66</v>
      </c>
      <c r="C125" s="184"/>
      <c r="D125" s="184"/>
      <c r="E125" s="188"/>
      <c r="F125" s="188"/>
      <c r="G125" s="188"/>
      <c r="H125" s="188"/>
      <c r="I125" s="188"/>
      <c r="J125" s="188"/>
      <c r="K125" s="188"/>
      <c r="L125" s="188"/>
      <c r="M125" s="188"/>
      <c r="N125" s="234"/>
      <c r="O125" s="235"/>
      <c r="P125" s="236"/>
    </row>
    <row r="126" spans="1:16" ht="15.75" hidden="1" customHeight="1" x14ac:dyDescent="0.25">
      <c r="A126" s="233"/>
      <c r="B126" s="184" t="s">
        <v>67</v>
      </c>
      <c r="C126" s="184"/>
      <c r="D126" s="184"/>
      <c r="E126" s="188"/>
      <c r="F126" s="188"/>
      <c r="G126" s="188"/>
      <c r="H126" s="188"/>
      <c r="I126" s="188"/>
      <c r="J126" s="188"/>
      <c r="K126" s="188"/>
      <c r="L126" s="188"/>
      <c r="M126" s="188">
        <f t="shared" ref="M126:N128" si="15">+E126+G126+I126+K126</f>
        <v>0</v>
      </c>
      <c r="N126" s="234">
        <f t="shared" si="15"/>
        <v>0</v>
      </c>
      <c r="O126" s="237">
        <f>+M126+O75</f>
        <v>28285590.879999999</v>
      </c>
      <c r="P126" s="238">
        <f>+N126+P75</f>
        <v>22722994.149999999</v>
      </c>
    </row>
    <row r="127" spans="1:16" ht="15.75" hidden="1" customHeight="1" x14ac:dyDescent="0.25">
      <c r="A127" s="233"/>
      <c r="B127" s="184" t="s">
        <v>166</v>
      </c>
      <c r="C127" s="184"/>
      <c r="D127" s="184"/>
      <c r="E127" s="188"/>
      <c r="F127" s="188"/>
      <c r="G127" s="188"/>
      <c r="H127" s="188"/>
      <c r="I127" s="188"/>
      <c r="J127" s="188"/>
      <c r="K127" s="188"/>
      <c r="L127" s="188"/>
      <c r="M127" s="188">
        <f t="shared" si="15"/>
        <v>0</v>
      </c>
      <c r="N127" s="234">
        <f t="shared" si="15"/>
        <v>0</v>
      </c>
      <c r="O127" s="237">
        <f>+M127+O76</f>
        <v>0</v>
      </c>
      <c r="P127" s="238">
        <f>+N127+P76</f>
        <v>3022422.28</v>
      </c>
    </row>
    <row r="128" spans="1:16" ht="15.75" hidden="1" customHeight="1" x14ac:dyDescent="0.25">
      <c r="A128" s="233"/>
      <c r="B128" s="184" t="s">
        <v>68</v>
      </c>
      <c r="C128" s="184"/>
      <c r="D128" s="184"/>
      <c r="E128" s="188"/>
      <c r="F128" s="188"/>
      <c r="G128" s="188"/>
      <c r="H128" s="188"/>
      <c r="I128" s="188"/>
      <c r="J128" s="188"/>
      <c r="K128" s="188"/>
      <c r="L128" s="188"/>
      <c r="M128" s="188">
        <f t="shared" si="15"/>
        <v>0</v>
      </c>
      <c r="N128" s="234">
        <f t="shared" si="15"/>
        <v>0</v>
      </c>
      <c r="O128" s="237">
        <f>+M128+O76</f>
        <v>0</v>
      </c>
      <c r="P128" s="238">
        <f>+N128+P77</f>
        <v>2780117.26</v>
      </c>
    </row>
    <row r="129" spans="1:16" ht="15.75" hidden="1" customHeight="1" x14ac:dyDescent="0.25">
      <c r="A129" s="233"/>
      <c r="B129" s="184" t="s">
        <v>23</v>
      </c>
      <c r="C129" s="184"/>
      <c r="D129" s="184"/>
      <c r="E129" s="188">
        <f>SUM(E126:E128)</f>
        <v>0</v>
      </c>
      <c r="F129" s="188">
        <f t="shared" ref="F129:P129" si="16">SUM(F126:F128)</f>
        <v>0</v>
      </c>
      <c r="G129" s="188">
        <f t="shared" si="16"/>
        <v>0</v>
      </c>
      <c r="H129" s="188">
        <f t="shared" si="16"/>
        <v>0</v>
      </c>
      <c r="I129" s="188">
        <f t="shared" si="16"/>
        <v>0</v>
      </c>
      <c r="J129" s="188">
        <f t="shared" si="16"/>
        <v>0</v>
      </c>
      <c r="K129" s="188">
        <f t="shared" si="16"/>
        <v>0</v>
      </c>
      <c r="L129" s="188">
        <f t="shared" si="16"/>
        <v>0</v>
      </c>
      <c r="M129" s="188">
        <f t="shared" si="16"/>
        <v>0</v>
      </c>
      <c r="N129" s="234">
        <f t="shared" si="16"/>
        <v>0</v>
      </c>
      <c r="O129" s="239">
        <f t="shared" si="16"/>
        <v>28285590.879999999</v>
      </c>
      <c r="P129" s="189">
        <f t="shared" si="16"/>
        <v>28525533.689999998</v>
      </c>
    </row>
    <row r="130" spans="1:16" ht="15.75" hidden="1" customHeight="1" x14ac:dyDescent="0.25">
      <c r="A130" s="240"/>
      <c r="B130" s="184"/>
      <c r="C130" s="184"/>
      <c r="D130" s="184"/>
      <c r="E130" s="194"/>
      <c r="F130" s="192"/>
      <c r="G130" s="194"/>
      <c r="H130" s="194"/>
      <c r="I130" s="194"/>
      <c r="J130" s="194"/>
      <c r="K130" s="194"/>
      <c r="L130" s="194"/>
      <c r="M130" s="192"/>
      <c r="N130" s="241"/>
      <c r="O130" s="235"/>
      <c r="P130" s="236"/>
    </row>
    <row r="131" spans="1:16" ht="15.75" hidden="1" customHeight="1" x14ac:dyDescent="0.25">
      <c r="A131" s="240"/>
      <c r="B131" s="184" t="s">
        <v>82</v>
      </c>
      <c r="C131" s="184"/>
      <c r="D131" s="184"/>
      <c r="E131" s="188"/>
      <c r="F131" s="188"/>
      <c r="G131" s="188"/>
      <c r="H131" s="188"/>
      <c r="I131" s="188"/>
      <c r="J131" s="188"/>
      <c r="K131" s="188"/>
      <c r="L131" s="188"/>
      <c r="M131" s="188"/>
      <c r="N131" s="234"/>
      <c r="O131" s="235"/>
      <c r="P131" s="236"/>
    </row>
    <row r="132" spans="1:16" ht="15" hidden="1" customHeight="1" x14ac:dyDescent="0.25">
      <c r="A132" s="242">
        <v>111</v>
      </c>
      <c r="B132" s="197" t="s">
        <v>25</v>
      </c>
      <c r="C132" s="197"/>
      <c r="D132" s="197"/>
      <c r="E132" s="202"/>
      <c r="F132" s="202"/>
      <c r="G132" s="202"/>
      <c r="H132" s="202"/>
      <c r="I132" s="202"/>
      <c r="J132" s="202"/>
      <c r="K132" s="202"/>
      <c r="L132" s="202"/>
      <c r="M132" s="202">
        <f t="shared" ref="M132:N153" si="17">+E132+G132+I132+K132</f>
        <v>0</v>
      </c>
      <c r="N132" s="243">
        <f t="shared" si="17"/>
        <v>0</v>
      </c>
      <c r="O132" s="237">
        <f t="shared" ref="O132:O153" si="18">+M132+O80</f>
        <v>0</v>
      </c>
      <c r="P132" s="238">
        <f t="shared" ref="P132:P153" si="19">+N132+P81</f>
        <v>551944.52</v>
      </c>
    </row>
    <row r="133" spans="1:16" ht="15" hidden="1" customHeight="1" x14ac:dyDescent="0.25">
      <c r="A133" s="242">
        <v>113</v>
      </c>
      <c r="B133" s="197" t="s">
        <v>69</v>
      </c>
      <c r="C133" s="197"/>
      <c r="D133" s="197"/>
      <c r="E133" s="202"/>
      <c r="F133" s="202"/>
      <c r="G133" s="202"/>
      <c r="H133" s="202"/>
      <c r="I133" s="202"/>
      <c r="J133" s="202"/>
      <c r="K133" s="202"/>
      <c r="L133" s="202"/>
      <c r="M133" s="202">
        <f t="shared" si="17"/>
        <v>0</v>
      </c>
      <c r="N133" s="243">
        <f t="shared" si="17"/>
        <v>0</v>
      </c>
      <c r="O133" s="237">
        <f t="shared" si="18"/>
        <v>588000</v>
      </c>
      <c r="P133" s="238">
        <f t="shared" si="19"/>
        <v>65899.23000000001</v>
      </c>
    </row>
    <row r="134" spans="1:16" ht="15" hidden="1" customHeight="1" x14ac:dyDescent="0.25">
      <c r="A134" s="242">
        <v>122</v>
      </c>
      <c r="B134" s="197" t="s">
        <v>27</v>
      </c>
      <c r="C134" s="197"/>
      <c r="D134" s="197"/>
      <c r="E134" s="202"/>
      <c r="F134" s="202"/>
      <c r="G134" s="202"/>
      <c r="H134" s="202"/>
      <c r="I134" s="202"/>
      <c r="J134" s="202"/>
      <c r="K134" s="202"/>
      <c r="L134" s="202"/>
      <c r="M134" s="202">
        <f t="shared" si="17"/>
        <v>0</v>
      </c>
      <c r="N134" s="243">
        <f t="shared" si="17"/>
        <v>0</v>
      </c>
      <c r="O134" s="237">
        <f t="shared" si="18"/>
        <v>69570</v>
      </c>
      <c r="P134" s="238">
        <f t="shared" si="19"/>
        <v>75256.100000000006</v>
      </c>
    </row>
    <row r="135" spans="1:16" ht="15" hidden="1" customHeight="1" x14ac:dyDescent="0.25">
      <c r="A135" s="242">
        <v>163</v>
      </c>
      <c r="B135" s="197" t="s">
        <v>28</v>
      </c>
      <c r="C135" s="197"/>
      <c r="D135" s="197"/>
      <c r="E135" s="202"/>
      <c r="F135" s="202"/>
      <c r="G135" s="202"/>
      <c r="H135" s="202"/>
      <c r="I135" s="202"/>
      <c r="J135" s="202"/>
      <c r="K135" s="202"/>
      <c r="L135" s="202"/>
      <c r="M135" s="202">
        <f t="shared" si="17"/>
        <v>0</v>
      </c>
      <c r="N135" s="243">
        <f t="shared" si="17"/>
        <v>0</v>
      </c>
      <c r="O135" s="237">
        <f t="shared" si="18"/>
        <v>42551.25</v>
      </c>
      <c r="P135" s="238">
        <f t="shared" si="19"/>
        <v>263285.5</v>
      </c>
    </row>
    <row r="136" spans="1:16" ht="15" hidden="1" customHeight="1" x14ac:dyDescent="0.25">
      <c r="A136" s="242">
        <v>169</v>
      </c>
      <c r="B136" s="197" t="s">
        <v>70</v>
      </c>
      <c r="C136" s="197"/>
      <c r="D136" s="197"/>
      <c r="E136" s="202"/>
      <c r="F136" s="202"/>
      <c r="G136" s="202"/>
      <c r="H136" s="202"/>
      <c r="I136" s="202"/>
      <c r="J136" s="202"/>
      <c r="K136" s="202"/>
      <c r="L136" s="202"/>
      <c r="M136" s="202">
        <f t="shared" si="17"/>
        <v>0</v>
      </c>
      <c r="N136" s="243">
        <f t="shared" si="17"/>
        <v>0</v>
      </c>
      <c r="O136" s="237">
        <f t="shared" si="18"/>
        <v>821898</v>
      </c>
      <c r="P136" s="238">
        <f t="shared" si="19"/>
        <v>10126</v>
      </c>
    </row>
    <row r="137" spans="1:16" ht="15" hidden="1" customHeight="1" x14ac:dyDescent="0.25">
      <c r="A137" s="242">
        <v>171</v>
      </c>
      <c r="B137" s="197" t="s">
        <v>71</v>
      </c>
      <c r="C137" s="197"/>
      <c r="D137" s="197"/>
      <c r="E137" s="202"/>
      <c r="F137" s="202"/>
      <c r="G137" s="202"/>
      <c r="H137" s="202"/>
      <c r="I137" s="202"/>
      <c r="J137" s="202"/>
      <c r="K137" s="202"/>
      <c r="L137" s="202"/>
      <c r="M137" s="202">
        <f t="shared" si="17"/>
        <v>0</v>
      </c>
      <c r="N137" s="243">
        <f t="shared" si="17"/>
        <v>0</v>
      </c>
      <c r="O137" s="237">
        <f t="shared" si="18"/>
        <v>33815</v>
      </c>
      <c r="P137" s="238">
        <f t="shared" si="19"/>
        <v>11000</v>
      </c>
    </row>
    <row r="138" spans="1:16" ht="15" hidden="1" customHeight="1" x14ac:dyDescent="0.25">
      <c r="A138" s="242">
        <v>174</v>
      </c>
      <c r="B138" s="197" t="s">
        <v>31</v>
      </c>
      <c r="C138" s="197"/>
      <c r="D138" s="197"/>
      <c r="E138" s="202"/>
      <c r="F138" s="202"/>
      <c r="G138" s="202"/>
      <c r="H138" s="202"/>
      <c r="I138" s="202"/>
      <c r="J138" s="202"/>
      <c r="K138" s="202"/>
      <c r="L138" s="202"/>
      <c r="M138" s="202">
        <f t="shared" si="17"/>
        <v>0</v>
      </c>
      <c r="N138" s="243">
        <f t="shared" si="17"/>
        <v>0</v>
      </c>
      <c r="O138" s="237">
        <f t="shared" si="18"/>
        <v>39320</v>
      </c>
      <c r="P138" s="238">
        <f t="shared" si="19"/>
        <v>24510</v>
      </c>
    </row>
    <row r="139" spans="1:16" ht="15" hidden="1" customHeight="1" x14ac:dyDescent="0.25">
      <c r="A139" s="242">
        <v>182</v>
      </c>
      <c r="B139" s="197" t="s">
        <v>32</v>
      </c>
      <c r="C139" s="197"/>
      <c r="D139" s="197"/>
      <c r="E139" s="202"/>
      <c r="F139" s="202"/>
      <c r="G139" s="202"/>
      <c r="H139" s="202"/>
      <c r="I139" s="202"/>
      <c r="J139" s="202"/>
      <c r="K139" s="202"/>
      <c r="L139" s="202"/>
      <c r="M139" s="202">
        <f t="shared" si="17"/>
        <v>0</v>
      </c>
      <c r="N139" s="243">
        <f t="shared" si="17"/>
        <v>0</v>
      </c>
      <c r="O139" s="237">
        <f t="shared" si="18"/>
        <v>64130</v>
      </c>
      <c r="P139" s="238">
        <f t="shared" si="19"/>
        <v>437400</v>
      </c>
    </row>
    <row r="140" spans="1:16" ht="15" hidden="1" customHeight="1" x14ac:dyDescent="0.25">
      <c r="A140" s="242">
        <v>197</v>
      </c>
      <c r="B140" s="197" t="s">
        <v>33</v>
      </c>
      <c r="C140" s="197"/>
      <c r="D140" s="197"/>
      <c r="E140" s="202"/>
      <c r="F140" s="202"/>
      <c r="G140" s="202"/>
      <c r="H140" s="202"/>
      <c r="I140" s="202"/>
      <c r="J140" s="202"/>
      <c r="K140" s="202"/>
      <c r="L140" s="202"/>
      <c r="M140" s="202">
        <f t="shared" si="17"/>
        <v>0</v>
      </c>
      <c r="N140" s="243">
        <f t="shared" si="17"/>
        <v>0</v>
      </c>
      <c r="O140" s="237">
        <f t="shared" si="18"/>
        <v>387800</v>
      </c>
      <c r="P140" s="238">
        <f t="shared" si="19"/>
        <v>208000</v>
      </c>
    </row>
    <row r="141" spans="1:16" ht="15" hidden="1" customHeight="1" x14ac:dyDescent="0.25">
      <c r="A141" s="244">
        <v>199</v>
      </c>
      <c r="B141" s="201" t="s">
        <v>34</v>
      </c>
      <c r="C141" s="201"/>
      <c r="D141" s="201"/>
      <c r="E141" s="202"/>
      <c r="F141" s="220"/>
      <c r="G141" s="220"/>
      <c r="H141" s="220"/>
      <c r="I141" s="202"/>
      <c r="J141" s="220"/>
      <c r="K141" s="202"/>
      <c r="L141" s="220"/>
      <c r="M141" s="220">
        <f t="shared" si="17"/>
        <v>0</v>
      </c>
      <c r="N141" s="245">
        <f t="shared" si="17"/>
        <v>0</v>
      </c>
      <c r="O141" s="237">
        <f t="shared" si="18"/>
        <v>325000</v>
      </c>
      <c r="P141" s="238">
        <f t="shared" si="19"/>
        <v>291489.96000000002</v>
      </c>
    </row>
    <row r="142" spans="1:16" ht="15" hidden="1" customHeight="1" x14ac:dyDescent="0.25">
      <c r="A142" s="242">
        <v>261</v>
      </c>
      <c r="B142" s="197" t="s">
        <v>37</v>
      </c>
      <c r="C142" s="197"/>
      <c r="D142" s="197"/>
      <c r="E142" s="202"/>
      <c r="F142" s="202"/>
      <c r="G142" s="202"/>
      <c r="H142" s="202"/>
      <c r="I142" s="202"/>
      <c r="J142" s="202"/>
      <c r="K142" s="202"/>
      <c r="L142" s="202"/>
      <c r="M142" s="202">
        <f t="shared" si="17"/>
        <v>0</v>
      </c>
      <c r="N142" s="243">
        <f t="shared" si="17"/>
        <v>0</v>
      </c>
      <c r="O142" s="237">
        <f t="shared" si="18"/>
        <v>437348.6</v>
      </c>
      <c r="P142" s="238">
        <f t="shared" si="19"/>
        <v>334393.46999999997</v>
      </c>
    </row>
    <row r="143" spans="1:16" ht="15" hidden="1" customHeight="1" x14ac:dyDescent="0.25">
      <c r="A143" s="242">
        <v>262</v>
      </c>
      <c r="B143" s="197" t="s">
        <v>38</v>
      </c>
      <c r="C143" s="197"/>
      <c r="D143" s="197"/>
      <c r="E143" s="202"/>
      <c r="F143" s="202"/>
      <c r="G143" s="202"/>
      <c r="H143" s="202"/>
      <c r="I143" s="202"/>
      <c r="J143" s="202"/>
      <c r="K143" s="202"/>
      <c r="L143" s="202"/>
      <c r="M143" s="202">
        <f t="shared" si="17"/>
        <v>0</v>
      </c>
      <c r="N143" s="243">
        <f t="shared" si="17"/>
        <v>0</v>
      </c>
      <c r="O143" s="237">
        <f t="shared" si="18"/>
        <v>564530.53</v>
      </c>
      <c r="P143" s="238">
        <f t="shared" si="19"/>
        <v>7222.5</v>
      </c>
    </row>
    <row r="144" spans="1:16" ht="15" hidden="1" customHeight="1" x14ac:dyDescent="0.25">
      <c r="A144" s="242">
        <v>266</v>
      </c>
      <c r="B144" s="197" t="s">
        <v>39</v>
      </c>
      <c r="C144" s="197"/>
      <c r="D144" s="197"/>
      <c r="E144" s="202"/>
      <c r="F144" s="202"/>
      <c r="G144" s="202"/>
      <c r="H144" s="202"/>
      <c r="I144" s="202"/>
      <c r="J144" s="202"/>
      <c r="K144" s="202"/>
      <c r="L144" s="202"/>
      <c r="M144" s="202">
        <f t="shared" si="17"/>
        <v>0</v>
      </c>
      <c r="N144" s="243">
        <f t="shared" si="17"/>
        <v>0</v>
      </c>
      <c r="O144" s="237">
        <f t="shared" si="18"/>
        <v>6000</v>
      </c>
      <c r="P144" s="238">
        <f t="shared" si="19"/>
        <v>813818.5</v>
      </c>
    </row>
    <row r="145" spans="1:16" ht="15" hidden="1" customHeight="1" x14ac:dyDescent="0.25">
      <c r="A145" s="242">
        <v>267</v>
      </c>
      <c r="B145" s="197" t="s">
        <v>40</v>
      </c>
      <c r="C145" s="197"/>
      <c r="D145" s="197"/>
      <c r="E145" s="202"/>
      <c r="F145" s="202"/>
      <c r="G145" s="202"/>
      <c r="H145" s="202"/>
      <c r="I145" s="202"/>
      <c r="J145" s="202"/>
      <c r="K145" s="202"/>
      <c r="L145" s="202"/>
      <c r="M145" s="202">
        <f t="shared" si="17"/>
        <v>0</v>
      </c>
      <c r="N145" s="243">
        <f t="shared" si="17"/>
        <v>0</v>
      </c>
      <c r="O145" s="237">
        <f t="shared" si="18"/>
        <v>875067.74999999988</v>
      </c>
      <c r="P145" s="238">
        <f t="shared" si="19"/>
        <v>0</v>
      </c>
    </row>
    <row r="146" spans="1:16" ht="15" hidden="1" customHeight="1" x14ac:dyDescent="0.25">
      <c r="A146" s="242">
        <v>268</v>
      </c>
      <c r="B146" s="197" t="s">
        <v>41</v>
      </c>
      <c r="C146" s="197"/>
      <c r="D146" s="197"/>
      <c r="E146" s="202"/>
      <c r="F146" s="202"/>
      <c r="G146" s="202"/>
      <c r="H146" s="202"/>
      <c r="I146" s="202"/>
      <c r="J146" s="202"/>
      <c r="K146" s="202"/>
      <c r="L146" s="202"/>
      <c r="M146" s="202">
        <f t="shared" si="17"/>
        <v>0</v>
      </c>
      <c r="N146" s="243">
        <f t="shared" si="17"/>
        <v>0</v>
      </c>
      <c r="O146" s="237">
        <f t="shared" si="18"/>
        <v>10000</v>
      </c>
      <c r="P146" s="238">
        <f t="shared" si="19"/>
        <v>83836.75</v>
      </c>
    </row>
    <row r="147" spans="1:16" ht="15" hidden="1" customHeight="1" x14ac:dyDescent="0.25">
      <c r="A147" s="242">
        <v>269</v>
      </c>
      <c r="B147" s="197" t="s">
        <v>42</v>
      </c>
      <c r="C147" s="197"/>
      <c r="D147" s="197"/>
      <c r="E147" s="202"/>
      <c r="F147" s="202"/>
      <c r="G147" s="202"/>
      <c r="H147" s="202"/>
      <c r="I147" s="202"/>
      <c r="J147" s="202"/>
      <c r="K147" s="202"/>
      <c r="L147" s="202"/>
      <c r="M147" s="202">
        <f t="shared" si="17"/>
        <v>0</v>
      </c>
      <c r="N147" s="243">
        <f t="shared" si="17"/>
        <v>0</v>
      </c>
      <c r="O147" s="237">
        <f t="shared" si="18"/>
        <v>87777</v>
      </c>
      <c r="P147" s="238">
        <f t="shared" si="19"/>
        <v>0</v>
      </c>
    </row>
    <row r="148" spans="1:16" ht="15" hidden="1" customHeight="1" x14ac:dyDescent="0.25">
      <c r="A148" s="242">
        <v>292</v>
      </c>
      <c r="B148" s="197" t="s">
        <v>44</v>
      </c>
      <c r="C148" s="197"/>
      <c r="D148" s="197"/>
      <c r="E148" s="202"/>
      <c r="F148" s="202"/>
      <c r="G148" s="202"/>
      <c r="H148" s="202"/>
      <c r="I148" s="202"/>
      <c r="J148" s="202"/>
      <c r="K148" s="202"/>
      <c r="L148" s="202"/>
      <c r="M148" s="202">
        <f t="shared" si="17"/>
        <v>0</v>
      </c>
      <c r="N148" s="243">
        <f t="shared" si="17"/>
        <v>0</v>
      </c>
      <c r="O148" s="237">
        <f t="shared" si="18"/>
        <v>5000</v>
      </c>
      <c r="P148" s="238">
        <f t="shared" si="19"/>
        <v>49883.55</v>
      </c>
    </row>
    <row r="149" spans="1:16" ht="15" hidden="1" customHeight="1" x14ac:dyDescent="0.25">
      <c r="A149" s="242">
        <v>295</v>
      </c>
      <c r="B149" s="197" t="s">
        <v>45</v>
      </c>
      <c r="C149" s="197"/>
      <c r="D149" s="197"/>
      <c r="E149" s="202"/>
      <c r="F149" s="202"/>
      <c r="G149" s="202"/>
      <c r="H149" s="202"/>
      <c r="I149" s="202"/>
      <c r="J149" s="202"/>
      <c r="K149" s="202"/>
      <c r="L149" s="202"/>
      <c r="M149" s="202">
        <f t="shared" si="17"/>
        <v>0</v>
      </c>
      <c r="N149" s="243">
        <f t="shared" si="17"/>
        <v>0</v>
      </c>
      <c r="O149" s="237">
        <f t="shared" si="18"/>
        <v>109208.69</v>
      </c>
      <c r="P149" s="238">
        <f t="shared" si="19"/>
        <v>10242592.899999999</v>
      </c>
    </row>
    <row r="150" spans="1:16" ht="15" hidden="1" customHeight="1" x14ac:dyDescent="0.25">
      <c r="A150" s="242">
        <v>297</v>
      </c>
      <c r="B150" s="197" t="s">
        <v>46</v>
      </c>
      <c r="C150" s="197"/>
      <c r="D150" s="197"/>
      <c r="E150" s="202"/>
      <c r="F150" s="202"/>
      <c r="G150" s="202"/>
      <c r="H150" s="202"/>
      <c r="I150" s="202"/>
      <c r="J150" s="202"/>
      <c r="K150" s="202"/>
      <c r="L150" s="202"/>
      <c r="M150" s="202">
        <f t="shared" si="17"/>
        <v>0</v>
      </c>
      <c r="N150" s="243">
        <f t="shared" si="17"/>
        <v>0</v>
      </c>
      <c r="O150" s="237">
        <f t="shared" si="18"/>
        <v>10400688.699999999</v>
      </c>
      <c r="P150" s="238">
        <f t="shared" si="19"/>
        <v>21727.1</v>
      </c>
    </row>
    <row r="151" spans="1:16" ht="15" hidden="1" customHeight="1" x14ac:dyDescent="0.25">
      <c r="A151" s="242">
        <v>298</v>
      </c>
      <c r="B151" s="201" t="s">
        <v>47</v>
      </c>
      <c r="C151" s="201"/>
      <c r="D151" s="201"/>
      <c r="E151" s="202"/>
      <c r="F151" s="202"/>
      <c r="G151" s="202"/>
      <c r="H151" s="202"/>
      <c r="I151" s="202"/>
      <c r="J151" s="202"/>
      <c r="K151" s="202"/>
      <c r="L151" s="202"/>
      <c r="M151" s="202">
        <f t="shared" si="17"/>
        <v>0</v>
      </c>
      <c r="N151" s="243">
        <f t="shared" si="17"/>
        <v>0</v>
      </c>
      <c r="O151" s="237">
        <f t="shared" si="18"/>
        <v>21731.62</v>
      </c>
      <c r="P151" s="238">
        <f t="shared" si="19"/>
        <v>232587.29</v>
      </c>
    </row>
    <row r="152" spans="1:16" ht="15" hidden="1" customHeight="1" x14ac:dyDescent="0.25">
      <c r="A152" s="242">
        <v>299</v>
      </c>
      <c r="B152" s="201" t="s">
        <v>48</v>
      </c>
      <c r="C152" s="201"/>
      <c r="D152" s="201"/>
      <c r="E152" s="202"/>
      <c r="F152" s="220"/>
      <c r="G152" s="220"/>
      <c r="H152" s="220"/>
      <c r="I152" s="202"/>
      <c r="J152" s="220"/>
      <c r="K152" s="202"/>
      <c r="L152" s="220"/>
      <c r="M152" s="202">
        <f t="shared" si="17"/>
        <v>0</v>
      </c>
      <c r="N152" s="243">
        <f t="shared" si="17"/>
        <v>0</v>
      </c>
      <c r="O152" s="237">
        <f t="shared" si="18"/>
        <v>250000</v>
      </c>
      <c r="P152" s="238">
        <f t="shared" si="19"/>
        <v>105439.5</v>
      </c>
    </row>
    <row r="153" spans="1:16" ht="15.75" hidden="1" customHeight="1" thickBot="1" x14ac:dyDescent="0.3">
      <c r="A153" s="246">
        <v>323</v>
      </c>
      <c r="B153" s="247" t="s">
        <v>49</v>
      </c>
      <c r="C153" s="247"/>
      <c r="D153" s="247"/>
      <c r="E153" s="220"/>
      <c r="F153" s="220"/>
      <c r="G153" s="220"/>
      <c r="H153" s="220"/>
      <c r="I153" s="220"/>
      <c r="J153" s="220"/>
      <c r="K153" s="220"/>
      <c r="L153" s="220"/>
      <c r="M153" s="220">
        <f t="shared" si="17"/>
        <v>0</v>
      </c>
      <c r="N153" s="245">
        <f t="shared" si="17"/>
        <v>0</v>
      </c>
      <c r="O153" s="248">
        <f t="shared" si="18"/>
        <v>200000</v>
      </c>
      <c r="P153" s="249">
        <f t="shared" si="19"/>
        <v>0</v>
      </c>
    </row>
    <row r="154" spans="1:16" ht="16.5" hidden="1" customHeight="1" thickBot="1" x14ac:dyDescent="0.3">
      <c r="A154" s="250"/>
      <c r="B154" s="251" t="s">
        <v>84</v>
      </c>
      <c r="C154" s="251"/>
      <c r="D154" s="251"/>
      <c r="E154" s="252">
        <f t="shared" ref="E154:P154" si="20">SUM(E132:E153)</f>
        <v>0</v>
      </c>
      <c r="F154" s="252">
        <f t="shared" si="20"/>
        <v>0</v>
      </c>
      <c r="G154" s="252">
        <f t="shared" si="20"/>
        <v>0</v>
      </c>
      <c r="H154" s="252">
        <f t="shared" si="20"/>
        <v>0</v>
      </c>
      <c r="I154" s="252">
        <f t="shared" si="20"/>
        <v>0</v>
      </c>
      <c r="J154" s="252">
        <f t="shared" si="20"/>
        <v>0</v>
      </c>
      <c r="K154" s="252">
        <f t="shared" si="20"/>
        <v>0</v>
      </c>
      <c r="L154" s="252">
        <f t="shared" si="20"/>
        <v>0</v>
      </c>
      <c r="M154" s="252">
        <f t="shared" si="20"/>
        <v>0</v>
      </c>
      <c r="N154" s="253">
        <f t="shared" si="20"/>
        <v>0</v>
      </c>
      <c r="O154" s="253">
        <f t="shared" si="20"/>
        <v>15339437.139999999</v>
      </c>
      <c r="P154" s="254">
        <f t="shared" si="20"/>
        <v>13830412.869999997</v>
      </c>
    </row>
    <row r="155" spans="1:16" ht="16.5" hidden="1" customHeight="1" thickBot="1" x14ac:dyDescent="0.3">
      <c r="A155" s="212"/>
      <c r="B155" s="209" t="s">
        <v>73</v>
      </c>
      <c r="C155" s="209"/>
      <c r="D155" s="209"/>
      <c r="E155" s="214">
        <f t="shared" ref="E155:P155" si="21">+E154+E129</f>
        <v>0</v>
      </c>
      <c r="F155" s="214">
        <f t="shared" si="21"/>
        <v>0</v>
      </c>
      <c r="G155" s="214">
        <f t="shared" si="21"/>
        <v>0</v>
      </c>
      <c r="H155" s="214">
        <f t="shared" si="21"/>
        <v>0</v>
      </c>
      <c r="I155" s="214">
        <f t="shared" si="21"/>
        <v>0</v>
      </c>
      <c r="J155" s="214">
        <f t="shared" si="21"/>
        <v>0</v>
      </c>
      <c r="K155" s="214">
        <f t="shared" si="21"/>
        <v>0</v>
      </c>
      <c r="L155" s="214">
        <f t="shared" si="21"/>
        <v>0</v>
      </c>
      <c r="M155" s="214">
        <f t="shared" si="21"/>
        <v>0</v>
      </c>
      <c r="N155" s="255">
        <f t="shared" si="21"/>
        <v>0</v>
      </c>
      <c r="O155" s="255">
        <f t="shared" si="21"/>
        <v>43625028.019999996</v>
      </c>
      <c r="P155" s="256">
        <f t="shared" si="21"/>
        <v>42355946.559999995</v>
      </c>
    </row>
    <row r="156" spans="1:16" ht="15.75" hidden="1" x14ac:dyDescent="0.3">
      <c r="A156" s="74"/>
      <c r="B156" s="79"/>
      <c r="C156" s="79"/>
      <c r="D156" s="79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1"/>
      <c r="P156" s="1"/>
    </row>
    <row r="157" spans="1:16" ht="15.75" hidden="1" x14ac:dyDescent="0.3">
      <c r="A157" s="74"/>
      <c r="B157" s="79"/>
      <c r="C157" s="79"/>
      <c r="D157" s="79"/>
      <c r="E157" s="80"/>
      <c r="F157" s="80"/>
      <c r="G157" s="80"/>
      <c r="H157" s="80"/>
      <c r="I157" s="80"/>
      <c r="J157" s="80"/>
      <c r="K157" s="80"/>
      <c r="L157" s="80"/>
      <c r="M157" s="80"/>
      <c r="N157" s="80"/>
    </row>
    <row r="158" spans="1:16" ht="15.75" hidden="1" x14ac:dyDescent="0.3">
      <c r="A158" s="74"/>
      <c r="B158" s="79"/>
      <c r="C158" s="79"/>
      <c r="D158" s="79"/>
      <c r="E158" s="80"/>
      <c r="F158" s="80"/>
      <c r="G158" s="80"/>
      <c r="H158" s="80"/>
      <c r="I158" s="80"/>
      <c r="J158" s="80"/>
      <c r="K158" s="80"/>
      <c r="L158" s="80"/>
      <c r="M158" s="80"/>
      <c r="N158" s="80"/>
    </row>
    <row r="159" spans="1:16" ht="15.75" hidden="1" x14ac:dyDescent="0.3">
      <c r="A159" s="74"/>
      <c r="B159" s="79"/>
      <c r="C159" s="79"/>
      <c r="D159" s="79"/>
      <c r="E159" s="80"/>
      <c r="F159" s="80"/>
      <c r="G159" s="80"/>
      <c r="H159" s="80"/>
      <c r="I159" s="80"/>
      <c r="J159" s="80"/>
      <c r="K159" s="80"/>
      <c r="L159" s="80"/>
      <c r="M159" s="80"/>
      <c r="N159" s="80"/>
    </row>
    <row r="160" spans="1:16" ht="15.75" hidden="1" x14ac:dyDescent="0.3">
      <c r="A160" s="74"/>
      <c r="B160" s="79"/>
      <c r="C160" s="79"/>
      <c r="D160" s="79"/>
      <c r="E160" s="80"/>
      <c r="F160" s="80"/>
      <c r="G160" s="80"/>
      <c r="H160" s="80"/>
      <c r="I160" s="80"/>
      <c r="J160" s="80"/>
      <c r="K160" s="80"/>
      <c r="L160" s="80"/>
      <c r="M160" s="80"/>
      <c r="N160" s="80"/>
    </row>
    <row r="161" spans="1:14" ht="15.75" hidden="1" x14ac:dyDescent="0.3">
      <c r="A161" s="74"/>
      <c r="B161" s="79"/>
      <c r="C161" s="79"/>
      <c r="D161" s="79"/>
      <c r="E161" s="80"/>
      <c r="F161" s="80"/>
      <c r="G161" s="80"/>
      <c r="H161" s="80"/>
      <c r="I161" s="80"/>
      <c r="J161" s="80"/>
      <c r="K161" s="80"/>
      <c r="L161" s="80"/>
      <c r="M161" s="80"/>
      <c r="N161" s="80"/>
    </row>
    <row r="162" spans="1:14" ht="15.75" hidden="1" x14ac:dyDescent="0.3">
      <c r="A162" s="74"/>
      <c r="B162" s="79"/>
      <c r="C162" s="79"/>
      <c r="D162" s="79"/>
      <c r="E162" s="80"/>
      <c r="F162" s="80"/>
      <c r="G162" s="80"/>
      <c r="H162" s="80"/>
      <c r="I162" s="80"/>
      <c r="J162" s="80"/>
      <c r="K162" s="80"/>
      <c r="L162" s="80"/>
      <c r="M162" s="80"/>
      <c r="N162" s="80"/>
    </row>
    <row r="163" spans="1:14" ht="15.75" hidden="1" x14ac:dyDescent="0.3">
      <c r="A163" s="74"/>
      <c r="B163" s="79"/>
      <c r="C163" s="79"/>
      <c r="D163" s="79"/>
      <c r="E163" s="80"/>
      <c r="F163" s="80"/>
      <c r="G163" s="80"/>
      <c r="H163" s="80"/>
      <c r="I163" s="80"/>
      <c r="J163" s="80"/>
      <c r="K163" s="80"/>
      <c r="L163" s="80"/>
      <c r="M163" s="80"/>
      <c r="N163" s="80"/>
    </row>
    <row r="164" spans="1:14" ht="15.75" hidden="1" x14ac:dyDescent="0.3">
      <c r="A164" s="74"/>
      <c r="B164" s="79"/>
      <c r="C164" s="79"/>
      <c r="D164" s="79"/>
      <c r="E164" s="80"/>
      <c r="F164" s="80"/>
      <c r="G164" s="80"/>
      <c r="H164" s="80"/>
      <c r="I164" s="80"/>
      <c r="J164" s="80"/>
      <c r="K164" s="80"/>
      <c r="L164" s="80"/>
      <c r="M164" s="80"/>
      <c r="N164" s="80"/>
    </row>
    <row r="165" spans="1:14" ht="15.75" hidden="1" x14ac:dyDescent="0.3">
      <c r="A165" s="74"/>
      <c r="B165" s="79"/>
      <c r="C165" s="79"/>
      <c r="D165" s="79"/>
      <c r="E165" s="80"/>
      <c r="F165" s="80"/>
      <c r="G165" s="80"/>
      <c r="H165" s="80"/>
      <c r="I165" s="80"/>
      <c r="J165" s="80"/>
      <c r="K165" s="80"/>
      <c r="L165" s="80"/>
      <c r="M165" s="80"/>
      <c r="N165" s="80"/>
    </row>
    <row r="166" spans="1:14" ht="15.75" hidden="1" x14ac:dyDescent="0.3">
      <c r="A166" s="74"/>
      <c r="B166" s="79"/>
      <c r="C166" s="79"/>
      <c r="D166" s="79"/>
      <c r="E166" s="80"/>
      <c r="F166" s="80"/>
      <c r="G166" s="80"/>
      <c r="H166" s="80"/>
      <c r="I166" s="80"/>
      <c r="J166" s="80"/>
      <c r="K166" s="80"/>
      <c r="L166" s="80"/>
      <c r="M166" s="80"/>
      <c r="N166" s="80"/>
    </row>
    <row r="167" spans="1:14" ht="15.75" hidden="1" x14ac:dyDescent="0.3">
      <c r="A167" s="74"/>
      <c r="B167" s="79"/>
      <c r="C167" s="79"/>
      <c r="D167" s="79"/>
      <c r="E167" s="80"/>
      <c r="F167" s="80"/>
      <c r="G167" s="80"/>
      <c r="H167" s="80"/>
      <c r="I167" s="80"/>
      <c r="J167" s="80"/>
      <c r="K167" s="80"/>
      <c r="L167" s="80"/>
      <c r="M167" s="80"/>
      <c r="N167" s="80"/>
    </row>
    <row r="168" spans="1:14" ht="15.75" hidden="1" x14ac:dyDescent="0.3">
      <c r="A168" s="74"/>
      <c r="B168" s="79"/>
      <c r="C168" s="79"/>
      <c r="D168" s="79"/>
      <c r="E168" s="80"/>
      <c r="F168" s="80"/>
      <c r="G168" s="80"/>
      <c r="H168" s="80"/>
      <c r="I168" s="80"/>
      <c r="J168" s="80"/>
      <c r="K168" s="80"/>
      <c r="L168" s="80"/>
      <c r="M168" s="80"/>
      <c r="N168" s="80"/>
    </row>
    <row r="169" spans="1:14" ht="15.75" hidden="1" x14ac:dyDescent="0.3">
      <c r="A169" s="74"/>
      <c r="B169" s="79"/>
      <c r="C169" s="79"/>
      <c r="D169" s="79"/>
      <c r="E169" s="80"/>
      <c r="F169" s="80"/>
      <c r="G169" s="80"/>
      <c r="H169" s="80"/>
      <c r="I169" s="80"/>
      <c r="J169" s="80"/>
      <c r="K169" s="80"/>
      <c r="L169" s="80"/>
      <c r="M169" s="80"/>
      <c r="N169" s="80"/>
    </row>
    <row r="170" spans="1:14" ht="15.75" hidden="1" x14ac:dyDescent="0.3">
      <c r="A170" s="74"/>
      <c r="B170" s="79"/>
      <c r="C170" s="79"/>
      <c r="D170" s="79"/>
      <c r="E170" s="80"/>
      <c r="F170" s="80"/>
      <c r="G170" s="80"/>
      <c r="H170" s="80"/>
      <c r="I170" s="80"/>
      <c r="J170" s="80"/>
      <c r="K170" s="80"/>
      <c r="L170" s="80"/>
      <c r="M170" s="80"/>
      <c r="N170" s="80"/>
    </row>
    <row r="171" spans="1:14" ht="15.75" hidden="1" x14ac:dyDescent="0.3">
      <c r="A171" s="74"/>
      <c r="B171" s="79"/>
      <c r="C171" s="79"/>
      <c r="D171" s="79"/>
      <c r="E171" s="80"/>
      <c r="F171" s="80"/>
      <c r="G171" s="80"/>
      <c r="H171" s="80"/>
      <c r="I171" s="80"/>
      <c r="J171" s="80"/>
      <c r="K171" s="80"/>
      <c r="L171" s="80"/>
      <c r="M171" s="80"/>
      <c r="N171" s="80"/>
    </row>
    <row r="172" spans="1:14" ht="15.75" hidden="1" x14ac:dyDescent="0.3">
      <c r="A172" s="74"/>
      <c r="B172" s="79"/>
      <c r="C172" s="79"/>
      <c r="D172" s="79"/>
      <c r="E172" s="80"/>
      <c r="F172" s="80"/>
      <c r="G172" s="80"/>
      <c r="H172" s="80"/>
      <c r="I172" s="80"/>
      <c r="J172" s="80"/>
      <c r="K172" s="80"/>
      <c r="L172" s="80"/>
      <c r="M172" s="80"/>
      <c r="N172" s="80"/>
    </row>
    <row r="173" spans="1:14" ht="15.75" hidden="1" x14ac:dyDescent="0.3">
      <c r="A173" s="74"/>
      <c r="B173" s="79"/>
      <c r="C173" s="79"/>
      <c r="D173" s="79"/>
      <c r="E173" s="80"/>
      <c r="F173" s="80"/>
      <c r="G173" s="80"/>
      <c r="H173" s="80"/>
      <c r="I173" s="80"/>
      <c r="J173" s="80"/>
      <c r="K173" s="80"/>
      <c r="L173" s="80"/>
      <c r="M173" s="80"/>
      <c r="N173" s="80"/>
    </row>
    <row r="174" spans="1:14" ht="15.75" hidden="1" x14ac:dyDescent="0.3">
      <c r="A174" s="74"/>
      <c r="B174" s="79"/>
      <c r="C174" s="79"/>
      <c r="D174" s="79"/>
      <c r="E174" s="80"/>
      <c r="F174" s="80"/>
      <c r="G174" s="80"/>
      <c r="H174" s="80"/>
      <c r="I174" s="80"/>
      <c r="J174" s="80"/>
      <c r="K174" s="80"/>
      <c r="L174" s="80"/>
      <c r="M174" s="80"/>
      <c r="N174" s="80"/>
    </row>
    <row r="175" spans="1:14" ht="15.75" hidden="1" x14ac:dyDescent="0.3">
      <c r="A175" s="74"/>
      <c r="B175" s="79"/>
      <c r="C175" s="79"/>
      <c r="D175" s="79"/>
      <c r="E175" s="80"/>
      <c r="F175" s="80"/>
      <c r="G175" s="80"/>
      <c r="H175" s="80"/>
      <c r="I175" s="80"/>
      <c r="J175" s="80"/>
      <c r="K175" s="80"/>
      <c r="L175" s="80"/>
      <c r="M175" s="80"/>
      <c r="N175" s="80"/>
    </row>
    <row r="176" spans="1:14" ht="15.75" hidden="1" x14ac:dyDescent="0.3">
      <c r="A176" s="74"/>
      <c r="B176" s="79"/>
      <c r="C176" s="79"/>
      <c r="D176" s="79"/>
      <c r="E176" s="80"/>
      <c r="F176" s="80"/>
      <c r="G176" s="80"/>
      <c r="H176" s="80"/>
      <c r="I176" s="80"/>
      <c r="J176" s="80"/>
      <c r="K176" s="80"/>
      <c r="L176" s="80"/>
      <c r="M176" s="80"/>
      <c r="N176" s="80"/>
    </row>
    <row r="177" spans="1:14" ht="15.75" hidden="1" x14ac:dyDescent="0.3">
      <c r="A177" s="74"/>
      <c r="B177" s="79"/>
      <c r="C177" s="79"/>
      <c r="D177" s="79"/>
      <c r="E177" s="80"/>
      <c r="F177" s="80"/>
      <c r="G177" s="80"/>
      <c r="H177" s="80"/>
      <c r="I177" s="80"/>
      <c r="J177" s="80"/>
      <c r="K177" s="80"/>
      <c r="L177" s="80"/>
      <c r="M177" s="80"/>
      <c r="N177" s="80"/>
    </row>
    <row r="178" spans="1:14" ht="15.75" hidden="1" x14ac:dyDescent="0.3">
      <c r="A178" s="74"/>
      <c r="B178" s="79"/>
      <c r="C178" s="79"/>
      <c r="D178" s="79"/>
      <c r="E178" s="80"/>
      <c r="F178" s="80"/>
      <c r="G178" s="80"/>
      <c r="H178" s="80"/>
      <c r="I178" s="80"/>
      <c r="J178" s="80"/>
      <c r="K178" s="80"/>
      <c r="L178" s="80"/>
      <c r="M178" s="80"/>
      <c r="N178" s="80"/>
    </row>
    <row r="179" spans="1:14" hidden="1" x14ac:dyDescent="0.25">
      <c r="A179" s="257"/>
      <c r="B179" s="112" t="s">
        <v>177</v>
      </c>
      <c r="C179" s="112"/>
      <c r="D179" s="112"/>
      <c r="E179" s="257"/>
      <c r="F179" s="257"/>
      <c r="K179" s="74"/>
      <c r="L179" s="74"/>
    </row>
    <row r="180" spans="1:14" ht="15.75" hidden="1" x14ac:dyDescent="0.3">
      <c r="A180" s="258" t="s">
        <v>62</v>
      </c>
      <c r="B180" s="258" t="s">
        <v>77</v>
      </c>
      <c r="C180" s="258"/>
      <c r="D180" s="258"/>
      <c r="E180" s="355" t="s">
        <v>85</v>
      </c>
      <c r="F180" s="355"/>
      <c r="K180" s="74"/>
      <c r="L180" s="74"/>
    </row>
    <row r="181" spans="1:14" ht="15.75" hidden="1" x14ac:dyDescent="0.3">
      <c r="A181" s="258"/>
      <c r="B181" s="259"/>
      <c r="C181" s="259"/>
      <c r="D181" s="259"/>
      <c r="E181" s="258" t="s">
        <v>86</v>
      </c>
      <c r="F181" s="258" t="s">
        <v>87</v>
      </c>
      <c r="K181" s="74"/>
      <c r="L181" s="74"/>
    </row>
    <row r="182" spans="1:14" ht="15.75" hidden="1" x14ac:dyDescent="0.3">
      <c r="A182" s="260" t="s">
        <v>21</v>
      </c>
      <c r="B182" s="259" t="s">
        <v>66</v>
      </c>
      <c r="C182" s="259"/>
      <c r="D182" s="259"/>
      <c r="E182" s="261">
        <f>+M21+M78+M129</f>
        <v>28285590.879999999</v>
      </c>
      <c r="F182" s="261">
        <f>+N21+N78+N129</f>
        <v>28525533.689999998</v>
      </c>
      <c r="G182" s="83"/>
      <c r="H182" s="84"/>
      <c r="K182" s="74"/>
      <c r="L182" s="74"/>
    </row>
    <row r="183" spans="1:14" ht="15.75" hidden="1" x14ac:dyDescent="0.3">
      <c r="A183" s="262"/>
      <c r="B183" s="259"/>
      <c r="C183" s="259"/>
      <c r="D183" s="259"/>
      <c r="E183" s="262"/>
      <c r="F183" s="263"/>
      <c r="G183" s="88"/>
      <c r="H183" s="88"/>
      <c r="I183" s="83"/>
      <c r="K183" s="74"/>
      <c r="L183" s="74"/>
    </row>
    <row r="184" spans="1:14" ht="15.75" hidden="1" x14ac:dyDescent="0.3">
      <c r="A184" s="262"/>
      <c r="B184" s="259" t="s">
        <v>24</v>
      </c>
      <c r="C184" s="259"/>
      <c r="D184" s="259"/>
      <c r="E184" s="261"/>
      <c r="F184" s="261"/>
      <c r="G184" s="89"/>
      <c r="H184" s="89"/>
      <c r="K184" s="74"/>
      <c r="L184" s="74"/>
    </row>
    <row r="185" spans="1:14" hidden="1" x14ac:dyDescent="0.25">
      <c r="A185" s="264">
        <v>111</v>
      </c>
      <c r="B185" s="265" t="s">
        <v>25</v>
      </c>
      <c r="C185" s="265"/>
      <c r="D185" s="265"/>
      <c r="E185" s="77">
        <f t="shared" ref="E185:F200" si="22">+M24+M81+M132</f>
        <v>588000</v>
      </c>
      <c r="F185" s="77">
        <f t="shared" si="22"/>
        <v>551944.52</v>
      </c>
      <c r="G185" s="83"/>
      <c r="H185" s="84"/>
      <c r="K185" s="74"/>
      <c r="L185" s="74"/>
    </row>
    <row r="186" spans="1:14" hidden="1" x14ac:dyDescent="0.25">
      <c r="A186" s="264">
        <v>113</v>
      </c>
      <c r="B186" s="265" t="s">
        <v>26</v>
      </c>
      <c r="C186" s="265"/>
      <c r="D186" s="265"/>
      <c r="E186" s="77">
        <f t="shared" si="22"/>
        <v>69570</v>
      </c>
      <c r="F186" s="77">
        <f t="shared" si="22"/>
        <v>65899.23000000001</v>
      </c>
      <c r="G186" s="83"/>
      <c r="H186" s="84"/>
      <c r="K186" s="74"/>
      <c r="L186" s="74"/>
    </row>
    <row r="187" spans="1:14" hidden="1" x14ac:dyDescent="0.25">
      <c r="A187" s="264">
        <v>122</v>
      </c>
      <c r="B187" s="265" t="s">
        <v>27</v>
      </c>
      <c r="C187" s="265"/>
      <c r="D187" s="265"/>
      <c r="E187" s="77">
        <f t="shared" si="22"/>
        <v>42551.25</v>
      </c>
      <c r="F187" s="77">
        <f t="shared" si="22"/>
        <v>75256.100000000006</v>
      </c>
      <c r="G187" s="83"/>
      <c r="H187" s="84"/>
      <c r="K187" s="74"/>
      <c r="L187" s="74"/>
    </row>
    <row r="188" spans="1:14" hidden="1" x14ac:dyDescent="0.25">
      <c r="A188" s="264">
        <v>163</v>
      </c>
      <c r="B188" s="265" t="s">
        <v>28</v>
      </c>
      <c r="C188" s="265"/>
      <c r="D188" s="265"/>
      <c r="E188" s="77">
        <f t="shared" si="22"/>
        <v>821898</v>
      </c>
      <c r="F188" s="77">
        <f t="shared" si="22"/>
        <v>263285.5</v>
      </c>
      <c r="G188" s="83"/>
      <c r="H188" s="84"/>
    </row>
    <row r="189" spans="1:14" hidden="1" x14ac:dyDescent="0.25">
      <c r="A189" s="264">
        <v>169</v>
      </c>
      <c r="B189" s="265" t="s">
        <v>70</v>
      </c>
      <c r="C189" s="265"/>
      <c r="D189" s="265"/>
      <c r="E189" s="77">
        <f t="shared" si="22"/>
        <v>33815</v>
      </c>
      <c r="F189" s="77">
        <f t="shared" si="22"/>
        <v>10126</v>
      </c>
      <c r="G189" s="83"/>
      <c r="H189" s="84"/>
    </row>
    <row r="190" spans="1:14" hidden="1" x14ac:dyDescent="0.25">
      <c r="A190" s="264">
        <v>171</v>
      </c>
      <c r="B190" s="265" t="s">
        <v>71</v>
      </c>
      <c r="C190" s="265"/>
      <c r="D190" s="265"/>
      <c r="E190" s="77">
        <f t="shared" si="22"/>
        <v>39320</v>
      </c>
      <c r="F190" s="77">
        <f t="shared" si="22"/>
        <v>11000</v>
      </c>
      <c r="G190" s="83"/>
      <c r="H190" s="84"/>
    </row>
    <row r="191" spans="1:14" hidden="1" x14ac:dyDescent="0.25">
      <c r="A191" s="264">
        <v>174</v>
      </c>
      <c r="B191" s="265" t="s">
        <v>31</v>
      </c>
      <c r="C191" s="265"/>
      <c r="D191" s="265"/>
      <c r="E191" s="77">
        <f t="shared" si="22"/>
        <v>64130</v>
      </c>
      <c r="F191" s="77">
        <f t="shared" si="22"/>
        <v>24510</v>
      </c>
      <c r="G191" s="83"/>
      <c r="H191" s="84"/>
    </row>
    <row r="192" spans="1:14" hidden="1" x14ac:dyDescent="0.25">
      <c r="A192" s="264">
        <v>182</v>
      </c>
      <c r="B192" s="265" t="s">
        <v>32</v>
      </c>
      <c r="C192" s="265"/>
      <c r="D192" s="265"/>
      <c r="E192" s="77">
        <f t="shared" si="22"/>
        <v>387800</v>
      </c>
      <c r="F192" s="77">
        <f t="shared" si="22"/>
        <v>437400</v>
      </c>
      <c r="G192" s="83"/>
      <c r="H192" s="84"/>
    </row>
    <row r="193" spans="1:9" hidden="1" x14ac:dyDescent="0.25">
      <c r="A193" s="264">
        <v>197</v>
      </c>
      <c r="B193" s="265" t="s">
        <v>33</v>
      </c>
      <c r="C193" s="265"/>
      <c r="D193" s="265"/>
      <c r="E193" s="77">
        <f t="shared" si="22"/>
        <v>325000</v>
      </c>
      <c r="F193" s="77">
        <f t="shared" si="22"/>
        <v>208000</v>
      </c>
      <c r="G193" s="83"/>
      <c r="H193" s="84"/>
    </row>
    <row r="194" spans="1:9" hidden="1" x14ac:dyDescent="0.25">
      <c r="A194" s="264">
        <v>199</v>
      </c>
      <c r="B194" s="265" t="s">
        <v>34</v>
      </c>
      <c r="C194" s="265"/>
      <c r="D194" s="265"/>
      <c r="E194" s="77">
        <f t="shared" si="22"/>
        <v>437348.6</v>
      </c>
      <c r="F194" s="77">
        <f t="shared" si="22"/>
        <v>291489.96000000002</v>
      </c>
      <c r="G194" s="83"/>
      <c r="H194" s="84"/>
    </row>
    <row r="195" spans="1:9" hidden="1" x14ac:dyDescent="0.25">
      <c r="A195" s="264">
        <v>261</v>
      </c>
      <c r="B195" s="265" t="s">
        <v>37</v>
      </c>
      <c r="C195" s="265"/>
      <c r="D195" s="265"/>
      <c r="E195" s="77">
        <f t="shared" si="22"/>
        <v>564530.53</v>
      </c>
      <c r="F195" s="77">
        <f t="shared" si="22"/>
        <v>334393.46999999997</v>
      </c>
      <c r="G195" s="83"/>
      <c r="H195" s="84"/>
    </row>
    <row r="196" spans="1:9" hidden="1" x14ac:dyDescent="0.25">
      <c r="A196" s="264">
        <v>262</v>
      </c>
      <c r="B196" s="265" t="s">
        <v>38</v>
      </c>
      <c r="C196" s="265"/>
      <c r="D196" s="265"/>
      <c r="E196" s="77">
        <f t="shared" si="22"/>
        <v>6000</v>
      </c>
      <c r="F196" s="77">
        <f t="shared" si="22"/>
        <v>7222.5</v>
      </c>
      <c r="G196" s="83"/>
      <c r="H196" s="84"/>
    </row>
    <row r="197" spans="1:9" hidden="1" x14ac:dyDescent="0.25">
      <c r="A197" s="264">
        <v>266</v>
      </c>
      <c r="B197" s="265" t="s">
        <v>39</v>
      </c>
      <c r="C197" s="265"/>
      <c r="D197" s="265"/>
      <c r="E197" s="77">
        <f t="shared" si="22"/>
        <v>875067.74999999988</v>
      </c>
      <c r="F197" s="77">
        <f t="shared" si="22"/>
        <v>813818.5</v>
      </c>
      <c r="G197" s="83"/>
      <c r="H197" s="84"/>
    </row>
    <row r="198" spans="1:9" hidden="1" x14ac:dyDescent="0.25">
      <c r="A198" s="264">
        <v>267</v>
      </c>
      <c r="B198" s="265" t="s">
        <v>40</v>
      </c>
      <c r="C198" s="265"/>
      <c r="D198" s="265"/>
      <c r="E198" s="77">
        <f t="shared" si="22"/>
        <v>10000</v>
      </c>
      <c r="F198" s="77">
        <f t="shared" si="22"/>
        <v>0</v>
      </c>
      <c r="G198" s="83"/>
      <c r="H198" s="84"/>
    </row>
    <row r="199" spans="1:9" hidden="1" x14ac:dyDescent="0.25">
      <c r="A199" s="264">
        <v>268</v>
      </c>
      <c r="B199" s="265" t="s">
        <v>41</v>
      </c>
      <c r="C199" s="265"/>
      <c r="D199" s="265"/>
      <c r="E199" s="77">
        <f t="shared" si="22"/>
        <v>87777</v>
      </c>
      <c r="F199" s="77">
        <f t="shared" si="22"/>
        <v>83836.75</v>
      </c>
      <c r="G199" s="83"/>
      <c r="H199" s="84"/>
    </row>
    <row r="200" spans="1:9" hidden="1" x14ac:dyDescent="0.25">
      <c r="A200" s="264">
        <v>269</v>
      </c>
      <c r="B200" s="265" t="s">
        <v>42</v>
      </c>
      <c r="C200" s="265"/>
      <c r="D200" s="265"/>
      <c r="E200" s="77">
        <f t="shared" si="22"/>
        <v>5000</v>
      </c>
      <c r="F200" s="77">
        <f t="shared" si="22"/>
        <v>0</v>
      </c>
      <c r="G200" s="83"/>
      <c r="H200" s="84"/>
    </row>
    <row r="201" spans="1:9" hidden="1" x14ac:dyDescent="0.25">
      <c r="A201" s="264">
        <v>292</v>
      </c>
      <c r="B201" s="265" t="s">
        <v>44</v>
      </c>
      <c r="C201" s="265"/>
      <c r="D201" s="265"/>
      <c r="E201" s="77">
        <f t="shared" ref="E201:F206" si="23">+M40+M97+M148</f>
        <v>109208.69</v>
      </c>
      <c r="F201" s="77">
        <f t="shared" si="23"/>
        <v>49883.55</v>
      </c>
      <c r="G201" s="83"/>
      <c r="H201" s="84"/>
    </row>
    <row r="202" spans="1:9" hidden="1" x14ac:dyDescent="0.25">
      <c r="A202" s="264">
        <v>295</v>
      </c>
      <c r="B202" s="265" t="s">
        <v>45</v>
      </c>
      <c r="C202" s="265"/>
      <c r="D202" s="265"/>
      <c r="E202" s="77">
        <f t="shared" si="23"/>
        <v>10400688.699999999</v>
      </c>
      <c r="F202" s="77">
        <f t="shared" si="23"/>
        <v>10242592.899999999</v>
      </c>
      <c r="G202" s="83"/>
      <c r="H202" s="84"/>
      <c r="I202" s="91"/>
    </row>
    <row r="203" spans="1:9" hidden="1" x14ac:dyDescent="0.25">
      <c r="A203" s="264">
        <v>297</v>
      </c>
      <c r="B203" s="265" t="s">
        <v>46</v>
      </c>
      <c r="C203" s="265"/>
      <c r="D203" s="265"/>
      <c r="E203" s="77">
        <f t="shared" si="23"/>
        <v>21731.62</v>
      </c>
      <c r="F203" s="77">
        <f t="shared" si="23"/>
        <v>21727.1</v>
      </c>
      <c r="G203" s="83"/>
      <c r="H203" s="84"/>
    </row>
    <row r="204" spans="1:9" hidden="1" x14ac:dyDescent="0.25">
      <c r="A204" s="264">
        <v>298</v>
      </c>
      <c r="B204" s="265" t="s">
        <v>47</v>
      </c>
      <c r="C204" s="265"/>
      <c r="D204" s="265"/>
      <c r="E204" s="77">
        <f t="shared" si="23"/>
        <v>250000</v>
      </c>
      <c r="F204" s="77">
        <f t="shared" si="23"/>
        <v>232587.29</v>
      </c>
      <c r="G204" s="83"/>
      <c r="H204" s="84"/>
    </row>
    <row r="205" spans="1:9" hidden="1" x14ac:dyDescent="0.25">
      <c r="A205" s="264">
        <v>299</v>
      </c>
      <c r="B205" s="265" t="s">
        <v>48</v>
      </c>
      <c r="C205" s="265"/>
      <c r="D205" s="265"/>
      <c r="E205" s="77">
        <f t="shared" si="23"/>
        <v>200000</v>
      </c>
      <c r="F205" s="77">
        <f t="shared" si="23"/>
        <v>105439.5</v>
      </c>
      <c r="G205" s="83"/>
      <c r="H205" s="84"/>
    </row>
    <row r="206" spans="1:9" hidden="1" x14ac:dyDescent="0.25">
      <c r="A206" s="264">
        <v>323</v>
      </c>
      <c r="B206" s="265" t="s">
        <v>83</v>
      </c>
      <c r="C206" s="265"/>
      <c r="D206" s="265"/>
      <c r="E206" s="77">
        <f t="shared" si="23"/>
        <v>850778.32000000007</v>
      </c>
      <c r="F206" s="77">
        <f t="shared" si="23"/>
        <v>0</v>
      </c>
      <c r="G206" s="83"/>
      <c r="H206" s="84"/>
    </row>
    <row r="207" spans="1:9" ht="15.75" hidden="1" x14ac:dyDescent="0.3">
      <c r="A207" s="266"/>
      <c r="B207" s="259" t="s">
        <v>84</v>
      </c>
      <c r="C207" s="259"/>
      <c r="D207" s="259"/>
      <c r="E207" s="261">
        <f>SUM(E185:E206)</f>
        <v>16190215.459999999</v>
      </c>
      <c r="F207" s="261">
        <f>SUM(F185:F206)</f>
        <v>13830412.869999997</v>
      </c>
    </row>
    <row r="208" spans="1:9" ht="15.75" hidden="1" x14ac:dyDescent="0.3">
      <c r="A208" s="266"/>
      <c r="B208" s="259" t="s">
        <v>73</v>
      </c>
      <c r="C208" s="259"/>
      <c r="D208" s="259"/>
      <c r="E208" s="261">
        <f>+E207+E182</f>
        <v>44475806.339999996</v>
      </c>
      <c r="F208" s="261">
        <f>F207+F182</f>
        <v>42355946.559999995</v>
      </c>
      <c r="G208" s="83"/>
      <c r="H208" s="83"/>
      <c r="I208" s="83"/>
    </row>
    <row r="209" spans="1:14" x14ac:dyDescent="0.25">
      <c r="A209" s="74"/>
    </row>
    <row r="210" spans="1:14" x14ac:dyDescent="0.25">
      <c r="A210" s="74"/>
    </row>
    <row r="211" spans="1:14" ht="15.75" x14ac:dyDescent="0.3">
      <c r="A211" s="74"/>
      <c r="B211" s="299"/>
      <c r="C211" s="299"/>
      <c r="D211" s="299"/>
      <c r="E211" s="93"/>
      <c r="F211" s="94"/>
    </row>
    <row r="212" spans="1:14" ht="15.75" x14ac:dyDescent="0.3">
      <c r="B212" s="299"/>
      <c r="C212" s="299"/>
      <c r="D212" s="299"/>
      <c r="E212" s="93"/>
      <c r="F212" s="94"/>
    </row>
    <row r="213" spans="1:14" ht="15.75" x14ac:dyDescent="0.3">
      <c r="B213" s="299"/>
      <c r="C213" s="299"/>
      <c r="D213" s="299"/>
      <c r="E213" s="93"/>
      <c r="F213" s="94"/>
    </row>
    <row r="214" spans="1:14" ht="15.75" x14ac:dyDescent="0.3">
      <c r="B214" s="299"/>
      <c r="C214" s="299"/>
      <c r="D214" s="299"/>
      <c r="E214" s="93"/>
      <c r="F214" s="94"/>
    </row>
    <row r="215" spans="1:14" ht="15.75" x14ac:dyDescent="0.3">
      <c r="B215" s="299"/>
      <c r="C215" s="299"/>
      <c r="D215" s="299"/>
      <c r="E215" s="93"/>
      <c r="F215" s="94"/>
    </row>
    <row r="216" spans="1:14" ht="15.75" x14ac:dyDescent="0.3">
      <c r="B216" s="299"/>
      <c r="C216" s="299"/>
      <c r="D216" s="299"/>
      <c r="E216" s="93"/>
      <c r="F216" s="94"/>
    </row>
    <row r="217" spans="1:14" x14ac:dyDescent="0.25">
      <c r="B217" s="81"/>
      <c r="C217" s="81"/>
      <c r="D217" s="81"/>
      <c r="E217" s="95"/>
      <c r="F217" s="349"/>
    </row>
    <row r="221" spans="1:14" x14ac:dyDescent="0.25">
      <c r="B221" s="96" t="s">
        <v>88</v>
      </c>
      <c r="C221" s="96"/>
      <c r="D221" s="96"/>
      <c r="F221" s="1" t="s">
        <v>209</v>
      </c>
      <c r="G221" s="1"/>
      <c r="H221" s="1"/>
      <c r="I221" s="81" t="s">
        <v>222</v>
      </c>
      <c r="K221" t="s">
        <v>223</v>
      </c>
    </row>
    <row r="222" spans="1:14" x14ac:dyDescent="0.25">
      <c r="F222" s="385" t="s">
        <v>211</v>
      </c>
      <c r="G222" s="385"/>
      <c r="H222" s="385"/>
      <c r="I222" s="81"/>
      <c r="J222" s="81"/>
      <c r="K222" s="81" t="s">
        <v>164</v>
      </c>
      <c r="L222" s="81"/>
      <c r="M222" s="81"/>
      <c r="N222" s="81"/>
    </row>
    <row r="223" spans="1:14" x14ac:dyDescent="0.25">
      <c r="F223" s="385" t="s">
        <v>213</v>
      </c>
      <c r="G223" s="385"/>
      <c r="H223" s="385"/>
      <c r="I223" s="81"/>
      <c r="J223" s="81"/>
      <c r="K223" s="81" t="s">
        <v>165</v>
      </c>
      <c r="L223" s="81"/>
      <c r="M223" s="81"/>
      <c r="N223" s="81"/>
    </row>
    <row r="224" spans="1:14" x14ac:dyDescent="0.25">
      <c r="F224" s="97"/>
      <c r="G224" s="97"/>
      <c r="J224" s="81"/>
      <c r="K224" s="81"/>
      <c r="L224" s="81"/>
    </row>
    <row r="225" spans="2:14" x14ac:dyDescent="0.25">
      <c r="B225" s="96" t="s">
        <v>89</v>
      </c>
      <c r="C225" s="96"/>
      <c r="D225" s="96"/>
      <c r="F225" s="81" t="s">
        <v>224</v>
      </c>
      <c r="J225" s="98"/>
      <c r="K225" s="98"/>
      <c r="L225" s="98"/>
      <c r="M225" s="386"/>
      <c r="N225" s="386"/>
    </row>
  </sheetData>
  <mergeCells count="31">
    <mergeCell ref="M8:N8"/>
    <mergeCell ref="A10:N10"/>
    <mergeCell ref="A11:N11"/>
    <mergeCell ref="A12:N12"/>
    <mergeCell ref="A14:N14"/>
    <mergeCell ref="P15:Q15"/>
    <mergeCell ref="R15:S15"/>
    <mergeCell ref="T15:U15"/>
    <mergeCell ref="A71:N71"/>
    <mergeCell ref="E72:F72"/>
    <mergeCell ref="G72:H72"/>
    <mergeCell ref="I72:J72"/>
    <mergeCell ref="K72:L72"/>
    <mergeCell ref="M72:N72"/>
    <mergeCell ref="O72:P72"/>
    <mergeCell ref="E15:F15"/>
    <mergeCell ref="G15:H15"/>
    <mergeCell ref="I15:J15"/>
    <mergeCell ref="K15:L15"/>
    <mergeCell ref="M15:N15"/>
    <mergeCell ref="A122:N122"/>
    <mergeCell ref="E123:F123"/>
    <mergeCell ref="G123:H123"/>
    <mergeCell ref="I123:J123"/>
    <mergeCell ref="K123:L123"/>
    <mergeCell ref="M123:N123"/>
    <mergeCell ref="O123:P123"/>
    <mergeCell ref="E180:F180"/>
    <mergeCell ref="F222:H222"/>
    <mergeCell ref="F223:H223"/>
    <mergeCell ref="M225:N225"/>
  </mergeCells>
  <hyperlinks>
    <hyperlink ref="A12" r:id="rId1"/>
  </hyperlinks>
  <pageMargins left="0.11811023622047245" right="0" top="0" bottom="0" header="0" footer="0"/>
  <pageSetup scale="57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U222"/>
  <sheetViews>
    <sheetView topLeftCell="E99" workbookViewId="0">
      <selection activeCell="Q206" sqref="Q206"/>
    </sheetView>
  </sheetViews>
  <sheetFormatPr baseColWidth="10" defaultRowHeight="15" x14ac:dyDescent="0.25"/>
  <cols>
    <col min="1" max="1" width="4" customWidth="1"/>
    <col min="2" max="2" width="48.140625" customWidth="1"/>
    <col min="3" max="4" width="48.140625" hidden="1" customWidth="1"/>
    <col min="5" max="7" width="13.7109375" customWidth="1"/>
    <col min="8" max="8" width="14.5703125" customWidth="1"/>
    <col min="9" max="9" width="15.140625" customWidth="1"/>
    <col min="10" max="12" width="13.5703125" customWidth="1"/>
    <col min="13" max="16" width="14.85546875" bestFit="1" customWidth="1"/>
    <col min="17" max="17" width="6.28515625" customWidth="1"/>
    <col min="18" max="18" width="5.85546875" customWidth="1"/>
    <col min="19" max="19" width="4.85546875" customWidth="1"/>
    <col min="20" max="20" width="6.140625" customWidth="1"/>
    <col min="21" max="21" width="5.5703125" customWidth="1"/>
    <col min="257" max="257" width="4" customWidth="1"/>
    <col min="258" max="258" width="48.140625" customWidth="1"/>
    <col min="259" max="260" width="0" hidden="1" customWidth="1"/>
    <col min="261" max="263" width="13.7109375" customWidth="1"/>
    <col min="264" max="264" width="14.5703125" customWidth="1"/>
    <col min="265" max="265" width="15.140625" customWidth="1"/>
    <col min="266" max="268" width="13.5703125" customWidth="1"/>
    <col min="269" max="272" width="14.85546875" bestFit="1" customWidth="1"/>
    <col min="273" max="273" width="6.28515625" customWidth="1"/>
    <col min="274" max="274" width="5.85546875" customWidth="1"/>
    <col min="275" max="275" width="4.85546875" customWidth="1"/>
    <col min="276" max="276" width="6.140625" customWidth="1"/>
    <col min="277" max="277" width="5.5703125" customWidth="1"/>
    <col min="513" max="513" width="4" customWidth="1"/>
    <col min="514" max="514" width="48.140625" customWidth="1"/>
    <col min="515" max="516" width="0" hidden="1" customWidth="1"/>
    <col min="517" max="519" width="13.7109375" customWidth="1"/>
    <col min="520" max="520" width="14.5703125" customWidth="1"/>
    <col min="521" max="521" width="15.140625" customWidth="1"/>
    <col min="522" max="524" width="13.5703125" customWidth="1"/>
    <col min="525" max="528" width="14.85546875" bestFit="1" customWidth="1"/>
    <col min="529" max="529" width="6.28515625" customWidth="1"/>
    <col min="530" max="530" width="5.85546875" customWidth="1"/>
    <col min="531" max="531" width="4.85546875" customWidth="1"/>
    <col min="532" max="532" width="6.140625" customWidth="1"/>
    <col min="533" max="533" width="5.5703125" customWidth="1"/>
    <col min="769" max="769" width="4" customWidth="1"/>
    <col min="770" max="770" width="48.140625" customWidth="1"/>
    <col min="771" max="772" width="0" hidden="1" customWidth="1"/>
    <col min="773" max="775" width="13.7109375" customWidth="1"/>
    <col min="776" max="776" width="14.5703125" customWidth="1"/>
    <col min="777" max="777" width="15.140625" customWidth="1"/>
    <col min="778" max="780" width="13.5703125" customWidth="1"/>
    <col min="781" max="784" width="14.85546875" bestFit="1" customWidth="1"/>
    <col min="785" max="785" width="6.28515625" customWidth="1"/>
    <col min="786" max="786" width="5.85546875" customWidth="1"/>
    <col min="787" max="787" width="4.85546875" customWidth="1"/>
    <col min="788" max="788" width="6.140625" customWidth="1"/>
    <col min="789" max="789" width="5.5703125" customWidth="1"/>
    <col min="1025" max="1025" width="4" customWidth="1"/>
    <col min="1026" max="1026" width="48.140625" customWidth="1"/>
    <col min="1027" max="1028" width="0" hidden="1" customWidth="1"/>
    <col min="1029" max="1031" width="13.7109375" customWidth="1"/>
    <col min="1032" max="1032" width="14.5703125" customWidth="1"/>
    <col min="1033" max="1033" width="15.140625" customWidth="1"/>
    <col min="1034" max="1036" width="13.5703125" customWidth="1"/>
    <col min="1037" max="1040" width="14.85546875" bestFit="1" customWidth="1"/>
    <col min="1041" max="1041" width="6.28515625" customWidth="1"/>
    <col min="1042" max="1042" width="5.85546875" customWidth="1"/>
    <col min="1043" max="1043" width="4.85546875" customWidth="1"/>
    <col min="1044" max="1044" width="6.140625" customWidth="1"/>
    <col min="1045" max="1045" width="5.5703125" customWidth="1"/>
    <col min="1281" max="1281" width="4" customWidth="1"/>
    <col min="1282" max="1282" width="48.140625" customWidth="1"/>
    <col min="1283" max="1284" width="0" hidden="1" customWidth="1"/>
    <col min="1285" max="1287" width="13.7109375" customWidth="1"/>
    <col min="1288" max="1288" width="14.5703125" customWidth="1"/>
    <col min="1289" max="1289" width="15.140625" customWidth="1"/>
    <col min="1290" max="1292" width="13.5703125" customWidth="1"/>
    <col min="1293" max="1296" width="14.85546875" bestFit="1" customWidth="1"/>
    <col min="1297" max="1297" width="6.28515625" customWidth="1"/>
    <col min="1298" max="1298" width="5.85546875" customWidth="1"/>
    <col min="1299" max="1299" width="4.85546875" customWidth="1"/>
    <col min="1300" max="1300" width="6.140625" customWidth="1"/>
    <col min="1301" max="1301" width="5.5703125" customWidth="1"/>
    <col min="1537" max="1537" width="4" customWidth="1"/>
    <col min="1538" max="1538" width="48.140625" customWidth="1"/>
    <col min="1539" max="1540" width="0" hidden="1" customWidth="1"/>
    <col min="1541" max="1543" width="13.7109375" customWidth="1"/>
    <col min="1544" max="1544" width="14.5703125" customWidth="1"/>
    <col min="1545" max="1545" width="15.140625" customWidth="1"/>
    <col min="1546" max="1548" width="13.5703125" customWidth="1"/>
    <col min="1549" max="1552" width="14.85546875" bestFit="1" customWidth="1"/>
    <col min="1553" max="1553" width="6.28515625" customWidth="1"/>
    <col min="1554" max="1554" width="5.85546875" customWidth="1"/>
    <col min="1555" max="1555" width="4.85546875" customWidth="1"/>
    <col min="1556" max="1556" width="6.140625" customWidth="1"/>
    <col min="1557" max="1557" width="5.5703125" customWidth="1"/>
    <col min="1793" max="1793" width="4" customWidth="1"/>
    <col min="1794" max="1794" width="48.140625" customWidth="1"/>
    <col min="1795" max="1796" width="0" hidden="1" customWidth="1"/>
    <col min="1797" max="1799" width="13.7109375" customWidth="1"/>
    <col min="1800" max="1800" width="14.5703125" customWidth="1"/>
    <col min="1801" max="1801" width="15.140625" customWidth="1"/>
    <col min="1802" max="1804" width="13.5703125" customWidth="1"/>
    <col min="1805" max="1808" width="14.85546875" bestFit="1" customWidth="1"/>
    <col min="1809" max="1809" width="6.28515625" customWidth="1"/>
    <col min="1810" max="1810" width="5.85546875" customWidth="1"/>
    <col min="1811" max="1811" width="4.85546875" customWidth="1"/>
    <col min="1812" max="1812" width="6.140625" customWidth="1"/>
    <col min="1813" max="1813" width="5.5703125" customWidth="1"/>
    <col min="2049" max="2049" width="4" customWidth="1"/>
    <col min="2050" max="2050" width="48.140625" customWidth="1"/>
    <col min="2051" max="2052" width="0" hidden="1" customWidth="1"/>
    <col min="2053" max="2055" width="13.7109375" customWidth="1"/>
    <col min="2056" max="2056" width="14.5703125" customWidth="1"/>
    <col min="2057" max="2057" width="15.140625" customWidth="1"/>
    <col min="2058" max="2060" width="13.5703125" customWidth="1"/>
    <col min="2061" max="2064" width="14.85546875" bestFit="1" customWidth="1"/>
    <col min="2065" max="2065" width="6.28515625" customWidth="1"/>
    <col min="2066" max="2066" width="5.85546875" customWidth="1"/>
    <col min="2067" max="2067" width="4.85546875" customWidth="1"/>
    <col min="2068" max="2068" width="6.140625" customWidth="1"/>
    <col min="2069" max="2069" width="5.5703125" customWidth="1"/>
    <col min="2305" max="2305" width="4" customWidth="1"/>
    <col min="2306" max="2306" width="48.140625" customWidth="1"/>
    <col min="2307" max="2308" width="0" hidden="1" customWidth="1"/>
    <col min="2309" max="2311" width="13.7109375" customWidth="1"/>
    <col min="2312" max="2312" width="14.5703125" customWidth="1"/>
    <col min="2313" max="2313" width="15.140625" customWidth="1"/>
    <col min="2314" max="2316" width="13.5703125" customWidth="1"/>
    <col min="2317" max="2320" width="14.85546875" bestFit="1" customWidth="1"/>
    <col min="2321" max="2321" width="6.28515625" customWidth="1"/>
    <col min="2322" max="2322" width="5.85546875" customWidth="1"/>
    <col min="2323" max="2323" width="4.85546875" customWidth="1"/>
    <col min="2324" max="2324" width="6.140625" customWidth="1"/>
    <col min="2325" max="2325" width="5.5703125" customWidth="1"/>
    <col min="2561" max="2561" width="4" customWidth="1"/>
    <col min="2562" max="2562" width="48.140625" customWidth="1"/>
    <col min="2563" max="2564" width="0" hidden="1" customWidth="1"/>
    <col min="2565" max="2567" width="13.7109375" customWidth="1"/>
    <col min="2568" max="2568" width="14.5703125" customWidth="1"/>
    <col min="2569" max="2569" width="15.140625" customWidth="1"/>
    <col min="2570" max="2572" width="13.5703125" customWidth="1"/>
    <col min="2573" max="2576" width="14.85546875" bestFit="1" customWidth="1"/>
    <col min="2577" max="2577" width="6.28515625" customWidth="1"/>
    <col min="2578" max="2578" width="5.85546875" customWidth="1"/>
    <col min="2579" max="2579" width="4.85546875" customWidth="1"/>
    <col min="2580" max="2580" width="6.140625" customWidth="1"/>
    <col min="2581" max="2581" width="5.5703125" customWidth="1"/>
    <col min="2817" max="2817" width="4" customWidth="1"/>
    <col min="2818" max="2818" width="48.140625" customWidth="1"/>
    <col min="2819" max="2820" width="0" hidden="1" customWidth="1"/>
    <col min="2821" max="2823" width="13.7109375" customWidth="1"/>
    <col min="2824" max="2824" width="14.5703125" customWidth="1"/>
    <col min="2825" max="2825" width="15.140625" customWidth="1"/>
    <col min="2826" max="2828" width="13.5703125" customWidth="1"/>
    <col min="2829" max="2832" width="14.85546875" bestFit="1" customWidth="1"/>
    <col min="2833" max="2833" width="6.28515625" customWidth="1"/>
    <col min="2834" max="2834" width="5.85546875" customWidth="1"/>
    <col min="2835" max="2835" width="4.85546875" customWidth="1"/>
    <col min="2836" max="2836" width="6.140625" customWidth="1"/>
    <col min="2837" max="2837" width="5.5703125" customWidth="1"/>
    <col min="3073" max="3073" width="4" customWidth="1"/>
    <col min="3074" max="3074" width="48.140625" customWidth="1"/>
    <col min="3075" max="3076" width="0" hidden="1" customWidth="1"/>
    <col min="3077" max="3079" width="13.7109375" customWidth="1"/>
    <col min="3080" max="3080" width="14.5703125" customWidth="1"/>
    <col min="3081" max="3081" width="15.140625" customWidth="1"/>
    <col min="3082" max="3084" width="13.5703125" customWidth="1"/>
    <col min="3085" max="3088" width="14.85546875" bestFit="1" customWidth="1"/>
    <col min="3089" max="3089" width="6.28515625" customWidth="1"/>
    <col min="3090" max="3090" width="5.85546875" customWidth="1"/>
    <col min="3091" max="3091" width="4.85546875" customWidth="1"/>
    <col min="3092" max="3092" width="6.140625" customWidth="1"/>
    <col min="3093" max="3093" width="5.5703125" customWidth="1"/>
    <col min="3329" max="3329" width="4" customWidth="1"/>
    <col min="3330" max="3330" width="48.140625" customWidth="1"/>
    <col min="3331" max="3332" width="0" hidden="1" customWidth="1"/>
    <col min="3333" max="3335" width="13.7109375" customWidth="1"/>
    <col min="3336" max="3336" width="14.5703125" customWidth="1"/>
    <col min="3337" max="3337" width="15.140625" customWidth="1"/>
    <col min="3338" max="3340" width="13.5703125" customWidth="1"/>
    <col min="3341" max="3344" width="14.85546875" bestFit="1" customWidth="1"/>
    <col min="3345" max="3345" width="6.28515625" customWidth="1"/>
    <col min="3346" max="3346" width="5.85546875" customWidth="1"/>
    <col min="3347" max="3347" width="4.85546875" customWidth="1"/>
    <col min="3348" max="3348" width="6.140625" customWidth="1"/>
    <col min="3349" max="3349" width="5.5703125" customWidth="1"/>
    <col min="3585" max="3585" width="4" customWidth="1"/>
    <col min="3586" max="3586" width="48.140625" customWidth="1"/>
    <col min="3587" max="3588" width="0" hidden="1" customWidth="1"/>
    <col min="3589" max="3591" width="13.7109375" customWidth="1"/>
    <col min="3592" max="3592" width="14.5703125" customWidth="1"/>
    <col min="3593" max="3593" width="15.140625" customWidth="1"/>
    <col min="3594" max="3596" width="13.5703125" customWidth="1"/>
    <col min="3597" max="3600" width="14.85546875" bestFit="1" customWidth="1"/>
    <col min="3601" max="3601" width="6.28515625" customWidth="1"/>
    <col min="3602" max="3602" width="5.85546875" customWidth="1"/>
    <col min="3603" max="3603" width="4.85546875" customWidth="1"/>
    <col min="3604" max="3604" width="6.140625" customWidth="1"/>
    <col min="3605" max="3605" width="5.5703125" customWidth="1"/>
    <col min="3841" max="3841" width="4" customWidth="1"/>
    <col min="3842" max="3842" width="48.140625" customWidth="1"/>
    <col min="3843" max="3844" width="0" hidden="1" customWidth="1"/>
    <col min="3845" max="3847" width="13.7109375" customWidth="1"/>
    <col min="3848" max="3848" width="14.5703125" customWidth="1"/>
    <col min="3849" max="3849" width="15.140625" customWidth="1"/>
    <col min="3850" max="3852" width="13.5703125" customWidth="1"/>
    <col min="3853" max="3856" width="14.85546875" bestFit="1" customWidth="1"/>
    <col min="3857" max="3857" width="6.28515625" customWidth="1"/>
    <col min="3858" max="3858" width="5.85546875" customWidth="1"/>
    <col min="3859" max="3859" width="4.85546875" customWidth="1"/>
    <col min="3860" max="3860" width="6.140625" customWidth="1"/>
    <col min="3861" max="3861" width="5.5703125" customWidth="1"/>
    <col min="4097" max="4097" width="4" customWidth="1"/>
    <col min="4098" max="4098" width="48.140625" customWidth="1"/>
    <col min="4099" max="4100" width="0" hidden="1" customWidth="1"/>
    <col min="4101" max="4103" width="13.7109375" customWidth="1"/>
    <col min="4104" max="4104" width="14.5703125" customWidth="1"/>
    <col min="4105" max="4105" width="15.140625" customWidth="1"/>
    <col min="4106" max="4108" width="13.5703125" customWidth="1"/>
    <col min="4109" max="4112" width="14.85546875" bestFit="1" customWidth="1"/>
    <col min="4113" max="4113" width="6.28515625" customWidth="1"/>
    <col min="4114" max="4114" width="5.85546875" customWidth="1"/>
    <col min="4115" max="4115" width="4.85546875" customWidth="1"/>
    <col min="4116" max="4116" width="6.140625" customWidth="1"/>
    <col min="4117" max="4117" width="5.5703125" customWidth="1"/>
    <col min="4353" max="4353" width="4" customWidth="1"/>
    <col min="4354" max="4354" width="48.140625" customWidth="1"/>
    <col min="4355" max="4356" width="0" hidden="1" customWidth="1"/>
    <col min="4357" max="4359" width="13.7109375" customWidth="1"/>
    <col min="4360" max="4360" width="14.5703125" customWidth="1"/>
    <col min="4361" max="4361" width="15.140625" customWidth="1"/>
    <col min="4362" max="4364" width="13.5703125" customWidth="1"/>
    <col min="4365" max="4368" width="14.85546875" bestFit="1" customWidth="1"/>
    <col min="4369" max="4369" width="6.28515625" customWidth="1"/>
    <col min="4370" max="4370" width="5.85546875" customWidth="1"/>
    <col min="4371" max="4371" width="4.85546875" customWidth="1"/>
    <col min="4372" max="4372" width="6.140625" customWidth="1"/>
    <col min="4373" max="4373" width="5.5703125" customWidth="1"/>
    <col min="4609" max="4609" width="4" customWidth="1"/>
    <col min="4610" max="4610" width="48.140625" customWidth="1"/>
    <col min="4611" max="4612" width="0" hidden="1" customWidth="1"/>
    <col min="4613" max="4615" width="13.7109375" customWidth="1"/>
    <col min="4616" max="4616" width="14.5703125" customWidth="1"/>
    <col min="4617" max="4617" width="15.140625" customWidth="1"/>
    <col min="4618" max="4620" width="13.5703125" customWidth="1"/>
    <col min="4621" max="4624" width="14.85546875" bestFit="1" customWidth="1"/>
    <col min="4625" max="4625" width="6.28515625" customWidth="1"/>
    <col min="4626" max="4626" width="5.85546875" customWidth="1"/>
    <col min="4627" max="4627" width="4.85546875" customWidth="1"/>
    <col min="4628" max="4628" width="6.140625" customWidth="1"/>
    <col min="4629" max="4629" width="5.5703125" customWidth="1"/>
    <col min="4865" max="4865" width="4" customWidth="1"/>
    <col min="4866" max="4866" width="48.140625" customWidth="1"/>
    <col min="4867" max="4868" width="0" hidden="1" customWidth="1"/>
    <col min="4869" max="4871" width="13.7109375" customWidth="1"/>
    <col min="4872" max="4872" width="14.5703125" customWidth="1"/>
    <col min="4873" max="4873" width="15.140625" customWidth="1"/>
    <col min="4874" max="4876" width="13.5703125" customWidth="1"/>
    <col min="4877" max="4880" width="14.85546875" bestFit="1" customWidth="1"/>
    <col min="4881" max="4881" width="6.28515625" customWidth="1"/>
    <col min="4882" max="4882" width="5.85546875" customWidth="1"/>
    <col min="4883" max="4883" width="4.85546875" customWidth="1"/>
    <col min="4884" max="4884" width="6.140625" customWidth="1"/>
    <col min="4885" max="4885" width="5.5703125" customWidth="1"/>
    <col min="5121" max="5121" width="4" customWidth="1"/>
    <col min="5122" max="5122" width="48.140625" customWidth="1"/>
    <col min="5123" max="5124" width="0" hidden="1" customWidth="1"/>
    <col min="5125" max="5127" width="13.7109375" customWidth="1"/>
    <col min="5128" max="5128" width="14.5703125" customWidth="1"/>
    <col min="5129" max="5129" width="15.140625" customWidth="1"/>
    <col min="5130" max="5132" width="13.5703125" customWidth="1"/>
    <col min="5133" max="5136" width="14.85546875" bestFit="1" customWidth="1"/>
    <col min="5137" max="5137" width="6.28515625" customWidth="1"/>
    <col min="5138" max="5138" width="5.85546875" customWidth="1"/>
    <col min="5139" max="5139" width="4.85546875" customWidth="1"/>
    <col min="5140" max="5140" width="6.140625" customWidth="1"/>
    <col min="5141" max="5141" width="5.5703125" customWidth="1"/>
    <col min="5377" max="5377" width="4" customWidth="1"/>
    <col min="5378" max="5378" width="48.140625" customWidth="1"/>
    <col min="5379" max="5380" width="0" hidden="1" customWidth="1"/>
    <col min="5381" max="5383" width="13.7109375" customWidth="1"/>
    <col min="5384" max="5384" width="14.5703125" customWidth="1"/>
    <col min="5385" max="5385" width="15.140625" customWidth="1"/>
    <col min="5386" max="5388" width="13.5703125" customWidth="1"/>
    <col min="5389" max="5392" width="14.85546875" bestFit="1" customWidth="1"/>
    <col min="5393" max="5393" width="6.28515625" customWidth="1"/>
    <col min="5394" max="5394" width="5.85546875" customWidth="1"/>
    <col min="5395" max="5395" width="4.85546875" customWidth="1"/>
    <col min="5396" max="5396" width="6.140625" customWidth="1"/>
    <col min="5397" max="5397" width="5.5703125" customWidth="1"/>
    <col min="5633" max="5633" width="4" customWidth="1"/>
    <col min="5634" max="5634" width="48.140625" customWidth="1"/>
    <col min="5635" max="5636" width="0" hidden="1" customWidth="1"/>
    <col min="5637" max="5639" width="13.7109375" customWidth="1"/>
    <col min="5640" max="5640" width="14.5703125" customWidth="1"/>
    <col min="5641" max="5641" width="15.140625" customWidth="1"/>
    <col min="5642" max="5644" width="13.5703125" customWidth="1"/>
    <col min="5645" max="5648" width="14.85546875" bestFit="1" customWidth="1"/>
    <col min="5649" max="5649" width="6.28515625" customWidth="1"/>
    <col min="5650" max="5650" width="5.85546875" customWidth="1"/>
    <col min="5651" max="5651" width="4.85546875" customWidth="1"/>
    <col min="5652" max="5652" width="6.140625" customWidth="1"/>
    <col min="5653" max="5653" width="5.5703125" customWidth="1"/>
    <col min="5889" max="5889" width="4" customWidth="1"/>
    <col min="5890" max="5890" width="48.140625" customWidth="1"/>
    <col min="5891" max="5892" width="0" hidden="1" customWidth="1"/>
    <col min="5893" max="5895" width="13.7109375" customWidth="1"/>
    <col min="5896" max="5896" width="14.5703125" customWidth="1"/>
    <col min="5897" max="5897" width="15.140625" customWidth="1"/>
    <col min="5898" max="5900" width="13.5703125" customWidth="1"/>
    <col min="5901" max="5904" width="14.85546875" bestFit="1" customWidth="1"/>
    <col min="5905" max="5905" width="6.28515625" customWidth="1"/>
    <col min="5906" max="5906" width="5.85546875" customWidth="1"/>
    <col min="5907" max="5907" width="4.85546875" customWidth="1"/>
    <col min="5908" max="5908" width="6.140625" customWidth="1"/>
    <col min="5909" max="5909" width="5.5703125" customWidth="1"/>
    <col min="6145" max="6145" width="4" customWidth="1"/>
    <col min="6146" max="6146" width="48.140625" customWidth="1"/>
    <col min="6147" max="6148" width="0" hidden="1" customWidth="1"/>
    <col min="6149" max="6151" width="13.7109375" customWidth="1"/>
    <col min="6152" max="6152" width="14.5703125" customWidth="1"/>
    <col min="6153" max="6153" width="15.140625" customWidth="1"/>
    <col min="6154" max="6156" width="13.5703125" customWidth="1"/>
    <col min="6157" max="6160" width="14.85546875" bestFit="1" customWidth="1"/>
    <col min="6161" max="6161" width="6.28515625" customWidth="1"/>
    <col min="6162" max="6162" width="5.85546875" customWidth="1"/>
    <col min="6163" max="6163" width="4.85546875" customWidth="1"/>
    <col min="6164" max="6164" width="6.140625" customWidth="1"/>
    <col min="6165" max="6165" width="5.5703125" customWidth="1"/>
    <col min="6401" max="6401" width="4" customWidth="1"/>
    <col min="6402" max="6402" width="48.140625" customWidth="1"/>
    <col min="6403" max="6404" width="0" hidden="1" customWidth="1"/>
    <col min="6405" max="6407" width="13.7109375" customWidth="1"/>
    <col min="6408" max="6408" width="14.5703125" customWidth="1"/>
    <col min="6409" max="6409" width="15.140625" customWidth="1"/>
    <col min="6410" max="6412" width="13.5703125" customWidth="1"/>
    <col min="6413" max="6416" width="14.85546875" bestFit="1" customWidth="1"/>
    <col min="6417" max="6417" width="6.28515625" customWidth="1"/>
    <col min="6418" max="6418" width="5.85546875" customWidth="1"/>
    <col min="6419" max="6419" width="4.85546875" customWidth="1"/>
    <col min="6420" max="6420" width="6.140625" customWidth="1"/>
    <col min="6421" max="6421" width="5.5703125" customWidth="1"/>
    <col min="6657" max="6657" width="4" customWidth="1"/>
    <col min="6658" max="6658" width="48.140625" customWidth="1"/>
    <col min="6659" max="6660" width="0" hidden="1" customWidth="1"/>
    <col min="6661" max="6663" width="13.7109375" customWidth="1"/>
    <col min="6664" max="6664" width="14.5703125" customWidth="1"/>
    <col min="6665" max="6665" width="15.140625" customWidth="1"/>
    <col min="6666" max="6668" width="13.5703125" customWidth="1"/>
    <col min="6669" max="6672" width="14.85546875" bestFit="1" customWidth="1"/>
    <col min="6673" max="6673" width="6.28515625" customWidth="1"/>
    <col min="6674" max="6674" width="5.85546875" customWidth="1"/>
    <col min="6675" max="6675" width="4.85546875" customWidth="1"/>
    <col min="6676" max="6676" width="6.140625" customWidth="1"/>
    <col min="6677" max="6677" width="5.5703125" customWidth="1"/>
    <col min="6913" max="6913" width="4" customWidth="1"/>
    <col min="6914" max="6914" width="48.140625" customWidth="1"/>
    <col min="6915" max="6916" width="0" hidden="1" customWidth="1"/>
    <col min="6917" max="6919" width="13.7109375" customWidth="1"/>
    <col min="6920" max="6920" width="14.5703125" customWidth="1"/>
    <col min="6921" max="6921" width="15.140625" customWidth="1"/>
    <col min="6922" max="6924" width="13.5703125" customWidth="1"/>
    <col min="6925" max="6928" width="14.85546875" bestFit="1" customWidth="1"/>
    <col min="6929" max="6929" width="6.28515625" customWidth="1"/>
    <col min="6930" max="6930" width="5.85546875" customWidth="1"/>
    <col min="6931" max="6931" width="4.85546875" customWidth="1"/>
    <col min="6932" max="6932" width="6.140625" customWidth="1"/>
    <col min="6933" max="6933" width="5.5703125" customWidth="1"/>
    <col min="7169" max="7169" width="4" customWidth="1"/>
    <col min="7170" max="7170" width="48.140625" customWidth="1"/>
    <col min="7171" max="7172" width="0" hidden="1" customWidth="1"/>
    <col min="7173" max="7175" width="13.7109375" customWidth="1"/>
    <col min="7176" max="7176" width="14.5703125" customWidth="1"/>
    <col min="7177" max="7177" width="15.140625" customWidth="1"/>
    <col min="7178" max="7180" width="13.5703125" customWidth="1"/>
    <col min="7181" max="7184" width="14.85546875" bestFit="1" customWidth="1"/>
    <col min="7185" max="7185" width="6.28515625" customWidth="1"/>
    <col min="7186" max="7186" width="5.85546875" customWidth="1"/>
    <col min="7187" max="7187" width="4.85546875" customWidth="1"/>
    <col min="7188" max="7188" width="6.140625" customWidth="1"/>
    <col min="7189" max="7189" width="5.5703125" customWidth="1"/>
    <col min="7425" max="7425" width="4" customWidth="1"/>
    <col min="7426" max="7426" width="48.140625" customWidth="1"/>
    <col min="7427" max="7428" width="0" hidden="1" customWidth="1"/>
    <col min="7429" max="7431" width="13.7109375" customWidth="1"/>
    <col min="7432" max="7432" width="14.5703125" customWidth="1"/>
    <col min="7433" max="7433" width="15.140625" customWidth="1"/>
    <col min="7434" max="7436" width="13.5703125" customWidth="1"/>
    <col min="7437" max="7440" width="14.85546875" bestFit="1" customWidth="1"/>
    <col min="7441" max="7441" width="6.28515625" customWidth="1"/>
    <col min="7442" max="7442" width="5.85546875" customWidth="1"/>
    <col min="7443" max="7443" width="4.85546875" customWidth="1"/>
    <col min="7444" max="7444" width="6.140625" customWidth="1"/>
    <col min="7445" max="7445" width="5.5703125" customWidth="1"/>
    <col min="7681" max="7681" width="4" customWidth="1"/>
    <col min="7682" max="7682" width="48.140625" customWidth="1"/>
    <col min="7683" max="7684" width="0" hidden="1" customWidth="1"/>
    <col min="7685" max="7687" width="13.7109375" customWidth="1"/>
    <col min="7688" max="7688" width="14.5703125" customWidth="1"/>
    <col min="7689" max="7689" width="15.140625" customWidth="1"/>
    <col min="7690" max="7692" width="13.5703125" customWidth="1"/>
    <col min="7693" max="7696" width="14.85546875" bestFit="1" customWidth="1"/>
    <col min="7697" max="7697" width="6.28515625" customWidth="1"/>
    <col min="7698" max="7698" width="5.85546875" customWidth="1"/>
    <col min="7699" max="7699" width="4.85546875" customWidth="1"/>
    <col min="7700" max="7700" width="6.140625" customWidth="1"/>
    <col min="7701" max="7701" width="5.5703125" customWidth="1"/>
    <col min="7937" max="7937" width="4" customWidth="1"/>
    <col min="7938" max="7938" width="48.140625" customWidth="1"/>
    <col min="7939" max="7940" width="0" hidden="1" customWidth="1"/>
    <col min="7941" max="7943" width="13.7109375" customWidth="1"/>
    <col min="7944" max="7944" width="14.5703125" customWidth="1"/>
    <col min="7945" max="7945" width="15.140625" customWidth="1"/>
    <col min="7946" max="7948" width="13.5703125" customWidth="1"/>
    <col min="7949" max="7952" width="14.85546875" bestFit="1" customWidth="1"/>
    <col min="7953" max="7953" width="6.28515625" customWidth="1"/>
    <col min="7954" max="7954" width="5.85546875" customWidth="1"/>
    <col min="7955" max="7955" width="4.85546875" customWidth="1"/>
    <col min="7956" max="7956" width="6.140625" customWidth="1"/>
    <col min="7957" max="7957" width="5.5703125" customWidth="1"/>
    <col min="8193" max="8193" width="4" customWidth="1"/>
    <col min="8194" max="8194" width="48.140625" customWidth="1"/>
    <col min="8195" max="8196" width="0" hidden="1" customWidth="1"/>
    <col min="8197" max="8199" width="13.7109375" customWidth="1"/>
    <col min="8200" max="8200" width="14.5703125" customWidth="1"/>
    <col min="8201" max="8201" width="15.140625" customWidth="1"/>
    <col min="8202" max="8204" width="13.5703125" customWidth="1"/>
    <col min="8205" max="8208" width="14.85546875" bestFit="1" customWidth="1"/>
    <col min="8209" max="8209" width="6.28515625" customWidth="1"/>
    <col min="8210" max="8210" width="5.85546875" customWidth="1"/>
    <col min="8211" max="8211" width="4.85546875" customWidth="1"/>
    <col min="8212" max="8212" width="6.140625" customWidth="1"/>
    <col min="8213" max="8213" width="5.5703125" customWidth="1"/>
    <col min="8449" max="8449" width="4" customWidth="1"/>
    <col min="8450" max="8450" width="48.140625" customWidth="1"/>
    <col min="8451" max="8452" width="0" hidden="1" customWidth="1"/>
    <col min="8453" max="8455" width="13.7109375" customWidth="1"/>
    <col min="8456" max="8456" width="14.5703125" customWidth="1"/>
    <col min="8457" max="8457" width="15.140625" customWidth="1"/>
    <col min="8458" max="8460" width="13.5703125" customWidth="1"/>
    <col min="8461" max="8464" width="14.85546875" bestFit="1" customWidth="1"/>
    <col min="8465" max="8465" width="6.28515625" customWidth="1"/>
    <col min="8466" max="8466" width="5.85546875" customWidth="1"/>
    <col min="8467" max="8467" width="4.85546875" customWidth="1"/>
    <col min="8468" max="8468" width="6.140625" customWidth="1"/>
    <col min="8469" max="8469" width="5.5703125" customWidth="1"/>
    <col min="8705" max="8705" width="4" customWidth="1"/>
    <col min="8706" max="8706" width="48.140625" customWidth="1"/>
    <col min="8707" max="8708" width="0" hidden="1" customWidth="1"/>
    <col min="8709" max="8711" width="13.7109375" customWidth="1"/>
    <col min="8712" max="8712" width="14.5703125" customWidth="1"/>
    <col min="8713" max="8713" width="15.140625" customWidth="1"/>
    <col min="8714" max="8716" width="13.5703125" customWidth="1"/>
    <col min="8717" max="8720" width="14.85546875" bestFit="1" customWidth="1"/>
    <col min="8721" max="8721" width="6.28515625" customWidth="1"/>
    <col min="8722" max="8722" width="5.85546875" customWidth="1"/>
    <col min="8723" max="8723" width="4.85546875" customWidth="1"/>
    <col min="8724" max="8724" width="6.140625" customWidth="1"/>
    <col min="8725" max="8725" width="5.5703125" customWidth="1"/>
    <col min="8961" max="8961" width="4" customWidth="1"/>
    <col min="8962" max="8962" width="48.140625" customWidth="1"/>
    <col min="8963" max="8964" width="0" hidden="1" customWidth="1"/>
    <col min="8965" max="8967" width="13.7109375" customWidth="1"/>
    <col min="8968" max="8968" width="14.5703125" customWidth="1"/>
    <col min="8969" max="8969" width="15.140625" customWidth="1"/>
    <col min="8970" max="8972" width="13.5703125" customWidth="1"/>
    <col min="8973" max="8976" width="14.85546875" bestFit="1" customWidth="1"/>
    <col min="8977" max="8977" width="6.28515625" customWidth="1"/>
    <col min="8978" max="8978" width="5.85546875" customWidth="1"/>
    <col min="8979" max="8979" width="4.85546875" customWidth="1"/>
    <col min="8980" max="8980" width="6.140625" customWidth="1"/>
    <col min="8981" max="8981" width="5.5703125" customWidth="1"/>
    <col min="9217" max="9217" width="4" customWidth="1"/>
    <col min="9218" max="9218" width="48.140625" customWidth="1"/>
    <col min="9219" max="9220" width="0" hidden="1" customWidth="1"/>
    <col min="9221" max="9223" width="13.7109375" customWidth="1"/>
    <col min="9224" max="9224" width="14.5703125" customWidth="1"/>
    <col min="9225" max="9225" width="15.140625" customWidth="1"/>
    <col min="9226" max="9228" width="13.5703125" customWidth="1"/>
    <col min="9229" max="9232" width="14.85546875" bestFit="1" customWidth="1"/>
    <col min="9233" max="9233" width="6.28515625" customWidth="1"/>
    <col min="9234" max="9234" width="5.85546875" customWidth="1"/>
    <col min="9235" max="9235" width="4.85546875" customWidth="1"/>
    <col min="9236" max="9236" width="6.140625" customWidth="1"/>
    <col min="9237" max="9237" width="5.5703125" customWidth="1"/>
    <col min="9473" max="9473" width="4" customWidth="1"/>
    <col min="9474" max="9474" width="48.140625" customWidth="1"/>
    <col min="9475" max="9476" width="0" hidden="1" customWidth="1"/>
    <col min="9477" max="9479" width="13.7109375" customWidth="1"/>
    <col min="9480" max="9480" width="14.5703125" customWidth="1"/>
    <col min="9481" max="9481" width="15.140625" customWidth="1"/>
    <col min="9482" max="9484" width="13.5703125" customWidth="1"/>
    <col min="9485" max="9488" width="14.85546875" bestFit="1" customWidth="1"/>
    <col min="9489" max="9489" width="6.28515625" customWidth="1"/>
    <col min="9490" max="9490" width="5.85546875" customWidth="1"/>
    <col min="9491" max="9491" width="4.85546875" customWidth="1"/>
    <col min="9492" max="9492" width="6.140625" customWidth="1"/>
    <col min="9493" max="9493" width="5.5703125" customWidth="1"/>
    <col min="9729" max="9729" width="4" customWidth="1"/>
    <col min="9730" max="9730" width="48.140625" customWidth="1"/>
    <col min="9731" max="9732" width="0" hidden="1" customWidth="1"/>
    <col min="9733" max="9735" width="13.7109375" customWidth="1"/>
    <col min="9736" max="9736" width="14.5703125" customWidth="1"/>
    <col min="9737" max="9737" width="15.140625" customWidth="1"/>
    <col min="9738" max="9740" width="13.5703125" customWidth="1"/>
    <col min="9741" max="9744" width="14.85546875" bestFit="1" customWidth="1"/>
    <col min="9745" max="9745" width="6.28515625" customWidth="1"/>
    <col min="9746" max="9746" width="5.85546875" customWidth="1"/>
    <col min="9747" max="9747" width="4.85546875" customWidth="1"/>
    <col min="9748" max="9748" width="6.140625" customWidth="1"/>
    <col min="9749" max="9749" width="5.5703125" customWidth="1"/>
    <col min="9985" max="9985" width="4" customWidth="1"/>
    <col min="9986" max="9986" width="48.140625" customWidth="1"/>
    <col min="9987" max="9988" width="0" hidden="1" customWidth="1"/>
    <col min="9989" max="9991" width="13.7109375" customWidth="1"/>
    <col min="9992" max="9992" width="14.5703125" customWidth="1"/>
    <col min="9993" max="9993" width="15.140625" customWidth="1"/>
    <col min="9994" max="9996" width="13.5703125" customWidth="1"/>
    <col min="9997" max="10000" width="14.85546875" bestFit="1" customWidth="1"/>
    <col min="10001" max="10001" width="6.28515625" customWidth="1"/>
    <col min="10002" max="10002" width="5.85546875" customWidth="1"/>
    <col min="10003" max="10003" width="4.85546875" customWidth="1"/>
    <col min="10004" max="10004" width="6.140625" customWidth="1"/>
    <col min="10005" max="10005" width="5.5703125" customWidth="1"/>
    <col min="10241" max="10241" width="4" customWidth="1"/>
    <col min="10242" max="10242" width="48.140625" customWidth="1"/>
    <col min="10243" max="10244" width="0" hidden="1" customWidth="1"/>
    <col min="10245" max="10247" width="13.7109375" customWidth="1"/>
    <col min="10248" max="10248" width="14.5703125" customWidth="1"/>
    <col min="10249" max="10249" width="15.140625" customWidth="1"/>
    <col min="10250" max="10252" width="13.5703125" customWidth="1"/>
    <col min="10253" max="10256" width="14.85546875" bestFit="1" customWidth="1"/>
    <col min="10257" max="10257" width="6.28515625" customWidth="1"/>
    <col min="10258" max="10258" width="5.85546875" customWidth="1"/>
    <col min="10259" max="10259" width="4.85546875" customWidth="1"/>
    <col min="10260" max="10260" width="6.140625" customWidth="1"/>
    <col min="10261" max="10261" width="5.5703125" customWidth="1"/>
    <col min="10497" max="10497" width="4" customWidth="1"/>
    <col min="10498" max="10498" width="48.140625" customWidth="1"/>
    <col min="10499" max="10500" width="0" hidden="1" customWidth="1"/>
    <col min="10501" max="10503" width="13.7109375" customWidth="1"/>
    <col min="10504" max="10504" width="14.5703125" customWidth="1"/>
    <col min="10505" max="10505" width="15.140625" customWidth="1"/>
    <col min="10506" max="10508" width="13.5703125" customWidth="1"/>
    <col min="10509" max="10512" width="14.85546875" bestFit="1" customWidth="1"/>
    <col min="10513" max="10513" width="6.28515625" customWidth="1"/>
    <col min="10514" max="10514" width="5.85546875" customWidth="1"/>
    <col min="10515" max="10515" width="4.85546875" customWidth="1"/>
    <col min="10516" max="10516" width="6.140625" customWidth="1"/>
    <col min="10517" max="10517" width="5.5703125" customWidth="1"/>
    <col min="10753" max="10753" width="4" customWidth="1"/>
    <col min="10754" max="10754" width="48.140625" customWidth="1"/>
    <col min="10755" max="10756" width="0" hidden="1" customWidth="1"/>
    <col min="10757" max="10759" width="13.7109375" customWidth="1"/>
    <col min="10760" max="10760" width="14.5703125" customWidth="1"/>
    <col min="10761" max="10761" width="15.140625" customWidth="1"/>
    <col min="10762" max="10764" width="13.5703125" customWidth="1"/>
    <col min="10765" max="10768" width="14.85546875" bestFit="1" customWidth="1"/>
    <col min="10769" max="10769" width="6.28515625" customWidth="1"/>
    <col min="10770" max="10770" width="5.85546875" customWidth="1"/>
    <col min="10771" max="10771" width="4.85546875" customWidth="1"/>
    <col min="10772" max="10772" width="6.140625" customWidth="1"/>
    <col min="10773" max="10773" width="5.5703125" customWidth="1"/>
    <col min="11009" max="11009" width="4" customWidth="1"/>
    <col min="11010" max="11010" width="48.140625" customWidth="1"/>
    <col min="11011" max="11012" width="0" hidden="1" customWidth="1"/>
    <col min="11013" max="11015" width="13.7109375" customWidth="1"/>
    <col min="11016" max="11016" width="14.5703125" customWidth="1"/>
    <col min="11017" max="11017" width="15.140625" customWidth="1"/>
    <col min="11018" max="11020" width="13.5703125" customWidth="1"/>
    <col min="11021" max="11024" width="14.85546875" bestFit="1" customWidth="1"/>
    <col min="11025" max="11025" width="6.28515625" customWidth="1"/>
    <col min="11026" max="11026" width="5.85546875" customWidth="1"/>
    <col min="11027" max="11027" width="4.85546875" customWidth="1"/>
    <col min="11028" max="11028" width="6.140625" customWidth="1"/>
    <col min="11029" max="11029" width="5.5703125" customWidth="1"/>
    <col min="11265" max="11265" width="4" customWidth="1"/>
    <col min="11266" max="11266" width="48.140625" customWidth="1"/>
    <col min="11267" max="11268" width="0" hidden="1" customWidth="1"/>
    <col min="11269" max="11271" width="13.7109375" customWidth="1"/>
    <col min="11272" max="11272" width="14.5703125" customWidth="1"/>
    <col min="11273" max="11273" width="15.140625" customWidth="1"/>
    <col min="11274" max="11276" width="13.5703125" customWidth="1"/>
    <col min="11277" max="11280" width="14.85546875" bestFit="1" customWidth="1"/>
    <col min="11281" max="11281" width="6.28515625" customWidth="1"/>
    <col min="11282" max="11282" width="5.85546875" customWidth="1"/>
    <col min="11283" max="11283" width="4.85546875" customWidth="1"/>
    <col min="11284" max="11284" width="6.140625" customWidth="1"/>
    <col min="11285" max="11285" width="5.5703125" customWidth="1"/>
    <col min="11521" max="11521" width="4" customWidth="1"/>
    <col min="11522" max="11522" width="48.140625" customWidth="1"/>
    <col min="11523" max="11524" width="0" hidden="1" customWidth="1"/>
    <col min="11525" max="11527" width="13.7109375" customWidth="1"/>
    <col min="11528" max="11528" width="14.5703125" customWidth="1"/>
    <col min="11529" max="11529" width="15.140625" customWidth="1"/>
    <col min="11530" max="11532" width="13.5703125" customWidth="1"/>
    <col min="11533" max="11536" width="14.85546875" bestFit="1" customWidth="1"/>
    <col min="11537" max="11537" width="6.28515625" customWidth="1"/>
    <col min="11538" max="11538" width="5.85546875" customWidth="1"/>
    <col min="11539" max="11539" width="4.85546875" customWidth="1"/>
    <col min="11540" max="11540" width="6.140625" customWidth="1"/>
    <col min="11541" max="11541" width="5.5703125" customWidth="1"/>
    <col min="11777" max="11777" width="4" customWidth="1"/>
    <col min="11778" max="11778" width="48.140625" customWidth="1"/>
    <col min="11779" max="11780" width="0" hidden="1" customWidth="1"/>
    <col min="11781" max="11783" width="13.7109375" customWidth="1"/>
    <col min="11784" max="11784" width="14.5703125" customWidth="1"/>
    <col min="11785" max="11785" width="15.140625" customWidth="1"/>
    <col min="11786" max="11788" width="13.5703125" customWidth="1"/>
    <col min="11789" max="11792" width="14.85546875" bestFit="1" customWidth="1"/>
    <col min="11793" max="11793" width="6.28515625" customWidth="1"/>
    <col min="11794" max="11794" width="5.85546875" customWidth="1"/>
    <col min="11795" max="11795" width="4.85546875" customWidth="1"/>
    <col min="11796" max="11796" width="6.140625" customWidth="1"/>
    <col min="11797" max="11797" width="5.5703125" customWidth="1"/>
    <col min="12033" max="12033" width="4" customWidth="1"/>
    <col min="12034" max="12034" width="48.140625" customWidth="1"/>
    <col min="12035" max="12036" width="0" hidden="1" customWidth="1"/>
    <col min="12037" max="12039" width="13.7109375" customWidth="1"/>
    <col min="12040" max="12040" width="14.5703125" customWidth="1"/>
    <col min="12041" max="12041" width="15.140625" customWidth="1"/>
    <col min="12042" max="12044" width="13.5703125" customWidth="1"/>
    <col min="12045" max="12048" width="14.85546875" bestFit="1" customWidth="1"/>
    <col min="12049" max="12049" width="6.28515625" customWidth="1"/>
    <col min="12050" max="12050" width="5.85546875" customWidth="1"/>
    <col min="12051" max="12051" width="4.85546875" customWidth="1"/>
    <col min="12052" max="12052" width="6.140625" customWidth="1"/>
    <col min="12053" max="12053" width="5.5703125" customWidth="1"/>
    <col min="12289" max="12289" width="4" customWidth="1"/>
    <col min="12290" max="12290" width="48.140625" customWidth="1"/>
    <col min="12291" max="12292" width="0" hidden="1" customWidth="1"/>
    <col min="12293" max="12295" width="13.7109375" customWidth="1"/>
    <col min="12296" max="12296" width="14.5703125" customWidth="1"/>
    <col min="12297" max="12297" width="15.140625" customWidth="1"/>
    <col min="12298" max="12300" width="13.5703125" customWidth="1"/>
    <col min="12301" max="12304" width="14.85546875" bestFit="1" customWidth="1"/>
    <col min="12305" max="12305" width="6.28515625" customWidth="1"/>
    <col min="12306" max="12306" width="5.85546875" customWidth="1"/>
    <col min="12307" max="12307" width="4.85546875" customWidth="1"/>
    <col min="12308" max="12308" width="6.140625" customWidth="1"/>
    <col min="12309" max="12309" width="5.5703125" customWidth="1"/>
    <col min="12545" max="12545" width="4" customWidth="1"/>
    <col min="12546" max="12546" width="48.140625" customWidth="1"/>
    <col min="12547" max="12548" width="0" hidden="1" customWidth="1"/>
    <col min="12549" max="12551" width="13.7109375" customWidth="1"/>
    <col min="12552" max="12552" width="14.5703125" customWidth="1"/>
    <col min="12553" max="12553" width="15.140625" customWidth="1"/>
    <col min="12554" max="12556" width="13.5703125" customWidth="1"/>
    <col min="12557" max="12560" width="14.85546875" bestFit="1" customWidth="1"/>
    <col min="12561" max="12561" width="6.28515625" customWidth="1"/>
    <col min="12562" max="12562" width="5.85546875" customWidth="1"/>
    <col min="12563" max="12563" width="4.85546875" customWidth="1"/>
    <col min="12564" max="12564" width="6.140625" customWidth="1"/>
    <col min="12565" max="12565" width="5.5703125" customWidth="1"/>
    <col min="12801" max="12801" width="4" customWidth="1"/>
    <col min="12802" max="12802" width="48.140625" customWidth="1"/>
    <col min="12803" max="12804" width="0" hidden="1" customWidth="1"/>
    <col min="12805" max="12807" width="13.7109375" customWidth="1"/>
    <col min="12808" max="12808" width="14.5703125" customWidth="1"/>
    <col min="12809" max="12809" width="15.140625" customWidth="1"/>
    <col min="12810" max="12812" width="13.5703125" customWidth="1"/>
    <col min="12813" max="12816" width="14.85546875" bestFit="1" customWidth="1"/>
    <col min="12817" max="12817" width="6.28515625" customWidth="1"/>
    <col min="12818" max="12818" width="5.85546875" customWidth="1"/>
    <col min="12819" max="12819" width="4.85546875" customWidth="1"/>
    <col min="12820" max="12820" width="6.140625" customWidth="1"/>
    <col min="12821" max="12821" width="5.5703125" customWidth="1"/>
    <col min="13057" max="13057" width="4" customWidth="1"/>
    <col min="13058" max="13058" width="48.140625" customWidth="1"/>
    <col min="13059" max="13060" width="0" hidden="1" customWidth="1"/>
    <col min="13061" max="13063" width="13.7109375" customWidth="1"/>
    <col min="13064" max="13064" width="14.5703125" customWidth="1"/>
    <col min="13065" max="13065" width="15.140625" customWidth="1"/>
    <col min="13066" max="13068" width="13.5703125" customWidth="1"/>
    <col min="13069" max="13072" width="14.85546875" bestFit="1" customWidth="1"/>
    <col min="13073" max="13073" width="6.28515625" customWidth="1"/>
    <col min="13074" max="13074" width="5.85546875" customWidth="1"/>
    <col min="13075" max="13075" width="4.85546875" customWidth="1"/>
    <col min="13076" max="13076" width="6.140625" customWidth="1"/>
    <col min="13077" max="13077" width="5.5703125" customWidth="1"/>
    <col min="13313" max="13313" width="4" customWidth="1"/>
    <col min="13314" max="13314" width="48.140625" customWidth="1"/>
    <col min="13315" max="13316" width="0" hidden="1" customWidth="1"/>
    <col min="13317" max="13319" width="13.7109375" customWidth="1"/>
    <col min="13320" max="13320" width="14.5703125" customWidth="1"/>
    <col min="13321" max="13321" width="15.140625" customWidth="1"/>
    <col min="13322" max="13324" width="13.5703125" customWidth="1"/>
    <col min="13325" max="13328" width="14.85546875" bestFit="1" customWidth="1"/>
    <col min="13329" max="13329" width="6.28515625" customWidth="1"/>
    <col min="13330" max="13330" width="5.85546875" customWidth="1"/>
    <col min="13331" max="13331" width="4.85546875" customWidth="1"/>
    <col min="13332" max="13332" width="6.140625" customWidth="1"/>
    <col min="13333" max="13333" width="5.5703125" customWidth="1"/>
    <col min="13569" max="13569" width="4" customWidth="1"/>
    <col min="13570" max="13570" width="48.140625" customWidth="1"/>
    <col min="13571" max="13572" width="0" hidden="1" customWidth="1"/>
    <col min="13573" max="13575" width="13.7109375" customWidth="1"/>
    <col min="13576" max="13576" width="14.5703125" customWidth="1"/>
    <col min="13577" max="13577" width="15.140625" customWidth="1"/>
    <col min="13578" max="13580" width="13.5703125" customWidth="1"/>
    <col min="13581" max="13584" width="14.85546875" bestFit="1" customWidth="1"/>
    <col min="13585" max="13585" width="6.28515625" customWidth="1"/>
    <col min="13586" max="13586" width="5.85546875" customWidth="1"/>
    <col min="13587" max="13587" width="4.85546875" customWidth="1"/>
    <col min="13588" max="13588" width="6.140625" customWidth="1"/>
    <col min="13589" max="13589" width="5.5703125" customWidth="1"/>
    <col min="13825" max="13825" width="4" customWidth="1"/>
    <col min="13826" max="13826" width="48.140625" customWidth="1"/>
    <col min="13827" max="13828" width="0" hidden="1" customWidth="1"/>
    <col min="13829" max="13831" width="13.7109375" customWidth="1"/>
    <col min="13832" max="13832" width="14.5703125" customWidth="1"/>
    <col min="13833" max="13833" width="15.140625" customWidth="1"/>
    <col min="13834" max="13836" width="13.5703125" customWidth="1"/>
    <col min="13837" max="13840" width="14.85546875" bestFit="1" customWidth="1"/>
    <col min="13841" max="13841" width="6.28515625" customWidth="1"/>
    <col min="13842" max="13842" width="5.85546875" customWidth="1"/>
    <col min="13843" max="13843" width="4.85546875" customWidth="1"/>
    <col min="13844" max="13844" width="6.140625" customWidth="1"/>
    <col min="13845" max="13845" width="5.5703125" customWidth="1"/>
    <col min="14081" max="14081" width="4" customWidth="1"/>
    <col min="14082" max="14082" width="48.140625" customWidth="1"/>
    <col min="14083" max="14084" width="0" hidden="1" customWidth="1"/>
    <col min="14085" max="14087" width="13.7109375" customWidth="1"/>
    <col min="14088" max="14088" width="14.5703125" customWidth="1"/>
    <col min="14089" max="14089" width="15.140625" customWidth="1"/>
    <col min="14090" max="14092" width="13.5703125" customWidth="1"/>
    <col min="14093" max="14096" width="14.85546875" bestFit="1" customWidth="1"/>
    <col min="14097" max="14097" width="6.28515625" customWidth="1"/>
    <col min="14098" max="14098" width="5.85546875" customWidth="1"/>
    <col min="14099" max="14099" width="4.85546875" customWidth="1"/>
    <col min="14100" max="14100" width="6.140625" customWidth="1"/>
    <col min="14101" max="14101" width="5.5703125" customWidth="1"/>
    <col min="14337" max="14337" width="4" customWidth="1"/>
    <col min="14338" max="14338" width="48.140625" customWidth="1"/>
    <col min="14339" max="14340" width="0" hidden="1" customWidth="1"/>
    <col min="14341" max="14343" width="13.7109375" customWidth="1"/>
    <col min="14344" max="14344" width="14.5703125" customWidth="1"/>
    <col min="14345" max="14345" width="15.140625" customWidth="1"/>
    <col min="14346" max="14348" width="13.5703125" customWidth="1"/>
    <col min="14349" max="14352" width="14.85546875" bestFit="1" customWidth="1"/>
    <col min="14353" max="14353" width="6.28515625" customWidth="1"/>
    <col min="14354" max="14354" width="5.85546875" customWidth="1"/>
    <col min="14355" max="14355" width="4.85546875" customWidth="1"/>
    <col min="14356" max="14356" width="6.140625" customWidth="1"/>
    <col min="14357" max="14357" width="5.5703125" customWidth="1"/>
    <col min="14593" max="14593" width="4" customWidth="1"/>
    <col min="14594" max="14594" width="48.140625" customWidth="1"/>
    <col min="14595" max="14596" width="0" hidden="1" customWidth="1"/>
    <col min="14597" max="14599" width="13.7109375" customWidth="1"/>
    <col min="14600" max="14600" width="14.5703125" customWidth="1"/>
    <col min="14601" max="14601" width="15.140625" customWidth="1"/>
    <col min="14602" max="14604" width="13.5703125" customWidth="1"/>
    <col min="14605" max="14608" width="14.85546875" bestFit="1" customWidth="1"/>
    <col min="14609" max="14609" width="6.28515625" customWidth="1"/>
    <col min="14610" max="14610" width="5.85546875" customWidth="1"/>
    <col min="14611" max="14611" width="4.85546875" customWidth="1"/>
    <col min="14612" max="14612" width="6.140625" customWidth="1"/>
    <col min="14613" max="14613" width="5.5703125" customWidth="1"/>
    <col min="14849" max="14849" width="4" customWidth="1"/>
    <col min="14850" max="14850" width="48.140625" customWidth="1"/>
    <col min="14851" max="14852" width="0" hidden="1" customWidth="1"/>
    <col min="14853" max="14855" width="13.7109375" customWidth="1"/>
    <col min="14856" max="14856" width="14.5703125" customWidth="1"/>
    <col min="14857" max="14857" width="15.140625" customWidth="1"/>
    <col min="14858" max="14860" width="13.5703125" customWidth="1"/>
    <col min="14861" max="14864" width="14.85546875" bestFit="1" customWidth="1"/>
    <col min="14865" max="14865" width="6.28515625" customWidth="1"/>
    <col min="14866" max="14866" width="5.85546875" customWidth="1"/>
    <col min="14867" max="14867" width="4.85546875" customWidth="1"/>
    <col min="14868" max="14868" width="6.140625" customWidth="1"/>
    <col min="14869" max="14869" width="5.5703125" customWidth="1"/>
    <col min="15105" max="15105" width="4" customWidth="1"/>
    <col min="15106" max="15106" width="48.140625" customWidth="1"/>
    <col min="15107" max="15108" width="0" hidden="1" customWidth="1"/>
    <col min="15109" max="15111" width="13.7109375" customWidth="1"/>
    <col min="15112" max="15112" width="14.5703125" customWidth="1"/>
    <col min="15113" max="15113" width="15.140625" customWidth="1"/>
    <col min="15114" max="15116" width="13.5703125" customWidth="1"/>
    <col min="15117" max="15120" width="14.85546875" bestFit="1" customWidth="1"/>
    <col min="15121" max="15121" width="6.28515625" customWidth="1"/>
    <col min="15122" max="15122" width="5.85546875" customWidth="1"/>
    <col min="15123" max="15123" width="4.85546875" customWidth="1"/>
    <col min="15124" max="15124" width="6.140625" customWidth="1"/>
    <col min="15125" max="15125" width="5.5703125" customWidth="1"/>
    <col min="15361" max="15361" width="4" customWidth="1"/>
    <col min="15362" max="15362" width="48.140625" customWidth="1"/>
    <col min="15363" max="15364" width="0" hidden="1" customWidth="1"/>
    <col min="15365" max="15367" width="13.7109375" customWidth="1"/>
    <col min="15368" max="15368" width="14.5703125" customWidth="1"/>
    <col min="15369" max="15369" width="15.140625" customWidth="1"/>
    <col min="15370" max="15372" width="13.5703125" customWidth="1"/>
    <col min="15373" max="15376" width="14.85546875" bestFit="1" customWidth="1"/>
    <col min="15377" max="15377" width="6.28515625" customWidth="1"/>
    <col min="15378" max="15378" width="5.85546875" customWidth="1"/>
    <col min="15379" max="15379" width="4.85546875" customWidth="1"/>
    <col min="15380" max="15380" width="6.140625" customWidth="1"/>
    <col min="15381" max="15381" width="5.5703125" customWidth="1"/>
    <col min="15617" max="15617" width="4" customWidth="1"/>
    <col min="15618" max="15618" width="48.140625" customWidth="1"/>
    <col min="15619" max="15620" width="0" hidden="1" customWidth="1"/>
    <col min="15621" max="15623" width="13.7109375" customWidth="1"/>
    <col min="15624" max="15624" width="14.5703125" customWidth="1"/>
    <col min="15625" max="15625" width="15.140625" customWidth="1"/>
    <col min="15626" max="15628" width="13.5703125" customWidth="1"/>
    <col min="15629" max="15632" width="14.85546875" bestFit="1" customWidth="1"/>
    <col min="15633" max="15633" width="6.28515625" customWidth="1"/>
    <col min="15634" max="15634" width="5.85546875" customWidth="1"/>
    <col min="15635" max="15635" width="4.85546875" customWidth="1"/>
    <col min="15636" max="15636" width="6.140625" customWidth="1"/>
    <col min="15637" max="15637" width="5.5703125" customWidth="1"/>
    <col min="15873" max="15873" width="4" customWidth="1"/>
    <col min="15874" max="15874" width="48.140625" customWidth="1"/>
    <col min="15875" max="15876" width="0" hidden="1" customWidth="1"/>
    <col min="15877" max="15879" width="13.7109375" customWidth="1"/>
    <col min="15880" max="15880" width="14.5703125" customWidth="1"/>
    <col min="15881" max="15881" width="15.140625" customWidth="1"/>
    <col min="15882" max="15884" width="13.5703125" customWidth="1"/>
    <col min="15885" max="15888" width="14.85546875" bestFit="1" customWidth="1"/>
    <col min="15889" max="15889" width="6.28515625" customWidth="1"/>
    <col min="15890" max="15890" width="5.85546875" customWidth="1"/>
    <col min="15891" max="15891" width="4.85546875" customWidth="1"/>
    <col min="15892" max="15892" width="6.140625" customWidth="1"/>
    <col min="15893" max="15893" width="5.5703125" customWidth="1"/>
    <col min="16129" max="16129" width="4" customWidth="1"/>
    <col min="16130" max="16130" width="48.140625" customWidth="1"/>
    <col min="16131" max="16132" width="0" hidden="1" customWidth="1"/>
    <col min="16133" max="16135" width="13.7109375" customWidth="1"/>
    <col min="16136" max="16136" width="14.5703125" customWidth="1"/>
    <col min="16137" max="16137" width="15.140625" customWidth="1"/>
    <col min="16138" max="16140" width="13.5703125" customWidth="1"/>
    <col min="16141" max="16144" width="14.85546875" bestFit="1" customWidth="1"/>
    <col min="16145" max="16145" width="6.28515625" customWidth="1"/>
    <col min="16146" max="16146" width="5.85546875" customWidth="1"/>
    <col min="16147" max="16147" width="4.85546875" customWidth="1"/>
    <col min="16148" max="16148" width="6.140625" customWidth="1"/>
    <col min="16149" max="16149" width="5.5703125" customWidth="1"/>
  </cols>
  <sheetData>
    <row r="7" spans="1:21" ht="15.75" thickBot="1" x14ac:dyDescent="0.3"/>
    <row r="8" spans="1:21" ht="16.5" thickBot="1" x14ac:dyDescent="0.3">
      <c r="B8" s="57" t="s">
        <v>59</v>
      </c>
      <c r="C8" s="306"/>
      <c r="D8" s="306"/>
      <c r="M8" s="376" t="s">
        <v>170</v>
      </c>
      <c r="N8" s="377"/>
    </row>
    <row r="10" spans="1:21" x14ac:dyDescent="0.25">
      <c r="A10" s="378" t="s">
        <v>0</v>
      </c>
      <c r="B10" s="378"/>
      <c r="C10" s="378"/>
      <c r="D10" s="378"/>
      <c r="E10" s="378"/>
      <c r="F10" s="378"/>
      <c r="G10" s="378"/>
      <c r="H10" s="378"/>
      <c r="I10" s="378"/>
      <c r="J10" s="378"/>
      <c r="K10" s="378"/>
      <c r="L10" s="378"/>
      <c r="M10" s="378"/>
      <c r="N10" s="378"/>
      <c r="O10" s="58"/>
      <c r="P10" s="58"/>
      <c r="Q10" s="58"/>
      <c r="R10" s="58"/>
      <c r="S10" s="58"/>
      <c r="T10" s="58"/>
      <c r="U10" s="58"/>
    </row>
    <row r="11" spans="1:21" x14ac:dyDescent="0.25">
      <c r="A11" s="379" t="s">
        <v>60</v>
      </c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379"/>
      <c r="M11" s="379"/>
      <c r="N11" s="379"/>
      <c r="O11" s="58"/>
      <c r="P11" s="58"/>
      <c r="Q11" s="58"/>
      <c r="R11" s="58"/>
      <c r="S11" s="58"/>
      <c r="T11" s="58"/>
      <c r="U11" s="58"/>
    </row>
    <row r="12" spans="1:21" x14ac:dyDescent="0.25">
      <c r="A12" s="380" t="s">
        <v>61</v>
      </c>
      <c r="B12" s="379"/>
      <c r="C12" s="379"/>
      <c r="D12" s="379"/>
      <c r="E12" s="379"/>
      <c r="F12" s="379"/>
      <c r="G12" s="379"/>
      <c r="H12" s="379"/>
      <c r="I12" s="379"/>
      <c r="J12" s="379"/>
      <c r="K12" s="379"/>
      <c r="L12" s="379"/>
      <c r="M12" s="379"/>
      <c r="N12" s="379"/>
      <c r="O12" s="58"/>
      <c r="P12" s="58"/>
      <c r="Q12" s="58"/>
      <c r="R12" s="58"/>
      <c r="S12" s="58"/>
      <c r="T12" s="58"/>
      <c r="U12" s="58"/>
    </row>
    <row r="13" spans="1:21" x14ac:dyDescent="0.25">
      <c r="A13" s="335"/>
      <c r="B13" s="335"/>
      <c r="C13" s="335"/>
      <c r="D13" s="335"/>
      <c r="E13" s="335"/>
      <c r="F13" s="335"/>
      <c r="G13" s="335"/>
      <c r="H13" s="335"/>
      <c r="I13" s="335"/>
      <c r="J13" s="335"/>
      <c r="K13" s="335"/>
      <c r="L13" s="335"/>
      <c r="M13" s="335"/>
      <c r="N13" s="335"/>
      <c r="O13" s="335"/>
      <c r="P13" s="335"/>
      <c r="Q13" s="335"/>
      <c r="R13" s="335"/>
      <c r="S13" s="335"/>
      <c r="T13" s="335"/>
      <c r="U13" s="335"/>
    </row>
    <row r="14" spans="1:21" ht="16.5" thickBot="1" x14ac:dyDescent="0.3">
      <c r="A14" s="381" t="s">
        <v>171</v>
      </c>
      <c r="B14" s="381"/>
      <c r="C14" s="381"/>
      <c r="D14" s="381"/>
      <c r="E14" s="381"/>
      <c r="F14" s="381"/>
      <c r="G14" s="381"/>
      <c r="H14" s="381"/>
      <c r="I14" s="381"/>
      <c r="J14" s="381"/>
      <c r="K14" s="381"/>
      <c r="L14" s="381"/>
      <c r="M14" s="381"/>
      <c r="N14" s="381"/>
      <c r="O14" s="59"/>
      <c r="P14" s="59"/>
      <c r="Q14" s="59"/>
      <c r="R14" s="59"/>
      <c r="S14" s="59"/>
      <c r="T14" s="59"/>
      <c r="U14" s="59"/>
    </row>
    <row r="15" spans="1:21" ht="30.75" customHeight="1" thickBot="1" x14ac:dyDescent="0.3">
      <c r="A15" s="177" t="s">
        <v>62</v>
      </c>
      <c r="B15" s="178" t="s">
        <v>63</v>
      </c>
      <c r="C15" s="339"/>
      <c r="D15" s="339"/>
      <c r="E15" s="371" t="s">
        <v>116</v>
      </c>
      <c r="F15" s="372"/>
      <c r="G15" s="371" t="s">
        <v>117</v>
      </c>
      <c r="H15" s="373"/>
      <c r="I15" s="371" t="s">
        <v>118</v>
      </c>
      <c r="J15" s="372"/>
      <c r="K15" s="371" t="s">
        <v>119</v>
      </c>
      <c r="L15" s="372"/>
      <c r="M15" s="374" t="s">
        <v>172</v>
      </c>
      <c r="N15" s="375"/>
      <c r="O15" s="336"/>
      <c r="P15" s="363"/>
      <c r="Q15" s="363"/>
      <c r="R15" s="363"/>
      <c r="S15" s="363"/>
      <c r="T15" s="363"/>
      <c r="U15" s="363"/>
    </row>
    <row r="16" spans="1:21" x14ac:dyDescent="0.25">
      <c r="A16" s="179"/>
      <c r="B16" s="180"/>
      <c r="C16" s="180"/>
      <c r="D16" s="180"/>
      <c r="E16" s="181" t="s">
        <v>65</v>
      </c>
      <c r="F16" s="181" t="s">
        <v>16</v>
      </c>
      <c r="G16" s="181" t="s">
        <v>65</v>
      </c>
      <c r="H16" s="181" t="s">
        <v>16</v>
      </c>
      <c r="I16" s="181" t="s">
        <v>65</v>
      </c>
      <c r="J16" s="181" t="s">
        <v>16</v>
      </c>
      <c r="K16" s="181" t="s">
        <v>65</v>
      </c>
      <c r="L16" s="181" t="s">
        <v>16</v>
      </c>
      <c r="M16" s="181" t="s">
        <v>65</v>
      </c>
      <c r="N16" s="182" t="s">
        <v>16</v>
      </c>
      <c r="O16" s="62"/>
      <c r="P16" s="336"/>
      <c r="Q16" s="62"/>
      <c r="R16" s="336"/>
      <c r="S16" s="62"/>
      <c r="T16" s="336"/>
      <c r="U16" s="62"/>
    </row>
    <row r="17" spans="1:21" x14ac:dyDescent="0.25">
      <c r="A17" s="183"/>
      <c r="B17" s="184" t="s">
        <v>66</v>
      </c>
      <c r="C17" s="307"/>
      <c r="D17" s="307"/>
      <c r="E17" s="185"/>
      <c r="F17" s="185"/>
      <c r="G17" s="185"/>
      <c r="H17" s="185"/>
      <c r="I17" s="185"/>
      <c r="J17" s="185"/>
      <c r="K17" s="185"/>
      <c r="L17" s="185"/>
      <c r="M17" s="185"/>
      <c r="N17" s="186"/>
      <c r="O17" s="62"/>
      <c r="P17" s="336"/>
      <c r="Q17" s="62"/>
      <c r="R17" s="336"/>
      <c r="S17" s="62"/>
      <c r="T17" s="336"/>
      <c r="U17" s="62"/>
    </row>
    <row r="18" spans="1:21" x14ac:dyDescent="0.25">
      <c r="A18" s="187" t="s">
        <v>21</v>
      </c>
      <c r="B18" s="184" t="s">
        <v>67</v>
      </c>
      <c r="C18" s="184"/>
      <c r="D18" s="184"/>
      <c r="E18" s="188">
        <v>3606534.09</v>
      </c>
      <c r="F18" s="188">
        <v>3001907.15</v>
      </c>
      <c r="G18" s="188">
        <v>3606534.09</v>
      </c>
      <c r="H18" s="188">
        <v>3000995.38</v>
      </c>
      <c r="I18" s="188">
        <v>3606534.09</v>
      </c>
      <c r="J18" s="188">
        <v>3740944.05</v>
      </c>
      <c r="K18" s="188">
        <v>3606534.09</v>
      </c>
      <c r="L18" s="188">
        <v>3231004.04</v>
      </c>
      <c r="M18" s="188">
        <f t="shared" ref="M18:N20" si="0">+E18+G18+I18+K18</f>
        <v>14426136.359999999</v>
      </c>
      <c r="N18" s="189">
        <f t="shared" si="0"/>
        <v>12974850.619999997</v>
      </c>
      <c r="O18" s="1"/>
      <c r="P18" s="1"/>
      <c r="Q18" s="1"/>
      <c r="R18" s="1"/>
      <c r="S18" s="1"/>
      <c r="T18" s="1"/>
      <c r="U18" s="1"/>
    </row>
    <row r="19" spans="1:21" x14ac:dyDescent="0.25">
      <c r="A19" s="187"/>
      <c r="B19" s="184" t="s">
        <v>166</v>
      </c>
      <c r="C19" s="184"/>
      <c r="D19" s="184"/>
      <c r="E19" s="188">
        <v>0</v>
      </c>
      <c r="F19" s="188">
        <v>0</v>
      </c>
      <c r="G19" s="188">
        <v>0</v>
      </c>
      <c r="H19" s="188">
        <v>0</v>
      </c>
      <c r="I19" s="188">
        <v>0</v>
      </c>
      <c r="J19" s="188">
        <v>0</v>
      </c>
      <c r="K19" s="188">
        <v>0</v>
      </c>
      <c r="L19" s="188">
        <v>0</v>
      </c>
      <c r="M19" s="188">
        <f t="shared" si="0"/>
        <v>0</v>
      </c>
      <c r="N19" s="189">
        <f t="shared" si="0"/>
        <v>0</v>
      </c>
      <c r="O19" s="1"/>
      <c r="P19" s="1"/>
      <c r="Q19" s="1"/>
      <c r="R19" s="1"/>
      <c r="S19" s="1"/>
      <c r="T19" s="1"/>
      <c r="U19" s="1"/>
    </row>
    <row r="20" spans="1:21" x14ac:dyDescent="0.25">
      <c r="A20" s="187"/>
      <c r="B20" s="184" t="s">
        <v>68</v>
      </c>
      <c r="C20" s="184"/>
      <c r="D20" s="184"/>
      <c r="E20" s="188">
        <v>0</v>
      </c>
      <c r="F20" s="188">
        <v>0</v>
      </c>
      <c r="G20" s="188">
        <v>0</v>
      </c>
      <c r="H20" s="188">
        <v>0</v>
      </c>
      <c r="I20" s="188">
        <v>0</v>
      </c>
      <c r="J20" s="188">
        <v>1192233.05</v>
      </c>
      <c r="K20" s="188">
        <v>0</v>
      </c>
      <c r="L20" s="188">
        <v>395269.37</v>
      </c>
      <c r="M20" s="188">
        <f t="shared" si="0"/>
        <v>0</v>
      </c>
      <c r="N20" s="189">
        <f t="shared" si="0"/>
        <v>1587502.42</v>
      </c>
      <c r="O20" s="1"/>
      <c r="P20" s="1"/>
      <c r="Q20" s="1"/>
      <c r="R20" s="1"/>
      <c r="S20" s="1"/>
      <c r="T20" s="1"/>
      <c r="U20" s="1"/>
    </row>
    <row r="21" spans="1:21" x14ac:dyDescent="0.25">
      <c r="A21" s="187"/>
      <c r="B21" s="184" t="s">
        <v>23</v>
      </c>
      <c r="C21" s="184"/>
      <c r="D21" s="184"/>
      <c r="E21" s="188">
        <f>SUM(E18:E20)</f>
        <v>3606534.09</v>
      </c>
      <c r="F21" s="188">
        <f t="shared" ref="F21:N21" si="1">SUM(F18:F20)</f>
        <v>3001907.15</v>
      </c>
      <c r="G21" s="188">
        <f t="shared" si="1"/>
        <v>3606534.09</v>
      </c>
      <c r="H21" s="188">
        <f t="shared" si="1"/>
        <v>3000995.38</v>
      </c>
      <c r="I21" s="188">
        <f t="shared" si="1"/>
        <v>3606534.09</v>
      </c>
      <c r="J21" s="188">
        <f t="shared" si="1"/>
        <v>4933177.0999999996</v>
      </c>
      <c r="K21" s="188">
        <f t="shared" si="1"/>
        <v>3606534.09</v>
      </c>
      <c r="L21" s="188">
        <f t="shared" si="1"/>
        <v>3626273.41</v>
      </c>
      <c r="M21" s="188">
        <f t="shared" si="1"/>
        <v>14426136.359999999</v>
      </c>
      <c r="N21" s="189">
        <f t="shared" si="1"/>
        <v>14562353.039999997</v>
      </c>
      <c r="O21" s="190"/>
      <c r="P21" s="1"/>
      <c r="Q21" s="1"/>
      <c r="R21" s="1"/>
      <c r="S21" s="1"/>
      <c r="T21" s="1"/>
      <c r="U21" s="1"/>
    </row>
    <row r="22" spans="1:21" x14ac:dyDescent="0.25">
      <c r="A22" s="191"/>
      <c r="B22" s="184"/>
      <c r="C22" s="184"/>
      <c r="D22" s="184"/>
      <c r="E22" s="192"/>
      <c r="F22" s="193"/>
      <c r="G22" s="194"/>
      <c r="H22" s="194"/>
      <c r="I22" s="193"/>
      <c r="J22" s="194"/>
      <c r="K22" s="193"/>
      <c r="L22" s="194"/>
      <c r="M22" s="192"/>
      <c r="N22" s="195"/>
      <c r="O22" s="1"/>
      <c r="P22" s="1"/>
      <c r="Q22" s="1"/>
      <c r="R22" s="1"/>
      <c r="S22" s="1"/>
      <c r="T22" s="1"/>
      <c r="U22" s="1"/>
    </row>
    <row r="23" spans="1:21" x14ac:dyDescent="0.25">
      <c r="A23" s="191"/>
      <c r="B23" s="184" t="s">
        <v>24</v>
      </c>
      <c r="C23" s="184"/>
      <c r="D23" s="184"/>
      <c r="E23" s="188"/>
      <c r="F23" s="188"/>
      <c r="G23" s="188"/>
      <c r="H23" s="188"/>
      <c r="I23" s="188"/>
      <c r="J23" s="188"/>
      <c r="K23" s="188"/>
      <c r="L23" s="188"/>
      <c r="M23" s="188"/>
      <c r="N23" s="189"/>
      <c r="O23" s="1"/>
      <c r="P23" s="1"/>
      <c r="Q23" s="1"/>
      <c r="R23" s="1"/>
      <c r="S23" s="1"/>
      <c r="T23" s="1"/>
      <c r="U23" s="1"/>
    </row>
    <row r="24" spans="1:21" x14ac:dyDescent="0.25">
      <c r="A24" s="196">
        <v>111</v>
      </c>
      <c r="B24" s="197" t="s">
        <v>25</v>
      </c>
      <c r="C24" s="310" t="s">
        <v>25</v>
      </c>
      <c r="D24" s="197" t="b">
        <f>C24=B24</f>
        <v>1</v>
      </c>
      <c r="E24" s="198"/>
      <c r="F24" s="198"/>
      <c r="G24" s="71">
        <v>98000</v>
      </c>
      <c r="H24" s="198"/>
      <c r="I24" s="71">
        <v>98000</v>
      </c>
      <c r="J24" s="198">
        <v>101723</v>
      </c>
      <c r="K24" s="71">
        <v>98000</v>
      </c>
      <c r="L24" s="198">
        <v>107641.7</v>
      </c>
      <c r="M24" s="198">
        <f t="shared" ref="M24:N45" si="2">+E24+G24+I24+K24</f>
        <v>294000</v>
      </c>
      <c r="N24" s="199">
        <f t="shared" si="2"/>
        <v>209364.7</v>
      </c>
      <c r="O24" s="1"/>
      <c r="P24" s="1"/>
      <c r="Q24" s="1"/>
      <c r="R24" s="1"/>
      <c r="S24" s="1"/>
      <c r="T24" s="1"/>
      <c r="U24" s="1"/>
    </row>
    <row r="25" spans="1:21" x14ac:dyDescent="0.25">
      <c r="A25" s="200">
        <v>113</v>
      </c>
      <c r="B25" s="201" t="s">
        <v>69</v>
      </c>
      <c r="C25" s="310" t="s">
        <v>69</v>
      </c>
      <c r="D25" s="197" t="b">
        <f t="shared" ref="D25:D45" si="3">C25=B25</f>
        <v>1</v>
      </c>
      <c r="E25" s="202"/>
      <c r="F25" s="202"/>
      <c r="G25" s="71">
        <v>11595</v>
      </c>
      <c r="H25" s="202">
        <v>11403.26</v>
      </c>
      <c r="I25" s="71">
        <v>11595</v>
      </c>
      <c r="J25" s="202">
        <v>11384.76</v>
      </c>
      <c r="K25" s="71">
        <v>11595</v>
      </c>
      <c r="L25" s="202">
        <v>11897.66</v>
      </c>
      <c r="M25" s="202">
        <f t="shared" si="2"/>
        <v>34785</v>
      </c>
      <c r="N25" s="203">
        <f t="shared" si="2"/>
        <v>34685.68</v>
      </c>
      <c r="O25" s="1"/>
      <c r="P25" s="1"/>
      <c r="Q25" s="1"/>
      <c r="R25" s="1"/>
      <c r="S25" s="1"/>
      <c r="T25" s="1"/>
      <c r="U25" s="1"/>
    </row>
    <row r="26" spans="1:21" x14ac:dyDescent="0.25">
      <c r="A26" s="200">
        <v>122</v>
      </c>
      <c r="B26" s="201" t="s">
        <v>27</v>
      </c>
      <c r="C26" s="310" t="s">
        <v>27</v>
      </c>
      <c r="D26" s="197" t="b">
        <f t="shared" si="3"/>
        <v>1</v>
      </c>
      <c r="E26" s="202"/>
      <c r="F26" s="202"/>
      <c r="G26" s="71">
        <v>0</v>
      </c>
      <c r="H26" s="202"/>
      <c r="I26" s="71">
        <v>8510.25</v>
      </c>
      <c r="J26" s="202">
        <v>0</v>
      </c>
      <c r="K26" s="71">
        <v>8510.25</v>
      </c>
      <c r="L26" s="202">
        <v>0</v>
      </c>
      <c r="M26" s="202">
        <f t="shared" si="2"/>
        <v>17020.5</v>
      </c>
      <c r="N26" s="203">
        <f t="shared" si="2"/>
        <v>0</v>
      </c>
      <c r="O26" s="1"/>
      <c r="P26" s="1"/>
      <c r="Q26" s="1"/>
      <c r="R26" s="1"/>
      <c r="S26" s="1"/>
      <c r="T26" s="1"/>
      <c r="U26" s="1"/>
    </row>
    <row r="27" spans="1:21" x14ac:dyDescent="0.25">
      <c r="A27" s="200">
        <v>163</v>
      </c>
      <c r="B27" s="201" t="s">
        <v>28</v>
      </c>
      <c r="C27" s="310" t="s">
        <v>28</v>
      </c>
      <c r="D27" s="197" t="b">
        <f t="shared" si="3"/>
        <v>1</v>
      </c>
      <c r="E27" s="202"/>
      <c r="F27" s="202"/>
      <c r="G27" s="71">
        <v>14200</v>
      </c>
      <c r="H27" s="202"/>
      <c r="I27" s="71">
        <f>214457+40000</f>
        <v>254457</v>
      </c>
      <c r="J27" s="202">
        <v>0</v>
      </c>
      <c r="K27" s="71">
        <v>40000</v>
      </c>
      <c r="L27" s="202">
        <v>31050</v>
      </c>
      <c r="M27" s="202">
        <f t="shared" si="2"/>
        <v>308657</v>
      </c>
      <c r="N27" s="203">
        <f t="shared" si="2"/>
        <v>31050</v>
      </c>
      <c r="O27" s="1"/>
      <c r="P27" s="1"/>
      <c r="Q27" s="1"/>
      <c r="R27" s="1"/>
      <c r="S27" s="1"/>
      <c r="T27" s="1"/>
      <c r="U27" s="1"/>
    </row>
    <row r="28" spans="1:21" x14ac:dyDescent="0.25">
      <c r="A28" s="200">
        <v>169</v>
      </c>
      <c r="B28" s="201" t="s">
        <v>70</v>
      </c>
      <c r="C28" s="310" t="s">
        <v>70</v>
      </c>
      <c r="D28" s="197" t="b">
        <f t="shared" si="3"/>
        <v>1</v>
      </c>
      <c r="E28" s="202"/>
      <c r="F28" s="202"/>
      <c r="G28" s="71">
        <v>0</v>
      </c>
      <c r="H28" s="202"/>
      <c r="I28" s="71">
        <v>0</v>
      </c>
      <c r="J28" s="202">
        <v>0</v>
      </c>
      <c r="K28" s="71">
        <v>20000</v>
      </c>
      <c r="L28" s="202">
        <v>0</v>
      </c>
      <c r="M28" s="202">
        <f t="shared" si="2"/>
        <v>20000</v>
      </c>
      <c r="N28" s="203">
        <f t="shared" si="2"/>
        <v>0</v>
      </c>
      <c r="O28" s="1"/>
      <c r="P28" s="1"/>
      <c r="Q28" s="1"/>
      <c r="R28" s="1"/>
      <c r="S28" s="1"/>
      <c r="T28" s="1"/>
      <c r="U28" s="1"/>
    </row>
    <row r="29" spans="1:21" x14ac:dyDescent="0.25">
      <c r="A29" s="200">
        <v>171</v>
      </c>
      <c r="B29" s="201" t="s">
        <v>71</v>
      </c>
      <c r="C29" s="310" t="s">
        <v>71</v>
      </c>
      <c r="D29" s="197" t="b">
        <f t="shared" si="3"/>
        <v>1</v>
      </c>
      <c r="E29" s="202"/>
      <c r="F29" s="202"/>
      <c r="G29" s="71">
        <v>0</v>
      </c>
      <c r="H29" s="202"/>
      <c r="I29" s="71">
        <v>20000</v>
      </c>
      <c r="J29" s="202">
        <v>0</v>
      </c>
      <c r="K29" s="71">
        <v>12810</v>
      </c>
      <c r="L29" s="202">
        <v>1200</v>
      </c>
      <c r="M29" s="202">
        <f t="shared" si="2"/>
        <v>32810</v>
      </c>
      <c r="N29" s="203">
        <f t="shared" si="2"/>
        <v>1200</v>
      </c>
      <c r="O29" s="1"/>
      <c r="P29" s="1"/>
      <c r="Q29" s="1"/>
      <c r="R29" s="1"/>
      <c r="S29" s="1"/>
      <c r="T29" s="1"/>
      <c r="U29" s="1"/>
    </row>
    <row r="30" spans="1:21" x14ac:dyDescent="0.25">
      <c r="A30" s="200">
        <v>174</v>
      </c>
      <c r="B30" s="201" t="s">
        <v>31</v>
      </c>
      <c r="C30" s="310" t="s">
        <v>31</v>
      </c>
      <c r="D30" s="197" t="b">
        <f t="shared" si="3"/>
        <v>1</v>
      </c>
      <c r="E30" s="202">
        <v>3340</v>
      </c>
      <c r="F30" s="202"/>
      <c r="G30" s="71">
        <v>3340</v>
      </c>
      <c r="H30" s="202"/>
      <c r="I30" s="71">
        <f>4765+2000</f>
        <v>6765</v>
      </c>
      <c r="J30" s="202">
        <v>6370</v>
      </c>
      <c r="K30" s="71">
        <f>4765+2000</f>
        <v>6765</v>
      </c>
      <c r="L30" s="202">
        <v>5885</v>
      </c>
      <c r="M30" s="202">
        <f t="shared" si="2"/>
        <v>20210</v>
      </c>
      <c r="N30" s="203">
        <f t="shared" si="2"/>
        <v>12255</v>
      </c>
      <c r="O30" s="1"/>
      <c r="P30" s="1"/>
      <c r="Q30" s="1"/>
      <c r="R30" s="1"/>
      <c r="S30" s="1"/>
      <c r="T30" s="1"/>
      <c r="U30" s="1"/>
    </row>
    <row r="31" spans="1:21" x14ac:dyDescent="0.25">
      <c r="A31" s="200">
        <v>182</v>
      </c>
      <c r="B31" s="201" t="s">
        <v>32</v>
      </c>
      <c r="C31" s="310" t="s">
        <v>32</v>
      </c>
      <c r="D31" s="197" t="b">
        <f t="shared" si="3"/>
        <v>1</v>
      </c>
      <c r="E31" s="202"/>
      <c r="F31" s="202"/>
      <c r="G31" s="71">
        <v>100775</v>
      </c>
      <c r="H31" s="202"/>
      <c r="I31" s="71">
        <v>100125</v>
      </c>
      <c r="J31" s="202">
        <v>148800</v>
      </c>
      <c r="K31" s="71">
        <v>98100</v>
      </c>
      <c r="L31" s="202">
        <v>60500</v>
      </c>
      <c r="M31" s="202">
        <f t="shared" si="2"/>
        <v>299000</v>
      </c>
      <c r="N31" s="203">
        <f t="shared" si="2"/>
        <v>209300</v>
      </c>
      <c r="O31" s="1"/>
      <c r="P31" s="1"/>
      <c r="Q31" s="1"/>
      <c r="R31" s="1"/>
      <c r="S31" s="1"/>
      <c r="T31" s="1"/>
      <c r="U31" s="1"/>
    </row>
    <row r="32" spans="1:21" x14ac:dyDescent="0.25">
      <c r="A32" s="200">
        <v>197</v>
      </c>
      <c r="B32" s="201" t="s">
        <v>33</v>
      </c>
      <c r="C32" s="310" t="s">
        <v>33</v>
      </c>
      <c r="D32" s="197" t="b">
        <f t="shared" si="3"/>
        <v>1</v>
      </c>
      <c r="E32" s="202"/>
      <c r="F32" s="202"/>
      <c r="G32" s="71">
        <v>0</v>
      </c>
      <c r="H32" s="202"/>
      <c r="I32" s="71">
        <v>65000</v>
      </c>
      <c r="J32" s="202">
        <v>0</v>
      </c>
      <c r="K32" s="71">
        <v>65000</v>
      </c>
      <c r="L32" s="202">
        <v>52000</v>
      </c>
      <c r="M32" s="202">
        <f t="shared" si="2"/>
        <v>130000</v>
      </c>
      <c r="N32" s="203">
        <f t="shared" si="2"/>
        <v>52000</v>
      </c>
      <c r="O32" s="1"/>
      <c r="P32" s="1"/>
      <c r="Q32" s="1"/>
      <c r="R32" s="1"/>
      <c r="S32" s="1"/>
      <c r="T32" s="1"/>
      <c r="U32" s="1"/>
    </row>
    <row r="33" spans="1:21" x14ac:dyDescent="0.25">
      <c r="A33" s="200">
        <v>199</v>
      </c>
      <c r="B33" s="201" t="s">
        <v>34</v>
      </c>
      <c r="C33" s="310" t="s">
        <v>34</v>
      </c>
      <c r="D33" s="197" t="b">
        <f t="shared" si="3"/>
        <v>1</v>
      </c>
      <c r="E33" s="202"/>
      <c r="F33" s="202"/>
      <c r="G33" s="71">
        <v>126308.4</v>
      </c>
      <c r="H33" s="202"/>
      <c r="I33" s="71">
        <v>49158</v>
      </c>
      <c r="J33" s="202">
        <v>64692.5</v>
      </c>
      <c r="K33" s="71">
        <v>49158</v>
      </c>
      <c r="L33" s="202">
        <v>61174.3</v>
      </c>
      <c r="M33" s="202">
        <f t="shared" si="2"/>
        <v>224624.4</v>
      </c>
      <c r="N33" s="203">
        <f t="shared" si="2"/>
        <v>125866.8</v>
      </c>
      <c r="O33" s="1"/>
      <c r="P33" s="1"/>
      <c r="Q33" s="1"/>
      <c r="R33" s="1"/>
      <c r="S33" s="1"/>
      <c r="T33" s="1"/>
      <c r="U33" s="1"/>
    </row>
    <row r="34" spans="1:21" x14ac:dyDescent="0.25">
      <c r="A34" s="200">
        <v>261</v>
      </c>
      <c r="B34" s="201" t="s">
        <v>37</v>
      </c>
      <c r="C34" s="310" t="s">
        <v>37</v>
      </c>
      <c r="D34" s="197" t="b">
        <f t="shared" si="3"/>
        <v>1</v>
      </c>
      <c r="E34" s="202"/>
      <c r="F34" s="202"/>
      <c r="G34" s="71">
        <v>0</v>
      </c>
      <c r="H34" s="202"/>
      <c r="I34" s="71">
        <v>112906.1</v>
      </c>
      <c r="J34" s="202">
        <v>63717.17</v>
      </c>
      <c r="K34" s="71">
        <v>112906.1</v>
      </c>
      <c r="L34" s="202">
        <v>52569.06</v>
      </c>
      <c r="M34" s="202">
        <f t="shared" si="2"/>
        <v>225812.2</v>
      </c>
      <c r="N34" s="203">
        <f t="shared" si="2"/>
        <v>116286.23</v>
      </c>
      <c r="O34" s="1"/>
      <c r="P34" s="1"/>
      <c r="Q34" s="1"/>
      <c r="R34" s="1"/>
      <c r="S34" s="1"/>
      <c r="T34" s="1"/>
      <c r="U34" s="1"/>
    </row>
    <row r="35" spans="1:21" x14ac:dyDescent="0.25">
      <c r="A35" s="200">
        <v>262</v>
      </c>
      <c r="B35" s="201" t="s">
        <v>38</v>
      </c>
      <c r="C35" s="310" t="s">
        <v>38</v>
      </c>
      <c r="D35" s="197" t="b">
        <f t="shared" si="3"/>
        <v>1</v>
      </c>
      <c r="E35" s="202"/>
      <c r="F35" s="202"/>
      <c r="G35" s="71">
        <v>0</v>
      </c>
      <c r="H35" s="202"/>
      <c r="I35" s="71">
        <v>1200</v>
      </c>
      <c r="J35" s="202">
        <v>0</v>
      </c>
      <c r="K35" s="71">
        <v>1200</v>
      </c>
      <c r="L35" s="202">
        <v>0</v>
      </c>
      <c r="M35" s="202">
        <f t="shared" si="2"/>
        <v>2400</v>
      </c>
      <c r="N35" s="203">
        <f t="shared" si="2"/>
        <v>0</v>
      </c>
      <c r="O35" s="1"/>
      <c r="P35" s="1"/>
      <c r="Q35" s="1"/>
      <c r="R35" s="1"/>
      <c r="S35" s="1"/>
      <c r="T35" s="1"/>
      <c r="U35" s="1"/>
    </row>
    <row r="36" spans="1:21" x14ac:dyDescent="0.25">
      <c r="A36" s="200">
        <v>266</v>
      </c>
      <c r="B36" s="201" t="s">
        <v>39</v>
      </c>
      <c r="C36" s="310" t="s">
        <v>39</v>
      </c>
      <c r="D36" s="197" t="b">
        <f t="shared" si="3"/>
        <v>1</v>
      </c>
      <c r="E36" s="202"/>
      <c r="F36" s="202"/>
      <c r="G36" s="71">
        <v>0</v>
      </c>
      <c r="H36" s="202"/>
      <c r="I36" s="71">
        <v>175013.55</v>
      </c>
      <c r="J36" s="202">
        <v>45000</v>
      </c>
      <c r="K36" s="71">
        <v>175013.55</v>
      </c>
      <c r="L36" s="202">
        <v>7547.5</v>
      </c>
      <c r="M36" s="202">
        <f t="shared" si="2"/>
        <v>350027.1</v>
      </c>
      <c r="N36" s="203">
        <f t="shared" si="2"/>
        <v>52547.5</v>
      </c>
      <c r="O36" s="1"/>
      <c r="P36" s="1"/>
      <c r="Q36" s="1"/>
      <c r="R36" s="1"/>
      <c r="S36" s="1"/>
      <c r="T36" s="1"/>
      <c r="U36" s="1"/>
    </row>
    <row r="37" spans="1:21" x14ac:dyDescent="0.25">
      <c r="A37" s="200">
        <v>267</v>
      </c>
      <c r="B37" s="201" t="s">
        <v>40</v>
      </c>
      <c r="C37" s="310" t="s">
        <v>40</v>
      </c>
      <c r="D37" s="197" t="b">
        <f t="shared" si="3"/>
        <v>1</v>
      </c>
      <c r="E37" s="202"/>
      <c r="F37" s="202"/>
      <c r="G37" s="71">
        <v>0</v>
      </c>
      <c r="H37" s="202"/>
      <c r="I37" s="71">
        <v>2000</v>
      </c>
      <c r="J37" s="202">
        <v>0</v>
      </c>
      <c r="K37" s="71">
        <v>2000</v>
      </c>
      <c r="L37" s="202">
        <v>0</v>
      </c>
      <c r="M37" s="202">
        <f t="shared" si="2"/>
        <v>4000</v>
      </c>
      <c r="N37" s="203">
        <f t="shared" si="2"/>
        <v>0</v>
      </c>
      <c r="O37" s="1"/>
      <c r="P37" s="1"/>
      <c r="Q37" s="1"/>
      <c r="R37" s="1"/>
      <c r="S37" s="1"/>
      <c r="T37" s="1"/>
      <c r="U37" s="1"/>
    </row>
    <row r="38" spans="1:21" x14ac:dyDescent="0.25">
      <c r="A38" s="200">
        <v>268</v>
      </c>
      <c r="B38" s="201" t="s">
        <v>41</v>
      </c>
      <c r="C38" s="310" t="s">
        <v>41</v>
      </c>
      <c r="D38" s="197" t="b">
        <f t="shared" si="3"/>
        <v>1</v>
      </c>
      <c r="E38" s="202"/>
      <c r="F38" s="202"/>
      <c r="G38" s="71">
        <v>0</v>
      </c>
      <c r="H38" s="202"/>
      <c r="I38" s="71">
        <v>17555.400000000001</v>
      </c>
      <c r="J38" s="202">
        <v>73841.75</v>
      </c>
      <c r="K38" s="71">
        <v>17555.400000000001</v>
      </c>
      <c r="L38" s="202">
        <v>9995</v>
      </c>
      <c r="M38" s="202">
        <f t="shared" si="2"/>
        <v>35110.800000000003</v>
      </c>
      <c r="N38" s="203">
        <f t="shared" si="2"/>
        <v>83836.75</v>
      </c>
      <c r="O38" s="1"/>
      <c r="P38" s="1"/>
      <c r="Q38" s="1"/>
      <c r="R38" s="1"/>
      <c r="S38" s="1"/>
      <c r="T38" s="1"/>
      <c r="U38" s="1"/>
    </row>
    <row r="39" spans="1:21" x14ac:dyDescent="0.25">
      <c r="A39" s="200">
        <v>269</v>
      </c>
      <c r="B39" s="201" t="s">
        <v>42</v>
      </c>
      <c r="C39" s="310" t="s">
        <v>42</v>
      </c>
      <c r="D39" s="197" t="b">
        <f t="shared" si="3"/>
        <v>1</v>
      </c>
      <c r="E39" s="202"/>
      <c r="F39" s="202"/>
      <c r="G39" s="71">
        <v>0</v>
      </c>
      <c r="H39" s="202"/>
      <c r="I39" s="71">
        <v>1000</v>
      </c>
      <c r="J39" s="202">
        <v>0</v>
      </c>
      <c r="K39" s="71">
        <v>1000</v>
      </c>
      <c r="L39" s="202">
        <v>0</v>
      </c>
      <c r="M39" s="202">
        <f t="shared" si="2"/>
        <v>2000</v>
      </c>
      <c r="N39" s="203">
        <f t="shared" si="2"/>
        <v>0</v>
      </c>
      <c r="O39" s="1"/>
      <c r="P39" s="1"/>
      <c r="Q39" s="1"/>
      <c r="R39" s="1"/>
      <c r="S39" s="1"/>
      <c r="T39" s="1"/>
      <c r="U39" s="1"/>
    </row>
    <row r="40" spans="1:21" x14ac:dyDescent="0.25">
      <c r="A40" s="200">
        <v>292</v>
      </c>
      <c r="B40" s="201" t="s">
        <v>44</v>
      </c>
      <c r="C40" s="310" t="s">
        <v>44</v>
      </c>
      <c r="D40" s="197" t="b">
        <f t="shared" si="3"/>
        <v>1</v>
      </c>
      <c r="E40" s="202"/>
      <c r="F40" s="202"/>
      <c r="G40" s="71">
        <v>0</v>
      </c>
      <c r="H40" s="202"/>
      <c r="I40" s="71">
        <v>0</v>
      </c>
      <c r="J40" s="202">
        <v>0</v>
      </c>
      <c r="K40" s="71">
        <v>42390.559999999998</v>
      </c>
      <c r="L40" s="202">
        <v>41437</v>
      </c>
      <c r="M40" s="202">
        <f t="shared" si="2"/>
        <v>42390.559999999998</v>
      </c>
      <c r="N40" s="203">
        <f t="shared" si="2"/>
        <v>41437</v>
      </c>
      <c r="O40" s="1"/>
      <c r="P40" s="1"/>
      <c r="Q40" s="1"/>
      <c r="R40" s="1"/>
      <c r="S40" s="1"/>
      <c r="T40" s="1"/>
      <c r="U40" s="1"/>
    </row>
    <row r="41" spans="1:21" x14ac:dyDescent="0.25">
      <c r="A41" s="200">
        <v>295</v>
      </c>
      <c r="B41" s="201" t="s">
        <v>45</v>
      </c>
      <c r="C41" s="310" t="s">
        <v>45</v>
      </c>
      <c r="D41" s="197" t="b">
        <f t="shared" si="3"/>
        <v>1</v>
      </c>
      <c r="E41" s="202"/>
      <c r="F41" s="202"/>
      <c r="G41" s="71">
        <v>0</v>
      </c>
      <c r="H41" s="202"/>
      <c r="I41" s="71">
        <v>2080137.74</v>
      </c>
      <c r="J41" s="202">
        <v>1047617.12</v>
      </c>
      <c r="K41" s="71">
        <v>2080137.74</v>
      </c>
      <c r="L41" s="202">
        <v>634838.76</v>
      </c>
      <c r="M41" s="202">
        <f t="shared" si="2"/>
        <v>4160275.48</v>
      </c>
      <c r="N41" s="203">
        <f t="shared" si="2"/>
        <v>1682455.88</v>
      </c>
      <c r="O41" s="1"/>
      <c r="P41" s="1"/>
      <c r="Q41" s="1"/>
      <c r="R41" s="1"/>
      <c r="S41" s="1"/>
      <c r="T41" s="1"/>
      <c r="U41" s="1"/>
    </row>
    <row r="42" spans="1:21" x14ac:dyDescent="0.25">
      <c r="A42" s="200">
        <v>297</v>
      </c>
      <c r="B42" s="201" t="s">
        <v>46</v>
      </c>
      <c r="C42" s="310" t="s">
        <v>46</v>
      </c>
      <c r="D42" s="197" t="b">
        <f t="shared" si="3"/>
        <v>1</v>
      </c>
      <c r="E42" s="202"/>
      <c r="F42" s="202"/>
      <c r="G42" s="71">
        <v>0</v>
      </c>
      <c r="H42" s="202"/>
      <c r="I42" s="71">
        <v>1000</v>
      </c>
      <c r="J42" s="202">
        <v>5105</v>
      </c>
      <c r="K42" s="71">
        <f>1000+16731.62</f>
        <v>17731.62</v>
      </c>
      <c r="L42" s="202">
        <v>0</v>
      </c>
      <c r="M42" s="202">
        <f t="shared" si="2"/>
        <v>18731.62</v>
      </c>
      <c r="N42" s="203">
        <f t="shared" si="2"/>
        <v>5105</v>
      </c>
      <c r="O42" s="1"/>
      <c r="P42" s="1"/>
      <c r="Q42" s="1"/>
      <c r="R42" s="1"/>
      <c r="S42" s="1"/>
      <c r="T42" s="1"/>
      <c r="U42" s="1"/>
    </row>
    <row r="43" spans="1:21" x14ac:dyDescent="0.25">
      <c r="A43" s="200">
        <v>298</v>
      </c>
      <c r="B43" s="201" t="s">
        <v>47</v>
      </c>
      <c r="C43" s="310" t="s">
        <v>47</v>
      </c>
      <c r="D43" s="197" t="b">
        <f t="shared" si="3"/>
        <v>1</v>
      </c>
      <c r="E43" s="202"/>
      <c r="F43" s="202"/>
      <c r="G43" s="71">
        <v>0</v>
      </c>
      <c r="H43" s="202"/>
      <c r="I43" s="71">
        <v>50000</v>
      </c>
      <c r="J43" s="202">
        <v>6815</v>
      </c>
      <c r="K43" s="71">
        <v>50000</v>
      </c>
      <c r="L43" s="202">
        <v>57850</v>
      </c>
      <c r="M43" s="202">
        <f t="shared" si="2"/>
        <v>100000</v>
      </c>
      <c r="N43" s="203">
        <f t="shared" si="2"/>
        <v>64665</v>
      </c>
      <c r="O43" s="1"/>
      <c r="P43" s="1"/>
      <c r="Q43" s="1"/>
      <c r="R43" s="1"/>
      <c r="S43" s="1"/>
      <c r="T43" s="1"/>
      <c r="U43" s="1"/>
    </row>
    <row r="44" spans="1:21" x14ac:dyDescent="0.25">
      <c r="A44" s="200">
        <v>299</v>
      </c>
      <c r="B44" s="201" t="s">
        <v>48</v>
      </c>
      <c r="C44" s="310" t="s">
        <v>48</v>
      </c>
      <c r="D44" s="197" t="b">
        <f t="shared" si="3"/>
        <v>1</v>
      </c>
      <c r="E44" s="202"/>
      <c r="F44" s="202"/>
      <c r="G44" s="71">
        <v>0</v>
      </c>
      <c r="H44" s="202"/>
      <c r="I44" s="71">
        <v>40000</v>
      </c>
      <c r="J44" s="202">
        <v>19450</v>
      </c>
      <c r="K44" s="71">
        <v>40000</v>
      </c>
      <c r="L44" s="202">
        <v>42875</v>
      </c>
      <c r="M44" s="202">
        <f t="shared" si="2"/>
        <v>80000</v>
      </c>
      <c r="N44" s="203">
        <f t="shared" si="2"/>
        <v>62325</v>
      </c>
      <c r="O44" s="1"/>
      <c r="P44" s="1"/>
      <c r="Q44" s="1"/>
      <c r="R44" s="1"/>
      <c r="S44" s="1"/>
      <c r="T44" s="1"/>
      <c r="U44" s="1"/>
    </row>
    <row r="45" spans="1:21" ht="15.75" thickBot="1" x14ac:dyDescent="0.3">
      <c r="A45" s="204">
        <v>323</v>
      </c>
      <c r="B45" s="205" t="s">
        <v>49</v>
      </c>
      <c r="C45" s="311" t="s">
        <v>49</v>
      </c>
      <c r="D45" s="222" t="b">
        <f t="shared" si="3"/>
        <v>1</v>
      </c>
      <c r="E45" s="206"/>
      <c r="F45" s="206"/>
      <c r="G45" s="72">
        <v>0</v>
      </c>
      <c r="H45" s="206"/>
      <c r="I45" s="72">
        <v>0</v>
      </c>
      <c r="J45" s="206"/>
      <c r="K45" s="72">
        <v>0</v>
      </c>
      <c r="L45" s="206">
        <v>0</v>
      </c>
      <c r="M45" s="206">
        <f t="shared" si="2"/>
        <v>0</v>
      </c>
      <c r="N45" s="207">
        <f t="shared" si="2"/>
        <v>0</v>
      </c>
      <c r="O45" s="1"/>
      <c r="P45" s="1"/>
      <c r="Q45" s="1"/>
      <c r="R45" s="1"/>
      <c r="S45" s="1"/>
      <c r="T45" s="1"/>
      <c r="U45" s="1"/>
    </row>
    <row r="46" spans="1:21" ht="15.75" thickBot="1" x14ac:dyDescent="0.3">
      <c r="A46" s="208"/>
      <c r="B46" s="209" t="s">
        <v>72</v>
      </c>
      <c r="C46" s="209"/>
      <c r="D46" s="209"/>
      <c r="E46" s="210">
        <f t="shared" ref="E46:N46" si="4">SUM(E24:E45)</f>
        <v>3340</v>
      </c>
      <c r="F46" s="210">
        <f t="shared" si="4"/>
        <v>0</v>
      </c>
      <c r="G46" s="210">
        <f t="shared" si="4"/>
        <v>354218.4</v>
      </c>
      <c r="H46" s="210">
        <f t="shared" si="4"/>
        <v>11403.26</v>
      </c>
      <c r="I46" s="210">
        <f t="shared" si="4"/>
        <v>3094423.04</v>
      </c>
      <c r="J46" s="210">
        <f t="shared" si="4"/>
        <v>1594516.3</v>
      </c>
      <c r="K46" s="210">
        <f t="shared" si="4"/>
        <v>2949873.2199999997</v>
      </c>
      <c r="L46" s="210">
        <f t="shared" si="4"/>
        <v>1178460.98</v>
      </c>
      <c r="M46" s="210">
        <f t="shared" si="4"/>
        <v>6401854.6600000001</v>
      </c>
      <c r="N46" s="211">
        <f t="shared" si="4"/>
        <v>2784380.54</v>
      </c>
      <c r="O46" s="1"/>
      <c r="P46" s="1"/>
      <c r="Q46" s="1"/>
      <c r="R46" s="1"/>
      <c r="S46" s="1"/>
      <c r="T46" s="1"/>
      <c r="U46" s="1"/>
    </row>
    <row r="47" spans="1:21" ht="15.75" thickBot="1" x14ac:dyDescent="0.3">
      <c r="A47" s="212"/>
      <c r="B47" s="213" t="s">
        <v>73</v>
      </c>
      <c r="C47" s="213"/>
      <c r="D47" s="213"/>
      <c r="E47" s="214">
        <f t="shared" ref="E47:N47" si="5">+E46+E21</f>
        <v>3609874.09</v>
      </c>
      <c r="F47" s="210">
        <f t="shared" si="5"/>
        <v>3001907.15</v>
      </c>
      <c r="G47" s="210">
        <f t="shared" si="5"/>
        <v>3960752.4899999998</v>
      </c>
      <c r="H47" s="210">
        <f t="shared" si="5"/>
        <v>3012398.6399999997</v>
      </c>
      <c r="I47" s="210">
        <f t="shared" si="5"/>
        <v>6700957.1299999999</v>
      </c>
      <c r="J47" s="210">
        <f t="shared" si="5"/>
        <v>6527693.3999999994</v>
      </c>
      <c r="K47" s="210">
        <f t="shared" si="5"/>
        <v>6556407.3099999996</v>
      </c>
      <c r="L47" s="210">
        <f t="shared" si="5"/>
        <v>4804734.3900000006</v>
      </c>
      <c r="M47" s="210">
        <f t="shared" si="5"/>
        <v>20827991.02</v>
      </c>
      <c r="N47" s="211">
        <f t="shared" si="5"/>
        <v>17346733.579999998</v>
      </c>
    </row>
    <row r="48" spans="1:21" x14ac:dyDescent="0.25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</row>
    <row r="49" spans="1:14" x14ac:dyDescent="0.25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x14ac:dyDescent="0.25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x14ac:dyDescent="0.25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</row>
    <row r="52" spans="1:14" x14ac:dyDescent="0.25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</row>
    <row r="53" spans="1:14" x14ac:dyDescent="0.25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</row>
    <row r="54" spans="1:14" x14ac:dyDescent="0.25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</row>
    <row r="55" spans="1:14" x14ac:dyDescent="0.25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1:14" x14ac:dyDescent="0.25">
      <c r="A56" s="74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</row>
    <row r="57" spans="1:14" x14ac:dyDescent="0.25">
      <c r="A57" s="74"/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</row>
    <row r="58" spans="1:14" x14ac:dyDescent="0.25">
      <c r="A58" s="74"/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</row>
    <row r="59" spans="1:14" x14ac:dyDescent="0.25">
      <c r="A59" s="74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</row>
    <row r="60" spans="1:14" x14ac:dyDescent="0.25">
      <c r="A60" s="74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</row>
    <row r="61" spans="1:14" x14ac:dyDescent="0.25">
      <c r="A61" s="74"/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</row>
    <row r="62" spans="1:14" x14ac:dyDescent="0.25">
      <c r="A62" s="74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</row>
    <row r="63" spans="1:14" x14ac:dyDescent="0.25">
      <c r="A63" s="74"/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</row>
    <row r="64" spans="1:14" x14ac:dyDescent="0.25">
      <c r="A64" s="74"/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</row>
    <row r="65" spans="1:16" x14ac:dyDescent="0.25">
      <c r="A65" s="74"/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</row>
    <row r="66" spans="1:16" x14ac:dyDescent="0.25">
      <c r="A66" s="74"/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</row>
    <row r="67" spans="1:16" x14ac:dyDescent="0.25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</row>
    <row r="68" spans="1:16" ht="16.5" customHeight="1" thickBot="1" x14ac:dyDescent="0.3">
      <c r="A68" s="357" t="s">
        <v>173</v>
      </c>
      <c r="B68" s="357"/>
      <c r="C68" s="357"/>
      <c r="D68" s="357"/>
      <c r="E68" s="357"/>
      <c r="F68" s="357"/>
      <c r="G68" s="357"/>
      <c r="H68" s="357"/>
      <c r="I68" s="357"/>
      <c r="J68" s="357"/>
      <c r="K68" s="357"/>
      <c r="L68" s="357"/>
      <c r="M68" s="357"/>
      <c r="N68" s="357"/>
    </row>
    <row r="69" spans="1:16" ht="16.5" customHeight="1" thickBot="1" x14ac:dyDescent="0.3">
      <c r="A69" s="179" t="s">
        <v>62</v>
      </c>
      <c r="B69" s="215" t="str">
        <f>+B15</f>
        <v>CATEGORIA DEL GASTO DE FUNCIONAMIENTO</v>
      </c>
      <c r="C69" s="337"/>
      <c r="D69" s="337"/>
      <c r="E69" s="364" t="s">
        <v>126</v>
      </c>
      <c r="F69" s="365"/>
      <c r="G69" s="364" t="s">
        <v>127</v>
      </c>
      <c r="H69" s="365"/>
      <c r="I69" s="364" t="s">
        <v>96</v>
      </c>
      <c r="J69" s="365"/>
      <c r="K69" s="364" t="s">
        <v>97</v>
      </c>
      <c r="L69" s="366"/>
      <c r="M69" s="367" t="s">
        <v>172</v>
      </c>
      <c r="N69" s="368"/>
      <c r="O69" s="369" t="s">
        <v>174</v>
      </c>
      <c r="P69" s="370"/>
    </row>
    <row r="70" spans="1:16" ht="15.75" customHeight="1" x14ac:dyDescent="0.25">
      <c r="A70" s="179"/>
      <c r="B70" s="180"/>
      <c r="C70" s="312"/>
      <c r="D70" s="312"/>
      <c r="E70" s="215" t="s">
        <v>65</v>
      </c>
      <c r="F70" s="215" t="s">
        <v>16</v>
      </c>
      <c r="G70" s="215" t="s">
        <v>65</v>
      </c>
      <c r="H70" s="215" t="s">
        <v>16</v>
      </c>
      <c r="I70" s="215" t="s">
        <v>65</v>
      </c>
      <c r="J70" s="215" t="s">
        <v>16</v>
      </c>
      <c r="K70" s="215" t="s">
        <v>65</v>
      </c>
      <c r="L70" s="215" t="s">
        <v>16</v>
      </c>
      <c r="M70" s="215" t="s">
        <v>65</v>
      </c>
      <c r="N70" s="215" t="s">
        <v>16</v>
      </c>
      <c r="O70" s="215" t="s">
        <v>65</v>
      </c>
      <c r="P70" s="216" t="s">
        <v>16</v>
      </c>
    </row>
    <row r="71" spans="1:16" ht="15.75" customHeight="1" x14ac:dyDescent="0.25">
      <c r="A71" s="187" t="s">
        <v>21</v>
      </c>
      <c r="B71" s="184" t="s">
        <v>66</v>
      </c>
      <c r="C71" s="184"/>
      <c r="D71" s="184"/>
      <c r="E71" s="188"/>
      <c r="F71" s="188"/>
      <c r="G71" s="188"/>
      <c r="H71" s="188"/>
      <c r="I71" s="188"/>
      <c r="J71" s="188"/>
      <c r="K71" s="188"/>
      <c r="L71" s="188"/>
      <c r="M71" s="188"/>
      <c r="N71" s="188"/>
      <c r="O71" s="109"/>
      <c r="P71" s="217"/>
    </row>
    <row r="72" spans="1:16" ht="15.75" customHeight="1" x14ac:dyDescent="0.25">
      <c r="A72" s="187"/>
      <c r="B72" s="184" t="s">
        <v>67</v>
      </c>
      <c r="C72" s="184"/>
      <c r="D72" s="184"/>
      <c r="E72" s="188">
        <v>3606534.09</v>
      </c>
      <c r="F72" s="188">
        <f>3655693.14-398462.42</f>
        <v>3257230.72</v>
      </c>
      <c r="G72" s="188">
        <v>3606534.09</v>
      </c>
      <c r="H72" s="188">
        <f>3662737.1-399293.9</f>
        <v>3263443.2</v>
      </c>
      <c r="I72" s="188">
        <f>3606534.09+3039852.25</f>
        <v>6646386.3399999999</v>
      </c>
      <c r="J72" s="188">
        <v>3227469.61</v>
      </c>
      <c r="K72" s="188">
        <v>3606534.09</v>
      </c>
      <c r="L72" s="188">
        <f>3627010.22-395385.03</f>
        <v>3231625.1900000004</v>
      </c>
      <c r="M72" s="188">
        <f t="shared" ref="M72:N74" si="6">+E72+G72+I72+K72</f>
        <v>17465988.609999999</v>
      </c>
      <c r="N72" s="188">
        <f t="shared" si="6"/>
        <v>12979768.719999999</v>
      </c>
      <c r="O72" s="218">
        <f t="shared" ref="O72:P74" si="7">+M72+M18</f>
        <v>31892124.969999999</v>
      </c>
      <c r="P72" s="219">
        <f t="shared" si="7"/>
        <v>25954619.339999996</v>
      </c>
    </row>
    <row r="73" spans="1:16" ht="15.75" customHeight="1" x14ac:dyDescent="0.25">
      <c r="A73" s="187"/>
      <c r="B73" s="184" t="s">
        <v>166</v>
      </c>
      <c r="C73" s="184"/>
      <c r="D73" s="184"/>
      <c r="E73" s="188"/>
      <c r="F73" s="188">
        <v>0</v>
      </c>
      <c r="G73" s="188"/>
      <c r="H73" s="188"/>
      <c r="I73" s="188"/>
      <c r="J73" s="188">
        <v>3022422.28</v>
      </c>
      <c r="K73" s="188"/>
      <c r="L73" s="188"/>
      <c r="M73" s="188">
        <f t="shared" si="6"/>
        <v>0</v>
      </c>
      <c r="N73" s="188">
        <f t="shared" si="6"/>
        <v>3022422.28</v>
      </c>
      <c r="O73" s="218">
        <f t="shared" si="7"/>
        <v>0</v>
      </c>
      <c r="P73" s="219">
        <f t="shared" si="7"/>
        <v>3022422.28</v>
      </c>
    </row>
    <row r="74" spans="1:16" ht="15.75" customHeight="1" x14ac:dyDescent="0.25">
      <c r="A74" s="187"/>
      <c r="B74" s="184" t="s">
        <v>68</v>
      </c>
      <c r="C74" s="184"/>
      <c r="D74" s="184"/>
      <c r="E74" s="188"/>
      <c r="F74" s="188">
        <v>398462.42</v>
      </c>
      <c r="G74" s="188"/>
      <c r="H74" s="188">
        <v>399293.9</v>
      </c>
      <c r="I74" s="188"/>
      <c r="J74" s="188">
        <v>394858.52</v>
      </c>
      <c r="K74" s="188"/>
      <c r="L74" s="188">
        <v>395385.03</v>
      </c>
      <c r="M74" s="188">
        <f t="shared" si="6"/>
        <v>0</v>
      </c>
      <c r="N74" s="188">
        <f t="shared" si="6"/>
        <v>1587999.87</v>
      </c>
      <c r="O74" s="218">
        <f t="shared" si="7"/>
        <v>0</v>
      </c>
      <c r="P74" s="219">
        <f t="shared" si="7"/>
        <v>3175502.29</v>
      </c>
    </row>
    <row r="75" spans="1:16" ht="15.75" customHeight="1" x14ac:dyDescent="0.25">
      <c r="A75" s="187"/>
      <c r="B75" s="184" t="s">
        <v>23</v>
      </c>
      <c r="C75" s="184"/>
      <c r="D75" s="184"/>
      <c r="E75" s="188">
        <f>SUM(E72:E74)</f>
        <v>3606534.09</v>
      </c>
      <c r="F75" s="188">
        <f t="shared" ref="F75:L75" si="8">SUM(F72:F74)</f>
        <v>3655693.14</v>
      </c>
      <c r="G75" s="188">
        <f t="shared" si="8"/>
        <v>3606534.09</v>
      </c>
      <c r="H75" s="188">
        <f t="shared" si="8"/>
        <v>3662737.1</v>
      </c>
      <c r="I75" s="188">
        <f t="shared" si="8"/>
        <v>6646386.3399999999</v>
      </c>
      <c r="J75" s="188">
        <f t="shared" si="8"/>
        <v>6644750.4100000001</v>
      </c>
      <c r="K75" s="188">
        <f t="shared" si="8"/>
        <v>3606534.09</v>
      </c>
      <c r="L75" s="188">
        <f t="shared" si="8"/>
        <v>3627010.2200000007</v>
      </c>
      <c r="M75" s="188">
        <f>SUM(M72:M74)</f>
        <v>17465988.609999999</v>
      </c>
      <c r="N75" s="188">
        <f>SUM(N72:N74)</f>
        <v>17590190.869999997</v>
      </c>
      <c r="O75" s="188">
        <f>SUM(O72:O74)</f>
        <v>31892124.969999999</v>
      </c>
      <c r="P75" s="189">
        <f>SUM(P72:P74)</f>
        <v>32152543.909999996</v>
      </c>
    </row>
    <row r="76" spans="1:16" ht="15.75" customHeight="1" x14ac:dyDescent="0.25">
      <c r="A76" s="191"/>
      <c r="B76" s="184"/>
      <c r="C76" s="184"/>
      <c r="D76" s="184"/>
      <c r="E76" s="193"/>
      <c r="F76" s="193"/>
      <c r="G76" s="193"/>
      <c r="H76" s="194"/>
      <c r="I76" s="194"/>
      <c r="J76" s="194"/>
      <c r="K76" s="194"/>
      <c r="L76" s="194"/>
      <c r="M76" s="192"/>
      <c r="N76" s="192"/>
      <c r="O76" s="109"/>
      <c r="P76" s="217"/>
    </row>
    <row r="77" spans="1:16" ht="15.75" customHeight="1" x14ac:dyDescent="0.25">
      <c r="A77" s="191"/>
      <c r="B77" s="184" t="s">
        <v>24</v>
      </c>
      <c r="C77" s="184"/>
      <c r="D77" s="184"/>
      <c r="E77" s="188"/>
      <c r="F77" s="188"/>
      <c r="G77" s="188"/>
      <c r="H77" s="188"/>
      <c r="I77" s="188"/>
      <c r="J77" s="188"/>
      <c r="K77" s="188"/>
      <c r="L77" s="188"/>
      <c r="M77" s="188"/>
      <c r="N77" s="188"/>
      <c r="O77" s="109"/>
      <c r="P77" s="217"/>
    </row>
    <row r="78" spans="1:16" ht="15" customHeight="1" x14ac:dyDescent="0.25">
      <c r="A78" s="200">
        <v>111</v>
      </c>
      <c r="B78" s="201" t="s">
        <v>25</v>
      </c>
      <c r="C78" s="310" t="s">
        <v>25</v>
      </c>
      <c r="D78" s="197" t="b">
        <f t="shared" ref="D78:D99" si="9">C78=B78</f>
        <v>1</v>
      </c>
      <c r="E78" s="71">
        <v>98000</v>
      </c>
      <c r="F78" s="202">
        <v>108403.74</v>
      </c>
      <c r="G78" s="71">
        <v>98000</v>
      </c>
      <c r="H78" s="202">
        <v>119555.35</v>
      </c>
      <c r="I78" s="202">
        <v>98000</v>
      </c>
      <c r="J78" s="202">
        <v>114620.73</v>
      </c>
      <c r="K78" s="71">
        <v>98000</v>
      </c>
      <c r="L78" s="202">
        <v>110433.58</v>
      </c>
      <c r="M78" s="202">
        <f t="shared" ref="M78:N99" si="10">+E78+G78+I78+K78</f>
        <v>392000</v>
      </c>
      <c r="N78" s="202">
        <f t="shared" si="10"/>
        <v>453013.4</v>
      </c>
      <c r="O78" s="218">
        <f t="shared" ref="O78:P93" si="11">+M78+M24</f>
        <v>686000</v>
      </c>
      <c r="P78" s="219">
        <f t="shared" si="11"/>
        <v>662378.10000000009</v>
      </c>
    </row>
    <row r="79" spans="1:16" ht="15" customHeight="1" x14ac:dyDescent="0.25">
      <c r="A79" s="200">
        <v>113</v>
      </c>
      <c r="B79" s="201" t="s">
        <v>69</v>
      </c>
      <c r="C79" s="310" t="s">
        <v>69</v>
      </c>
      <c r="D79" s="197" t="b">
        <f t="shared" si="9"/>
        <v>1</v>
      </c>
      <c r="E79" s="71">
        <v>11595</v>
      </c>
      <c r="F79" s="202">
        <v>11434.41</v>
      </c>
      <c r="G79" s="71">
        <v>11595</v>
      </c>
      <c r="H79" s="202">
        <v>8432.36</v>
      </c>
      <c r="I79" s="202">
        <v>11595</v>
      </c>
      <c r="J79" s="202">
        <v>11346.78</v>
      </c>
      <c r="K79" s="71">
        <v>11595</v>
      </c>
      <c r="L79" s="202">
        <v>14206.34</v>
      </c>
      <c r="M79" s="202">
        <f t="shared" si="10"/>
        <v>46380</v>
      </c>
      <c r="N79" s="202">
        <f t="shared" si="10"/>
        <v>45419.89</v>
      </c>
      <c r="O79" s="218">
        <f t="shared" si="11"/>
        <v>81165</v>
      </c>
      <c r="P79" s="219">
        <f t="shared" si="11"/>
        <v>80105.570000000007</v>
      </c>
    </row>
    <row r="80" spans="1:16" ht="15" customHeight="1" x14ac:dyDescent="0.25">
      <c r="A80" s="200">
        <v>122</v>
      </c>
      <c r="B80" s="201" t="s">
        <v>27</v>
      </c>
      <c r="C80" s="310" t="s">
        <v>27</v>
      </c>
      <c r="D80" s="197" t="b">
        <f t="shared" si="9"/>
        <v>1</v>
      </c>
      <c r="E80" s="71">
        <v>8510.25</v>
      </c>
      <c r="F80" s="202">
        <v>40582</v>
      </c>
      <c r="G80" s="71">
        <v>8510.25</v>
      </c>
      <c r="H80" s="202">
        <v>2851.5</v>
      </c>
      <c r="I80" s="202">
        <v>8510.25</v>
      </c>
      <c r="J80" s="202">
        <v>31822.6</v>
      </c>
      <c r="K80" s="71">
        <v>8510.26</v>
      </c>
      <c r="L80" s="202">
        <v>1131</v>
      </c>
      <c r="M80" s="202">
        <f t="shared" si="10"/>
        <v>34041.01</v>
      </c>
      <c r="N80" s="202">
        <f t="shared" si="10"/>
        <v>76387.100000000006</v>
      </c>
      <c r="O80" s="218">
        <f t="shared" si="11"/>
        <v>51061.51</v>
      </c>
      <c r="P80" s="219">
        <f t="shared" si="11"/>
        <v>76387.100000000006</v>
      </c>
    </row>
    <row r="81" spans="1:16" ht="15" customHeight="1" x14ac:dyDescent="0.25">
      <c r="A81" s="200">
        <v>163</v>
      </c>
      <c r="B81" s="197" t="s">
        <v>28</v>
      </c>
      <c r="C81" s="310" t="s">
        <v>28</v>
      </c>
      <c r="D81" s="197" t="b">
        <f t="shared" si="9"/>
        <v>1</v>
      </c>
      <c r="E81" s="71">
        <f>40000+199634</f>
        <v>239634</v>
      </c>
      <c r="F81" s="202">
        <v>92068.87</v>
      </c>
      <c r="G81" s="71">
        <v>58400</v>
      </c>
      <c r="H81" s="202">
        <v>45230.13</v>
      </c>
      <c r="I81" s="202">
        <f>40000+175207</f>
        <v>215207</v>
      </c>
      <c r="J81" s="202">
        <v>94936.5</v>
      </c>
      <c r="K81" s="71">
        <v>40000</v>
      </c>
      <c r="L81" s="202">
        <v>27395</v>
      </c>
      <c r="M81" s="202">
        <f t="shared" si="10"/>
        <v>553241</v>
      </c>
      <c r="N81" s="202">
        <f t="shared" si="10"/>
        <v>259630.5</v>
      </c>
      <c r="O81" s="218">
        <f t="shared" si="11"/>
        <v>861898</v>
      </c>
      <c r="P81" s="219">
        <f t="shared" si="11"/>
        <v>290680.5</v>
      </c>
    </row>
    <row r="82" spans="1:16" ht="15" customHeight="1" x14ac:dyDescent="0.25">
      <c r="A82" s="200">
        <v>169</v>
      </c>
      <c r="B82" s="197" t="s">
        <v>70</v>
      </c>
      <c r="C82" s="310" t="s">
        <v>70</v>
      </c>
      <c r="D82" s="197" t="b">
        <f t="shared" si="9"/>
        <v>1</v>
      </c>
      <c r="E82" s="71">
        <v>13815</v>
      </c>
      <c r="F82" s="202">
        <v>0</v>
      </c>
      <c r="G82" s="71">
        <v>0</v>
      </c>
      <c r="H82" s="202">
        <v>4850</v>
      </c>
      <c r="I82" s="202">
        <v>0</v>
      </c>
      <c r="J82" s="202">
        <v>5276</v>
      </c>
      <c r="K82" s="71">
        <v>0</v>
      </c>
      <c r="L82" s="202">
        <v>5000</v>
      </c>
      <c r="M82" s="202">
        <f t="shared" si="10"/>
        <v>13815</v>
      </c>
      <c r="N82" s="202">
        <f t="shared" si="10"/>
        <v>15126</v>
      </c>
      <c r="O82" s="218">
        <f t="shared" si="11"/>
        <v>33815</v>
      </c>
      <c r="P82" s="219">
        <f t="shared" si="11"/>
        <v>15126</v>
      </c>
    </row>
    <row r="83" spans="1:16" ht="15" customHeight="1" x14ac:dyDescent="0.25">
      <c r="A83" s="200">
        <v>171</v>
      </c>
      <c r="B83" s="197" t="s">
        <v>71</v>
      </c>
      <c r="C83" s="310" t="s">
        <v>71</v>
      </c>
      <c r="D83" s="197" t="b">
        <f t="shared" si="9"/>
        <v>1</v>
      </c>
      <c r="E83" s="71">
        <v>0</v>
      </c>
      <c r="F83" s="202">
        <v>7400</v>
      </c>
      <c r="G83" s="71">
        <v>0</v>
      </c>
      <c r="H83" s="202">
        <v>1200</v>
      </c>
      <c r="I83" s="202">
        <v>6510</v>
      </c>
      <c r="J83" s="202">
        <v>1200</v>
      </c>
      <c r="K83" s="71">
        <v>0</v>
      </c>
      <c r="L83" s="202">
        <v>1200</v>
      </c>
      <c r="M83" s="202">
        <f t="shared" si="10"/>
        <v>6510</v>
      </c>
      <c r="N83" s="202">
        <f t="shared" si="10"/>
        <v>11000</v>
      </c>
      <c r="O83" s="218">
        <f t="shared" si="11"/>
        <v>39320</v>
      </c>
      <c r="P83" s="219">
        <f t="shared" si="11"/>
        <v>12200</v>
      </c>
    </row>
    <row r="84" spans="1:16" ht="15" customHeight="1" x14ac:dyDescent="0.25">
      <c r="A84" s="200">
        <v>174</v>
      </c>
      <c r="B84" s="197" t="s">
        <v>31</v>
      </c>
      <c r="C84" s="310" t="s">
        <v>31</v>
      </c>
      <c r="D84" s="197" t="b">
        <f t="shared" si="9"/>
        <v>1</v>
      </c>
      <c r="E84" s="71">
        <f>28390+2000</f>
        <v>30390</v>
      </c>
      <c r="F84" s="202">
        <v>3185</v>
      </c>
      <c r="G84" s="71">
        <v>6765</v>
      </c>
      <c r="H84" s="202">
        <v>4535</v>
      </c>
      <c r="I84" s="202">
        <v>6765</v>
      </c>
      <c r="J84" s="202">
        <v>4535</v>
      </c>
      <c r="K84" s="71">
        <v>6765</v>
      </c>
      <c r="L84" s="202">
        <v>4535</v>
      </c>
      <c r="M84" s="202">
        <f t="shared" si="10"/>
        <v>50685</v>
      </c>
      <c r="N84" s="202">
        <f t="shared" si="10"/>
        <v>16790</v>
      </c>
      <c r="O84" s="218">
        <f t="shared" si="11"/>
        <v>70895</v>
      </c>
      <c r="P84" s="219">
        <f t="shared" si="11"/>
        <v>29045</v>
      </c>
    </row>
    <row r="85" spans="1:16" ht="15" customHeight="1" x14ac:dyDescent="0.25">
      <c r="A85" s="200">
        <v>182</v>
      </c>
      <c r="B85" s="197" t="s">
        <v>32</v>
      </c>
      <c r="C85" s="310" t="s">
        <v>32</v>
      </c>
      <c r="D85" s="197" t="b">
        <f t="shared" si="9"/>
        <v>1</v>
      </c>
      <c r="E85" s="71">
        <v>51600</v>
      </c>
      <c r="F85" s="202">
        <v>60500</v>
      </c>
      <c r="G85" s="71">
        <v>18600</v>
      </c>
      <c r="H85" s="202">
        <v>106500</v>
      </c>
      <c r="I85" s="202">
        <v>18600</v>
      </c>
      <c r="J85" s="202">
        <v>61100</v>
      </c>
      <c r="K85" s="71">
        <v>18600</v>
      </c>
      <c r="L85" s="202">
        <v>31000</v>
      </c>
      <c r="M85" s="202">
        <f t="shared" si="10"/>
        <v>107400</v>
      </c>
      <c r="N85" s="202">
        <f t="shared" si="10"/>
        <v>259100</v>
      </c>
      <c r="O85" s="218">
        <f t="shared" si="11"/>
        <v>406400</v>
      </c>
      <c r="P85" s="219">
        <f t="shared" si="11"/>
        <v>468400</v>
      </c>
    </row>
    <row r="86" spans="1:16" ht="15" customHeight="1" x14ac:dyDescent="0.25">
      <c r="A86" s="200">
        <v>197</v>
      </c>
      <c r="B86" s="201" t="s">
        <v>33</v>
      </c>
      <c r="C86" s="310" t="s">
        <v>33</v>
      </c>
      <c r="D86" s="197" t="b">
        <f t="shared" si="9"/>
        <v>1</v>
      </c>
      <c r="E86" s="71">
        <v>65000</v>
      </c>
      <c r="F86" s="202">
        <v>52000</v>
      </c>
      <c r="G86" s="71">
        <v>65000</v>
      </c>
      <c r="H86" s="202">
        <v>52000</v>
      </c>
      <c r="I86" s="202">
        <v>65000</v>
      </c>
      <c r="J86" s="202">
        <v>52000</v>
      </c>
      <c r="K86" s="71">
        <v>65000</v>
      </c>
      <c r="L86" s="202">
        <v>52000</v>
      </c>
      <c r="M86" s="202">
        <f t="shared" si="10"/>
        <v>260000</v>
      </c>
      <c r="N86" s="202">
        <f t="shared" si="10"/>
        <v>208000</v>
      </c>
      <c r="O86" s="218">
        <f t="shared" si="11"/>
        <v>390000</v>
      </c>
      <c r="P86" s="219">
        <f t="shared" si="11"/>
        <v>260000</v>
      </c>
    </row>
    <row r="87" spans="1:16" ht="15" customHeight="1" x14ac:dyDescent="0.25">
      <c r="A87" s="200">
        <v>199</v>
      </c>
      <c r="B87" s="201" t="s">
        <v>34</v>
      </c>
      <c r="C87" s="310" t="s">
        <v>34</v>
      </c>
      <c r="D87" s="197" t="b">
        <f t="shared" si="9"/>
        <v>1</v>
      </c>
      <c r="E87" s="71">
        <v>59158</v>
      </c>
      <c r="F87" s="220">
        <v>59162.82</v>
      </c>
      <c r="G87" s="71">
        <v>51208.2</v>
      </c>
      <c r="H87" s="220">
        <v>64972.52</v>
      </c>
      <c r="I87" s="202">
        <v>102358</v>
      </c>
      <c r="J87" s="220">
        <v>41487.82</v>
      </c>
      <c r="K87" s="71">
        <v>49158</v>
      </c>
      <c r="L87" s="220">
        <v>87720.12</v>
      </c>
      <c r="M87" s="220">
        <f t="shared" si="10"/>
        <v>261882.2</v>
      </c>
      <c r="N87" s="220">
        <f t="shared" si="10"/>
        <v>253343.28</v>
      </c>
      <c r="O87" s="218">
        <f t="shared" si="11"/>
        <v>486506.6</v>
      </c>
      <c r="P87" s="219">
        <f t="shared" si="11"/>
        <v>379210.08</v>
      </c>
    </row>
    <row r="88" spans="1:16" ht="15" customHeight="1" x14ac:dyDescent="0.25">
      <c r="A88" s="200">
        <v>261</v>
      </c>
      <c r="B88" s="197" t="s">
        <v>37</v>
      </c>
      <c r="C88" s="310" t="s">
        <v>37</v>
      </c>
      <c r="D88" s="197" t="b">
        <f t="shared" si="9"/>
        <v>1</v>
      </c>
      <c r="E88" s="71">
        <v>112906.11</v>
      </c>
      <c r="F88" s="202">
        <v>68095.06</v>
      </c>
      <c r="G88" s="71">
        <v>112906.11</v>
      </c>
      <c r="H88" s="202">
        <v>81627.59</v>
      </c>
      <c r="I88" s="202">
        <v>112906.11</v>
      </c>
      <c r="J88" s="202">
        <v>68384.59</v>
      </c>
      <c r="K88" s="71">
        <v>112906.11</v>
      </c>
      <c r="L88" s="202">
        <v>86430.59</v>
      </c>
      <c r="M88" s="202">
        <f t="shared" si="10"/>
        <v>451624.44</v>
      </c>
      <c r="N88" s="202">
        <f t="shared" si="10"/>
        <v>304537.82999999996</v>
      </c>
      <c r="O88" s="218">
        <f t="shared" si="11"/>
        <v>677436.64</v>
      </c>
      <c r="P88" s="219">
        <f t="shared" si="11"/>
        <v>420824.05999999994</v>
      </c>
    </row>
    <row r="89" spans="1:16" ht="15" customHeight="1" x14ac:dyDescent="0.25">
      <c r="A89" s="200">
        <v>262</v>
      </c>
      <c r="B89" s="197" t="s">
        <v>38</v>
      </c>
      <c r="C89" s="310" t="s">
        <v>38</v>
      </c>
      <c r="D89" s="197" t="b">
        <f t="shared" si="9"/>
        <v>1</v>
      </c>
      <c r="E89" s="71">
        <v>1200</v>
      </c>
      <c r="F89" s="202">
        <v>0</v>
      </c>
      <c r="G89" s="71">
        <v>1200</v>
      </c>
      <c r="H89" s="202">
        <v>0</v>
      </c>
      <c r="I89" s="202">
        <v>1200</v>
      </c>
      <c r="J89" s="202">
        <v>7222.5</v>
      </c>
      <c r="K89" s="71">
        <v>1200</v>
      </c>
      <c r="L89" s="202">
        <v>0</v>
      </c>
      <c r="M89" s="202">
        <f t="shared" si="10"/>
        <v>4800</v>
      </c>
      <c r="N89" s="202">
        <f t="shared" si="10"/>
        <v>7222.5</v>
      </c>
      <c r="O89" s="218">
        <f t="shared" si="11"/>
        <v>7200</v>
      </c>
      <c r="P89" s="219">
        <f t="shared" si="11"/>
        <v>7222.5</v>
      </c>
    </row>
    <row r="90" spans="1:16" ht="15" customHeight="1" x14ac:dyDescent="0.25">
      <c r="A90" s="200">
        <v>266</v>
      </c>
      <c r="B90" s="197" t="s">
        <v>39</v>
      </c>
      <c r="C90" s="310" t="s">
        <v>39</v>
      </c>
      <c r="D90" s="197" t="b">
        <f t="shared" si="9"/>
        <v>1</v>
      </c>
      <c r="E90" s="71">
        <v>175013.55</v>
      </c>
      <c r="F90" s="202">
        <v>92631</v>
      </c>
      <c r="G90" s="71">
        <v>175013.55</v>
      </c>
      <c r="H90" s="202">
        <v>668640</v>
      </c>
      <c r="I90" s="202">
        <v>175013.55</v>
      </c>
      <c r="J90" s="202">
        <v>0</v>
      </c>
      <c r="K90" s="71">
        <v>175013.54</v>
      </c>
      <c r="L90" s="202">
        <v>691681.98</v>
      </c>
      <c r="M90" s="202">
        <f t="shared" si="10"/>
        <v>700054.19</v>
      </c>
      <c r="N90" s="202">
        <f t="shared" si="10"/>
        <v>1452952.98</v>
      </c>
      <c r="O90" s="218">
        <f t="shared" si="11"/>
        <v>1050081.29</v>
      </c>
      <c r="P90" s="219">
        <f t="shared" si="11"/>
        <v>1505500.48</v>
      </c>
    </row>
    <row r="91" spans="1:16" ht="15" customHeight="1" x14ac:dyDescent="0.25">
      <c r="A91" s="200">
        <v>267</v>
      </c>
      <c r="B91" s="197" t="s">
        <v>40</v>
      </c>
      <c r="C91" s="310" t="s">
        <v>40</v>
      </c>
      <c r="D91" s="197" t="b">
        <f t="shared" si="9"/>
        <v>1</v>
      </c>
      <c r="E91" s="71">
        <v>2000</v>
      </c>
      <c r="F91" s="202">
        <v>0</v>
      </c>
      <c r="G91" s="71">
        <v>2000</v>
      </c>
      <c r="H91" s="202">
        <v>0</v>
      </c>
      <c r="I91" s="202">
        <v>2000</v>
      </c>
      <c r="J91" s="202">
        <v>0</v>
      </c>
      <c r="K91" s="71">
        <v>2000</v>
      </c>
      <c r="L91" s="202">
        <v>0</v>
      </c>
      <c r="M91" s="202">
        <f t="shared" si="10"/>
        <v>8000</v>
      </c>
      <c r="N91" s="202">
        <f t="shared" si="10"/>
        <v>0</v>
      </c>
      <c r="O91" s="218">
        <f t="shared" si="11"/>
        <v>12000</v>
      </c>
      <c r="P91" s="219">
        <f t="shared" si="11"/>
        <v>0</v>
      </c>
    </row>
    <row r="92" spans="1:16" ht="15" customHeight="1" x14ac:dyDescent="0.25">
      <c r="A92" s="200">
        <v>268</v>
      </c>
      <c r="B92" s="197" t="s">
        <v>41</v>
      </c>
      <c r="C92" s="310" t="s">
        <v>41</v>
      </c>
      <c r="D92" s="197" t="b">
        <f t="shared" si="9"/>
        <v>1</v>
      </c>
      <c r="E92" s="71">
        <v>17555.400000000001</v>
      </c>
      <c r="F92" s="202">
        <v>0</v>
      </c>
      <c r="G92" s="71">
        <v>17555.400000000001</v>
      </c>
      <c r="H92" s="202">
        <v>0</v>
      </c>
      <c r="I92" s="202">
        <v>17555.400000000001</v>
      </c>
      <c r="J92" s="202">
        <v>0</v>
      </c>
      <c r="K92" s="71">
        <v>17555.400000000001</v>
      </c>
      <c r="L92" s="202">
        <v>14685</v>
      </c>
      <c r="M92" s="202">
        <f t="shared" si="10"/>
        <v>70221.600000000006</v>
      </c>
      <c r="N92" s="202">
        <f t="shared" si="10"/>
        <v>14685</v>
      </c>
      <c r="O92" s="218">
        <f t="shared" si="11"/>
        <v>105332.40000000001</v>
      </c>
      <c r="P92" s="219">
        <f t="shared" si="11"/>
        <v>98521.75</v>
      </c>
    </row>
    <row r="93" spans="1:16" ht="15" customHeight="1" x14ac:dyDescent="0.25">
      <c r="A93" s="200">
        <v>269</v>
      </c>
      <c r="B93" s="197" t="s">
        <v>42</v>
      </c>
      <c r="C93" s="310" t="s">
        <v>42</v>
      </c>
      <c r="D93" s="197" t="b">
        <f t="shared" si="9"/>
        <v>1</v>
      </c>
      <c r="E93" s="71">
        <v>1000</v>
      </c>
      <c r="F93" s="202">
        <v>0</v>
      </c>
      <c r="G93" s="71">
        <v>1000</v>
      </c>
      <c r="H93" s="202">
        <v>0</v>
      </c>
      <c r="I93" s="202">
        <v>1000</v>
      </c>
      <c r="J93" s="202">
        <v>0</v>
      </c>
      <c r="K93" s="71">
        <v>1000</v>
      </c>
      <c r="L93" s="202">
        <v>0</v>
      </c>
      <c r="M93" s="202">
        <f t="shared" si="10"/>
        <v>4000</v>
      </c>
      <c r="N93" s="202">
        <f t="shared" si="10"/>
        <v>0</v>
      </c>
      <c r="O93" s="218">
        <f t="shared" si="11"/>
        <v>6000</v>
      </c>
      <c r="P93" s="219">
        <f t="shared" si="11"/>
        <v>0</v>
      </c>
    </row>
    <row r="94" spans="1:16" ht="15" customHeight="1" x14ac:dyDescent="0.25">
      <c r="A94" s="200">
        <v>292</v>
      </c>
      <c r="B94" s="197" t="s">
        <v>44</v>
      </c>
      <c r="C94" s="310" t="s">
        <v>44</v>
      </c>
      <c r="D94" s="197" t="b">
        <f t="shared" si="9"/>
        <v>1</v>
      </c>
      <c r="E94" s="71">
        <v>42390.559999999998</v>
      </c>
      <c r="F94" s="202">
        <v>0</v>
      </c>
      <c r="G94" s="71">
        <v>0</v>
      </c>
      <c r="H94" s="202">
        <v>8446.5499999999993</v>
      </c>
      <c r="I94" s="202">
        <v>24427.57</v>
      </c>
      <c r="J94" s="202">
        <v>0</v>
      </c>
      <c r="K94" s="71">
        <v>24427.57</v>
      </c>
      <c r="L94" s="202">
        <v>0</v>
      </c>
      <c r="M94" s="202">
        <f t="shared" si="10"/>
        <v>91245.700000000012</v>
      </c>
      <c r="N94" s="202">
        <f t="shared" si="10"/>
        <v>8446.5499999999993</v>
      </c>
      <c r="O94" s="218">
        <f t="shared" ref="O94:P99" si="12">+M94+M40</f>
        <v>133636.26</v>
      </c>
      <c r="P94" s="219">
        <f t="shared" si="12"/>
        <v>49883.55</v>
      </c>
    </row>
    <row r="95" spans="1:16" ht="15" customHeight="1" x14ac:dyDescent="0.25">
      <c r="A95" s="200">
        <v>295</v>
      </c>
      <c r="B95" s="197" t="s">
        <v>45</v>
      </c>
      <c r="C95" s="310" t="s">
        <v>45</v>
      </c>
      <c r="D95" s="197" t="b">
        <f t="shared" si="9"/>
        <v>1</v>
      </c>
      <c r="E95" s="71">
        <v>2080137.74</v>
      </c>
      <c r="F95" s="202">
        <v>2935332.32</v>
      </c>
      <c r="G95" s="71">
        <v>2080137.74</v>
      </c>
      <c r="H95" s="202">
        <v>2975878.2</v>
      </c>
      <c r="I95" s="202">
        <v>2080137.74</v>
      </c>
      <c r="J95" s="202">
        <v>2648926.5</v>
      </c>
      <c r="K95" s="71">
        <v>2080137.74</v>
      </c>
      <c r="L95" s="202">
        <v>1441322.78</v>
      </c>
      <c r="M95" s="202">
        <f t="shared" si="10"/>
        <v>8320550.96</v>
      </c>
      <c r="N95" s="202">
        <f t="shared" si="10"/>
        <v>10001459.799999999</v>
      </c>
      <c r="O95" s="218">
        <f t="shared" si="12"/>
        <v>12480826.439999999</v>
      </c>
      <c r="P95" s="219">
        <f t="shared" si="12"/>
        <v>11683915.68</v>
      </c>
    </row>
    <row r="96" spans="1:16" ht="15" customHeight="1" x14ac:dyDescent="0.25">
      <c r="A96" s="200">
        <v>297</v>
      </c>
      <c r="B96" s="201" t="s">
        <v>46</v>
      </c>
      <c r="C96" s="310" t="s">
        <v>46</v>
      </c>
      <c r="D96" s="197" t="b">
        <f t="shared" si="9"/>
        <v>1</v>
      </c>
      <c r="E96" s="71">
        <v>1000</v>
      </c>
      <c r="F96" s="202">
        <v>16622.099999999999</v>
      </c>
      <c r="G96" s="71">
        <v>1000</v>
      </c>
      <c r="H96" s="202">
        <v>0</v>
      </c>
      <c r="I96" s="202">
        <v>1000</v>
      </c>
      <c r="J96" s="202">
        <v>0</v>
      </c>
      <c r="K96" s="71">
        <v>1000</v>
      </c>
      <c r="L96" s="202">
        <v>0</v>
      </c>
      <c r="M96" s="202">
        <f t="shared" si="10"/>
        <v>4000</v>
      </c>
      <c r="N96" s="202">
        <f t="shared" si="10"/>
        <v>16622.099999999999</v>
      </c>
      <c r="O96" s="218">
        <f t="shared" si="12"/>
        <v>22731.62</v>
      </c>
      <c r="P96" s="219">
        <f t="shared" si="12"/>
        <v>21727.1</v>
      </c>
    </row>
    <row r="97" spans="1:16" ht="15" customHeight="1" x14ac:dyDescent="0.25">
      <c r="A97" s="200">
        <v>298</v>
      </c>
      <c r="B97" s="201" t="s">
        <v>47</v>
      </c>
      <c r="C97" s="310" t="s">
        <v>47</v>
      </c>
      <c r="D97" s="197" t="b">
        <f t="shared" si="9"/>
        <v>1</v>
      </c>
      <c r="E97" s="71">
        <v>50000</v>
      </c>
      <c r="F97" s="202">
        <v>4550</v>
      </c>
      <c r="G97" s="71">
        <v>50000</v>
      </c>
      <c r="H97" s="202">
        <v>152192.29</v>
      </c>
      <c r="I97" s="202">
        <v>50000</v>
      </c>
      <c r="J97" s="202">
        <v>11180</v>
      </c>
      <c r="K97" s="71">
        <v>50000</v>
      </c>
      <c r="L97" s="202">
        <v>3533.33</v>
      </c>
      <c r="M97" s="202">
        <f t="shared" si="10"/>
        <v>200000</v>
      </c>
      <c r="N97" s="202">
        <f t="shared" si="10"/>
        <v>171455.62</v>
      </c>
      <c r="O97" s="218">
        <f t="shared" si="12"/>
        <v>300000</v>
      </c>
      <c r="P97" s="219">
        <f t="shared" si="12"/>
        <v>236120.62</v>
      </c>
    </row>
    <row r="98" spans="1:16" ht="15" customHeight="1" x14ac:dyDescent="0.25">
      <c r="A98" s="200">
        <v>299</v>
      </c>
      <c r="B98" s="201" t="s">
        <v>48</v>
      </c>
      <c r="C98" s="310" t="s">
        <v>48</v>
      </c>
      <c r="D98" s="197" t="b">
        <f t="shared" si="9"/>
        <v>1</v>
      </c>
      <c r="E98" s="71">
        <v>40000</v>
      </c>
      <c r="F98" s="220">
        <v>4533</v>
      </c>
      <c r="G98" s="71">
        <v>40000</v>
      </c>
      <c r="H98" s="220">
        <v>2992.5</v>
      </c>
      <c r="I98" s="202">
        <v>40000</v>
      </c>
      <c r="J98" s="220">
        <v>35589</v>
      </c>
      <c r="K98" s="71">
        <v>40000</v>
      </c>
      <c r="L98" s="220">
        <v>41736</v>
      </c>
      <c r="M98" s="202">
        <f t="shared" si="10"/>
        <v>160000</v>
      </c>
      <c r="N98" s="202">
        <f t="shared" si="10"/>
        <v>84850.5</v>
      </c>
      <c r="O98" s="218">
        <f t="shared" si="12"/>
        <v>240000</v>
      </c>
      <c r="P98" s="219">
        <f t="shared" si="12"/>
        <v>147175.5</v>
      </c>
    </row>
    <row r="99" spans="1:16" ht="15.75" customHeight="1" thickBot="1" x14ac:dyDescent="0.3">
      <c r="A99" s="221">
        <v>323</v>
      </c>
      <c r="B99" s="222" t="s">
        <v>49</v>
      </c>
      <c r="C99" s="311" t="s">
        <v>49</v>
      </c>
      <c r="D99" s="197" t="b">
        <f t="shared" si="9"/>
        <v>1</v>
      </c>
      <c r="E99" s="72">
        <v>415000</v>
      </c>
      <c r="F99" s="206">
        <v>0</v>
      </c>
      <c r="G99" s="72">
        <v>35778.32</v>
      </c>
      <c r="H99" s="206">
        <v>0</v>
      </c>
      <c r="I99" s="206">
        <v>400000</v>
      </c>
      <c r="J99" s="206">
        <v>0</v>
      </c>
      <c r="K99" s="72">
        <v>0</v>
      </c>
      <c r="L99" s="206">
        <v>0</v>
      </c>
      <c r="M99" s="206">
        <f t="shared" si="10"/>
        <v>850778.32000000007</v>
      </c>
      <c r="N99" s="206">
        <f t="shared" si="10"/>
        <v>0</v>
      </c>
      <c r="O99" s="223">
        <f t="shared" si="12"/>
        <v>850778.32000000007</v>
      </c>
      <c r="P99" s="224">
        <f t="shared" si="12"/>
        <v>0</v>
      </c>
    </row>
    <row r="100" spans="1:16" ht="16.5" customHeight="1" thickBot="1" x14ac:dyDescent="0.3">
      <c r="A100" s="208"/>
      <c r="B100" s="209" t="s">
        <v>72</v>
      </c>
      <c r="C100" s="209"/>
      <c r="D100" s="209"/>
      <c r="E100" s="210">
        <f t="shared" ref="E100:N100" si="13">SUM(E78:E99)</f>
        <v>3515905.61</v>
      </c>
      <c r="F100" s="210">
        <f t="shared" si="13"/>
        <v>3556500.32</v>
      </c>
      <c r="G100" s="210">
        <f t="shared" si="13"/>
        <v>2834669.57</v>
      </c>
      <c r="H100" s="210">
        <f t="shared" si="13"/>
        <v>4299903.99</v>
      </c>
      <c r="I100" s="210">
        <f t="shared" si="13"/>
        <v>3437785.62</v>
      </c>
      <c r="J100" s="210">
        <f t="shared" si="13"/>
        <v>3189628.02</v>
      </c>
      <c r="K100" s="210">
        <f t="shared" si="13"/>
        <v>2802868.62</v>
      </c>
      <c r="L100" s="210">
        <f t="shared" si="13"/>
        <v>2614010.7199999997</v>
      </c>
      <c r="M100" s="210">
        <f t="shared" si="13"/>
        <v>12591229.42</v>
      </c>
      <c r="N100" s="210">
        <f t="shared" si="13"/>
        <v>13660043.049999997</v>
      </c>
      <c r="O100" s="225">
        <f>SUM(O78:O99)</f>
        <v>18993084.080000002</v>
      </c>
      <c r="P100" s="226">
        <f>SUM(P78:P99)</f>
        <v>16444423.59</v>
      </c>
    </row>
    <row r="101" spans="1:16" ht="16.5" customHeight="1" thickBot="1" x14ac:dyDescent="0.3">
      <c r="A101" s="212"/>
      <c r="B101" s="209" t="s">
        <v>73</v>
      </c>
      <c r="C101" s="209"/>
      <c r="D101" s="209"/>
      <c r="E101" s="210">
        <f t="shared" ref="E101:P101" si="14">+E100+E75</f>
        <v>7122439.6999999993</v>
      </c>
      <c r="F101" s="210">
        <f t="shared" si="14"/>
        <v>7212193.46</v>
      </c>
      <c r="G101" s="210">
        <f t="shared" si="14"/>
        <v>6441203.6600000001</v>
      </c>
      <c r="H101" s="210">
        <f t="shared" si="14"/>
        <v>7962641.0899999999</v>
      </c>
      <c r="I101" s="210">
        <f t="shared" si="14"/>
        <v>10084171.960000001</v>
      </c>
      <c r="J101" s="210">
        <f t="shared" si="14"/>
        <v>9834378.4299999997</v>
      </c>
      <c r="K101" s="210">
        <f t="shared" si="14"/>
        <v>6409402.71</v>
      </c>
      <c r="L101" s="210">
        <f t="shared" si="14"/>
        <v>6241020.9400000004</v>
      </c>
      <c r="M101" s="210">
        <f t="shared" si="14"/>
        <v>30057218.030000001</v>
      </c>
      <c r="N101" s="210">
        <f t="shared" si="14"/>
        <v>31250233.919999994</v>
      </c>
      <c r="O101" s="433">
        <f t="shared" si="14"/>
        <v>50885209.049999997</v>
      </c>
      <c r="P101" s="434">
        <f t="shared" si="14"/>
        <v>48596967.5</v>
      </c>
    </row>
    <row r="102" spans="1:16" ht="15" customHeight="1" x14ac:dyDescent="0.25">
      <c r="A102" s="74"/>
      <c r="B102" s="74"/>
      <c r="C102" s="74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</row>
    <row r="103" spans="1:16" ht="15" customHeight="1" x14ac:dyDescent="0.25">
      <c r="A103" s="74"/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84"/>
    </row>
    <row r="104" spans="1:16" ht="15" customHeight="1" x14ac:dyDescent="0.25">
      <c r="A104" s="74"/>
      <c r="B104" s="74"/>
      <c r="C104" s="74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</row>
    <row r="105" spans="1:16" ht="15" hidden="1" customHeight="1" x14ac:dyDescent="0.25">
      <c r="A105" s="74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</row>
    <row r="106" spans="1:16" ht="15" hidden="1" customHeight="1" x14ac:dyDescent="0.25">
      <c r="A106" s="74"/>
      <c r="B106" s="74"/>
      <c r="C106" s="74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</row>
    <row r="107" spans="1:16" ht="15" hidden="1" customHeight="1" x14ac:dyDescent="0.25">
      <c r="A107" s="74"/>
      <c r="B107" s="74"/>
      <c r="C107" s="74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</row>
    <row r="108" spans="1:16" ht="15" hidden="1" customHeight="1" x14ac:dyDescent="0.25">
      <c r="A108" s="74"/>
      <c r="B108" s="74"/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</row>
    <row r="109" spans="1:16" ht="15" hidden="1" customHeight="1" x14ac:dyDescent="0.25">
      <c r="A109" s="74"/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</row>
    <row r="110" spans="1:16" ht="15" hidden="1" customHeight="1" x14ac:dyDescent="0.25">
      <c r="A110" s="74"/>
      <c r="B110" s="74"/>
      <c r="C110" s="74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</row>
    <row r="111" spans="1:16" ht="15" hidden="1" customHeight="1" x14ac:dyDescent="0.25">
      <c r="A111" s="74"/>
      <c r="B111" s="74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</row>
    <row r="112" spans="1:16" ht="15" hidden="1" customHeight="1" x14ac:dyDescent="0.25">
      <c r="A112" s="74"/>
      <c r="B112" s="74"/>
      <c r="C112" s="74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</row>
    <row r="113" spans="1:16" ht="15" hidden="1" customHeight="1" x14ac:dyDescent="0.25">
      <c r="A113" s="74"/>
      <c r="B113" s="74"/>
      <c r="C113" s="74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</row>
    <row r="114" spans="1:16" ht="15" hidden="1" customHeight="1" x14ac:dyDescent="0.25">
      <c r="A114" s="74"/>
      <c r="B114" s="74"/>
      <c r="C114" s="74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</row>
    <row r="115" spans="1:16" ht="15" hidden="1" customHeight="1" x14ac:dyDescent="0.25">
      <c r="A115" s="74"/>
      <c r="B115" s="74"/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</row>
    <row r="116" spans="1:16" ht="15" hidden="1" customHeight="1" x14ac:dyDescent="0.25">
      <c r="A116" s="74"/>
      <c r="B116" s="74"/>
      <c r="C116" s="74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</row>
    <row r="117" spans="1:16" ht="15" hidden="1" customHeight="1" x14ac:dyDescent="0.25">
      <c r="A117" s="74"/>
      <c r="B117" s="74"/>
      <c r="C117" s="74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</row>
    <row r="118" spans="1:16" ht="15" hidden="1" customHeight="1" x14ac:dyDescent="0.25">
      <c r="A118" s="74"/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</row>
    <row r="119" spans="1:16" ht="16.5" hidden="1" customHeight="1" thickBot="1" x14ac:dyDescent="0.3">
      <c r="A119" s="356" t="s">
        <v>175</v>
      </c>
      <c r="B119" s="356"/>
      <c r="C119" s="356"/>
      <c r="D119" s="356"/>
      <c r="E119" s="356"/>
      <c r="F119" s="356"/>
      <c r="G119" s="356"/>
      <c r="H119" s="356"/>
      <c r="I119" s="356"/>
      <c r="J119" s="356"/>
      <c r="K119" s="356"/>
      <c r="L119" s="356"/>
      <c r="M119" s="357"/>
      <c r="N119" s="357"/>
    </row>
    <row r="120" spans="1:16" ht="16.5" hidden="1" customHeight="1" thickBot="1" x14ac:dyDescent="0.3">
      <c r="A120" s="228" t="s">
        <v>62</v>
      </c>
      <c r="B120" s="229" t="s">
        <v>77</v>
      </c>
      <c r="C120" s="340"/>
      <c r="D120" s="340"/>
      <c r="E120" s="358" t="s">
        <v>78</v>
      </c>
      <c r="F120" s="359"/>
      <c r="G120" s="358" t="s">
        <v>79</v>
      </c>
      <c r="H120" s="359"/>
      <c r="I120" s="358" t="s">
        <v>80</v>
      </c>
      <c r="J120" s="359"/>
      <c r="K120" s="358" t="s">
        <v>81</v>
      </c>
      <c r="L120" s="360"/>
      <c r="M120" s="361" t="s">
        <v>64</v>
      </c>
      <c r="N120" s="362"/>
      <c r="O120" s="353" t="s">
        <v>176</v>
      </c>
      <c r="P120" s="354"/>
    </row>
    <row r="121" spans="1:16" ht="15.75" hidden="1" customHeight="1" x14ac:dyDescent="0.25">
      <c r="A121" s="183"/>
      <c r="B121" s="184"/>
      <c r="C121" s="307"/>
      <c r="D121" s="307"/>
      <c r="E121" s="215" t="s">
        <v>65</v>
      </c>
      <c r="F121" s="215" t="s">
        <v>16</v>
      </c>
      <c r="G121" s="215" t="s">
        <v>65</v>
      </c>
      <c r="H121" s="215" t="s">
        <v>16</v>
      </c>
      <c r="I121" s="215" t="s">
        <v>65</v>
      </c>
      <c r="J121" s="215" t="s">
        <v>16</v>
      </c>
      <c r="K121" s="215" t="s">
        <v>65</v>
      </c>
      <c r="L121" s="215" t="s">
        <v>16</v>
      </c>
      <c r="M121" s="185" t="s">
        <v>65</v>
      </c>
      <c r="N121" s="230" t="s">
        <v>16</v>
      </c>
      <c r="O121" s="231" t="s">
        <v>65</v>
      </c>
      <c r="P121" s="232" t="s">
        <v>16</v>
      </c>
    </row>
    <row r="122" spans="1:16" ht="15.75" hidden="1" customHeight="1" x14ac:dyDescent="0.25">
      <c r="A122" s="233" t="s">
        <v>21</v>
      </c>
      <c r="B122" s="184" t="s">
        <v>66</v>
      </c>
      <c r="C122" s="184"/>
      <c r="D122" s="184"/>
      <c r="E122" s="188"/>
      <c r="F122" s="188"/>
      <c r="G122" s="188"/>
      <c r="H122" s="188"/>
      <c r="I122" s="188"/>
      <c r="J122" s="188"/>
      <c r="K122" s="188"/>
      <c r="L122" s="188"/>
      <c r="M122" s="188"/>
      <c r="N122" s="234"/>
      <c r="O122" s="235"/>
      <c r="P122" s="236"/>
    </row>
    <row r="123" spans="1:16" ht="15.75" hidden="1" customHeight="1" x14ac:dyDescent="0.25">
      <c r="A123" s="233"/>
      <c r="B123" s="184" t="s">
        <v>67</v>
      </c>
      <c r="C123" s="184"/>
      <c r="D123" s="184"/>
      <c r="E123" s="188"/>
      <c r="F123" s="188"/>
      <c r="G123" s="188"/>
      <c r="H123" s="188"/>
      <c r="I123" s="188"/>
      <c r="J123" s="188"/>
      <c r="K123" s="188"/>
      <c r="L123" s="188"/>
      <c r="M123" s="188">
        <f t="shared" ref="M123:N125" si="15">+E123+G123+I123+K123</f>
        <v>0</v>
      </c>
      <c r="N123" s="234">
        <f t="shared" si="15"/>
        <v>0</v>
      </c>
      <c r="O123" s="237">
        <f>+M123+O72</f>
        <v>31892124.969999999</v>
      </c>
      <c r="P123" s="238">
        <f>+N123+P72</f>
        <v>25954619.339999996</v>
      </c>
    </row>
    <row r="124" spans="1:16" ht="15.75" hidden="1" customHeight="1" x14ac:dyDescent="0.25">
      <c r="A124" s="233"/>
      <c r="B124" s="184" t="s">
        <v>166</v>
      </c>
      <c r="C124" s="184"/>
      <c r="D124" s="184"/>
      <c r="E124" s="188"/>
      <c r="F124" s="188"/>
      <c r="G124" s="188"/>
      <c r="H124" s="188"/>
      <c r="I124" s="188"/>
      <c r="J124" s="188"/>
      <c r="K124" s="188"/>
      <c r="L124" s="188"/>
      <c r="M124" s="188">
        <f t="shared" si="15"/>
        <v>0</v>
      </c>
      <c r="N124" s="234">
        <f t="shared" si="15"/>
        <v>0</v>
      </c>
      <c r="O124" s="237">
        <f>+M124+O73</f>
        <v>0</v>
      </c>
      <c r="P124" s="238">
        <f>+N124+P73</f>
        <v>3022422.28</v>
      </c>
    </row>
    <row r="125" spans="1:16" ht="15.75" hidden="1" customHeight="1" x14ac:dyDescent="0.25">
      <c r="A125" s="233"/>
      <c r="B125" s="184" t="s">
        <v>68</v>
      </c>
      <c r="C125" s="184"/>
      <c r="D125" s="184"/>
      <c r="E125" s="188"/>
      <c r="F125" s="188"/>
      <c r="G125" s="188"/>
      <c r="H125" s="188"/>
      <c r="I125" s="188"/>
      <c r="J125" s="188"/>
      <c r="K125" s="188"/>
      <c r="L125" s="188"/>
      <c r="M125" s="188">
        <f t="shared" si="15"/>
        <v>0</v>
      </c>
      <c r="N125" s="234">
        <f t="shared" si="15"/>
        <v>0</v>
      </c>
      <c r="O125" s="237">
        <f>+M125+O73</f>
        <v>0</v>
      </c>
      <c r="P125" s="238">
        <f>+N125+P74</f>
        <v>3175502.29</v>
      </c>
    </row>
    <row r="126" spans="1:16" ht="15.75" hidden="1" customHeight="1" x14ac:dyDescent="0.25">
      <c r="A126" s="233"/>
      <c r="B126" s="184" t="s">
        <v>23</v>
      </c>
      <c r="C126" s="184"/>
      <c r="D126" s="184"/>
      <c r="E126" s="188">
        <f>SUM(E123:E125)</f>
        <v>0</v>
      </c>
      <c r="F126" s="188">
        <f t="shared" ref="F126:P126" si="16">SUM(F123:F125)</f>
        <v>0</v>
      </c>
      <c r="G126" s="188">
        <f t="shared" si="16"/>
        <v>0</v>
      </c>
      <c r="H126" s="188">
        <f t="shared" si="16"/>
        <v>0</v>
      </c>
      <c r="I126" s="188">
        <f t="shared" si="16"/>
        <v>0</v>
      </c>
      <c r="J126" s="188">
        <f t="shared" si="16"/>
        <v>0</v>
      </c>
      <c r="K126" s="188">
        <f t="shared" si="16"/>
        <v>0</v>
      </c>
      <c r="L126" s="188">
        <f t="shared" si="16"/>
        <v>0</v>
      </c>
      <c r="M126" s="188">
        <f t="shared" si="16"/>
        <v>0</v>
      </c>
      <c r="N126" s="234">
        <f t="shared" si="16"/>
        <v>0</v>
      </c>
      <c r="O126" s="239">
        <f t="shared" si="16"/>
        <v>31892124.969999999</v>
      </c>
      <c r="P126" s="189">
        <f t="shared" si="16"/>
        <v>32152543.909999996</v>
      </c>
    </row>
    <row r="127" spans="1:16" ht="15.75" hidden="1" customHeight="1" x14ac:dyDescent="0.25">
      <c r="A127" s="240"/>
      <c r="B127" s="184"/>
      <c r="C127" s="184"/>
      <c r="D127" s="184"/>
      <c r="E127" s="194"/>
      <c r="F127" s="192"/>
      <c r="G127" s="194"/>
      <c r="H127" s="194"/>
      <c r="I127" s="194"/>
      <c r="J127" s="194"/>
      <c r="K127" s="194"/>
      <c r="L127" s="194"/>
      <c r="M127" s="192"/>
      <c r="N127" s="241"/>
      <c r="O127" s="235"/>
      <c r="P127" s="236"/>
    </row>
    <row r="128" spans="1:16" ht="15.75" hidden="1" customHeight="1" x14ac:dyDescent="0.25">
      <c r="A128" s="240"/>
      <c r="B128" s="184" t="s">
        <v>82</v>
      </c>
      <c r="C128" s="184"/>
      <c r="D128" s="184"/>
      <c r="E128" s="188"/>
      <c r="F128" s="188"/>
      <c r="G128" s="188"/>
      <c r="H128" s="188"/>
      <c r="I128" s="188"/>
      <c r="J128" s="188"/>
      <c r="K128" s="188"/>
      <c r="L128" s="188"/>
      <c r="M128" s="188"/>
      <c r="N128" s="234"/>
      <c r="O128" s="235"/>
      <c r="P128" s="236"/>
    </row>
    <row r="129" spans="1:16" ht="15" hidden="1" customHeight="1" x14ac:dyDescent="0.25">
      <c r="A129" s="242">
        <v>111</v>
      </c>
      <c r="B129" s="197" t="s">
        <v>25</v>
      </c>
      <c r="C129" s="197"/>
      <c r="D129" s="197"/>
      <c r="E129" s="202"/>
      <c r="F129" s="202"/>
      <c r="G129" s="202"/>
      <c r="H129" s="202"/>
      <c r="I129" s="202"/>
      <c r="J129" s="202"/>
      <c r="K129" s="202"/>
      <c r="L129" s="202"/>
      <c r="M129" s="202">
        <f t="shared" ref="M129:N150" si="17">+E129+G129+I129+K129</f>
        <v>0</v>
      </c>
      <c r="N129" s="243">
        <f t="shared" si="17"/>
        <v>0</v>
      </c>
      <c r="O129" s="237">
        <f t="shared" ref="O129:O150" si="18">+M129+O77</f>
        <v>0</v>
      </c>
      <c r="P129" s="238">
        <f t="shared" ref="P129:P150" si="19">+N129+P78</f>
        <v>662378.10000000009</v>
      </c>
    </row>
    <row r="130" spans="1:16" ht="15" hidden="1" customHeight="1" x14ac:dyDescent="0.25">
      <c r="A130" s="242">
        <v>113</v>
      </c>
      <c r="B130" s="197" t="s">
        <v>69</v>
      </c>
      <c r="C130" s="197"/>
      <c r="D130" s="197"/>
      <c r="E130" s="202"/>
      <c r="F130" s="202"/>
      <c r="G130" s="202"/>
      <c r="H130" s="202"/>
      <c r="I130" s="202"/>
      <c r="J130" s="202"/>
      <c r="K130" s="202"/>
      <c r="L130" s="202"/>
      <c r="M130" s="202">
        <f t="shared" si="17"/>
        <v>0</v>
      </c>
      <c r="N130" s="243">
        <f t="shared" si="17"/>
        <v>0</v>
      </c>
      <c r="O130" s="237">
        <f t="shared" si="18"/>
        <v>686000</v>
      </c>
      <c r="P130" s="238">
        <f t="shared" si="19"/>
        <v>80105.570000000007</v>
      </c>
    </row>
    <row r="131" spans="1:16" ht="15" hidden="1" customHeight="1" x14ac:dyDescent="0.25">
      <c r="A131" s="242">
        <v>122</v>
      </c>
      <c r="B131" s="197" t="s">
        <v>27</v>
      </c>
      <c r="C131" s="197"/>
      <c r="D131" s="197"/>
      <c r="E131" s="202"/>
      <c r="F131" s="202"/>
      <c r="G131" s="202"/>
      <c r="H131" s="202"/>
      <c r="I131" s="202"/>
      <c r="J131" s="202"/>
      <c r="K131" s="202"/>
      <c r="L131" s="202"/>
      <c r="M131" s="202">
        <f t="shared" si="17"/>
        <v>0</v>
      </c>
      <c r="N131" s="243">
        <f t="shared" si="17"/>
        <v>0</v>
      </c>
      <c r="O131" s="237">
        <f t="shared" si="18"/>
        <v>81165</v>
      </c>
      <c r="P131" s="238">
        <f t="shared" si="19"/>
        <v>76387.100000000006</v>
      </c>
    </row>
    <row r="132" spans="1:16" ht="15" hidden="1" customHeight="1" x14ac:dyDescent="0.25">
      <c r="A132" s="242">
        <v>163</v>
      </c>
      <c r="B132" s="197" t="s">
        <v>28</v>
      </c>
      <c r="C132" s="197"/>
      <c r="D132" s="197"/>
      <c r="E132" s="202"/>
      <c r="F132" s="202"/>
      <c r="G132" s="202"/>
      <c r="H132" s="202"/>
      <c r="I132" s="202"/>
      <c r="J132" s="202"/>
      <c r="K132" s="202"/>
      <c r="L132" s="202"/>
      <c r="M132" s="202">
        <f t="shared" si="17"/>
        <v>0</v>
      </c>
      <c r="N132" s="243">
        <f t="shared" si="17"/>
        <v>0</v>
      </c>
      <c r="O132" s="237">
        <f t="shared" si="18"/>
        <v>51061.51</v>
      </c>
      <c r="P132" s="238">
        <f t="shared" si="19"/>
        <v>290680.5</v>
      </c>
    </row>
    <row r="133" spans="1:16" ht="15" hidden="1" customHeight="1" x14ac:dyDescent="0.25">
      <c r="A133" s="242">
        <v>169</v>
      </c>
      <c r="B133" s="197" t="s">
        <v>70</v>
      </c>
      <c r="C133" s="197"/>
      <c r="D133" s="197"/>
      <c r="E133" s="202"/>
      <c r="F133" s="202"/>
      <c r="G133" s="202"/>
      <c r="H133" s="202"/>
      <c r="I133" s="202"/>
      <c r="J133" s="202"/>
      <c r="K133" s="202"/>
      <c r="L133" s="202"/>
      <c r="M133" s="202">
        <f t="shared" si="17"/>
        <v>0</v>
      </c>
      <c r="N133" s="243">
        <f t="shared" si="17"/>
        <v>0</v>
      </c>
      <c r="O133" s="237">
        <f t="shared" si="18"/>
        <v>861898</v>
      </c>
      <c r="P133" s="238">
        <f t="shared" si="19"/>
        <v>15126</v>
      </c>
    </row>
    <row r="134" spans="1:16" ht="15" hidden="1" customHeight="1" x14ac:dyDescent="0.25">
      <c r="A134" s="242">
        <v>171</v>
      </c>
      <c r="B134" s="197" t="s">
        <v>71</v>
      </c>
      <c r="C134" s="197"/>
      <c r="D134" s="197"/>
      <c r="E134" s="202"/>
      <c r="F134" s="202"/>
      <c r="G134" s="202"/>
      <c r="H134" s="202"/>
      <c r="I134" s="202"/>
      <c r="J134" s="202"/>
      <c r="K134" s="202"/>
      <c r="L134" s="202"/>
      <c r="M134" s="202">
        <f t="shared" si="17"/>
        <v>0</v>
      </c>
      <c r="N134" s="243">
        <f t="shared" si="17"/>
        <v>0</v>
      </c>
      <c r="O134" s="237">
        <f t="shared" si="18"/>
        <v>33815</v>
      </c>
      <c r="P134" s="238">
        <f t="shared" si="19"/>
        <v>12200</v>
      </c>
    </row>
    <row r="135" spans="1:16" ht="15" hidden="1" customHeight="1" x14ac:dyDescent="0.25">
      <c r="A135" s="242">
        <v>174</v>
      </c>
      <c r="B135" s="197" t="s">
        <v>31</v>
      </c>
      <c r="C135" s="197"/>
      <c r="D135" s="197"/>
      <c r="E135" s="202"/>
      <c r="F135" s="202"/>
      <c r="G135" s="202"/>
      <c r="H135" s="202"/>
      <c r="I135" s="202"/>
      <c r="J135" s="202"/>
      <c r="K135" s="202"/>
      <c r="L135" s="202"/>
      <c r="M135" s="202">
        <f t="shared" si="17"/>
        <v>0</v>
      </c>
      <c r="N135" s="243">
        <f t="shared" si="17"/>
        <v>0</v>
      </c>
      <c r="O135" s="237">
        <f t="shared" si="18"/>
        <v>39320</v>
      </c>
      <c r="P135" s="238">
        <f t="shared" si="19"/>
        <v>29045</v>
      </c>
    </row>
    <row r="136" spans="1:16" ht="15" hidden="1" customHeight="1" x14ac:dyDescent="0.25">
      <c r="A136" s="242">
        <v>182</v>
      </c>
      <c r="B136" s="197" t="s">
        <v>32</v>
      </c>
      <c r="C136" s="197"/>
      <c r="D136" s="197"/>
      <c r="E136" s="202"/>
      <c r="F136" s="202"/>
      <c r="G136" s="202"/>
      <c r="H136" s="202"/>
      <c r="I136" s="202"/>
      <c r="J136" s="202"/>
      <c r="K136" s="202"/>
      <c r="L136" s="202"/>
      <c r="M136" s="202">
        <f t="shared" si="17"/>
        <v>0</v>
      </c>
      <c r="N136" s="243">
        <f t="shared" si="17"/>
        <v>0</v>
      </c>
      <c r="O136" s="237">
        <f t="shared" si="18"/>
        <v>70895</v>
      </c>
      <c r="P136" s="238">
        <f t="shared" si="19"/>
        <v>468400</v>
      </c>
    </row>
    <row r="137" spans="1:16" ht="15" hidden="1" customHeight="1" x14ac:dyDescent="0.25">
      <c r="A137" s="242">
        <v>197</v>
      </c>
      <c r="B137" s="197" t="s">
        <v>33</v>
      </c>
      <c r="C137" s="197"/>
      <c r="D137" s="197"/>
      <c r="E137" s="202"/>
      <c r="F137" s="202"/>
      <c r="G137" s="202"/>
      <c r="H137" s="202"/>
      <c r="I137" s="202"/>
      <c r="J137" s="202"/>
      <c r="K137" s="202"/>
      <c r="L137" s="202"/>
      <c r="M137" s="202">
        <f t="shared" si="17"/>
        <v>0</v>
      </c>
      <c r="N137" s="243">
        <f t="shared" si="17"/>
        <v>0</v>
      </c>
      <c r="O137" s="237">
        <f t="shared" si="18"/>
        <v>406400</v>
      </c>
      <c r="P137" s="238">
        <f t="shared" si="19"/>
        <v>260000</v>
      </c>
    </row>
    <row r="138" spans="1:16" ht="15" hidden="1" customHeight="1" x14ac:dyDescent="0.25">
      <c r="A138" s="244">
        <v>199</v>
      </c>
      <c r="B138" s="201" t="s">
        <v>34</v>
      </c>
      <c r="C138" s="201"/>
      <c r="D138" s="201"/>
      <c r="E138" s="202"/>
      <c r="F138" s="220"/>
      <c r="G138" s="220"/>
      <c r="H138" s="220"/>
      <c r="I138" s="202"/>
      <c r="J138" s="220"/>
      <c r="K138" s="202"/>
      <c r="L138" s="220"/>
      <c r="M138" s="220">
        <f t="shared" si="17"/>
        <v>0</v>
      </c>
      <c r="N138" s="245">
        <f t="shared" si="17"/>
        <v>0</v>
      </c>
      <c r="O138" s="237">
        <f t="shared" si="18"/>
        <v>390000</v>
      </c>
      <c r="P138" s="238">
        <f t="shared" si="19"/>
        <v>379210.08</v>
      </c>
    </row>
    <row r="139" spans="1:16" ht="15" hidden="1" customHeight="1" x14ac:dyDescent="0.25">
      <c r="A139" s="242">
        <v>261</v>
      </c>
      <c r="B139" s="197" t="s">
        <v>37</v>
      </c>
      <c r="C139" s="197"/>
      <c r="D139" s="197"/>
      <c r="E139" s="202"/>
      <c r="F139" s="202"/>
      <c r="G139" s="202"/>
      <c r="H139" s="202"/>
      <c r="I139" s="202"/>
      <c r="J139" s="202"/>
      <c r="K139" s="202"/>
      <c r="L139" s="202"/>
      <c r="M139" s="202">
        <f t="shared" si="17"/>
        <v>0</v>
      </c>
      <c r="N139" s="243">
        <f t="shared" si="17"/>
        <v>0</v>
      </c>
      <c r="O139" s="237">
        <f t="shared" si="18"/>
        <v>486506.6</v>
      </c>
      <c r="P139" s="238">
        <f t="shared" si="19"/>
        <v>420824.05999999994</v>
      </c>
    </row>
    <row r="140" spans="1:16" ht="15" hidden="1" customHeight="1" x14ac:dyDescent="0.25">
      <c r="A140" s="242">
        <v>262</v>
      </c>
      <c r="B140" s="197" t="s">
        <v>38</v>
      </c>
      <c r="C140" s="197"/>
      <c r="D140" s="197"/>
      <c r="E140" s="202"/>
      <c r="F140" s="202"/>
      <c r="G140" s="202"/>
      <c r="H140" s="202"/>
      <c r="I140" s="202"/>
      <c r="J140" s="202"/>
      <c r="K140" s="202"/>
      <c r="L140" s="202"/>
      <c r="M140" s="202">
        <f t="shared" si="17"/>
        <v>0</v>
      </c>
      <c r="N140" s="243">
        <f t="shared" si="17"/>
        <v>0</v>
      </c>
      <c r="O140" s="237">
        <f t="shared" si="18"/>
        <v>677436.64</v>
      </c>
      <c r="P140" s="238">
        <f t="shared" si="19"/>
        <v>7222.5</v>
      </c>
    </row>
    <row r="141" spans="1:16" ht="15" hidden="1" customHeight="1" x14ac:dyDescent="0.25">
      <c r="A141" s="242">
        <v>266</v>
      </c>
      <c r="B141" s="197" t="s">
        <v>39</v>
      </c>
      <c r="C141" s="197"/>
      <c r="D141" s="197"/>
      <c r="E141" s="202"/>
      <c r="F141" s="202"/>
      <c r="G141" s="202"/>
      <c r="H141" s="202"/>
      <c r="I141" s="202"/>
      <c r="J141" s="202"/>
      <c r="K141" s="202"/>
      <c r="L141" s="202"/>
      <c r="M141" s="202">
        <f t="shared" si="17"/>
        <v>0</v>
      </c>
      <c r="N141" s="243">
        <f t="shared" si="17"/>
        <v>0</v>
      </c>
      <c r="O141" s="237">
        <f t="shared" si="18"/>
        <v>7200</v>
      </c>
      <c r="P141" s="238">
        <f t="shared" si="19"/>
        <v>1505500.48</v>
      </c>
    </row>
    <row r="142" spans="1:16" ht="15" hidden="1" customHeight="1" x14ac:dyDescent="0.25">
      <c r="A142" s="242">
        <v>267</v>
      </c>
      <c r="B142" s="197" t="s">
        <v>40</v>
      </c>
      <c r="C142" s="197"/>
      <c r="D142" s="197"/>
      <c r="E142" s="202"/>
      <c r="F142" s="202"/>
      <c r="G142" s="202"/>
      <c r="H142" s="202"/>
      <c r="I142" s="202"/>
      <c r="J142" s="202"/>
      <c r="K142" s="202"/>
      <c r="L142" s="202"/>
      <c r="M142" s="202">
        <f t="shared" si="17"/>
        <v>0</v>
      </c>
      <c r="N142" s="243">
        <f t="shared" si="17"/>
        <v>0</v>
      </c>
      <c r="O142" s="237">
        <f t="shared" si="18"/>
        <v>1050081.29</v>
      </c>
      <c r="P142" s="238">
        <f t="shared" si="19"/>
        <v>0</v>
      </c>
    </row>
    <row r="143" spans="1:16" ht="15" hidden="1" customHeight="1" x14ac:dyDescent="0.25">
      <c r="A143" s="242">
        <v>268</v>
      </c>
      <c r="B143" s="197" t="s">
        <v>41</v>
      </c>
      <c r="C143" s="197"/>
      <c r="D143" s="197"/>
      <c r="E143" s="202"/>
      <c r="F143" s="202"/>
      <c r="G143" s="202"/>
      <c r="H143" s="202"/>
      <c r="I143" s="202"/>
      <c r="J143" s="202"/>
      <c r="K143" s="202"/>
      <c r="L143" s="202"/>
      <c r="M143" s="202">
        <f t="shared" si="17"/>
        <v>0</v>
      </c>
      <c r="N143" s="243">
        <f t="shared" si="17"/>
        <v>0</v>
      </c>
      <c r="O143" s="237">
        <f t="shared" si="18"/>
        <v>12000</v>
      </c>
      <c r="P143" s="238">
        <f t="shared" si="19"/>
        <v>98521.75</v>
      </c>
    </row>
    <row r="144" spans="1:16" ht="15" hidden="1" customHeight="1" x14ac:dyDescent="0.25">
      <c r="A144" s="242">
        <v>269</v>
      </c>
      <c r="B144" s="197" t="s">
        <v>42</v>
      </c>
      <c r="C144" s="197"/>
      <c r="D144" s="197"/>
      <c r="E144" s="202"/>
      <c r="F144" s="202"/>
      <c r="G144" s="202"/>
      <c r="H144" s="202"/>
      <c r="I144" s="202"/>
      <c r="J144" s="202"/>
      <c r="K144" s="202"/>
      <c r="L144" s="202"/>
      <c r="M144" s="202">
        <f t="shared" si="17"/>
        <v>0</v>
      </c>
      <c r="N144" s="243">
        <f t="shared" si="17"/>
        <v>0</v>
      </c>
      <c r="O144" s="237">
        <f t="shared" si="18"/>
        <v>105332.40000000001</v>
      </c>
      <c r="P144" s="238">
        <f t="shared" si="19"/>
        <v>0</v>
      </c>
    </row>
    <row r="145" spans="1:16" ht="15" hidden="1" customHeight="1" x14ac:dyDescent="0.25">
      <c r="A145" s="242">
        <v>292</v>
      </c>
      <c r="B145" s="197" t="s">
        <v>44</v>
      </c>
      <c r="C145" s="197"/>
      <c r="D145" s="197"/>
      <c r="E145" s="202"/>
      <c r="F145" s="202"/>
      <c r="G145" s="202"/>
      <c r="H145" s="202"/>
      <c r="I145" s="202"/>
      <c r="J145" s="202"/>
      <c r="K145" s="202"/>
      <c r="L145" s="202"/>
      <c r="M145" s="202">
        <f t="shared" si="17"/>
        <v>0</v>
      </c>
      <c r="N145" s="243">
        <f t="shared" si="17"/>
        <v>0</v>
      </c>
      <c r="O145" s="237">
        <f t="shared" si="18"/>
        <v>6000</v>
      </c>
      <c r="P145" s="238">
        <f t="shared" si="19"/>
        <v>49883.55</v>
      </c>
    </row>
    <row r="146" spans="1:16" ht="15" hidden="1" customHeight="1" x14ac:dyDescent="0.25">
      <c r="A146" s="242">
        <v>295</v>
      </c>
      <c r="B146" s="197" t="s">
        <v>45</v>
      </c>
      <c r="C146" s="197"/>
      <c r="D146" s="197"/>
      <c r="E146" s="202"/>
      <c r="F146" s="202"/>
      <c r="G146" s="202"/>
      <c r="H146" s="202"/>
      <c r="I146" s="202"/>
      <c r="J146" s="202"/>
      <c r="K146" s="202"/>
      <c r="L146" s="202"/>
      <c r="M146" s="202">
        <f t="shared" si="17"/>
        <v>0</v>
      </c>
      <c r="N146" s="243">
        <f t="shared" si="17"/>
        <v>0</v>
      </c>
      <c r="O146" s="237">
        <f t="shared" si="18"/>
        <v>133636.26</v>
      </c>
      <c r="P146" s="238">
        <f t="shared" si="19"/>
        <v>11683915.68</v>
      </c>
    </row>
    <row r="147" spans="1:16" ht="15" hidden="1" customHeight="1" x14ac:dyDescent="0.25">
      <c r="A147" s="242">
        <v>297</v>
      </c>
      <c r="B147" s="197" t="s">
        <v>46</v>
      </c>
      <c r="C147" s="197"/>
      <c r="D147" s="197"/>
      <c r="E147" s="202"/>
      <c r="F147" s="202"/>
      <c r="G147" s="202"/>
      <c r="H147" s="202"/>
      <c r="I147" s="202"/>
      <c r="J147" s="202"/>
      <c r="K147" s="202"/>
      <c r="L147" s="202"/>
      <c r="M147" s="202">
        <f t="shared" si="17"/>
        <v>0</v>
      </c>
      <c r="N147" s="243">
        <f t="shared" si="17"/>
        <v>0</v>
      </c>
      <c r="O147" s="237">
        <f t="shared" si="18"/>
        <v>12480826.439999999</v>
      </c>
      <c r="P147" s="238">
        <f t="shared" si="19"/>
        <v>21727.1</v>
      </c>
    </row>
    <row r="148" spans="1:16" ht="15" hidden="1" customHeight="1" x14ac:dyDescent="0.25">
      <c r="A148" s="242">
        <v>298</v>
      </c>
      <c r="B148" s="201" t="s">
        <v>47</v>
      </c>
      <c r="C148" s="201"/>
      <c r="D148" s="201"/>
      <c r="E148" s="202"/>
      <c r="F148" s="202"/>
      <c r="G148" s="202"/>
      <c r="H148" s="202"/>
      <c r="I148" s="202"/>
      <c r="J148" s="202"/>
      <c r="K148" s="202"/>
      <c r="L148" s="202"/>
      <c r="M148" s="202">
        <f t="shared" si="17"/>
        <v>0</v>
      </c>
      <c r="N148" s="243">
        <f t="shared" si="17"/>
        <v>0</v>
      </c>
      <c r="O148" s="237">
        <f t="shared" si="18"/>
        <v>22731.62</v>
      </c>
      <c r="P148" s="238">
        <f t="shared" si="19"/>
        <v>236120.62</v>
      </c>
    </row>
    <row r="149" spans="1:16" ht="15" hidden="1" customHeight="1" x14ac:dyDescent="0.25">
      <c r="A149" s="242">
        <v>299</v>
      </c>
      <c r="B149" s="201" t="s">
        <v>48</v>
      </c>
      <c r="C149" s="201"/>
      <c r="D149" s="201"/>
      <c r="E149" s="202"/>
      <c r="F149" s="220"/>
      <c r="G149" s="220"/>
      <c r="H149" s="220"/>
      <c r="I149" s="202"/>
      <c r="J149" s="220"/>
      <c r="K149" s="202"/>
      <c r="L149" s="220"/>
      <c r="M149" s="202">
        <f t="shared" si="17"/>
        <v>0</v>
      </c>
      <c r="N149" s="243">
        <f t="shared" si="17"/>
        <v>0</v>
      </c>
      <c r="O149" s="237">
        <f t="shared" si="18"/>
        <v>300000</v>
      </c>
      <c r="P149" s="238">
        <f t="shared" si="19"/>
        <v>147175.5</v>
      </c>
    </row>
    <row r="150" spans="1:16" ht="15.75" hidden="1" customHeight="1" thickBot="1" x14ac:dyDescent="0.3">
      <c r="A150" s="246">
        <v>323</v>
      </c>
      <c r="B150" s="247" t="s">
        <v>49</v>
      </c>
      <c r="C150" s="247"/>
      <c r="D150" s="247"/>
      <c r="E150" s="220"/>
      <c r="F150" s="220"/>
      <c r="G150" s="220"/>
      <c r="H150" s="220"/>
      <c r="I150" s="220"/>
      <c r="J150" s="220"/>
      <c r="K150" s="220"/>
      <c r="L150" s="220"/>
      <c r="M150" s="220">
        <f t="shared" si="17"/>
        <v>0</v>
      </c>
      <c r="N150" s="245">
        <f t="shared" si="17"/>
        <v>0</v>
      </c>
      <c r="O150" s="248">
        <f t="shared" si="18"/>
        <v>240000</v>
      </c>
      <c r="P150" s="249">
        <f t="shared" si="19"/>
        <v>0</v>
      </c>
    </row>
    <row r="151" spans="1:16" ht="16.5" hidden="1" customHeight="1" thickBot="1" x14ac:dyDescent="0.3">
      <c r="A151" s="250"/>
      <c r="B151" s="251" t="s">
        <v>84</v>
      </c>
      <c r="C151" s="251"/>
      <c r="D151" s="251"/>
      <c r="E151" s="252">
        <f t="shared" ref="E151:P151" si="20">SUM(E129:E150)</f>
        <v>0</v>
      </c>
      <c r="F151" s="252">
        <f t="shared" si="20"/>
        <v>0</v>
      </c>
      <c r="G151" s="252">
        <f t="shared" si="20"/>
        <v>0</v>
      </c>
      <c r="H151" s="252">
        <f t="shared" si="20"/>
        <v>0</v>
      </c>
      <c r="I151" s="252">
        <f t="shared" si="20"/>
        <v>0</v>
      </c>
      <c r="J151" s="252">
        <f t="shared" si="20"/>
        <v>0</v>
      </c>
      <c r="K151" s="252">
        <f t="shared" si="20"/>
        <v>0</v>
      </c>
      <c r="L151" s="252">
        <f t="shared" si="20"/>
        <v>0</v>
      </c>
      <c r="M151" s="252">
        <f t="shared" si="20"/>
        <v>0</v>
      </c>
      <c r="N151" s="253">
        <f t="shared" si="20"/>
        <v>0</v>
      </c>
      <c r="O151" s="253">
        <f t="shared" si="20"/>
        <v>18142305.760000002</v>
      </c>
      <c r="P151" s="254">
        <f t="shared" si="20"/>
        <v>16444423.59</v>
      </c>
    </row>
    <row r="152" spans="1:16" ht="16.5" hidden="1" customHeight="1" thickBot="1" x14ac:dyDescent="0.3">
      <c r="A152" s="212"/>
      <c r="B152" s="209" t="s">
        <v>73</v>
      </c>
      <c r="C152" s="209"/>
      <c r="D152" s="209"/>
      <c r="E152" s="214">
        <f t="shared" ref="E152:P152" si="21">+E151+E126</f>
        <v>0</v>
      </c>
      <c r="F152" s="214">
        <f t="shared" si="21"/>
        <v>0</v>
      </c>
      <c r="G152" s="214">
        <f t="shared" si="21"/>
        <v>0</v>
      </c>
      <c r="H152" s="214">
        <f t="shared" si="21"/>
        <v>0</v>
      </c>
      <c r="I152" s="214">
        <f t="shared" si="21"/>
        <v>0</v>
      </c>
      <c r="J152" s="214">
        <f t="shared" si="21"/>
        <v>0</v>
      </c>
      <c r="K152" s="214">
        <f t="shared" si="21"/>
        <v>0</v>
      </c>
      <c r="L152" s="214">
        <f t="shared" si="21"/>
        <v>0</v>
      </c>
      <c r="M152" s="214">
        <f t="shared" si="21"/>
        <v>0</v>
      </c>
      <c r="N152" s="255">
        <f t="shared" si="21"/>
        <v>0</v>
      </c>
      <c r="O152" s="255">
        <f t="shared" si="21"/>
        <v>50034430.730000004</v>
      </c>
      <c r="P152" s="256">
        <f t="shared" si="21"/>
        <v>48596967.5</v>
      </c>
    </row>
    <row r="153" spans="1:16" ht="15.75" hidden="1" x14ac:dyDescent="0.3">
      <c r="A153" s="74"/>
      <c r="B153" s="79"/>
      <c r="C153" s="79"/>
      <c r="D153" s="79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1"/>
      <c r="P153" s="1"/>
    </row>
    <row r="154" spans="1:16" ht="15.75" hidden="1" x14ac:dyDescent="0.3">
      <c r="A154" s="74"/>
      <c r="B154" s="79"/>
      <c r="C154" s="79"/>
      <c r="D154" s="79"/>
      <c r="E154" s="80"/>
      <c r="F154" s="80"/>
      <c r="G154" s="80"/>
      <c r="H154" s="80"/>
      <c r="I154" s="80"/>
      <c r="J154" s="80"/>
      <c r="K154" s="80"/>
      <c r="L154" s="80"/>
      <c r="M154" s="80"/>
      <c r="N154" s="80"/>
    </row>
    <row r="155" spans="1:16" ht="15.75" hidden="1" x14ac:dyDescent="0.3">
      <c r="A155" s="74"/>
      <c r="B155" s="79"/>
      <c r="C155" s="79"/>
      <c r="D155" s="79"/>
      <c r="E155" s="80"/>
      <c r="F155" s="80"/>
      <c r="G155" s="80"/>
      <c r="H155" s="80"/>
      <c r="I155" s="80"/>
      <c r="J155" s="80"/>
      <c r="K155" s="80"/>
      <c r="L155" s="80"/>
      <c r="M155" s="80"/>
      <c r="N155" s="80"/>
    </row>
    <row r="156" spans="1:16" ht="15.75" hidden="1" x14ac:dyDescent="0.3">
      <c r="A156" s="74"/>
      <c r="B156" s="79"/>
      <c r="C156" s="79"/>
      <c r="D156" s="79"/>
      <c r="E156" s="80"/>
      <c r="F156" s="80"/>
      <c r="G156" s="80"/>
      <c r="H156" s="80"/>
      <c r="I156" s="80"/>
      <c r="J156" s="80"/>
      <c r="K156" s="80"/>
      <c r="L156" s="80"/>
      <c r="M156" s="80"/>
      <c r="N156" s="80"/>
    </row>
    <row r="157" spans="1:16" ht="15.75" hidden="1" x14ac:dyDescent="0.3">
      <c r="A157" s="74"/>
      <c r="B157" s="79"/>
      <c r="C157" s="79"/>
      <c r="D157" s="79"/>
      <c r="E157" s="80"/>
      <c r="F157" s="80"/>
      <c r="G157" s="80"/>
      <c r="H157" s="80"/>
      <c r="I157" s="80"/>
      <c r="J157" s="80"/>
      <c r="K157" s="80"/>
      <c r="L157" s="80"/>
      <c r="M157" s="80"/>
      <c r="N157" s="80"/>
    </row>
    <row r="158" spans="1:16" ht="15.75" hidden="1" x14ac:dyDescent="0.3">
      <c r="A158" s="74"/>
      <c r="B158" s="79"/>
      <c r="C158" s="79"/>
      <c r="D158" s="79"/>
      <c r="E158" s="80"/>
      <c r="F158" s="80"/>
      <c r="G158" s="80"/>
      <c r="H158" s="80"/>
      <c r="I158" s="80"/>
      <c r="J158" s="80"/>
      <c r="K158" s="80"/>
      <c r="L158" s="80"/>
      <c r="M158" s="80"/>
      <c r="N158" s="80"/>
    </row>
    <row r="159" spans="1:16" ht="15.75" hidden="1" x14ac:dyDescent="0.3">
      <c r="A159" s="74"/>
      <c r="B159" s="79"/>
      <c r="C159" s="79"/>
      <c r="D159" s="79"/>
      <c r="E159" s="80"/>
      <c r="F159" s="80"/>
      <c r="G159" s="80"/>
      <c r="H159" s="80"/>
      <c r="I159" s="80"/>
      <c r="J159" s="80"/>
      <c r="K159" s="80"/>
      <c r="L159" s="80"/>
      <c r="M159" s="80"/>
      <c r="N159" s="80"/>
    </row>
    <row r="160" spans="1:16" ht="15.75" hidden="1" x14ac:dyDescent="0.3">
      <c r="A160" s="74"/>
      <c r="B160" s="79"/>
      <c r="C160" s="79"/>
      <c r="D160" s="79"/>
      <c r="E160" s="80"/>
      <c r="F160" s="80"/>
      <c r="G160" s="80"/>
      <c r="H160" s="80"/>
      <c r="I160" s="80"/>
      <c r="J160" s="80"/>
      <c r="K160" s="80"/>
      <c r="L160" s="80"/>
      <c r="M160" s="80"/>
      <c r="N160" s="80"/>
    </row>
    <row r="161" spans="1:14" ht="15.75" hidden="1" x14ac:dyDescent="0.3">
      <c r="A161" s="74"/>
      <c r="B161" s="79"/>
      <c r="C161" s="79"/>
      <c r="D161" s="79"/>
      <c r="E161" s="80"/>
      <c r="F161" s="80"/>
      <c r="G161" s="80"/>
      <c r="H161" s="80"/>
      <c r="I161" s="80"/>
      <c r="J161" s="80"/>
      <c r="K161" s="80"/>
      <c r="L161" s="80"/>
      <c r="M161" s="80"/>
      <c r="N161" s="80"/>
    </row>
    <row r="162" spans="1:14" ht="15.75" hidden="1" x14ac:dyDescent="0.3">
      <c r="A162" s="74"/>
      <c r="B162" s="79"/>
      <c r="C162" s="79"/>
      <c r="D162" s="79"/>
      <c r="E162" s="80"/>
      <c r="F162" s="80"/>
      <c r="G162" s="80"/>
      <c r="H162" s="80"/>
      <c r="I162" s="80"/>
      <c r="J162" s="80"/>
      <c r="K162" s="80"/>
      <c r="L162" s="80"/>
      <c r="M162" s="80"/>
      <c r="N162" s="80"/>
    </row>
    <row r="163" spans="1:14" ht="15.75" hidden="1" x14ac:dyDescent="0.3">
      <c r="A163" s="74"/>
      <c r="B163" s="79"/>
      <c r="C163" s="79"/>
      <c r="D163" s="79"/>
      <c r="E163" s="80"/>
      <c r="F163" s="80"/>
      <c r="G163" s="80"/>
      <c r="H163" s="80"/>
      <c r="I163" s="80"/>
      <c r="J163" s="80"/>
      <c r="K163" s="80"/>
      <c r="L163" s="80"/>
      <c r="M163" s="80"/>
      <c r="N163" s="80"/>
    </row>
    <row r="164" spans="1:14" ht="15.75" hidden="1" x14ac:dyDescent="0.3">
      <c r="A164" s="74"/>
      <c r="B164" s="79"/>
      <c r="C164" s="79"/>
      <c r="D164" s="79"/>
      <c r="E164" s="80"/>
      <c r="F164" s="80"/>
      <c r="G164" s="80"/>
      <c r="H164" s="80"/>
      <c r="I164" s="80"/>
      <c r="J164" s="80"/>
      <c r="K164" s="80"/>
      <c r="L164" s="80"/>
      <c r="M164" s="80"/>
      <c r="N164" s="80"/>
    </row>
    <row r="165" spans="1:14" ht="15.75" hidden="1" x14ac:dyDescent="0.3">
      <c r="A165" s="74"/>
      <c r="B165" s="79"/>
      <c r="C165" s="79"/>
      <c r="D165" s="79"/>
      <c r="E165" s="80"/>
      <c r="F165" s="80"/>
      <c r="G165" s="80"/>
      <c r="H165" s="80"/>
      <c r="I165" s="80"/>
      <c r="J165" s="80"/>
      <c r="K165" s="80"/>
      <c r="L165" s="80"/>
      <c r="M165" s="80"/>
      <c r="N165" s="80"/>
    </row>
    <row r="166" spans="1:14" ht="15.75" hidden="1" x14ac:dyDescent="0.3">
      <c r="A166" s="74"/>
      <c r="B166" s="79"/>
      <c r="C166" s="79"/>
      <c r="D166" s="79"/>
      <c r="E166" s="80"/>
      <c r="F166" s="80"/>
      <c r="G166" s="80"/>
      <c r="H166" s="80"/>
      <c r="I166" s="80"/>
      <c r="J166" s="80"/>
      <c r="K166" s="80"/>
      <c r="L166" s="80"/>
      <c r="M166" s="80"/>
      <c r="N166" s="80"/>
    </row>
    <row r="167" spans="1:14" ht="15.75" hidden="1" x14ac:dyDescent="0.3">
      <c r="A167" s="74"/>
      <c r="B167" s="79"/>
      <c r="C167" s="79"/>
      <c r="D167" s="79"/>
      <c r="E167" s="80"/>
      <c r="F167" s="80"/>
      <c r="G167" s="80"/>
      <c r="H167" s="80"/>
      <c r="I167" s="80"/>
      <c r="J167" s="80"/>
      <c r="K167" s="80"/>
      <c r="L167" s="80"/>
      <c r="M167" s="80"/>
      <c r="N167" s="80"/>
    </row>
    <row r="168" spans="1:14" ht="15.75" hidden="1" x14ac:dyDescent="0.3">
      <c r="A168" s="74"/>
      <c r="B168" s="79"/>
      <c r="C168" s="79"/>
      <c r="D168" s="79"/>
      <c r="E168" s="80"/>
      <c r="F168" s="80"/>
      <c r="G168" s="80"/>
      <c r="H168" s="80"/>
      <c r="I168" s="80"/>
      <c r="J168" s="80"/>
      <c r="K168" s="80"/>
      <c r="L168" s="80"/>
      <c r="M168" s="80"/>
      <c r="N168" s="80"/>
    </row>
    <row r="169" spans="1:14" ht="15.75" hidden="1" x14ac:dyDescent="0.3">
      <c r="A169" s="74"/>
      <c r="B169" s="79"/>
      <c r="C169" s="79"/>
      <c r="D169" s="79"/>
      <c r="E169" s="80"/>
      <c r="F169" s="80"/>
      <c r="G169" s="80"/>
      <c r="H169" s="80"/>
      <c r="I169" s="80"/>
      <c r="J169" s="80"/>
      <c r="K169" s="80"/>
      <c r="L169" s="80"/>
      <c r="M169" s="80"/>
      <c r="N169" s="80"/>
    </row>
    <row r="170" spans="1:14" ht="15.75" hidden="1" x14ac:dyDescent="0.3">
      <c r="A170" s="74"/>
      <c r="B170" s="79"/>
      <c r="C170" s="79"/>
      <c r="D170" s="79"/>
      <c r="E170" s="80"/>
      <c r="F170" s="80"/>
      <c r="G170" s="80"/>
      <c r="H170" s="80"/>
      <c r="I170" s="80"/>
      <c r="J170" s="80"/>
      <c r="K170" s="80"/>
      <c r="L170" s="80"/>
      <c r="M170" s="80"/>
      <c r="N170" s="80"/>
    </row>
    <row r="171" spans="1:14" ht="15.75" hidden="1" x14ac:dyDescent="0.3">
      <c r="A171" s="74"/>
      <c r="B171" s="79"/>
      <c r="C171" s="79"/>
      <c r="D171" s="79"/>
      <c r="E171" s="80"/>
      <c r="F171" s="80"/>
      <c r="G171" s="80"/>
      <c r="H171" s="80"/>
      <c r="I171" s="80"/>
      <c r="J171" s="80"/>
      <c r="K171" s="80"/>
      <c r="L171" s="80"/>
      <c r="M171" s="80"/>
      <c r="N171" s="80"/>
    </row>
    <row r="172" spans="1:14" ht="15.75" hidden="1" x14ac:dyDescent="0.3">
      <c r="A172" s="74"/>
      <c r="B172" s="79"/>
      <c r="C172" s="79"/>
      <c r="D172" s="79"/>
      <c r="E172" s="80"/>
      <c r="F172" s="80"/>
      <c r="G172" s="80"/>
      <c r="H172" s="80"/>
      <c r="I172" s="80"/>
      <c r="J172" s="80"/>
      <c r="K172" s="80"/>
      <c r="L172" s="80"/>
      <c r="M172" s="80"/>
      <c r="N172" s="80"/>
    </row>
    <row r="173" spans="1:14" ht="15.75" hidden="1" x14ac:dyDescent="0.3">
      <c r="A173" s="74"/>
      <c r="B173" s="79"/>
      <c r="C173" s="79"/>
      <c r="D173" s="79"/>
      <c r="E173" s="80"/>
      <c r="F173" s="80"/>
      <c r="G173" s="80"/>
      <c r="H173" s="80"/>
      <c r="I173" s="80"/>
      <c r="J173" s="80"/>
      <c r="K173" s="80"/>
      <c r="L173" s="80"/>
      <c r="M173" s="80"/>
      <c r="N173" s="80"/>
    </row>
    <row r="174" spans="1:14" ht="15.75" hidden="1" x14ac:dyDescent="0.3">
      <c r="A174" s="74"/>
      <c r="B174" s="79"/>
      <c r="C174" s="79"/>
      <c r="D174" s="79"/>
      <c r="E174" s="80"/>
      <c r="F174" s="80"/>
      <c r="G174" s="80"/>
      <c r="H174" s="80"/>
      <c r="I174" s="80"/>
      <c r="J174" s="80"/>
      <c r="K174" s="80"/>
      <c r="L174" s="80"/>
      <c r="M174" s="80"/>
      <c r="N174" s="80"/>
    </row>
    <row r="175" spans="1:14" ht="15.75" hidden="1" x14ac:dyDescent="0.3">
      <c r="A175" s="74"/>
      <c r="B175" s="79"/>
      <c r="C175" s="79"/>
      <c r="D175" s="79"/>
      <c r="E175" s="80"/>
      <c r="F175" s="80"/>
      <c r="G175" s="80"/>
      <c r="H175" s="80"/>
      <c r="I175" s="80"/>
      <c r="J175" s="80"/>
      <c r="K175" s="80"/>
      <c r="L175" s="80"/>
      <c r="M175" s="80"/>
      <c r="N175" s="80"/>
    </row>
    <row r="176" spans="1:14" hidden="1" x14ac:dyDescent="0.25">
      <c r="A176" s="257"/>
      <c r="B176" s="112" t="s">
        <v>177</v>
      </c>
      <c r="C176" s="112"/>
      <c r="D176" s="112"/>
      <c r="E176" s="257"/>
      <c r="F176" s="257"/>
      <c r="K176" s="74"/>
      <c r="L176" s="74"/>
    </row>
    <row r="177" spans="1:12" ht="15.75" hidden="1" x14ac:dyDescent="0.3">
      <c r="A177" s="258" t="s">
        <v>62</v>
      </c>
      <c r="B177" s="258" t="s">
        <v>77</v>
      </c>
      <c r="C177" s="258"/>
      <c r="D177" s="258"/>
      <c r="E177" s="355" t="s">
        <v>85</v>
      </c>
      <c r="F177" s="355"/>
      <c r="K177" s="74"/>
      <c r="L177" s="74"/>
    </row>
    <row r="178" spans="1:12" ht="15.75" hidden="1" x14ac:dyDescent="0.3">
      <c r="A178" s="258"/>
      <c r="B178" s="259"/>
      <c r="C178" s="259"/>
      <c r="D178" s="259"/>
      <c r="E178" s="258" t="s">
        <v>86</v>
      </c>
      <c r="F178" s="258" t="s">
        <v>87</v>
      </c>
      <c r="K178" s="74"/>
      <c r="L178" s="74"/>
    </row>
    <row r="179" spans="1:12" ht="15.75" hidden="1" x14ac:dyDescent="0.3">
      <c r="A179" s="260" t="s">
        <v>21</v>
      </c>
      <c r="B179" s="259" t="s">
        <v>66</v>
      </c>
      <c r="C179" s="259"/>
      <c r="D179" s="259"/>
      <c r="E179" s="261">
        <f>+M21+M75+M126</f>
        <v>31892124.969999999</v>
      </c>
      <c r="F179" s="261">
        <f>+N21+N75+N126</f>
        <v>32152543.909999996</v>
      </c>
      <c r="G179" s="83"/>
      <c r="H179" s="84"/>
      <c r="K179" s="74"/>
      <c r="L179" s="74"/>
    </row>
    <row r="180" spans="1:12" ht="15.75" hidden="1" x14ac:dyDescent="0.3">
      <c r="A180" s="262"/>
      <c r="B180" s="259"/>
      <c r="C180" s="259"/>
      <c r="D180" s="259"/>
      <c r="E180" s="262"/>
      <c r="F180" s="263"/>
      <c r="G180" s="88"/>
      <c r="H180" s="88"/>
      <c r="I180" s="83"/>
      <c r="K180" s="74"/>
      <c r="L180" s="74"/>
    </row>
    <row r="181" spans="1:12" ht="15.75" hidden="1" x14ac:dyDescent="0.3">
      <c r="A181" s="262"/>
      <c r="B181" s="259" t="s">
        <v>24</v>
      </c>
      <c r="C181" s="259"/>
      <c r="D181" s="259"/>
      <c r="E181" s="261"/>
      <c r="F181" s="261"/>
      <c r="G181" s="89"/>
      <c r="H181" s="89"/>
      <c r="K181" s="74"/>
      <c r="L181" s="74"/>
    </row>
    <row r="182" spans="1:12" hidden="1" x14ac:dyDescent="0.25">
      <c r="A182" s="264">
        <v>111</v>
      </c>
      <c r="B182" s="265" t="s">
        <v>25</v>
      </c>
      <c r="C182" s="265"/>
      <c r="D182" s="265"/>
      <c r="E182" s="77">
        <f t="shared" ref="E182:F197" si="22">+M24+M78+M129</f>
        <v>686000</v>
      </c>
      <c r="F182" s="77">
        <f t="shared" si="22"/>
        <v>662378.10000000009</v>
      </c>
      <c r="G182" s="83"/>
      <c r="H182" s="84"/>
      <c r="K182" s="74"/>
      <c r="L182" s="74"/>
    </row>
    <row r="183" spans="1:12" hidden="1" x14ac:dyDescent="0.25">
      <c r="A183" s="264">
        <v>113</v>
      </c>
      <c r="B183" s="265" t="s">
        <v>26</v>
      </c>
      <c r="C183" s="265"/>
      <c r="D183" s="265"/>
      <c r="E183" s="77">
        <f t="shared" si="22"/>
        <v>81165</v>
      </c>
      <c r="F183" s="77">
        <f t="shared" si="22"/>
        <v>80105.570000000007</v>
      </c>
      <c r="G183" s="83"/>
      <c r="H183" s="84"/>
      <c r="K183" s="74"/>
      <c r="L183" s="74"/>
    </row>
    <row r="184" spans="1:12" hidden="1" x14ac:dyDescent="0.25">
      <c r="A184" s="264">
        <v>122</v>
      </c>
      <c r="B184" s="265" t="s">
        <v>27</v>
      </c>
      <c r="C184" s="265"/>
      <c r="D184" s="265"/>
      <c r="E184" s="77">
        <f t="shared" si="22"/>
        <v>51061.51</v>
      </c>
      <c r="F184" s="77">
        <f t="shared" si="22"/>
        <v>76387.100000000006</v>
      </c>
      <c r="G184" s="83"/>
      <c r="H184" s="84"/>
      <c r="K184" s="74"/>
      <c r="L184" s="74"/>
    </row>
    <row r="185" spans="1:12" hidden="1" x14ac:dyDescent="0.25">
      <c r="A185" s="264">
        <v>163</v>
      </c>
      <c r="B185" s="265" t="s">
        <v>28</v>
      </c>
      <c r="C185" s="265"/>
      <c r="D185" s="265"/>
      <c r="E185" s="77">
        <f t="shared" si="22"/>
        <v>861898</v>
      </c>
      <c r="F185" s="77">
        <f t="shared" si="22"/>
        <v>290680.5</v>
      </c>
      <c r="G185" s="83"/>
      <c r="H185" s="84"/>
    </row>
    <row r="186" spans="1:12" hidden="1" x14ac:dyDescent="0.25">
      <c r="A186" s="264">
        <v>169</v>
      </c>
      <c r="B186" s="265" t="s">
        <v>70</v>
      </c>
      <c r="C186" s="265"/>
      <c r="D186" s="265"/>
      <c r="E186" s="77">
        <f t="shared" si="22"/>
        <v>33815</v>
      </c>
      <c r="F186" s="77">
        <f t="shared" si="22"/>
        <v>15126</v>
      </c>
      <c r="G186" s="83"/>
      <c r="H186" s="84"/>
    </row>
    <row r="187" spans="1:12" hidden="1" x14ac:dyDescent="0.25">
      <c r="A187" s="264">
        <v>171</v>
      </c>
      <c r="B187" s="265" t="s">
        <v>71</v>
      </c>
      <c r="C187" s="265"/>
      <c r="D187" s="265"/>
      <c r="E187" s="77">
        <f t="shared" si="22"/>
        <v>39320</v>
      </c>
      <c r="F187" s="77">
        <f t="shared" si="22"/>
        <v>12200</v>
      </c>
      <c r="G187" s="83"/>
      <c r="H187" s="84"/>
    </row>
    <row r="188" spans="1:12" hidden="1" x14ac:dyDescent="0.25">
      <c r="A188" s="264">
        <v>174</v>
      </c>
      <c r="B188" s="265" t="s">
        <v>31</v>
      </c>
      <c r="C188" s="265"/>
      <c r="D188" s="265"/>
      <c r="E188" s="77">
        <f t="shared" si="22"/>
        <v>70895</v>
      </c>
      <c r="F188" s="77">
        <f t="shared" si="22"/>
        <v>29045</v>
      </c>
      <c r="G188" s="83"/>
      <c r="H188" s="84"/>
    </row>
    <row r="189" spans="1:12" hidden="1" x14ac:dyDescent="0.25">
      <c r="A189" s="264">
        <v>182</v>
      </c>
      <c r="B189" s="265" t="s">
        <v>32</v>
      </c>
      <c r="C189" s="265"/>
      <c r="D189" s="265"/>
      <c r="E189" s="77">
        <f t="shared" si="22"/>
        <v>406400</v>
      </c>
      <c r="F189" s="77">
        <f t="shared" si="22"/>
        <v>468400</v>
      </c>
      <c r="G189" s="83"/>
      <c r="H189" s="84"/>
    </row>
    <row r="190" spans="1:12" hidden="1" x14ac:dyDescent="0.25">
      <c r="A190" s="264">
        <v>197</v>
      </c>
      <c r="B190" s="265" t="s">
        <v>33</v>
      </c>
      <c r="C190" s="265"/>
      <c r="D190" s="265"/>
      <c r="E190" s="77">
        <f t="shared" si="22"/>
        <v>390000</v>
      </c>
      <c r="F190" s="77">
        <f t="shared" si="22"/>
        <v>260000</v>
      </c>
      <c r="G190" s="83"/>
      <c r="H190" s="84"/>
    </row>
    <row r="191" spans="1:12" hidden="1" x14ac:dyDescent="0.25">
      <c r="A191" s="264">
        <v>199</v>
      </c>
      <c r="B191" s="265" t="s">
        <v>34</v>
      </c>
      <c r="C191" s="265"/>
      <c r="D191" s="265"/>
      <c r="E191" s="77">
        <f t="shared" si="22"/>
        <v>486506.6</v>
      </c>
      <c r="F191" s="77">
        <f t="shared" si="22"/>
        <v>379210.08</v>
      </c>
      <c r="G191" s="83"/>
      <c r="H191" s="84"/>
    </row>
    <row r="192" spans="1:12" hidden="1" x14ac:dyDescent="0.25">
      <c r="A192" s="264">
        <v>261</v>
      </c>
      <c r="B192" s="265" t="s">
        <v>37</v>
      </c>
      <c r="C192" s="265"/>
      <c r="D192" s="265"/>
      <c r="E192" s="77">
        <f t="shared" si="22"/>
        <v>677436.64</v>
      </c>
      <c r="F192" s="77">
        <f t="shared" si="22"/>
        <v>420824.05999999994</v>
      </c>
      <c r="G192" s="83"/>
      <c r="H192" s="84"/>
    </row>
    <row r="193" spans="1:9" hidden="1" x14ac:dyDescent="0.25">
      <c r="A193" s="264">
        <v>262</v>
      </c>
      <c r="B193" s="265" t="s">
        <v>38</v>
      </c>
      <c r="C193" s="265"/>
      <c r="D193" s="265"/>
      <c r="E193" s="77">
        <f t="shared" si="22"/>
        <v>7200</v>
      </c>
      <c r="F193" s="77">
        <f t="shared" si="22"/>
        <v>7222.5</v>
      </c>
      <c r="G193" s="83"/>
      <c r="H193" s="84"/>
    </row>
    <row r="194" spans="1:9" hidden="1" x14ac:dyDescent="0.25">
      <c r="A194" s="264">
        <v>266</v>
      </c>
      <c r="B194" s="265" t="s">
        <v>39</v>
      </c>
      <c r="C194" s="265"/>
      <c r="D194" s="265"/>
      <c r="E194" s="77">
        <f t="shared" si="22"/>
        <v>1050081.29</v>
      </c>
      <c r="F194" s="77">
        <f t="shared" si="22"/>
        <v>1505500.48</v>
      </c>
      <c r="G194" s="83"/>
      <c r="H194" s="84"/>
    </row>
    <row r="195" spans="1:9" hidden="1" x14ac:dyDescent="0.25">
      <c r="A195" s="264">
        <v>267</v>
      </c>
      <c r="B195" s="265" t="s">
        <v>40</v>
      </c>
      <c r="C195" s="265"/>
      <c r="D195" s="265"/>
      <c r="E195" s="77">
        <f t="shared" si="22"/>
        <v>12000</v>
      </c>
      <c r="F195" s="77">
        <f t="shared" si="22"/>
        <v>0</v>
      </c>
      <c r="G195" s="83"/>
      <c r="H195" s="84"/>
    </row>
    <row r="196" spans="1:9" hidden="1" x14ac:dyDescent="0.25">
      <c r="A196" s="264">
        <v>268</v>
      </c>
      <c r="B196" s="265" t="s">
        <v>41</v>
      </c>
      <c r="C196" s="265"/>
      <c r="D196" s="265"/>
      <c r="E196" s="77">
        <f t="shared" si="22"/>
        <v>105332.40000000001</v>
      </c>
      <c r="F196" s="77">
        <f t="shared" si="22"/>
        <v>98521.75</v>
      </c>
      <c r="G196" s="83"/>
      <c r="H196" s="84"/>
    </row>
    <row r="197" spans="1:9" hidden="1" x14ac:dyDescent="0.25">
      <c r="A197" s="264">
        <v>269</v>
      </c>
      <c r="B197" s="265" t="s">
        <v>42</v>
      </c>
      <c r="C197" s="265"/>
      <c r="D197" s="265"/>
      <c r="E197" s="77">
        <f t="shared" si="22"/>
        <v>6000</v>
      </c>
      <c r="F197" s="77">
        <f t="shared" si="22"/>
        <v>0</v>
      </c>
      <c r="G197" s="83"/>
      <c r="H197" s="84"/>
    </row>
    <row r="198" spans="1:9" hidden="1" x14ac:dyDescent="0.25">
      <c r="A198" s="264">
        <v>292</v>
      </c>
      <c r="B198" s="265" t="s">
        <v>44</v>
      </c>
      <c r="C198" s="265"/>
      <c r="D198" s="265"/>
      <c r="E198" s="77">
        <f t="shared" ref="E198:F203" si="23">+M40+M94+M145</f>
        <v>133636.26</v>
      </c>
      <c r="F198" s="77">
        <f t="shared" si="23"/>
        <v>49883.55</v>
      </c>
      <c r="G198" s="83"/>
      <c r="H198" s="84"/>
    </row>
    <row r="199" spans="1:9" hidden="1" x14ac:dyDescent="0.25">
      <c r="A199" s="264">
        <v>295</v>
      </c>
      <c r="B199" s="265" t="s">
        <v>45</v>
      </c>
      <c r="C199" s="265"/>
      <c r="D199" s="265"/>
      <c r="E199" s="77">
        <f t="shared" si="23"/>
        <v>12480826.439999999</v>
      </c>
      <c r="F199" s="77">
        <f t="shared" si="23"/>
        <v>11683915.68</v>
      </c>
      <c r="G199" s="83"/>
      <c r="H199" s="84"/>
      <c r="I199" s="91"/>
    </row>
    <row r="200" spans="1:9" hidden="1" x14ac:dyDescent="0.25">
      <c r="A200" s="264">
        <v>297</v>
      </c>
      <c r="B200" s="265" t="s">
        <v>46</v>
      </c>
      <c r="C200" s="265"/>
      <c r="D200" s="265"/>
      <c r="E200" s="77">
        <f t="shared" si="23"/>
        <v>22731.62</v>
      </c>
      <c r="F200" s="77">
        <f t="shared" si="23"/>
        <v>21727.1</v>
      </c>
      <c r="G200" s="83"/>
      <c r="H200" s="84"/>
    </row>
    <row r="201" spans="1:9" hidden="1" x14ac:dyDescent="0.25">
      <c r="A201" s="264">
        <v>298</v>
      </c>
      <c r="B201" s="265" t="s">
        <v>47</v>
      </c>
      <c r="C201" s="265"/>
      <c r="D201" s="265"/>
      <c r="E201" s="77">
        <f t="shared" si="23"/>
        <v>300000</v>
      </c>
      <c r="F201" s="77">
        <f t="shared" si="23"/>
        <v>236120.62</v>
      </c>
      <c r="G201" s="83"/>
      <c r="H201" s="84"/>
    </row>
    <row r="202" spans="1:9" hidden="1" x14ac:dyDescent="0.25">
      <c r="A202" s="264">
        <v>299</v>
      </c>
      <c r="B202" s="265" t="s">
        <v>48</v>
      </c>
      <c r="C202" s="265"/>
      <c r="D202" s="265"/>
      <c r="E202" s="77">
        <f t="shared" si="23"/>
        <v>240000</v>
      </c>
      <c r="F202" s="77">
        <f t="shared" si="23"/>
        <v>147175.5</v>
      </c>
      <c r="G202" s="83"/>
      <c r="H202" s="84"/>
    </row>
    <row r="203" spans="1:9" hidden="1" x14ac:dyDescent="0.25">
      <c r="A203" s="264">
        <v>323</v>
      </c>
      <c r="B203" s="265" t="s">
        <v>83</v>
      </c>
      <c r="C203" s="265"/>
      <c r="D203" s="265"/>
      <c r="E203" s="77">
        <f t="shared" si="23"/>
        <v>850778.32000000007</v>
      </c>
      <c r="F203" s="77">
        <f t="shared" si="23"/>
        <v>0</v>
      </c>
      <c r="G203" s="83"/>
      <c r="H203" s="84"/>
    </row>
    <row r="204" spans="1:9" ht="15.75" hidden="1" x14ac:dyDescent="0.3">
      <c r="A204" s="266"/>
      <c r="B204" s="259" t="s">
        <v>84</v>
      </c>
      <c r="C204" s="259"/>
      <c r="D204" s="259"/>
      <c r="E204" s="261">
        <f>SUM(E182:E203)</f>
        <v>18993084.080000002</v>
      </c>
      <c r="F204" s="261">
        <f>SUM(F182:F203)</f>
        <v>16444423.59</v>
      </c>
    </row>
    <row r="205" spans="1:9" ht="15.75" hidden="1" x14ac:dyDescent="0.3">
      <c r="A205" s="266"/>
      <c r="B205" s="259" t="s">
        <v>73</v>
      </c>
      <c r="C205" s="259"/>
      <c r="D205" s="259"/>
      <c r="E205" s="261">
        <f>+E204+E179</f>
        <v>50885209.049999997</v>
      </c>
      <c r="F205" s="261">
        <f>F204+F179</f>
        <v>48596967.5</v>
      </c>
      <c r="G205" s="83"/>
      <c r="H205" s="83"/>
      <c r="I205" s="83"/>
    </row>
    <row r="206" spans="1:9" x14ac:dyDescent="0.25">
      <c r="A206" s="74"/>
    </row>
    <row r="207" spans="1:9" x14ac:dyDescent="0.25">
      <c r="A207" s="74"/>
    </row>
    <row r="208" spans="1:9" ht="15.75" x14ac:dyDescent="0.3">
      <c r="A208" s="74"/>
      <c r="B208" s="335"/>
      <c r="C208" s="335"/>
      <c r="D208" s="335"/>
      <c r="E208" s="93"/>
      <c r="F208" s="94"/>
    </row>
    <row r="209" spans="2:14" ht="15.75" x14ac:dyDescent="0.3">
      <c r="B209" s="335"/>
      <c r="C209" s="335"/>
      <c r="D209" s="335"/>
      <c r="E209" s="93"/>
      <c r="F209" s="94"/>
    </row>
    <row r="210" spans="2:14" ht="15.75" x14ac:dyDescent="0.3">
      <c r="B210" s="335"/>
      <c r="C210" s="335"/>
      <c r="D210" s="335"/>
      <c r="E210" s="93"/>
      <c r="F210" s="94"/>
    </row>
    <row r="211" spans="2:14" ht="15.75" x14ac:dyDescent="0.3">
      <c r="B211" s="335"/>
      <c r="C211" s="335"/>
      <c r="D211" s="335"/>
      <c r="E211" s="93"/>
      <c r="F211" s="94"/>
    </row>
    <row r="212" spans="2:14" ht="15.75" x14ac:dyDescent="0.3">
      <c r="B212" s="335"/>
      <c r="C212" s="335"/>
      <c r="D212" s="335"/>
      <c r="E212" s="93"/>
      <c r="F212" s="94"/>
    </row>
    <row r="213" spans="2:14" ht="15.75" x14ac:dyDescent="0.3">
      <c r="B213" s="335"/>
      <c r="C213" s="335"/>
      <c r="D213" s="335"/>
      <c r="E213" s="93"/>
      <c r="F213" s="94"/>
    </row>
    <row r="214" spans="2:14" x14ac:dyDescent="0.25">
      <c r="B214" s="81"/>
      <c r="C214" s="81"/>
      <c r="D214" s="81"/>
      <c r="E214" s="95"/>
      <c r="F214" s="349"/>
    </row>
    <row r="218" spans="2:14" x14ac:dyDescent="0.25">
      <c r="B218" s="96" t="s">
        <v>88</v>
      </c>
      <c r="C218" s="96"/>
      <c r="D218" s="96"/>
      <c r="F218" s="1" t="s">
        <v>209</v>
      </c>
      <c r="G218" s="1"/>
      <c r="H218" s="1"/>
      <c r="I218" s="81" t="s">
        <v>222</v>
      </c>
      <c r="K218" t="s">
        <v>223</v>
      </c>
    </row>
    <row r="219" spans="2:14" x14ac:dyDescent="0.25">
      <c r="F219" s="385" t="s">
        <v>211</v>
      </c>
      <c r="G219" s="385"/>
      <c r="H219" s="385"/>
      <c r="I219" s="81"/>
      <c r="J219" s="81"/>
      <c r="K219" s="81" t="s">
        <v>164</v>
      </c>
      <c r="L219" s="81"/>
      <c r="M219" s="81"/>
      <c r="N219" s="81"/>
    </row>
    <row r="220" spans="2:14" x14ac:dyDescent="0.25">
      <c r="F220" s="385" t="s">
        <v>213</v>
      </c>
      <c r="G220" s="385"/>
      <c r="H220" s="385"/>
      <c r="I220" s="81"/>
      <c r="J220" s="81"/>
      <c r="K220" s="81" t="s">
        <v>165</v>
      </c>
      <c r="L220" s="81"/>
      <c r="M220" s="81"/>
      <c r="N220" s="81"/>
    </row>
    <row r="221" spans="2:14" x14ac:dyDescent="0.25">
      <c r="F221" s="97"/>
      <c r="G221" s="97"/>
      <c r="J221" s="81"/>
      <c r="K221" s="81"/>
      <c r="L221" s="81"/>
    </row>
    <row r="222" spans="2:14" x14ac:dyDescent="0.25">
      <c r="B222" s="96" t="s">
        <v>89</v>
      </c>
      <c r="C222" s="96"/>
      <c r="D222" s="96"/>
      <c r="F222" s="81" t="s">
        <v>228</v>
      </c>
      <c r="J222" s="98"/>
      <c r="K222" s="98"/>
      <c r="L222" s="98"/>
      <c r="M222" s="386"/>
      <c r="N222" s="386"/>
    </row>
  </sheetData>
  <mergeCells count="31">
    <mergeCell ref="O120:P120"/>
    <mergeCell ref="E177:F177"/>
    <mergeCell ref="F219:H219"/>
    <mergeCell ref="F220:H220"/>
    <mergeCell ref="M222:N222"/>
    <mergeCell ref="A119:N119"/>
    <mergeCell ref="E120:F120"/>
    <mergeCell ref="G120:H120"/>
    <mergeCell ref="I120:J120"/>
    <mergeCell ref="K120:L120"/>
    <mergeCell ref="M120:N120"/>
    <mergeCell ref="P15:Q15"/>
    <mergeCell ref="R15:S15"/>
    <mergeCell ref="T15:U15"/>
    <mergeCell ref="A68:N68"/>
    <mergeCell ref="E69:F69"/>
    <mergeCell ref="G69:H69"/>
    <mergeCell ref="I69:J69"/>
    <mergeCell ref="K69:L69"/>
    <mergeCell ref="M69:N69"/>
    <mergeCell ref="O69:P69"/>
    <mergeCell ref="M8:N8"/>
    <mergeCell ref="A10:N10"/>
    <mergeCell ref="A11:N11"/>
    <mergeCell ref="A12:N12"/>
    <mergeCell ref="A14:N14"/>
    <mergeCell ref="E15:F15"/>
    <mergeCell ref="G15:H15"/>
    <mergeCell ref="I15:J15"/>
    <mergeCell ref="K15:L15"/>
    <mergeCell ref="M15:N15"/>
  </mergeCells>
  <hyperlinks>
    <hyperlink ref="A12" r:id="rId1"/>
  </hyperlinks>
  <pageMargins left="0" right="0" top="0" bottom="0" header="0" footer="0"/>
  <pageSetup scale="60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A4" workbookViewId="0">
      <selection activeCell="C203" sqref="C203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57" t="s">
        <v>59</v>
      </c>
      <c r="I8" s="376" t="s">
        <v>185</v>
      </c>
      <c r="J8" s="377"/>
    </row>
    <row r="9" spans="1:10" ht="5.25" customHeight="1" x14ac:dyDescent="0.25"/>
    <row r="10" spans="1:10" x14ac:dyDescent="0.25">
      <c r="A10" s="378" t="s">
        <v>0</v>
      </c>
      <c r="B10" s="378"/>
      <c r="C10" s="378"/>
      <c r="D10" s="378"/>
      <c r="E10" s="378"/>
      <c r="F10" s="378"/>
      <c r="G10" s="378"/>
      <c r="H10" s="378"/>
      <c r="I10" s="378"/>
      <c r="J10" s="378"/>
    </row>
    <row r="11" spans="1:10" x14ac:dyDescent="0.25">
      <c r="A11" s="379" t="s">
        <v>60</v>
      </c>
      <c r="B11" s="379"/>
      <c r="C11" s="379"/>
      <c r="D11" s="379"/>
      <c r="E11" s="379"/>
      <c r="F11" s="379"/>
      <c r="G11" s="379"/>
      <c r="H11" s="379"/>
      <c r="I11" s="379"/>
      <c r="J11" s="379"/>
    </row>
    <row r="12" spans="1:10" x14ac:dyDescent="0.25">
      <c r="A12" s="380" t="s">
        <v>61</v>
      </c>
      <c r="B12" s="379"/>
      <c r="C12" s="379"/>
      <c r="D12" s="379"/>
      <c r="E12" s="379"/>
      <c r="F12" s="379"/>
      <c r="G12" s="379"/>
      <c r="H12" s="379"/>
      <c r="I12" s="379"/>
      <c r="J12" s="379"/>
    </row>
    <row r="13" spans="1:10" ht="4.5" customHeight="1" x14ac:dyDescent="0.25">
      <c r="A13" s="168"/>
      <c r="B13" s="168"/>
      <c r="C13" s="168"/>
      <c r="D13" s="168"/>
      <c r="E13" s="168"/>
      <c r="F13" s="168"/>
      <c r="G13" s="168"/>
      <c r="H13" s="168"/>
      <c r="I13" s="168"/>
      <c r="J13" s="168"/>
    </row>
    <row r="14" spans="1:10" ht="16.5" hidden="1" thickBot="1" x14ac:dyDescent="0.3">
      <c r="A14" s="381" t="s">
        <v>90</v>
      </c>
      <c r="B14" s="381"/>
      <c r="C14" s="381"/>
      <c r="D14" s="381"/>
      <c r="E14" s="381"/>
      <c r="F14" s="381"/>
      <c r="G14" s="381"/>
      <c r="H14" s="381"/>
      <c r="I14" s="381"/>
      <c r="J14" s="381"/>
    </row>
    <row r="15" spans="1:10" ht="30.75" hidden="1" customHeight="1" thickBot="1" x14ac:dyDescent="0.35">
      <c r="A15" s="60" t="s">
        <v>62</v>
      </c>
      <c r="B15" s="61" t="s">
        <v>77</v>
      </c>
      <c r="C15" s="387" t="s">
        <v>1</v>
      </c>
      <c r="D15" s="388"/>
      <c r="E15" s="387" t="s">
        <v>2</v>
      </c>
      <c r="F15" s="389"/>
      <c r="G15" s="387" t="s">
        <v>3</v>
      </c>
      <c r="H15" s="388"/>
      <c r="I15" s="387" t="s">
        <v>4</v>
      </c>
      <c r="J15" s="388"/>
    </row>
    <row r="16" spans="1:10" ht="15.75" hidden="1" x14ac:dyDescent="0.3">
      <c r="A16" s="99"/>
      <c r="B16" s="63"/>
      <c r="C16" s="75" t="s">
        <v>86</v>
      </c>
      <c r="D16" s="75" t="s">
        <v>87</v>
      </c>
      <c r="E16" s="75" t="s">
        <v>86</v>
      </c>
      <c r="F16" s="75" t="s">
        <v>87</v>
      </c>
      <c r="G16" s="75" t="s">
        <v>86</v>
      </c>
      <c r="H16" s="75" t="s">
        <v>87</v>
      </c>
      <c r="I16" s="75" t="s">
        <v>86</v>
      </c>
      <c r="J16" s="75" t="s">
        <v>87</v>
      </c>
    </row>
    <row r="17" spans="1:10" ht="15.75" hidden="1" x14ac:dyDescent="0.3">
      <c r="A17" s="100"/>
      <c r="B17" s="63" t="s">
        <v>66</v>
      </c>
      <c r="C17" s="65">
        <v>1764858.42</v>
      </c>
      <c r="D17" s="65">
        <v>1492317.42</v>
      </c>
      <c r="E17" s="65">
        <v>1764858.42</v>
      </c>
      <c r="F17" s="65">
        <v>1792563.63</v>
      </c>
      <c r="G17" s="65">
        <v>1764858.42</v>
      </c>
      <c r="H17" s="65">
        <v>1578007.92</v>
      </c>
      <c r="I17" s="65">
        <v>1764858.42</v>
      </c>
      <c r="J17" s="65">
        <v>1803793.55</v>
      </c>
    </row>
    <row r="18" spans="1:10" ht="15.75" hidden="1" x14ac:dyDescent="0.3">
      <c r="A18" s="86"/>
      <c r="B18" s="63"/>
      <c r="C18" s="87"/>
      <c r="D18" s="86"/>
      <c r="E18" s="101"/>
      <c r="F18" s="101"/>
      <c r="G18" s="86"/>
      <c r="H18" s="101"/>
      <c r="I18" s="86"/>
      <c r="J18" s="101"/>
    </row>
    <row r="19" spans="1:10" ht="15.75" hidden="1" x14ac:dyDescent="0.3">
      <c r="A19" s="86"/>
      <c r="B19" s="63" t="s">
        <v>82</v>
      </c>
      <c r="C19" s="65">
        <f t="shared" ref="C19:J19" si="0">+C27+C43</f>
        <v>2818474.9200000004</v>
      </c>
      <c r="D19" s="65">
        <f t="shared" si="0"/>
        <v>0</v>
      </c>
      <c r="E19" s="65">
        <f t="shared" si="0"/>
        <v>2818474.9200000004</v>
      </c>
      <c r="F19" s="65">
        <f t="shared" si="0"/>
        <v>67111.01999999999</v>
      </c>
      <c r="G19" s="65">
        <f t="shared" si="0"/>
        <v>2818474.9200000004</v>
      </c>
      <c r="H19" s="65">
        <f t="shared" si="0"/>
        <v>58543.64</v>
      </c>
      <c r="I19" s="65">
        <f t="shared" si="0"/>
        <v>2818474.9200000004</v>
      </c>
      <c r="J19" s="65">
        <f t="shared" si="0"/>
        <v>3743927.3</v>
      </c>
    </row>
    <row r="20" spans="1:10" hidden="1" x14ac:dyDescent="0.25">
      <c r="A20" s="102"/>
      <c r="B20" s="70" t="s">
        <v>25</v>
      </c>
      <c r="C20" s="76">
        <v>62500</v>
      </c>
      <c r="D20" s="76"/>
      <c r="E20" s="76">
        <v>62500</v>
      </c>
      <c r="F20" s="76">
        <v>56112.02</v>
      </c>
      <c r="G20" s="76">
        <v>62500</v>
      </c>
      <c r="H20" s="76"/>
      <c r="I20" s="76">
        <v>62500</v>
      </c>
      <c r="J20" s="76">
        <v>68083.009999999995</v>
      </c>
    </row>
    <row r="21" spans="1:10" hidden="1" x14ac:dyDescent="0.25">
      <c r="A21" s="102"/>
      <c r="B21" s="70" t="s">
        <v>26</v>
      </c>
      <c r="C21" s="76">
        <v>7500</v>
      </c>
      <c r="D21" s="76"/>
      <c r="E21" s="76">
        <v>7500</v>
      </c>
      <c r="F21" s="76">
        <v>10999</v>
      </c>
      <c r="G21" s="76">
        <v>7500</v>
      </c>
      <c r="H21" s="76">
        <v>11011</v>
      </c>
      <c r="I21" s="76">
        <v>7500</v>
      </c>
      <c r="J21" s="76">
        <v>10992</v>
      </c>
    </row>
    <row r="22" spans="1:10" hidden="1" x14ac:dyDescent="0.25">
      <c r="A22" s="102"/>
      <c r="B22" s="70" t="s">
        <v>27</v>
      </c>
      <c r="C22" s="76">
        <v>8133.97</v>
      </c>
      <c r="D22" s="76"/>
      <c r="E22" s="76">
        <v>8133.97</v>
      </c>
      <c r="F22" s="76"/>
      <c r="G22" s="76">
        <v>8133.97</v>
      </c>
      <c r="H22" s="76"/>
      <c r="I22" s="76">
        <v>8133.97</v>
      </c>
      <c r="J22" s="76">
        <v>4358</v>
      </c>
    </row>
    <row r="23" spans="1:10" hidden="1" x14ac:dyDescent="0.25">
      <c r="A23" s="102"/>
      <c r="B23" s="70" t="s">
        <v>28</v>
      </c>
      <c r="C23" s="76">
        <v>33333.33</v>
      </c>
      <c r="D23" s="76"/>
      <c r="E23" s="76">
        <v>33333.33</v>
      </c>
      <c r="F23" s="76"/>
      <c r="G23" s="76">
        <v>33333.33</v>
      </c>
      <c r="H23" s="76"/>
      <c r="I23" s="76">
        <v>33333.33</v>
      </c>
      <c r="J23" s="76">
        <v>45020</v>
      </c>
    </row>
    <row r="24" spans="1:10" hidden="1" x14ac:dyDescent="0.25">
      <c r="A24" s="102"/>
      <c r="B24" s="70" t="s">
        <v>32</v>
      </c>
      <c r="C24" s="76">
        <v>165141.75</v>
      </c>
      <c r="D24" s="76"/>
      <c r="E24" s="76">
        <v>165141.75</v>
      </c>
      <c r="F24" s="76"/>
      <c r="G24" s="76">
        <v>165141.75</v>
      </c>
      <c r="H24" s="76">
        <v>1000</v>
      </c>
      <c r="I24" s="76">
        <v>165141.75</v>
      </c>
      <c r="J24" s="76">
        <v>26842.86</v>
      </c>
    </row>
    <row r="25" spans="1:10" hidden="1" x14ac:dyDescent="0.25">
      <c r="A25" s="102"/>
      <c r="B25" s="70" t="s">
        <v>33</v>
      </c>
      <c r="C25" s="76">
        <v>40000</v>
      </c>
      <c r="D25" s="76"/>
      <c r="E25" s="76">
        <v>40000</v>
      </c>
      <c r="F25" s="76"/>
      <c r="G25" s="76">
        <v>40000</v>
      </c>
      <c r="H25" s="76"/>
      <c r="I25" s="76">
        <v>40000</v>
      </c>
      <c r="J25" s="76">
        <v>76240</v>
      </c>
    </row>
    <row r="26" spans="1:10" hidden="1" x14ac:dyDescent="0.25">
      <c r="A26" s="102"/>
      <c r="B26" s="70" t="s">
        <v>34</v>
      </c>
      <c r="C26" s="76">
        <v>26305.03</v>
      </c>
      <c r="D26" s="76"/>
      <c r="E26" s="76">
        <v>26305.03</v>
      </c>
      <c r="F26" s="76"/>
      <c r="G26" s="76">
        <v>26305.03</v>
      </c>
      <c r="H26" s="76">
        <v>46532.639999999999</v>
      </c>
      <c r="I26" s="76">
        <v>26305.03</v>
      </c>
      <c r="J26" s="76">
        <v>55063.68</v>
      </c>
    </row>
    <row r="27" spans="1:10" ht="16.5" hidden="1" thickBot="1" x14ac:dyDescent="0.35">
      <c r="A27" s="102"/>
      <c r="B27" s="103" t="s">
        <v>91</v>
      </c>
      <c r="C27" s="104">
        <f t="shared" ref="C27:J27" si="1">SUM(C20:C26)</f>
        <v>342914.07999999996</v>
      </c>
      <c r="D27" s="104">
        <f t="shared" si="1"/>
        <v>0</v>
      </c>
      <c r="E27" s="104">
        <f t="shared" si="1"/>
        <v>342914.07999999996</v>
      </c>
      <c r="F27" s="104">
        <f t="shared" si="1"/>
        <v>67111.01999999999</v>
      </c>
      <c r="G27" s="104">
        <f t="shared" si="1"/>
        <v>342914.07999999996</v>
      </c>
      <c r="H27" s="104">
        <f t="shared" si="1"/>
        <v>58543.64</v>
      </c>
      <c r="I27" s="104">
        <f t="shared" si="1"/>
        <v>342914.07999999996</v>
      </c>
      <c r="J27" s="104">
        <f t="shared" si="1"/>
        <v>286599.55</v>
      </c>
    </row>
    <row r="28" spans="1:10" ht="15.75" hidden="1" x14ac:dyDescent="0.3">
      <c r="A28" s="102"/>
      <c r="B28" s="105" t="s">
        <v>92</v>
      </c>
      <c r="C28" s="78"/>
      <c r="D28" s="78"/>
      <c r="E28" s="78"/>
      <c r="F28" s="78"/>
      <c r="G28" s="78"/>
      <c r="H28" s="78"/>
      <c r="I28" s="78"/>
      <c r="J28" s="78"/>
    </row>
    <row r="29" spans="1:10" hidden="1" x14ac:dyDescent="0.25">
      <c r="A29" s="102"/>
      <c r="B29" s="70" t="s">
        <v>35</v>
      </c>
      <c r="C29" s="76">
        <v>60936.45</v>
      </c>
      <c r="D29" s="76"/>
      <c r="E29" s="76">
        <v>60936.45</v>
      </c>
      <c r="F29" s="76"/>
      <c r="G29" s="76">
        <v>60936.45</v>
      </c>
      <c r="H29" s="76"/>
      <c r="I29" s="76">
        <v>60936.45</v>
      </c>
      <c r="J29" s="76">
        <v>202940.25</v>
      </c>
    </row>
    <row r="30" spans="1:10" hidden="1" x14ac:dyDescent="0.25">
      <c r="A30" s="102"/>
      <c r="B30" s="70" t="s">
        <v>36</v>
      </c>
      <c r="C30" s="76">
        <v>600</v>
      </c>
      <c r="D30" s="76"/>
      <c r="E30" s="76">
        <v>600</v>
      </c>
      <c r="F30" s="76"/>
      <c r="G30" s="76">
        <v>600</v>
      </c>
      <c r="H30" s="76"/>
      <c r="I30" s="76">
        <v>600</v>
      </c>
      <c r="J30" s="76"/>
    </row>
    <row r="31" spans="1:10" hidden="1" x14ac:dyDescent="0.25">
      <c r="A31" s="102"/>
      <c r="B31" s="70" t="s">
        <v>93</v>
      </c>
      <c r="C31" s="76">
        <v>945.42</v>
      </c>
      <c r="D31" s="76"/>
      <c r="E31" s="76">
        <v>945.42</v>
      </c>
      <c r="F31" s="76"/>
      <c r="G31" s="76">
        <v>945.42</v>
      </c>
      <c r="H31" s="76"/>
      <c r="I31" s="76">
        <v>945.42</v>
      </c>
      <c r="J31" s="76"/>
    </row>
    <row r="32" spans="1:10" hidden="1" x14ac:dyDescent="0.25">
      <c r="A32" s="102"/>
      <c r="B32" s="70" t="s">
        <v>37</v>
      </c>
      <c r="C32" s="76">
        <v>169652.57</v>
      </c>
      <c r="D32" s="76"/>
      <c r="E32" s="76">
        <v>169652.57</v>
      </c>
      <c r="F32" s="76"/>
      <c r="G32" s="76">
        <v>169652.57</v>
      </c>
      <c r="H32" s="76"/>
      <c r="I32" s="76">
        <v>169652.57</v>
      </c>
      <c r="J32" s="76">
        <v>178282.05</v>
      </c>
    </row>
    <row r="33" spans="1:10" hidden="1" x14ac:dyDescent="0.25">
      <c r="A33" s="102"/>
      <c r="B33" s="70" t="s">
        <v>38</v>
      </c>
      <c r="C33" s="76">
        <v>912</v>
      </c>
      <c r="D33" s="76"/>
      <c r="E33" s="76">
        <v>912</v>
      </c>
      <c r="F33" s="76"/>
      <c r="G33" s="76">
        <v>912</v>
      </c>
      <c r="H33" s="76"/>
      <c r="I33" s="76">
        <v>912</v>
      </c>
      <c r="J33" s="76"/>
    </row>
    <row r="34" spans="1:10" hidden="1" x14ac:dyDescent="0.25">
      <c r="A34" s="102"/>
      <c r="B34" s="70" t="s">
        <v>39</v>
      </c>
      <c r="C34" s="76">
        <v>427229.65</v>
      </c>
      <c r="D34" s="76"/>
      <c r="E34" s="76">
        <v>427229.65</v>
      </c>
      <c r="F34" s="76"/>
      <c r="G34" s="76">
        <v>427229.65</v>
      </c>
      <c r="H34" s="76"/>
      <c r="I34" s="76">
        <v>427229.65</v>
      </c>
      <c r="J34" s="76">
        <v>1425199.8</v>
      </c>
    </row>
    <row r="35" spans="1:10" hidden="1" x14ac:dyDescent="0.25">
      <c r="A35" s="102"/>
      <c r="B35" s="70" t="s">
        <v>40</v>
      </c>
      <c r="C35" s="76">
        <v>100</v>
      </c>
      <c r="D35" s="76"/>
      <c r="E35" s="76">
        <v>100</v>
      </c>
      <c r="F35" s="76"/>
      <c r="G35" s="76">
        <v>100</v>
      </c>
      <c r="H35" s="76"/>
      <c r="I35" s="76">
        <v>100</v>
      </c>
      <c r="J35" s="76"/>
    </row>
    <row r="36" spans="1:10" hidden="1" x14ac:dyDescent="0.25">
      <c r="A36" s="102"/>
      <c r="B36" s="70" t="s">
        <v>41</v>
      </c>
      <c r="C36" s="76">
        <v>13579.7</v>
      </c>
      <c r="D36" s="76"/>
      <c r="E36" s="76">
        <v>13579.7</v>
      </c>
      <c r="F36" s="76"/>
      <c r="G36" s="76">
        <v>13579.7</v>
      </c>
      <c r="H36" s="76"/>
      <c r="I36" s="76">
        <v>13579.7</v>
      </c>
      <c r="J36" s="76">
        <v>75162.240000000005</v>
      </c>
    </row>
    <row r="37" spans="1:10" hidden="1" x14ac:dyDescent="0.25">
      <c r="A37" s="102"/>
      <c r="B37" s="70" t="s">
        <v>43</v>
      </c>
      <c r="C37" s="76">
        <v>310</v>
      </c>
      <c r="D37" s="76"/>
      <c r="E37" s="76">
        <v>310</v>
      </c>
      <c r="F37" s="76"/>
      <c r="G37" s="76">
        <v>310</v>
      </c>
      <c r="H37" s="76"/>
      <c r="I37" s="76">
        <v>310</v>
      </c>
      <c r="J37" s="76"/>
    </row>
    <row r="38" spans="1:10" hidden="1" x14ac:dyDescent="0.25">
      <c r="A38" s="102"/>
      <c r="B38" s="70" t="s">
        <v>44</v>
      </c>
      <c r="C38" s="76">
        <v>10809.43</v>
      </c>
      <c r="D38" s="76"/>
      <c r="E38" s="76">
        <v>10809.43</v>
      </c>
      <c r="F38" s="76"/>
      <c r="G38" s="76">
        <v>10809.43</v>
      </c>
      <c r="H38" s="76"/>
      <c r="I38" s="76">
        <v>10809.43</v>
      </c>
      <c r="J38" s="76">
        <v>14528.6</v>
      </c>
    </row>
    <row r="39" spans="1:10" hidden="1" x14ac:dyDescent="0.25">
      <c r="A39" s="102"/>
      <c r="B39" s="70" t="s">
        <v>45</v>
      </c>
      <c r="C39" s="76">
        <v>1780006.32</v>
      </c>
      <c r="D39" s="76"/>
      <c r="E39" s="76">
        <v>1780006.32</v>
      </c>
      <c r="F39" s="76"/>
      <c r="G39" s="76">
        <v>1780006.32</v>
      </c>
      <c r="H39" s="76"/>
      <c r="I39" s="76">
        <v>1780006.32</v>
      </c>
      <c r="J39" s="76">
        <v>1545914.81</v>
      </c>
    </row>
    <row r="40" spans="1:10" hidden="1" x14ac:dyDescent="0.25">
      <c r="A40" s="102"/>
      <c r="B40" s="70" t="s">
        <v>46</v>
      </c>
      <c r="C40" s="76">
        <v>2208.6999999999998</v>
      </c>
      <c r="D40" s="76"/>
      <c r="E40" s="76">
        <v>2208.6999999999998</v>
      </c>
      <c r="F40" s="76"/>
      <c r="G40" s="76">
        <v>2208.6999999999998</v>
      </c>
      <c r="H40" s="76"/>
      <c r="I40" s="76">
        <v>2208.6999999999998</v>
      </c>
      <c r="J40" s="76">
        <v>15300</v>
      </c>
    </row>
    <row r="41" spans="1:10" hidden="1" x14ac:dyDescent="0.25">
      <c r="A41" s="102"/>
      <c r="B41" s="70" t="s">
        <v>47</v>
      </c>
      <c r="C41" s="76">
        <v>8105.1</v>
      </c>
      <c r="D41" s="76"/>
      <c r="E41" s="76">
        <v>8105.1</v>
      </c>
      <c r="F41" s="76"/>
      <c r="G41" s="76">
        <v>8105.1</v>
      </c>
      <c r="H41" s="76"/>
      <c r="I41" s="76">
        <v>8105.1</v>
      </c>
      <c r="J41" s="76"/>
    </row>
    <row r="42" spans="1:10" hidden="1" x14ac:dyDescent="0.25">
      <c r="A42" s="102"/>
      <c r="B42" s="70" t="s">
        <v>48</v>
      </c>
      <c r="C42" s="76">
        <v>165.5</v>
      </c>
      <c r="D42" s="76"/>
      <c r="E42" s="76">
        <v>165.5</v>
      </c>
      <c r="F42" s="76"/>
      <c r="G42" s="76">
        <v>165.5</v>
      </c>
      <c r="H42" s="76"/>
      <c r="I42" s="76">
        <v>165.5</v>
      </c>
      <c r="J42" s="76"/>
    </row>
    <row r="43" spans="1:10" ht="16.5" hidden="1" thickBot="1" x14ac:dyDescent="0.35">
      <c r="A43" s="102"/>
      <c r="B43" s="73" t="s">
        <v>50</v>
      </c>
      <c r="C43" s="104">
        <f t="shared" ref="C43:J43" si="2">SUM(C29:C42)</f>
        <v>2475560.8400000003</v>
      </c>
      <c r="D43" s="104">
        <f t="shared" si="2"/>
        <v>0</v>
      </c>
      <c r="E43" s="104">
        <f t="shared" si="2"/>
        <v>2475560.8400000003</v>
      </c>
      <c r="F43" s="104">
        <f t="shared" si="2"/>
        <v>0</v>
      </c>
      <c r="G43" s="104">
        <f t="shared" si="2"/>
        <v>2475560.8400000003</v>
      </c>
      <c r="H43" s="104">
        <f t="shared" si="2"/>
        <v>0</v>
      </c>
      <c r="I43" s="104">
        <f t="shared" si="2"/>
        <v>2475560.8400000003</v>
      </c>
      <c r="J43" s="104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81" t="s">
        <v>94</v>
      </c>
      <c r="B46" s="381"/>
      <c r="C46" s="381"/>
      <c r="D46" s="381"/>
      <c r="E46" s="381"/>
      <c r="F46" s="381"/>
      <c r="G46" s="381"/>
      <c r="H46" s="381"/>
      <c r="I46" s="381"/>
      <c r="J46" s="381"/>
    </row>
    <row r="47" spans="1:10" ht="28.5" hidden="1" customHeight="1" x14ac:dyDescent="0.25">
      <c r="A47" s="106" t="s">
        <v>62</v>
      </c>
      <c r="B47" s="107" t="s">
        <v>95</v>
      </c>
      <c r="C47" s="369" t="s">
        <v>96</v>
      </c>
      <c r="D47" s="395"/>
      <c r="E47" s="369" t="s">
        <v>97</v>
      </c>
      <c r="F47" s="396"/>
      <c r="G47" s="170" t="s">
        <v>98</v>
      </c>
      <c r="H47" s="171"/>
      <c r="I47" s="171"/>
      <c r="J47" s="171"/>
    </row>
    <row r="48" spans="1:10" hidden="1" x14ac:dyDescent="0.25">
      <c r="A48" s="172"/>
      <c r="B48" s="108" t="s">
        <v>99</v>
      </c>
      <c r="C48" s="172" t="s">
        <v>100</v>
      </c>
      <c r="D48" s="172" t="s">
        <v>101</v>
      </c>
      <c r="E48" s="172" t="s">
        <v>100</v>
      </c>
      <c r="F48" s="172" t="s">
        <v>101</v>
      </c>
      <c r="G48" s="172" t="s">
        <v>100</v>
      </c>
      <c r="H48" s="172" t="s">
        <v>101</v>
      </c>
      <c r="I48" s="172"/>
      <c r="J48" s="172"/>
    </row>
    <row r="49" spans="1:10" hidden="1" x14ac:dyDescent="0.25">
      <c r="A49" s="109"/>
      <c r="B49" s="109"/>
      <c r="C49" s="109"/>
      <c r="D49" s="109"/>
      <c r="E49" s="109"/>
      <c r="F49" s="109"/>
      <c r="G49" s="109"/>
      <c r="H49" s="109"/>
      <c r="I49" s="109"/>
      <c r="J49" s="109"/>
    </row>
    <row r="50" spans="1:10" hidden="1" x14ac:dyDescent="0.25">
      <c r="A50" s="109"/>
      <c r="B50" s="109"/>
      <c r="C50" s="109"/>
      <c r="D50" s="109"/>
      <c r="E50" s="109"/>
      <c r="F50" s="109"/>
      <c r="G50" s="109"/>
      <c r="H50" s="109"/>
      <c r="I50" s="109"/>
      <c r="J50" s="109"/>
    </row>
    <row r="51" spans="1:10" hidden="1" x14ac:dyDescent="0.25">
      <c r="A51" s="109"/>
      <c r="B51" s="108" t="s">
        <v>102</v>
      </c>
      <c r="C51" s="109"/>
      <c r="D51" s="109"/>
      <c r="E51" s="109"/>
      <c r="F51" s="109"/>
      <c r="G51" s="109"/>
      <c r="H51" s="109"/>
      <c r="I51" s="109"/>
      <c r="J51" s="109"/>
    </row>
    <row r="52" spans="1:10" hidden="1" x14ac:dyDescent="0.25">
      <c r="A52" s="109"/>
      <c r="B52" s="109" t="s">
        <v>103</v>
      </c>
      <c r="C52" s="109"/>
      <c r="D52" s="109"/>
      <c r="E52" s="109"/>
      <c r="F52" s="109"/>
      <c r="G52" s="109"/>
      <c r="H52" s="109"/>
      <c r="I52" s="109"/>
      <c r="J52" s="109"/>
    </row>
    <row r="53" spans="1:10" hidden="1" x14ac:dyDescent="0.25">
      <c r="A53" s="109"/>
      <c r="B53" s="109"/>
      <c r="C53" s="109"/>
      <c r="D53" s="109"/>
      <c r="E53" s="109"/>
      <c r="F53" s="109"/>
      <c r="G53" s="109"/>
      <c r="H53" s="109"/>
      <c r="I53" s="109"/>
      <c r="J53" s="109"/>
    </row>
    <row r="54" spans="1:10" hidden="1" x14ac:dyDescent="0.25">
      <c r="A54" s="109"/>
      <c r="B54" s="109"/>
      <c r="C54" s="109"/>
      <c r="D54" s="109"/>
      <c r="E54" s="109"/>
      <c r="F54" s="109"/>
      <c r="G54" s="109"/>
      <c r="H54" s="109"/>
      <c r="I54" s="109"/>
      <c r="J54" s="109"/>
    </row>
    <row r="55" spans="1:10" hidden="1" x14ac:dyDescent="0.25">
      <c r="A55" s="109"/>
      <c r="B55" s="109"/>
      <c r="C55" s="109"/>
      <c r="D55" s="109"/>
      <c r="E55" s="109"/>
      <c r="F55" s="109"/>
      <c r="G55" s="109"/>
      <c r="H55" s="109"/>
      <c r="I55" s="109"/>
      <c r="J55" s="109"/>
    </row>
    <row r="56" spans="1:10" hidden="1" x14ac:dyDescent="0.25">
      <c r="A56" s="109"/>
      <c r="B56" s="109"/>
      <c r="C56" s="109"/>
      <c r="D56" s="109"/>
      <c r="E56" s="109"/>
      <c r="F56" s="109"/>
      <c r="G56" s="109"/>
      <c r="H56" s="109"/>
      <c r="I56" s="109"/>
      <c r="J56" s="109"/>
    </row>
    <row r="57" spans="1:10" hidden="1" x14ac:dyDescent="0.25">
      <c r="A57" s="109"/>
      <c r="B57" s="109"/>
      <c r="C57" s="109"/>
      <c r="D57" s="109"/>
      <c r="E57" s="109"/>
      <c r="F57" s="109"/>
      <c r="G57" s="109"/>
      <c r="H57" s="109"/>
      <c r="I57" s="109"/>
      <c r="J57" s="109"/>
    </row>
    <row r="58" spans="1:10" hidden="1" x14ac:dyDescent="0.25">
      <c r="A58" s="109"/>
      <c r="B58" s="109"/>
      <c r="C58" s="109"/>
      <c r="D58" s="109"/>
      <c r="E58" s="109"/>
      <c r="F58" s="109"/>
      <c r="G58" s="109"/>
      <c r="H58" s="109"/>
      <c r="I58" s="109"/>
      <c r="J58" s="109"/>
    </row>
    <row r="59" spans="1:10" hidden="1" x14ac:dyDescent="0.25">
      <c r="A59" s="109"/>
      <c r="B59" s="109"/>
      <c r="C59" s="109"/>
      <c r="D59" s="109"/>
      <c r="E59" s="109"/>
      <c r="F59" s="109"/>
      <c r="G59" s="109"/>
      <c r="H59" s="109"/>
      <c r="I59" s="109"/>
      <c r="J59" s="109"/>
    </row>
    <row r="60" spans="1:10" hidden="1" x14ac:dyDescent="0.25">
      <c r="A60" s="391" t="s">
        <v>104</v>
      </c>
      <c r="B60" s="391"/>
      <c r="C60" s="109"/>
      <c r="D60" s="109"/>
      <c r="E60" s="109"/>
      <c r="F60" s="109"/>
      <c r="G60" s="109"/>
      <c r="H60" s="109"/>
      <c r="I60" s="109"/>
      <c r="J60" s="10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81" t="s">
        <v>105</v>
      </c>
      <c r="B73" s="381"/>
      <c r="C73" s="381"/>
      <c r="D73" s="381"/>
      <c r="E73" s="381"/>
      <c r="F73" s="381"/>
      <c r="G73" s="381"/>
      <c r="H73" s="381"/>
      <c r="I73" s="381"/>
      <c r="J73" s="381"/>
    </row>
    <row r="74" spans="1:10" ht="16.5" hidden="1" customHeight="1" thickBot="1" x14ac:dyDescent="0.35">
      <c r="A74" s="60" t="s">
        <v>62</v>
      </c>
      <c r="B74" s="61" t="s">
        <v>77</v>
      </c>
      <c r="C74" s="387" t="s">
        <v>56</v>
      </c>
      <c r="D74" s="388"/>
      <c r="E74" s="387" t="s">
        <v>74</v>
      </c>
      <c r="F74" s="389"/>
      <c r="G74" s="387" t="s">
        <v>75</v>
      </c>
      <c r="H74" s="388"/>
      <c r="I74" s="387" t="s">
        <v>76</v>
      </c>
      <c r="J74" s="388"/>
    </row>
    <row r="75" spans="1:10" ht="15.75" hidden="1" x14ac:dyDescent="0.3">
      <c r="A75" s="99"/>
      <c r="B75" s="63"/>
      <c r="C75" s="75" t="s">
        <v>86</v>
      </c>
      <c r="D75" s="75" t="s">
        <v>87</v>
      </c>
      <c r="E75" s="75" t="s">
        <v>86</v>
      </c>
      <c r="F75" s="75" t="s">
        <v>87</v>
      </c>
      <c r="G75" s="75" t="s">
        <v>86</v>
      </c>
      <c r="H75" s="75" t="s">
        <v>87</v>
      </c>
      <c r="I75" s="75" t="s">
        <v>86</v>
      </c>
      <c r="J75" s="75" t="s">
        <v>87</v>
      </c>
    </row>
    <row r="76" spans="1:10" ht="15.75" hidden="1" x14ac:dyDescent="0.3">
      <c r="A76" s="100"/>
      <c r="B76" s="63" t="s">
        <v>66</v>
      </c>
      <c r="C76" s="65">
        <v>1764858.42</v>
      </c>
      <c r="D76" s="65">
        <v>2281196.17</v>
      </c>
      <c r="E76" s="65">
        <v>1764858.42</v>
      </c>
      <c r="F76" s="65">
        <v>1896496.89</v>
      </c>
      <c r="G76" s="65"/>
      <c r="H76" s="65"/>
      <c r="I76" s="65"/>
      <c r="J76" s="65"/>
    </row>
    <row r="77" spans="1:10" ht="15.75" hidden="1" x14ac:dyDescent="0.3">
      <c r="A77" s="86"/>
      <c r="B77" s="63"/>
      <c r="C77" s="86"/>
      <c r="D77" s="86"/>
      <c r="E77" s="86"/>
      <c r="F77" s="101"/>
      <c r="G77" s="101"/>
      <c r="H77" s="101"/>
      <c r="I77" s="101"/>
      <c r="J77" s="101"/>
    </row>
    <row r="78" spans="1:10" ht="15.75" hidden="1" x14ac:dyDescent="0.3">
      <c r="A78" s="86"/>
      <c r="B78" s="63" t="s">
        <v>82</v>
      </c>
      <c r="C78" s="65">
        <f t="shared" ref="C78:J78" si="3">+C86+C102</f>
        <v>2818474.9200000004</v>
      </c>
      <c r="D78" s="65">
        <f t="shared" si="3"/>
        <v>3820610.29</v>
      </c>
      <c r="E78" s="65">
        <f t="shared" si="3"/>
        <v>2818474.9200000004</v>
      </c>
      <c r="F78" s="65">
        <f t="shared" si="3"/>
        <v>2361172.1800000002</v>
      </c>
      <c r="G78" s="65">
        <f t="shared" si="3"/>
        <v>0</v>
      </c>
      <c r="H78" s="65">
        <f t="shared" si="3"/>
        <v>0</v>
      </c>
      <c r="I78" s="65">
        <f t="shared" si="3"/>
        <v>0</v>
      </c>
      <c r="J78" s="65">
        <f t="shared" si="3"/>
        <v>0</v>
      </c>
    </row>
    <row r="79" spans="1:10" hidden="1" x14ac:dyDescent="0.25">
      <c r="A79" s="102"/>
      <c r="B79" s="70" t="s">
        <v>25</v>
      </c>
      <c r="C79" s="76">
        <v>62500</v>
      </c>
      <c r="D79" s="76">
        <v>138609.60999999999</v>
      </c>
      <c r="E79" s="76">
        <v>62500</v>
      </c>
      <c r="F79" s="76"/>
      <c r="G79" s="76"/>
      <c r="H79" s="76"/>
      <c r="I79" s="76"/>
      <c r="J79" s="76"/>
    </row>
    <row r="80" spans="1:10" hidden="1" x14ac:dyDescent="0.25">
      <c r="A80" s="102"/>
      <c r="B80" s="70" t="s">
        <v>26</v>
      </c>
      <c r="C80" s="76">
        <v>7500</v>
      </c>
      <c r="D80" s="76">
        <v>9818.25</v>
      </c>
      <c r="E80" s="76">
        <v>7500</v>
      </c>
      <c r="F80" s="76">
        <v>9560.36</v>
      </c>
      <c r="G80" s="76"/>
      <c r="H80" s="76"/>
      <c r="I80" s="76"/>
      <c r="J80" s="76"/>
    </row>
    <row r="81" spans="1:10" hidden="1" x14ac:dyDescent="0.25">
      <c r="A81" s="102"/>
      <c r="B81" s="70" t="s">
        <v>27</v>
      </c>
      <c r="C81" s="76">
        <v>8133.97</v>
      </c>
      <c r="D81" s="76"/>
      <c r="E81" s="76">
        <v>8133.97</v>
      </c>
      <c r="F81" s="76">
        <v>39787</v>
      </c>
      <c r="G81" s="76"/>
      <c r="H81" s="76"/>
      <c r="I81" s="76"/>
      <c r="J81" s="76"/>
    </row>
    <row r="82" spans="1:10" hidden="1" x14ac:dyDescent="0.25">
      <c r="A82" s="102"/>
      <c r="B82" s="70" t="s">
        <v>28</v>
      </c>
      <c r="C82" s="76">
        <v>33333.33</v>
      </c>
      <c r="D82" s="76">
        <v>19161.8</v>
      </c>
      <c r="E82" s="76">
        <v>33333.33</v>
      </c>
      <c r="F82" s="76"/>
      <c r="G82" s="76"/>
      <c r="H82" s="76"/>
      <c r="I82" s="76"/>
      <c r="J82" s="76"/>
    </row>
    <row r="83" spans="1:10" hidden="1" x14ac:dyDescent="0.25">
      <c r="A83" s="102"/>
      <c r="B83" s="70" t="s">
        <v>32</v>
      </c>
      <c r="C83" s="76">
        <v>165141.75</v>
      </c>
      <c r="D83" s="76">
        <v>4057.14</v>
      </c>
      <c r="E83" s="76">
        <v>165141.75</v>
      </c>
      <c r="F83" s="76">
        <v>184282.78</v>
      </c>
      <c r="G83" s="76"/>
      <c r="H83" s="76"/>
      <c r="I83" s="76"/>
      <c r="J83" s="76"/>
    </row>
    <row r="84" spans="1:10" hidden="1" x14ac:dyDescent="0.25">
      <c r="A84" s="102"/>
      <c r="B84" s="70" t="s">
        <v>33</v>
      </c>
      <c r="C84" s="76">
        <v>40000</v>
      </c>
      <c r="D84" s="76">
        <v>38120</v>
      </c>
      <c r="E84" s="76">
        <v>40000</v>
      </c>
      <c r="F84" s="76">
        <v>38120</v>
      </c>
      <c r="G84" s="76"/>
      <c r="H84" s="76"/>
      <c r="I84" s="76"/>
      <c r="J84" s="76"/>
    </row>
    <row r="85" spans="1:10" hidden="1" x14ac:dyDescent="0.25">
      <c r="A85" s="102"/>
      <c r="B85" s="70" t="s">
        <v>34</v>
      </c>
      <c r="C85" s="76">
        <v>26305.03</v>
      </c>
      <c r="D85" s="76">
        <v>48548.639999999999</v>
      </c>
      <c r="E85" s="76">
        <v>26305.03</v>
      </c>
      <c r="F85" s="76">
        <v>44604</v>
      </c>
      <c r="G85" s="76"/>
      <c r="H85" s="76"/>
      <c r="I85" s="76"/>
      <c r="J85" s="76"/>
    </row>
    <row r="86" spans="1:10" ht="16.5" hidden="1" thickBot="1" x14ac:dyDescent="0.35">
      <c r="A86" s="102"/>
      <c r="B86" s="103" t="s">
        <v>91</v>
      </c>
      <c r="C86" s="104">
        <f t="shared" ref="C86:J86" si="4">SUM(C79:C85)</f>
        <v>342914.07999999996</v>
      </c>
      <c r="D86" s="104">
        <f t="shared" si="4"/>
        <v>258315.44</v>
      </c>
      <c r="E86" s="104">
        <f t="shared" si="4"/>
        <v>342914.07999999996</v>
      </c>
      <c r="F86" s="104">
        <f t="shared" si="4"/>
        <v>316354.14</v>
      </c>
      <c r="G86" s="104">
        <f t="shared" si="4"/>
        <v>0</v>
      </c>
      <c r="H86" s="104">
        <f t="shared" si="4"/>
        <v>0</v>
      </c>
      <c r="I86" s="104">
        <f t="shared" si="4"/>
        <v>0</v>
      </c>
      <c r="J86" s="104">
        <f t="shared" si="4"/>
        <v>0</v>
      </c>
    </row>
    <row r="87" spans="1:10" ht="15.75" hidden="1" x14ac:dyDescent="0.3">
      <c r="A87" s="102"/>
      <c r="B87" s="105" t="s">
        <v>92</v>
      </c>
      <c r="C87" s="78"/>
      <c r="D87" s="78"/>
      <c r="E87" s="78"/>
      <c r="F87" s="78"/>
      <c r="G87" s="78"/>
      <c r="H87" s="78"/>
      <c r="I87" s="78"/>
      <c r="J87" s="78"/>
    </row>
    <row r="88" spans="1:10" hidden="1" x14ac:dyDescent="0.25">
      <c r="A88" s="102"/>
      <c r="B88" s="70" t="s">
        <v>35</v>
      </c>
      <c r="C88" s="76">
        <v>60936.45</v>
      </c>
      <c r="D88" s="76">
        <v>1023</v>
      </c>
      <c r="E88" s="76">
        <v>60936.45</v>
      </c>
      <c r="F88" s="76">
        <v>58023.7</v>
      </c>
      <c r="G88" s="76"/>
      <c r="H88" s="76"/>
      <c r="I88" s="76"/>
      <c r="J88" s="76"/>
    </row>
    <row r="89" spans="1:10" hidden="1" x14ac:dyDescent="0.25">
      <c r="A89" s="102"/>
      <c r="B89" s="70" t="s">
        <v>36</v>
      </c>
      <c r="C89" s="76">
        <v>600</v>
      </c>
      <c r="D89" s="76"/>
      <c r="E89" s="76">
        <v>600</v>
      </c>
      <c r="F89" s="76"/>
      <c r="G89" s="76"/>
      <c r="H89" s="76"/>
      <c r="I89" s="76"/>
      <c r="J89" s="76"/>
    </row>
    <row r="90" spans="1:10" hidden="1" x14ac:dyDescent="0.25">
      <c r="A90" s="102"/>
      <c r="B90" s="70" t="s">
        <v>93</v>
      </c>
      <c r="C90" s="76">
        <v>945.42</v>
      </c>
      <c r="D90" s="76"/>
      <c r="E90" s="76">
        <v>945.42</v>
      </c>
      <c r="F90" s="76"/>
      <c r="G90" s="76"/>
      <c r="H90" s="76"/>
      <c r="I90" s="76"/>
      <c r="J90" s="76"/>
    </row>
    <row r="91" spans="1:10" hidden="1" x14ac:dyDescent="0.25">
      <c r="A91" s="102"/>
      <c r="B91" s="70" t="s">
        <v>37</v>
      </c>
      <c r="C91" s="76">
        <v>169652.57</v>
      </c>
      <c r="D91" s="76">
        <v>181188.84</v>
      </c>
      <c r="E91" s="76">
        <v>169652.57</v>
      </c>
      <c r="F91" s="76">
        <v>66957.58</v>
      </c>
      <c r="G91" s="76"/>
      <c r="H91" s="76"/>
      <c r="I91" s="76"/>
      <c r="J91" s="76"/>
    </row>
    <row r="92" spans="1:10" hidden="1" x14ac:dyDescent="0.25">
      <c r="A92" s="102"/>
      <c r="B92" s="70" t="s">
        <v>38</v>
      </c>
      <c r="C92" s="76">
        <v>912</v>
      </c>
      <c r="D92" s="76"/>
      <c r="E92" s="76">
        <v>912</v>
      </c>
      <c r="F92" s="76"/>
      <c r="G92" s="76"/>
      <c r="H92" s="76"/>
      <c r="I92" s="76"/>
      <c r="J92" s="76"/>
    </row>
    <row r="93" spans="1:10" hidden="1" x14ac:dyDescent="0.25">
      <c r="A93" s="102"/>
      <c r="B93" s="70" t="s">
        <v>39</v>
      </c>
      <c r="C93" s="76">
        <v>427229.65</v>
      </c>
      <c r="D93" s="76">
        <v>535053.32999999996</v>
      </c>
      <c r="E93" s="76">
        <v>427229.65</v>
      </c>
      <c r="F93" s="76">
        <v>261536.69</v>
      </c>
      <c r="G93" s="76"/>
      <c r="H93" s="76"/>
      <c r="I93" s="76"/>
      <c r="J93" s="76"/>
    </row>
    <row r="94" spans="1:10" hidden="1" x14ac:dyDescent="0.25">
      <c r="A94" s="102"/>
      <c r="B94" s="70" t="s">
        <v>40</v>
      </c>
      <c r="C94" s="76">
        <v>100</v>
      </c>
      <c r="D94" s="76"/>
      <c r="E94" s="76">
        <v>100</v>
      </c>
      <c r="F94" s="76"/>
      <c r="G94" s="76"/>
      <c r="H94" s="76"/>
      <c r="I94" s="76"/>
      <c r="J94" s="76"/>
    </row>
    <row r="95" spans="1:10" hidden="1" x14ac:dyDescent="0.25">
      <c r="A95" s="102"/>
      <c r="B95" s="70" t="s">
        <v>41</v>
      </c>
      <c r="C95" s="76">
        <v>13579.7</v>
      </c>
      <c r="D95" s="76">
        <v>6224.76</v>
      </c>
      <c r="E95" s="76">
        <v>13579.7</v>
      </c>
      <c r="F95" s="76">
        <v>6630</v>
      </c>
      <c r="G95" s="76"/>
      <c r="H95" s="76"/>
      <c r="I95" s="76"/>
      <c r="J95" s="76"/>
    </row>
    <row r="96" spans="1:10" hidden="1" x14ac:dyDescent="0.25">
      <c r="A96" s="102"/>
      <c r="B96" s="70" t="s">
        <v>43</v>
      </c>
      <c r="C96" s="76">
        <v>310</v>
      </c>
      <c r="D96" s="76">
        <v>3610</v>
      </c>
      <c r="E96" s="76">
        <v>310</v>
      </c>
      <c r="F96" s="76"/>
      <c r="G96" s="76"/>
      <c r="H96" s="76"/>
      <c r="I96" s="76"/>
      <c r="J96" s="76"/>
    </row>
    <row r="97" spans="1:10" hidden="1" x14ac:dyDescent="0.25">
      <c r="A97" s="102"/>
      <c r="B97" s="70" t="s">
        <v>44</v>
      </c>
      <c r="C97" s="76">
        <v>10809.43</v>
      </c>
      <c r="D97" s="76">
        <v>39404.76</v>
      </c>
      <c r="E97" s="76">
        <v>10809.43</v>
      </c>
      <c r="F97" s="76">
        <v>23463</v>
      </c>
      <c r="G97" s="76"/>
      <c r="H97" s="76"/>
      <c r="I97" s="76"/>
      <c r="J97" s="76"/>
    </row>
    <row r="98" spans="1:10" hidden="1" x14ac:dyDescent="0.25">
      <c r="A98" s="102"/>
      <c r="B98" s="70" t="s">
        <v>45</v>
      </c>
      <c r="C98" s="76">
        <v>1780006.32</v>
      </c>
      <c r="D98" s="76">
        <v>2752150.16</v>
      </c>
      <c r="E98" s="76">
        <v>1780006.32</v>
      </c>
      <c r="F98" s="76">
        <v>1617110.07</v>
      </c>
      <c r="G98" s="76"/>
      <c r="H98" s="76"/>
      <c r="I98" s="76"/>
      <c r="J98" s="76"/>
    </row>
    <row r="99" spans="1:10" hidden="1" x14ac:dyDescent="0.25">
      <c r="A99" s="102"/>
      <c r="B99" s="70" t="s">
        <v>46</v>
      </c>
      <c r="C99" s="76">
        <v>2208.6999999999998</v>
      </c>
      <c r="D99" s="76"/>
      <c r="E99" s="76">
        <v>2208.6999999999998</v>
      </c>
      <c r="F99" s="76">
        <v>11097</v>
      </c>
      <c r="G99" s="76"/>
      <c r="H99" s="76"/>
      <c r="I99" s="76"/>
      <c r="J99" s="76"/>
    </row>
    <row r="100" spans="1:10" hidden="1" x14ac:dyDescent="0.25">
      <c r="A100" s="102"/>
      <c r="B100" s="70" t="s">
        <v>47</v>
      </c>
      <c r="C100" s="76">
        <v>8105.1</v>
      </c>
      <c r="D100" s="76">
        <v>43640</v>
      </c>
      <c r="E100" s="76">
        <v>8105.1</v>
      </c>
      <c r="F100" s="76"/>
      <c r="G100" s="76"/>
      <c r="H100" s="76"/>
      <c r="I100" s="76"/>
      <c r="J100" s="76"/>
    </row>
    <row r="101" spans="1:10" hidden="1" x14ac:dyDescent="0.25">
      <c r="A101" s="102"/>
      <c r="B101" s="70" t="s">
        <v>48</v>
      </c>
      <c r="C101" s="76">
        <v>165.5</v>
      </c>
      <c r="D101" s="76"/>
      <c r="E101" s="76">
        <v>165.5</v>
      </c>
      <c r="F101" s="76"/>
      <c r="G101" s="76"/>
      <c r="H101" s="76"/>
      <c r="I101" s="76"/>
      <c r="J101" s="76"/>
    </row>
    <row r="102" spans="1:10" ht="16.5" hidden="1" thickBot="1" x14ac:dyDescent="0.35">
      <c r="A102" s="102"/>
      <c r="B102" s="73" t="s">
        <v>50</v>
      </c>
      <c r="C102" s="104">
        <f t="shared" ref="C102:J102" si="5">SUM(C88:C101)</f>
        <v>2475560.8400000003</v>
      </c>
      <c r="D102" s="104">
        <f t="shared" si="5"/>
        <v>3562294.85</v>
      </c>
      <c r="E102" s="104">
        <f t="shared" si="5"/>
        <v>2475560.8400000003</v>
      </c>
      <c r="F102" s="104">
        <f t="shared" si="5"/>
        <v>2044818.04</v>
      </c>
      <c r="G102" s="104">
        <f t="shared" si="5"/>
        <v>0</v>
      </c>
      <c r="H102" s="104">
        <f t="shared" si="5"/>
        <v>0</v>
      </c>
      <c r="I102" s="104">
        <f t="shared" si="5"/>
        <v>0</v>
      </c>
      <c r="J102" s="104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81" t="s">
        <v>106</v>
      </c>
      <c r="B123" s="381"/>
      <c r="C123" s="381"/>
      <c r="D123" s="381"/>
      <c r="E123" s="381"/>
      <c r="F123" s="381"/>
      <c r="G123" s="381"/>
      <c r="H123" s="381"/>
      <c r="I123" s="381"/>
      <c r="J123" s="381"/>
    </row>
    <row r="124" spans="1:10" ht="16.5" hidden="1" customHeight="1" thickBot="1" x14ac:dyDescent="0.35">
      <c r="A124" s="60" t="s">
        <v>62</v>
      </c>
      <c r="B124" s="61" t="s">
        <v>77</v>
      </c>
      <c r="C124" s="387" t="s">
        <v>78</v>
      </c>
      <c r="D124" s="388"/>
      <c r="E124" s="387" t="s">
        <v>79</v>
      </c>
      <c r="F124" s="389"/>
      <c r="G124" s="387" t="s">
        <v>80</v>
      </c>
      <c r="H124" s="388"/>
      <c r="I124" s="387" t="s">
        <v>81</v>
      </c>
      <c r="J124" s="388"/>
    </row>
    <row r="125" spans="1:10" ht="15.75" hidden="1" x14ac:dyDescent="0.3">
      <c r="A125" s="99"/>
      <c r="B125" s="63"/>
      <c r="C125" s="75" t="s">
        <v>86</v>
      </c>
      <c r="D125" s="75" t="s">
        <v>87</v>
      </c>
      <c r="E125" s="75" t="s">
        <v>86</v>
      </c>
      <c r="F125" s="75" t="s">
        <v>87</v>
      </c>
      <c r="G125" s="75" t="s">
        <v>86</v>
      </c>
      <c r="H125" s="75" t="s">
        <v>87</v>
      </c>
      <c r="I125" s="75" t="s">
        <v>86</v>
      </c>
      <c r="J125" s="75" t="s">
        <v>87</v>
      </c>
    </row>
    <row r="126" spans="1:10" ht="15.75" hidden="1" x14ac:dyDescent="0.3">
      <c r="A126" s="100"/>
      <c r="B126" s="63" t="s">
        <v>66</v>
      </c>
      <c r="C126" s="65"/>
      <c r="D126" s="65"/>
      <c r="E126" s="65"/>
      <c r="F126" s="65"/>
      <c r="G126" s="65"/>
      <c r="H126" s="65"/>
      <c r="I126" s="65"/>
      <c r="J126" s="65"/>
    </row>
    <row r="127" spans="1:10" ht="15.75" hidden="1" x14ac:dyDescent="0.3">
      <c r="A127" s="86"/>
      <c r="B127" s="63"/>
      <c r="C127" s="101"/>
      <c r="D127" s="87"/>
      <c r="E127" s="101"/>
      <c r="F127" s="101"/>
      <c r="G127" s="101"/>
      <c r="H127" s="101"/>
      <c r="I127" s="101"/>
      <c r="J127" s="101"/>
    </row>
    <row r="128" spans="1:10" ht="15.75" hidden="1" x14ac:dyDescent="0.3">
      <c r="A128" s="86"/>
      <c r="B128" s="63" t="s">
        <v>82</v>
      </c>
      <c r="C128" s="65">
        <f t="shared" ref="C128:J128" si="6">+C136+C152</f>
        <v>0</v>
      </c>
      <c r="D128" s="65">
        <f t="shared" si="6"/>
        <v>0</v>
      </c>
      <c r="E128" s="65">
        <f t="shared" si="6"/>
        <v>0</v>
      </c>
      <c r="F128" s="65">
        <f t="shared" si="6"/>
        <v>0</v>
      </c>
      <c r="G128" s="65">
        <f t="shared" si="6"/>
        <v>0</v>
      </c>
      <c r="H128" s="65">
        <f t="shared" si="6"/>
        <v>0</v>
      </c>
      <c r="I128" s="65">
        <f t="shared" si="6"/>
        <v>0</v>
      </c>
      <c r="J128" s="65">
        <f t="shared" si="6"/>
        <v>0</v>
      </c>
    </row>
    <row r="129" spans="1:10" hidden="1" x14ac:dyDescent="0.25">
      <c r="A129" s="102"/>
      <c r="B129" s="70" t="s">
        <v>25</v>
      </c>
      <c r="C129" s="76"/>
      <c r="D129" s="76"/>
      <c r="E129" s="76"/>
      <c r="F129" s="76"/>
      <c r="G129" s="76"/>
      <c r="H129" s="76"/>
      <c r="I129" s="76"/>
      <c r="J129" s="76"/>
    </row>
    <row r="130" spans="1:10" hidden="1" x14ac:dyDescent="0.25">
      <c r="A130" s="102"/>
      <c r="B130" s="70" t="s">
        <v>26</v>
      </c>
      <c r="C130" s="76"/>
      <c r="D130" s="76"/>
      <c r="E130" s="76"/>
      <c r="F130" s="76"/>
      <c r="G130" s="76"/>
      <c r="H130" s="76"/>
      <c r="I130" s="76"/>
      <c r="J130" s="76"/>
    </row>
    <row r="131" spans="1:10" hidden="1" x14ac:dyDescent="0.25">
      <c r="A131" s="102"/>
      <c r="B131" s="70" t="s">
        <v>27</v>
      </c>
      <c r="C131" s="76"/>
      <c r="D131" s="76"/>
      <c r="E131" s="76"/>
      <c r="F131" s="76"/>
      <c r="G131" s="76"/>
      <c r="H131" s="76"/>
      <c r="I131" s="76"/>
      <c r="J131" s="76"/>
    </row>
    <row r="132" spans="1:10" hidden="1" x14ac:dyDescent="0.25">
      <c r="A132" s="102"/>
      <c r="B132" s="70" t="s">
        <v>28</v>
      </c>
      <c r="C132" s="76"/>
      <c r="D132" s="76"/>
      <c r="E132" s="76"/>
      <c r="F132" s="76"/>
      <c r="G132" s="76"/>
      <c r="H132" s="76"/>
      <c r="I132" s="76"/>
      <c r="J132" s="76"/>
    </row>
    <row r="133" spans="1:10" hidden="1" x14ac:dyDescent="0.25">
      <c r="A133" s="102"/>
      <c r="B133" s="70" t="s">
        <v>32</v>
      </c>
      <c r="C133" s="76"/>
      <c r="D133" s="76"/>
      <c r="E133" s="76"/>
      <c r="F133" s="76"/>
      <c r="G133" s="76"/>
      <c r="H133" s="76"/>
      <c r="I133" s="76"/>
      <c r="J133" s="76"/>
    </row>
    <row r="134" spans="1:10" hidden="1" x14ac:dyDescent="0.25">
      <c r="A134" s="102"/>
      <c r="B134" s="70" t="s">
        <v>33</v>
      </c>
      <c r="C134" s="76"/>
      <c r="D134" s="76"/>
      <c r="E134" s="76"/>
      <c r="F134" s="76"/>
      <c r="G134" s="76"/>
      <c r="H134" s="76"/>
      <c r="I134" s="76"/>
      <c r="J134" s="76"/>
    </row>
    <row r="135" spans="1:10" hidden="1" x14ac:dyDescent="0.25">
      <c r="A135" s="102"/>
      <c r="B135" s="70" t="s">
        <v>34</v>
      </c>
      <c r="C135" s="76"/>
      <c r="D135" s="76"/>
      <c r="E135" s="76"/>
      <c r="F135" s="76"/>
      <c r="G135" s="76"/>
      <c r="H135" s="76"/>
      <c r="I135" s="76"/>
      <c r="J135" s="76"/>
    </row>
    <row r="136" spans="1:10" ht="16.5" hidden="1" thickBot="1" x14ac:dyDescent="0.35">
      <c r="A136" s="102"/>
      <c r="B136" s="103" t="s">
        <v>91</v>
      </c>
      <c r="C136" s="104">
        <f t="shared" ref="C136:J136" si="7">SUM(C129:C135)</f>
        <v>0</v>
      </c>
      <c r="D136" s="104">
        <f t="shared" si="7"/>
        <v>0</v>
      </c>
      <c r="E136" s="104">
        <f t="shared" si="7"/>
        <v>0</v>
      </c>
      <c r="F136" s="104">
        <f t="shared" si="7"/>
        <v>0</v>
      </c>
      <c r="G136" s="104">
        <f t="shared" si="7"/>
        <v>0</v>
      </c>
      <c r="H136" s="104">
        <f t="shared" si="7"/>
        <v>0</v>
      </c>
      <c r="I136" s="104">
        <f t="shared" si="7"/>
        <v>0</v>
      </c>
      <c r="J136" s="104">
        <f t="shared" si="7"/>
        <v>0</v>
      </c>
    </row>
    <row r="137" spans="1:10" ht="15.75" hidden="1" x14ac:dyDescent="0.3">
      <c r="A137" s="102"/>
      <c r="B137" s="105" t="s">
        <v>92</v>
      </c>
      <c r="C137" s="78"/>
      <c r="D137" s="78"/>
      <c r="E137" s="78"/>
      <c r="F137" s="78"/>
      <c r="G137" s="78"/>
      <c r="H137" s="78"/>
      <c r="I137" s="78"/>
      <c r="J137" s="78"/>
    </row>
    <row r="138" spans="1:10" hidden="1" x14ac:dyDescent="0.25">
      <c r="A138" s="102"/>
      <c r="B138" s="70" t="s">
        <v>35</v>
      </c>
      <c r="C138" s="76"/>
      <c r="D138" s="76"/>
      <c r="E138" s="76"/>
      <c r="F138" s="76"/>
      <c r="G138" s="76"/>
      <c r="H138" s="76"/>
      <c r="I138" s="76"/>
      <c r="J138" s="76"/>
    </row>
    <row r="139" spans="1:10" hidden="1" x14ac:dyDescent="0.25">
      <c r="A139" s="102"/>
      <c r="B139" s="70" t="s">
        <v>107</v>
      </c>
      <c r="C139" s="76"/>
      <c r="D139" s="76"/>
      <c r="E139" s="76"/>
      <c r="F139" s="76"/>
      <c r="G139" s="76"/>
      <c r="H139" s="76"/>
      <c r="I139" s="76"/>
      <c r="J139" s="76"/>
    </row>
    <row r="140" spans="1:10" hidden="1" x14ac:dyDescent="0.25">
      <c r="A140" s="102"/>
      <c r="B140" s="70" t="s">
        <v>93</v>
      </c>
      <c r="C140" s="76"/>
      <c r="D140" s="76"/>
      <c r="E140" s="76"/>
      <c r="F140" s="76"/>
      <c r="G140" s="76"/>
      <c r="H140" s="76"/>
      <c r="I140" s="76"/>
      <c r="J140" s="76"/>
    </row>
    <row r="141" spans="1:10" hidden="1" x14ac:dyDescent="0.25">
      <c r="A141" s="102"/>
      <c r="B141" s="70" t="s">
        <v>37</v>
      </c>
      <c r="C141" s="76"/>
      <c r="D141" s="76"/>
      <c r="E141" s="76"/>
      <c r="F141" s="76"/>
      <c r="G141" s="76"/>
      <c r="H141" s="76"/>
      <c r="I141" s="76"/>
      <c r="J141" s="76"/>
    </row>
    <row r="142" spans="1:10" hidden="1" x14ac:dyDescent="0.25">
      <c r="A142" s="102"/>
      <c r="B142" s="70" t="s">
        <v>38</v>
      </c>
      <c r="C142" s="76"/>
      <c r="D142" s="76"/>
      <c r="E142" s="76"/>
      <c r="F142" s="76"/>
      <c r="G142" s="76"/>
      <c r="H142" s="76"/>
      <c r="I142" s="76"/>
      <c r="J142" s="76"/>
    </row>
    <row r="143" spans="1:10" hidden="1" x14ac:dyDescent="0.25">
      <c r="A143" s="102"/>
      <c r="B143" s="70" t="s">
        <v>39</v>
      </c>
      <c r="C143" s="76"/>
      <c r="D143" s="76"/>
      <c r="E143" s="76"/>
      <c r="F143" s="76"/>
      <c r="G143" s="76"/>
      <c r="H143" s="76"/>
      <c r="I143" s="76"/>
      <c r="J143" s="76"/>
    </row>
    <row r="144" spans="1:10" hidden="1" x14ac:dyDescent="0.25">
      <c r="A144" s="102"/>
      <c r="B144" s="70" t="s">
        <v>40</v>
      </c>
      <c r="C144" s="76"/>
      <c r="D144" s="76"/>
      <c r="E144" s="76"/>
      <c r="F144" s="76"/>
      <c r="G144" s="76"/>
      <c r="H144" s="76"/>
      <c r="I144" s="76"/>
      <c r="J144" s="76"/>
    </row>
    <row r="145" spans="1:10" hidden="1" x14ac:dyDescent="0.25">
      <c r="A145" s="102"/>
      <c r="B145" s="70" t="s">
        <v>41</v>
      </c>
      <c r="C145" s="76"/>
      <c r="D145" s="76"/>
      <c r="E145" s="76"/>
      <c r="F145" s="76"/>
      <c r="G145" s="76"/>
      <c r="H145" s="76"/>
      <c r="I145" s="76"/>
      <c r="J145" s="76"/>
    </row>
    <row r="146" spans="1:10" hidden="1" x14ac:dyDescent="0.25">
      <c r="A146" s="102"/>
      <c r="B146" s="70" t="s">
        <v>43</v>
      </c>
      <c r="C146" s="76"/>
      <c r="D146" s="76"/>
      <c r="E146" s="76"/>
      <c r="F146" s="76"/>
      <c r="G146" s="76"/>
      <c r="H146" s="76"/>
      <c r="I146" s="76"/>
      <c r="J146" s="76"/>
    </row>
    <row r="147" spans="1:10" hidden="1" x14ac:dyDescent="0.25">
      <c r="A147" s="102"/>
      <c r="B147" s="70" t="s">
        <v>44</v>
      </c>
      <c r="C147" s="76"/>
      <c r="D147" s="76"/>
      <c r="E147" s="76"/>
      <c r="F147" s="76"/>
      <c r="G147" s="76"/>
      <c r="H147" s="76"/>
      <c r="I147" s="76"/>
      <c r="J147" s="76"/>
    </row>
    <row r="148" spans="1:10" hidden="1" x14ac:dyDescent="0.25">
      <c r="A148" s="102"/>
      <c r="B148" s="70" t="s">
        <v>45</v>
      </c>
      <c r="C148" s="76"/>
      <c r="D148" s="76"/>
      <c r="E148" s="76"/>
      <c r="F148" s="76"/>
      <c r="G148" s="76"/>
      <c r="H148" s="76"/>
      <c r="I148" s="76"/>
      <c r="J148" s="76"/>
    </row>
    <row r="149" spans="1:10" hidden="1" x14ac:dyDescent="0.25">
      <c r="A149" s="102"/>
      <c r="B149" s="70" t="s">
        <v>46</v>
      </c>
      <c r="C149" s="76"/>
      <c r="D149" s="76"/>
      <c r="E149" s="76"/>
      <c r="F149" s="76"/>
      <c r="G149" s="76"/>
      <c r="H149" s="76"/>
      <c r="I149" s="76"/>
      <c r="J149" s="76"/>
    </row>
    <row r="150" spans="1:10" hidden="1" x14ac:dyDescent="0.25">
      <c r="A150" s="102"/>
      <c r="B150" s="70" t="s">
        <v>47</v>
      </c>
      <c r="C150" s="76"/>
      <c r="D150" s="76"/>
      <c r="E150" s="76"/>
      <c r="F150" s="76"/>
      <c r="G150" s="76"/>
      <c r="H150" s="76"/>
      <c r="I150" s="76"/>
      <c r="J150" s="76"/>
    </row>
    <row r="151" spans="1:10" hidden="1" x14ac:dyDescent="0.25">
      <c r="A151" s="102"/>
      <c r="B151" s="70" t="s">
        <v>48</v>
      </c>
      <c r="C151" s="76"/>
      <c r="D151" s="76"/>
      <c r="E151" s="76"/>
      <c r="F151" s="76"/>
      <c r="G151" s="76"/>
      <c r="H151" s="76"/>
      <c r="I151" s="76"/>
      <c r="J151" s="76"/>
    </row>
    <row r="152" spans="1:10" ht="16.5" hidden="1" thickBot="1" x14ac:dyDescent="0.35">
      <c r="A152" s="102"/>
      <c r="B152" s="73" t="s">
        <v>50</v>
      </c>
      <c r="C152" s="104">
        <f t="shared" ref="C152:J152" si="8">SUM(C138:C151)</f>
        <v>0</v>
      </c>
      <c r="D152" s="104">
        <f t="shared" si="8"/>
        <v>0</v>
      </c>
      <c r="E152" s="104">
        <f t="shared" si="8"/>
        <v>0</v>
      </c>
      <c r="F152" s="104">
        <f t="shared" si="8"/>
        <v>0</v>
      </c>
      <c r="G152" s="104">
        <f t="shared" si="8"/>
        <v>0</v>
      </c>
      <c r="H152" s="104">
        <f t="shared" si="8"/>
        <v>0</v>
      </c>
      <c r="I152" s="104">
        <f t="shared" si="8"/>
        <v>0</v>
      </c>
      <c r="J152" s="104">
        <f t="shared" si="8"/>
        <v>0</v>
      </c>
    </row>
    <row r="153" spans="1:10" hidden="1" x14ac:dyDescent="0.25">
      <c r="D153" s="88"/>
      <c r="J153" s="110"/>
    </row>
    <row r="154" spans="1:10" hidden="1" x14ac:dyDescent="0.25">
      <c r="J154" s="83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90" t="s">
        <v>186</v>
      </c>
      <c r="D177" s="390"/>
      <c r="E177" s="390"/>
      <c r="F177" s="390"/>
    </row>
    <row r="178" spans="3:7" ht="15.75" thickBot="1" x14ac:dyDescent="0.3">
      <c r="C178" s="392" t="s">
        <v>187</v>
      </c>
      <c r="D178" s="392"/>
      <c r="E178" s="392"/>
      <c r="F178" s="392"/>
    </row>
    <row r="179" spans="3:7" ht="16.5" thickBot="1" x14ac:dyDescent="0.35">
      <c r="C179" s="161" t="s">
        <v>62</v>
      </c>
      <c r="D179" s="173" t="s">
        <v>63</v>
      </c>
      <c r="E179" s="393" t="s">
        <v>85</v>
      </c>
      <c r="F179" s="394"/>
    </row>
    <row r="180" spans="3:7" ht="15.75" x14ac:dyDescent="0.3">
      <c r="C180" s="162"/>
      <c r="D180" s="163"/>
      <c r="E180" s="164" t="s">
        <v>86</v>
      </c>
      <c r="F180" s="164" t="s">
        <v>108</v>
      </c>
    </row>
    <row r="181" spans="3:7" ht="15.75" x14ac:dyDescent="0.3">
      <c r="C181" s="82" t="s">
        <v>21</v>
      </c>
      <c r="D181" s="66" t="s">
        <v>66</v>
      </c>
      <c r="E181" s="69">
        <f>+'MAYO DECE-5'!C169</f>
        <v>18032670.449999999</v>
      </c>
      <c r="F181" s="69">
        <f>+'MAYO DECE-5'!D169</f>
        <v>18218046.179999996</v>
      </c>
      <c r="G181" s="83"/>
    </row>
    <row r="182" spans="3:7" ht="15.75" x14ac:dyDescent="0.3">
      <c r="C182" s="85"/>
      <c r="D182" s="66"/>
      <c r="E182" s="68"/>
      <c r="F182" s="67"/>
      <c r="G182" s="83"/>
    </row>
    <row r="183" spans="3:7" ht="15.75" x14ac:dyDescent="0.3">
      <c r="C183" s="85"/>
      <c r="D183" s="66" t="s">
        <v>24</v>
      </c>
      <c r="E183" s="69"/>
      <c r="F183" s="69"/>
    </row>
    <row r="184" spans="3:7" x14ac:dyDescent="0.25">
      <c r="C184" s="90">
        <v>111</v>
      </c>
      <c r="D184" s="70" t="s">
        <v>25</v>
      </c>
      <c r="E184" s="71">
        <f>+'MAYO DECE-5'!C172</f>
        <v>392000</v>
      </c>
      <c r="F184" s="71">
        <v>437323.79</v>
      </c>
      <c r="G184" s="83"/>
    </row>
    <row r="185" spans="3:7" x14ac:dyDescent="0.25">
      <c r="C185" s="90">
        <v>113</v>
      </c>
      <c r="D185" s="70" t="s">
        <v>26</v>
      </c>
      <c r="E185" s="71">
        <f>+'MAYO DECE-5'!C173</f>
        <v>46380</v>
      </c>
      <c r="F185" s="71">
        <v>46120.09</v>
      </c>
      <c r="G185" s="83"/>
    </row>
    <row r="186" spans="3:7" x14ac:dyDescent="0.25">
      <c r="C186" s="90">
        <v>122</v>
      </c>
      <c r="D186" s="70" t="s">
        <v>27</v>
      </c>
      <c r="E186" s="71">
        <f>+'MAYO DECE-5'!C174</f>
        <v>25530.75</v>
      </c>
      <c r="F186" s="71">
        <v>76387.100000000006</v>
      </c>
      <c r="G186" s="83"/>
    </row>
    <row r="187" spans="3:7" x14ac:dyDescent="0.25">
      <c r="C187" s="90">
        <v>163</v>
      </c>
      <c r="D187" s="70" t="s">
        <v>28</v>
      </c>
      <c r="E187" s="71">
        <f>+'MAYO DECE-5'!C175</f>
        <v>548291</v>
      </c>
      <c r="F187" s="71">
        <v>509680.5</v>
      </c>
      <c r="G187" s="83"/>
    </row>
    <row r="188" spans="3:7" x14ac:dyDescent="0.25">
      <c r="C188" s="90">
        <v>169</v>
      </c>
      <c r="D188" s="70" t="s">
        <v>70</v>
      </c>
      <c r="E188" s="71">
        <f>+'MAYO DECE-5'!C176</f>
        <v>33815</v>
      </c>
      <c r="F188" s="71">
        <v>26252</v>
      </c>
      <c r="G188" s="83"/>
    </row>
    <row r="189" spans="3:7" x14ac:dyDescent="0.25">
      <c r="C189" s="90">
        <v>171</v>
      </c>
      <c r="D189" s="70" t="s">
        <v>71</v>
      </c>
      <c r="E189" s="71">
        <f>+'MAYO DECE-5'!C177</f>
        <v>32810</v>
      </c>
      <c r="F189" s="71">
        <v>30600</v>
      </c>
      <c r="G189" s="83"/>
    </row>
    <row r="190" spans="3:7" x14ac:dyDescent="0.25">
      <c r="C190" s="90">
        <v>174</v>
      </c>
      <c r="D190" s="70" t="s">
        <v>31</v>
      </c>
      <c r="E190" s="71">
        <f>+'MAYO DECE-5'!C178</f>
        <v>50600</v>
      </c>
      <c r="F190" s="71">
        <v>38980</v>
      </c>
      <c r="G190" s="83"/>
    </row>
    <row r="191" spans="3:7" x14ac:dyDescent="0.25">
      <c r="C191" s="90">
        <v>182</v>
      </c>
      <c r="D191" s="70" t="s">
        <v>32</v>
      </c>
      <c r="E191" s="71">
        <f>+'MAYO DECE-5'!C179</f>
        <v>350600</v>
      </c>
      <c r="F191" s="71">
        <v>357700</v>
      </c>
      <c r="G191" s="83"/>
    </row>
    <row r="192" spans="3:7" x14ac:dyDescent="0.25">
      <c r="C192" s="90">
        <v>197</v>
      </c>
      <c r="D192" s="70" t="s">
        <v>33</v>
      </c>
      <c r="E192" s="71">
        <f>+'MAYO DECE-5'!C180</f>
        <v>195000</v>
      </c>
      <c r="F192" s="71">
        <v>156000</v>
      </c>
      <c r="G192" s="83"/>
    </row>
    <row r="193" spans="2:8" x14ac:dyDescent="0.25">
      <c r="C193" s="90">
        <v>199</v>
      </c>
      <c r="D193" s="70" t="s">
        <v>34</v>
      </c>
      <c r="E193" s="71">
        <f>+'MAYO DECE-5'!C181</f>
        <v>283782.40000000002</v>
      </c>
      <c r="F193" s="71">
        <v>278736.14</v>
      </c>
      <c r="G193" s="83"/>
    </row>
    <row r="194" spans="2:8" x14ac:dyDescent="0.25">
      <c r="C194" s="90">
        <v>261</v>
      </c>
      <c r="D194" s="70" t="s">
        <v>37</v>
      </c>
      <c r="E194" s="71">
        <f>+'MAYO DECE-5'!C182</f>
        <v>338718.31</v>
      </c>
      <c r="F194" s="71">
        <v>275128.88</v>
      </c>
      <c r="G194" s="83"/>
    </row>
    <row r="195" spans="2:8" x14ac:dyDescent="0.25">
      <c r="C195" s="90">
        <v>262</v>
      </c>
      <c r="D195" s="70" t="s">
        <v>38</v>
      </c>
      <c r="E195" s="71">
        <f>+'MAYO DECE-5'!C183</f>
        <v>3600</v>
      </c>
      <c r="F195" s="71">
        <v>0</v>
      </c>
      <c r="G195" s="83"/>
    </row>
    <row r="196" spans="2:8" x14ac:dyDescent="0.25">
      <c r="C196" s="90">
        <v>266</v>
      </c>
      <c r="D196" s="70" t="s">
        <v>39</v>
      </c>
      <c r="E196" s="71">
        <f>+'MAYO DECE-5'!C184</f>
        <v>525040.64999999991</v>
      </c>
      <c r="F196" s="71">
        <v>813818.5</v>
      </c>
      <c r="G196" s="83"/>
    </row>
    <row r="197" spans="2:8" x14ac:dyDescent="0.25">
      <c r="C197" s="90">
        <v>267</v>
      </c>
      <c r="D197" s="70" t="s">
        <v>40</v>
      </c>
      <c r="E197" s="71">
        <f>+'MAYO DECE-5'!C185</f>
        <v>6000</v>
      </c>
      <c r="F197" s="71">
        <v>0</v>
      </c>
      <c r="G197" s="83"/>
    </row>
    <row r="198" spans="2:8" x14ac:dyDescent="0.25">
      <c r="C198" s="90">
        <v>268</v>
      </c>
      <c r="D198" s="70" t="s">
        <v>41</v>
      </c>
      <c r="E198" s="71">
        <f>+'MAYO DECE-5'!C186</f>
        <v>52666.200000000004</v>
      </c>
      <c r="F198" s="71">
        <v>83836.75</v>
      </c>
      <c r="G198" s="83"/>
    </row>
    <row r="199" spans="2:8" x14ac:dyDescent="0.25">
      <c r="C199" s="90">
        <v>269</v>
      </c>
      <c r="D199" s="70" t="s">
        <v>42</v>
      </c>
      <c r="E199" s="71">
        <f>+'MAYO DECE-5'!C187</f>
        <v>3000</v>
      </c>
      <c r="F199" s="71">
        <v>0</v>
      </c>
      <c r="G199" s="83"/>
    </row>
    <row r="200" spans="2:8" x14ac:dyDescent="0.25">
      <c r="C200" s="90">
        <v>292</v>
      </c>
      <c r="D200" s="70" t="s">
        <v>44</v>
      </c>
      <c r="E200" s="71">
        <f>+'MAYO DECE-5'!C188</f>
        <v>84781.119999999995</v>
      </c>
      <c r="F200" s="71">
        <v>59648.55</v>
      </c>
      <c r="G200" s="83"/>
    </row>
    <row r="201" spans="2:8" x14ac:dyDescent="0.25">
      <c r="C201" s="90">
        <v>295</v>
      </c>
      <c r="D201" s="70" t="s">
        <v>45</v>
      </c>
      <c r="E201" s="71">
        <f>+'MAYO DECE-5'!C189</f>
        <v>6240413.2199999997</v>
      </c>
      <c r="F201" s="71">
        <v>10798059.9</v>
      </c>
      <c r="G201" s="83"/>
    </row>
    <row r="202" spans="2:8" x14ac:dyDescent="0.25">
      <c r="C202" s="90">
        <v>297</v>
      </c>
      <c r="D202" s="70" t="s">
        <v>46</v>
      </c>
      <c r="E202" s="71">
        <f>+'MAYO DECE-5'!C190</f>
        <v>19731.62</v>
      </c>
      <c r="F202" s="71">
        <v>21727.1</v>
      </c>
      <c r="G202" s="83"/>
    </row>
    <row r="203" spans="2:8" x14ac:dyDescent="0.25">
      <c r="C203" s="90">
        <v>298</v>
      </c>
      <c r="D203" s="70" t="s">
        <v>47</v>
      </c>
      <c r="E203" s="71">
        <f>+'MAYO DECE-5'!C191</f>
        <v>150000</v>
      </c>
      <c r="F203" s="71">
        <v>234039.29</v>
      </c>
      <c r="G203" s="83"/>
      <c r="H203" s="83"/>
    </row>
    <row r="204" spans="2:8" x14ac:dyDescent="0.25">
      <c r="C204" s="90">
        <v>299</v>
      </c>
      <c r="D204" s="70" t="s">
        <v>48</v>
      </c>
      <c r="E204" s="71">
        <f>+'MAYO DECE-5'!C192</f>
        <v>120000</v>
      </c>
      <c r="F204" s="71">
        <v>81230.5</v>
      </c>
      <c r="G204" s="83"/>
      <c r="H204" s="83"/>
    </row>
    <row r="205" spans="2:8" x14ac:dyDescent="0.25">
      <c r="C205" s="90">
        <v>323</v>
      </c>
      <c r="D205" s="70" t="s">
        <v>83</v>
      </c>
      <c r="E205" s="71">
        <f>+'MAYO DECE-5'!C193</f>
        <v>415000</v>
      </c>
      <c r="F205" s="71">
        <v>0</v>
      </c>
      <c r="G205" s="83"/>
    </row>
    <row r="206" spans="2:8" ht="15.75" x14ac:dyDescent="0.3">
      <c r="C206" s="92"/>
      <c r="D206" s="165" t="s">
        <v>72</v>
      </c>
      <c r="E206" s="111">
        <f>SUM(E184:E205)</f>
        <v>9917760.2699999996</v>
      </c>
      <c r="F206" s="111">
        <f>SUM(F184:F205)</f>
        <v>14325269.089999998</v>
      </c>
      <c r="G206" s="83"/>
    </row>
    <row r="207" spans="2:8" ht="15.75" x14ac:dyDescent="0.3">
      <c r="C207" s="92"/>
      <c r="D207" s="66" t="s">
        <v>73</v>
      </c>
      <c r="E207" s="69">
        <f>E206+E181</f>
        <v>27950430.719999999</v>
      </c>
      <c r="F207" s="69">
        <f>+F206+F181</f>
        <v>32543315.269999996</v>
      </c>
      <c r="G207" s="83"/>
    </row>
    <row r="208" spans="2:8" x14ac:dyDescent="0.25">
      <c r="B208" s="81"/>
      <c r="C208" s="83"/>
      <c r="G208" s="81"/>
    </row>
    <row r="209" spans="2:3" x14ac:dyDescent="0.25">
      <c r="B209" s="81"/>
      <c r="C209" s="83"/>
    </row>
    <row r="240" spans="2:8" x14ac:dyDescent="0.25">
      <c r="B240" s="96" t="s">
        <v>88</v>
      </c>
      <c r="D240" s="1" t="s">
        <v>109</v>
      </c>
      <c r="E240" s="1"/>
      <c r="F240" s="1"/>
      <c r="G240" s="81" t="s">
        <v>110</v>
      </c>
      <c r="H240" t="s">
        <v>6</v>
      </c>
    </row>
    <row r="241" spans="2:10" x14ac:dyDescent="0.25">
      <c r="D241" s="385" t="s">
        <v>111</v>
      </c>
      <c r="E241" s="385"/>
      <c r="F241" s="385"/>
      <c r="G241" s="81"/>
      <c r="H241" s="81" t="s">
        <v>164</v>
      </c>
      <c r="J241" s="81"/>
    </row>
    <row r="242" spans="2:10" x14ac:dyDescent="0.25">
      <c r="D242" s="385" t="s">
        <v>112</v>
      </c>
      <c r="E242" s="385"/>
      <c r="F242" s="385"/>
      <c r="G242" s="81"/>
      <c r="H242" s="81" t="s">
        <v>165</v>
      </c>
      <c r="J242" s="81"/>
    </row>
    <row r="243" spans="2:10" ht="9" customHeight="1" x14ac:dyDescent="0.25">
      <c r="D243" s="97"/>
      <c r="E243" s="97"/>
      <c r="H243" s="81"/>
      <c r="I243" s="81"/>
      <c r="J243" s="81"/>
    </row>
    <row r="244" spans="2:10" x14ac:dyDescent="0.25">
      <c r="B244" s="96" t="s">
        <v>89</v>
      </c>
      <c r="D244" s="81" t="s">
        <v>188</v>
      </c>
      <c r="H244" s="98"/>
      <c r="I244" s="98"/>
      <c r="J244" s="98"/>
    </row>
    <row r="246" spans="2:10" x14ac:dyDescent="0.25">
      <c r="D246" s="81"/>
    </row>
  </sheetData>
  <mergeCells count="28">
    <mergeCell ref="C47:D47"/>
    <mergeCell ref="E47:F47"/>
    <mergeCell ref="C15:D15"/>
    <mergeCell ref="E15:F15"/>
    <mergeCell ref="G15:H15"/>
    <mergeCell ref="I15:J15"/>
    <mergeCell ref="A46:J46"/>
    <mergeCell ref="I8:J8"/>
    <mergeCell ref="A10:J10"/>
    <mergeCell ref="A11:J11"/>
    <mergeCell ref="A12:J12"/>
    <mergeCell ref="A14:J14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D242:F242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26"/>
  <sheetViews>
    <sheetView workbookViewId="0">
      <selection activeCell="B45" sqref="B45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57" t="s">
        <v>59</v>
      </c>
      <c r="I8" s="376" t="s">
        <v>185</v>
      </c>
      <c r="J8" s="377"/>
    </row>
    <row r="9" spans="1:10" ht="5.25" customHeight="1" x14ac:dyDescent="0.25"/>
    <row r="10" spans="1:10" x14ac:dyDescent="0.25">
      <c r="A10" s="378" t="s">
        <v>0</v>
      </c>
      <c r="B10" s="378"/>
      <c r="C10" s="378"/>
      <c r="D10" s="378"/>
      <c r="E10" s="378"/>
      <c r="F10" s="378"/>
      <c r="G10" s="378"/>
      <c r="H10" s="378"/>
      <c r="I10" s="378"/>
      <c r="J10" s="378"/>
    </row>
    <row r="11" spans="1:10" x14ac:dyDescent="0.25">
      <c r="A11" s="379" t="s">
        <v>60</v>
      </c>
      <c r="B11" s="379"/>
      <c r="C11" s="379"/>
      <c r="D11" s="379"/>
      <c r="E11" s="379"/>
      <c r="F11" s="379"/>
      <c r="G11" s="379"/>
      <c r="H11" s="379"/>
      <c r="I11" s="379"/>
      <c r="J11" s="379"/>
    </row>
    <row r="12" spans="1:10" x14ac:dyDescent="0.25">
      <c r="A12" s="380" t="s">
        <v>61</v>
      </c>
      <c r="B12" s="379"/>
      <c r="C12" s="379"/>
      <c r="D12" s="379"/>
      <c r="E12" s="379"/>
      <c r="F12" s="379"/>
      <c r="G12" s="379"/>
      <c r="H12" s="379"/>
      <c r="I12" s="379"/>
      <c r="J12" s="379"/>
    </row>
    <row r="13" spans="1:10" ht="4.5" customHeight="1" x14ac:dyDescent="0.25">
      <c r="A13" s="281"/>
      <c r="B13" s="281"/>
      <c r="C13" s="281"/>
      <c r="D13" s="281"/>
      <c r="E13" s="281"/>
      <c r="F13" s="281"/>
      <c r="G13" s="281"/>
      <c r="H13" s="281"/>
      <c r="I13" s="281"/>
      <c r="J13" s="281"/>
    </row>
    <row r="14" spans="1:10" ht="16.5" hidden="1" thickBot="1" x14ac:dyDescent="0.3">
      <c r="A14" s="381" t="s">
        <v>90</v>
      </c>
      <c r="B14" s="381"/>
      <c r="C14" s="381"/>
      <c r="D14" s="381"/>
      <c r="E14" s="381"/>
      <c r="F14" s="381"/>
      <c r="G14" s="381"/>
      <c r="H14" s="381"/>
      <c r="I14" s="381"/>
      <c r="J14" s="381"/>
    </row>
    <row r="15" spans="1:10" ht="30.75" hidden="1" customHeight="1" thickBot="1" x14ac:dyDescent="0.35">
      <c r="A15" s="60" t="s">
        <v>62</v>
      </c>
      <c r="B15" s="61" t="s">
        <v>77</v>
      </c>
      <c r="C15" s="387" t="s">
        <v>1</v>
      </c>
      <c r="D15" s="388"/>
      <c r="E15" s="387" t="s">
        <v>2</v>
      </c>
      <c r="F15" s="389"/>
      <c r="G15" s="387" t="s">
        <v>3</v>
      </c>
      <c r="H15" s="388"/>
      <c r="I15" s="387" t="s">
        <v>4</v>
      </c>
      <c r="J15" s="388"/>
    </row>
    <row r="16" spans="1:10" ht="15.75" hidden="1" x14ac:dyDescent="0.3">
      <c r="A16" s="99"/>
      <c r="B16" s="63"/>
      <c r="C16" s="75" t="s">
        <v>86</v>
      </c>
      <c r="D16" s="75" t="s">
        <v>87</v>
      </c>
      <c r="E16" s="75" t="s">
        <v>86</v>
      </c>
      <c r="F16" s="75" t="s">
        <v>87</v>
      </c>
      <c r="G16" s="75" t="s">
        <v>86</v>
      </c>
      <c r="H16" s="75" t="s">
        <v>87</v>
      </c>
      <c r="I16" s="75" t="s">
        <v>86</v>
      </c>
      <c r="J16" s="75" t="s">
        <v>87</v>
      </c>
    </row>
    <row r="17" spans="1:10" ht="15.75" hidden="1" x14ac:dyDescent="0.3">
      <c r="A17" s="100"/>
      <c r="B17" s="63" t="s">
        <v>66</v>
      </c>
      <c r="C17" s="65">
        <v>1764858.42</v>
      </c>
      <c r="D17" s="65">
        <v>1492317.42</v>
      </c>
      <c r="E17" s="65">
        <v>1764858.42</v>
      </c>
      <c r="F17" s="65">
        <v>1792563.63</v>
      </c>
      <c r="G17" s="65">
        <v>1764858.42</v>
      </c>
      <c r="H17" s="65">
        <v>1578007.92</v>
      </c>
      <c r="I17" s="65">
        <v>1764858.42</v>
      </c>
      <c r="J17" s="65">
        <v>1803793.55</v>
      </c>
    </row>
    <row r="18" spans="1:10" ht="15.75" hidden="1" x14ac:dyDescent="0.3">
      <c r="A18" s="86"/>
      <c r="B18" s="63"/>
      <c r="C18" s="87"/>
      <c r="D18" s="86"/>
      <c r="E18" s="101"/>
      <c r="F18" s="101"/>
      <c r="G18" s="86"/>
      <c r="H18" s="101"/>
      <c r="I18" s="86"/>
      <c r="J18" s="101"/>
    </row>
    <row r="19" spans="1:10" ht="15.75" hidden="1" x14ac:dyDescent="0.3">
      <c r="A19" s="86"/>
      <c r="B19" s="63" t="s">
        <v>82</v>
      </c>
      <c r="C19" s="65">
        <f t="shared" ref="C19:J19" si="0">+C27+C43</f>
        <v>2818474.9200000004</v>
      </c>
      <c r="D19" s="65">
        <f t="shared" si="0"/>
        <v>0</v>
      </c>
      <c r="E19" s="65">
        <f t="shared" si="0"/>
        <v>2818474.9200000004</v>
      </c>
      <c r="F19" s="65">
        <f t="shared" si="0"/>
        <v>67111.01999999999</v>
      </c>
      <c r="G19" s="65">
        <f t="shared" si="0"/>
        <v>2818474.9200000004</v>
      </c>
      <c r="H19" s="65">
        <f t="shared" si="0"/>
        <v>58543.64</v>
      </c>
      <c r="I19" s="65">
        <f t="shared" si="0"/>
        <v>2818474.9200000004</v>
      </c>
      <c r="J19" s="65">
        <f t="shared" si="0"/>
        <v>3743927.3</v>
      </c>
    </row>
    <row r="20" spans="1:10" hidden="1" x14ac:dyDescent="0.25">
      <c r="A20" s="102"/>
      <c r="B20" s="70" t="s">
        <v>25</v>
      </c>
      <c r="C20" s="76">
        <v>62500</v>
      </c>
      <c r="D20" s="76"/>
      <c r="E20" s="76">
        <v>62500</v>
      </c>
      <c r="F20" s="76">
        <v>56112.02</v>
      </c>
      <c r="G20" s="76">
        <v>62500</v>
      </c>
      <c r="H20" s="76"/>
      <c r="I20" s="76">
        <v>62500</v>
      </c>
      <c r="J20" s="76">
        <v>68083.009999999995</v>
      </c>
    </row>
    <row r="21" spans="1:10" hidden="1" x14ac:dyDescent="0.25">
      <c r="A21" s="102"/>
      <c r="B21" s="70" t="s">
        <v>26</v>
      </c>
      <c r="C21" s="76">
        <v>7500</v>
      </c>
      <c r="D21" s="76"/>
      <c r="E21" s="76">
        <v>7500</v>
      </c>
      <c r="F21" s="76">
        <v>10999</v>
      </c>
      <c r="G21" s="76">
        <v>7500</v>
      </c>
      <c r="H21" s="76">
        <v>11011</v>
      </c>
      <c r="I21" s="76">
        <v>7500</v>
      </c>
      <c r="J21" s="76">
        <v>10992</v>
      </c>
    </row>
    <row r="22" spans="1:10" hidden="1" x14ac:dyDescent="0.25">
      <c r="A22" s="102"/>
      <c r="B22" s="70" t="s">
        <v>27</v>
      </c>
      <c r="C22" s="76">
        <v>8133.97</v>
      </c>
      <c r="D22" s="76"/>
      <c r="E22" s="76">
        <v>8133.97</v>
      </c>
      <c r="F22" s="76"/>
      <c r="G22" s="76">
        <v>8133.97</v>
      </c>
      <c r="H22" s="76"/>
      <c r="I22" s="76">
        <v>8133.97</v>
      </c>
      <c r="J22" s="76">
        <v>4358</v>
      </c>
    </row>
    <row r="23" spans="1:10" hidden="1" x14ac:dyDescent="0.25">
      <c r="A23" s="102"/>
      <c r="B23" s="70" t="s">
        <v>28</v>
      </c>
      <c r="C23" s="76">
        <v>33333.33</v>
      </c>
      <c r="D23" s="76"/>
      <c r="E23" s="76">
        <v>33333.33</v>
      </c>
      <c r="F23" s="76"/>
      <c r="G23" s="76">
        <v>33333.33</v>
      </c>
      <c r="H23" s="76"/>
      <c r="I23" s="76">
        <v>33333.33</v>
      </c>
      <c r="J23" s="76">
        <v>45020</v>
      </c>
    </row>
    <row r="24" spans="1:10" hidden="1" x14ac:dyDescent="0.25">
      <c r="A24" s="102"/>
      <c r="B24" s="70" t="s">
        <v>32</v>
      </c>
      <c r="C24" s="76">
        <v>165141.75</v>
      </c>
      <c r="D24" s="76"/>
      <c r="E24" s="76">
        <v>165141.75</v>
      </c>
      <c r="F24" s="76"/>
      <c r="G24" s="76">
        <v>165141.75</v>
      </c>
      <c r="H24" s="76">
        <v>1000</v>
      </c>
      <c r="I24" s="76">
        <v>165141.75</v>
      </c>
      <c r="J24" s="76">
        <v>26842.86</v>
      </c>
    </row>
    <row r="25" spans="1:10" hidden="1" x14ac:dyDescent="0.25">
      <c r="A25" s="102"/>
      <c r="B25" s="70" t="s">
        <v>33</v>
      </c>
      <c r="C25" s="76">
        <v>40000</v>
      </c>
      <c r="D25" s="76"/>
      <c r="E25" s="76">
        <v>40000</v>
      </c>
      <c r="F25" s="76"/>
      <c r="G25" s="76">
        <v>40000</v>
      </c>
      <c r="H25" s="76"/>
      <c r="I25" s="76">
        <v>40000</v>
      </c>
      <c r="J25" s="76">
        <v>76240</v>
      </c>
    </row>
    <row r="26" spans="1:10" hidden="1" x14ac:dyDescent="0.25">
      <c r="A26" s="102"/>
      <c r="B26" s="70" t="s">
        <v>34</v>
      </c>
      <c r="C26" s="76">
        <v>26305.03</v>
      </c>
      <c r="D26" s="76"/>
      <c r="E26" s="76">
        <v>26305.03</v>
      </c>
      <c r="F26" s="76"/>
      <c r="G26" s="76">
        <v>26305.03</v>
      </c>
      <c r="H26" s="76">
        <v>46532.639999999999</v>
      </c>
      <c r="I26" s="76">
        <v>26305.03</v>
      </c>
      <c r="J26" s="76">
        <v>55063.68</v>
      </c>
    </row>
    <row r="27" spans="1:10" ht="16.5" hidden="1" thickBot="1" x14ac:dyDescent="0.35">
      <c r="A27" s="102"/>
      <c r="B27" s="103" t="s">
        <v>91</v>
      </c>
      <c r="C27" s="104">
        <f t="shared" ref="C27:J27" si="1">SUM(C20:C26)</f>
        <v>342914.07999999996</v>
      </c>
      <c r="D27" s="104">
        <f t="shared" si="1"/>
        <v>0</v>
      </c>
      <c r="E27" s="104">
        <f t="shared" si="1"/>
        <v>342914.07999999996</v>
      </c>
      <c r="F27" s="104">
        <f t="shared" si="1"/>
        <v>67111.01999999999</v>
      </c>
      <c r="G27" s="104">
        <f t="shared" si="1"/>
        <v>342914.07999999996</v>
      </c>
      <c r="H27" s="104">
        <f t="shared" si="1"/>
        <v>58543.64</v>
      </c>
      <c r="I27" s="104">
        <f t="shared" si="1"/>
        <v>342914.07999999996</v>
      </c>
      <c r="J27" s="104">
        <f t="shared" si="1"/>
        <v>286599.55</v>
      </c>
    </row>
    <row r="28" spans="1:10" ht="15.75" hidden="1" x14ac:dyDescent="0.3">
      <c r="A28" s="102"/>
      <c r="B28" s="105" t="s">
        <v>92</v>
      </c>
      <c r="C28" s="78"/>
      <c r="D28" s="78"/>
      <c r="E28" s="78"/>
      <c r="F28" s="78"/>
      <c r="G28" s="78"/>
      <c r="H28" s="78"/>
      <c r="I28" s="78"/>
      <c r="J28" s="78"/>
    </row>
    <row r="29" spans="1:10" hidden="1" x14ac:dyDescent="0.25">
      <c r="A29" s="102"/>
      <c r="B29" s="70" t="s">
        <v>35</v>
      </c>
      <c r="C29" s="76">
        <v>60936.45</v>
      </c>
      <c r="D29" s="76"/>
      <c r="E29" s="76">
        <v>60936.45</v>
      </c>
      <c r="F29" s="76"/>
      <c r="G29" s="76">
        <v>60936.45</v>
      </c>
      <c r="H29" s="76"/>
      <c r="I29" s="76">
        <v>60936.45</v>
      </c>
      <c r="J29" s="76">
        <v>202940.25</v>
      </c>
    </row>
    <row r="30" spans="1:10" hidden="1" x14ac:dyDescent="0.25">
      <c r="A30" s="102"/>
      <c r="B30" s="70" t="s">
        <v>36</v>
      </c>
      <c r="C30" s="76">
        <v>600</v>
      </c>
      <c r="D30" s="76"/>
      <c r="E30" s="76">
        <v>600</v>
      </c>
      <c r="F30" s="76"/>
      <c r="G30" s="76">
        <v>600</v>
      </c>
      <c r="H30" s="76"/>
      <c r="I30" s="76">
        <v>600</v>
      </c>
      <c r="J30" s="76"/>
    </row>
    <row r="31" spans="1:10" hidden="1" x14ac:dyDescent="0.25">
      <c r="A31" s="102"/>
      <c r="B31" s="70" t="s">
        <v>93</v>
      </c>
      <c r="C31" s="76">
        <v>945.42</v>
      </c>
      <c r="D31" s="76"/>
      <c r="E31" s="76">
        <v>945.42</v>
      </c>
      <c r="F31" s="76"/>
      <c r="G31" s="76">
        <v>945.42</v>
      </c>
      <c r="H31" s="76"/>
      <c r="I31" s="76">
        <v>945.42</v>
      </c>
      <c r="J31" s="76"/>
    </row>
    <row r="32" spans="1:10" hidden="1" x14ac:dyDescent="0.25">
      <c r="A32" s="102"/>
      <c r="B32" s="70" t="s">
        <v>37</v>
      </c>
      <c r="C32" s="76">
        <v>169652.57</v>
      </c>
      <c r="D32" s="76"/>
      <c r="E32" s="76">
        <v>169652.57</v>
      </c>
      <c r="F32" s="76"/>
      <c r="G32" s="76">
        <v>169652.57</v>
      </c>
      <c r="H32" s="76"/>
      <c r="I32" s="76">
        <v>169652.57</v>
      </c>
      <c r="J32" s="76">
        <v>178282.05</v>
      </c>
    </row>
    <row r="33" spans="1:10" hidden="1" x14ac:dyDescent="0.25">
      <c r="A33" s="102"/>
      <c r="B33" s="70" t="s">
        <v>38</v>
      </c>
      <c r="C33" s="76">
        <v>912</v>
      </c>
      <c r="D33" s="76"/>
      <c r="E33" s="76">
        <v>912</v>
      </c>
      <c r="F33" s="76"/>
      <c r="G33" s="76">
        <v>912</v>
      </c>
      <c r="H33" s="76"/>
      <c r="I33" s="76">
        <v>912</v>
      </c>
      <c r="J33" s="76"/>
    </row>
    <row r="34" spans="1:10" hidden="1" x14ac:dyDescent="0.25">
      <c r="A34" s="102"/>
      <c r="B34" s="70" t="s">
        <v>39</v>
      </c>
      <c r="C34" s="76">
        <v>427229.65</v>
      </c>
      <c r="D34" s="76"/>
      <c r="E34" s="76">
        <v>427229.65</v>
      </c>
      <c r="F34" s="76"/>
      <c r="G34" s="76">
        <v>427229.65</v>
      </c>
      <c r="H34" s="76"/>
      <c r="I34" s="76">
        <v>427229.65</v>
      </c>
      <c r="J34" s="76">
        <v>1425199.8</v>
      </c>
    </row>
    <row r="35" spans="1:10" hidden="1" x14ac:dyDescent="0.25">
      <c r="A35" s="102"/>
      <c r="B35" s="70" t="s">
        <v>40</v>
      </c>
      <c r="C35" s="76">
        <v>100</v>
      </c>
      <c r="D35" s="76"/>
      <c r="E35" s="76">
        <v>100</v>
      </c>
      <c r="F35" s="76"/>
      <c r="G35" s="76">
        <v>100</v>
      </c>
      <c r="H35" s="76"/>
      <c r="I35" s="76">
        <v>100</v>
      </c>
      <c r="J35" s="76"/>
    </row>
    <row r="36" spans="1:10" hidden="1" x14ac:dyDescent="0.25">
      <c r="A36" s="102"/>
      <c r="B36" s="70" t="s">
        <v>41</v>
      </c>
      <c r="C36" s="76">
        <v>13579.7</v>
      </c>
      <c r="D36" s="76"/>
      <c r="E36" s="76">
        <v>13579.7</v>
      </c>
      <c r="F36" s="76"/>
      <c r="G36" s="76">
        <v>13579.7</v>
      </c>
      <c r="H36" s="76"/>
      <c r="I36" s="76">
        <v>13579.7</v>
      </c>
      <c r="J36" s="76">
        <v>75162.240000000005</v>
      </c>
    </row>
    <row r="37" spans="1:10" hidden="1" x14ac:dyDescent="0.25">
      <c r="A37" s="102"/>
      <c r="B37" s="70" t="s">
        <v>43</v>
      </c>
      <c r="C37" s="76">
        <v>310</v>
      </c>
      <c r="D37" s="76"/>
      <c r="E37" s="76">
        <v>310</v>
      </c>
      <c r="F37" s="76"/>
      <c r="G37" s="76">
        <v>310</v>
      </c>
      <c r="H37" s="76"/>
      <c r="I37" s="76">
        <v>310</v>
      </c>
      <c r="J37" s="76"/>
    </row>
    <row r="38" spans="1:10" hidden="1" x14ac:dyDescent="0.25">
      <c r="A38" s="102"/>
      <c r="B38" s="70" t="s">
        <v>44</v>
      </c>
      <c r="C38" s="76">
        <v>10809.43</v>
      </c>
      <c r="D38" s="76"/>
      <c r="E38" s="76">
        <v>10809.43</v>
      </c>
      <c r="F38" s="76"/>
      <c r="G38" s="76">
        <v>10809.43</v>
      </c>
      <c r="H38" s="76"/>
      <c r="I38" s="76">
        <v>10809.43</v>
      </c>
      <c r="J38" s="76">
        <v>14528.6</v>
      </c>
    </row>
    <row r="39" spans="1:10" hidden="1" x14ac:dyDescent="0.25">
      <c r="A39" s="102"/>
      <c r="B39" s="70" t="s">
        <v>45</v>
      </c>
      <c r="C39" s="76">
        <v>1780006.32</v>
      </c>
      <c r="D39" s="76"/>
      <c r="E39" s="76">
        <v>1780006.32</v>
      </c>
      <c r="F39" s="76"/>
      <c r="G39" s="76">
        <v>1780006.32</v>
      </c>
      <c r="H39" s="76"/>
      <c r="I39" s="76">
        <v>1780006.32</v>
      </c>
      <c r="J39" s="76">
        <v>1545914.81</v>
      </c>
    </row>
    <row r="40" spans="1:10" hidden="1" x14ac:dyDescent="0.25">
      <c r="A40" s="102"/>
      <c r="B40" s="70" t="s">
        <v>46</v>
      </c>
      <c r="C40" s="76">
        <v>2208.6999999999998</v>
      </c>
      <c r="D40" s="76"/>
      <c r="E40" s="76">
        <v>2208.6999999999998</v>
      </c>
      <c r="F40" s="76"/>
      <c r="G40" s="76">
        <v>2208.6999999999998</v>
      </c>
      <c r="H40" s="76"/>
      <c r="I40" s="76">
        <v>2208.6999999999998</v>
      </c>
      <c r="J40" s="76">
        <v>15300</v>
      </c>
    </row>
    <row r="41" spans="1:10" hidden="1" x14ac:dyDescent="0.25">
      <c r="A41" s="102"/>
      <c r="B41" s="70" t="s">
        <v>47</v>
      </c>
      <c r="C41" s="76">
        <v>8105.1</v>
      </c>
      <c r="D41" s="76"/>
      <c r="E41" s="76">
        <v>8105.1</v>
      </c>
      <c r="F41" s="76"/>
      <c r="G41" s="76">
        <v>8105.1</v>
      </c>
      <c r="H41" s="76"/>
      <c r="I41" s="76">
        <v>8105.1</v>
      </c>
      <c r="J41" s="76"/>
    </row>
    <row r="42" spans="1:10" hidden="1" x14ac:dyDescent="0.25">
      <c r="A42" s="102"/>
      <c r="B42" s="70" t="s">
        <v>48</v>
      </c>
      <c r="C42" s="76">
        <v>165.5</v>
      </c>
      <c r="D42" s="76"/>
      <c r="E42" s="76">
        <v>165.5</v>
      </c>
      <c r="F42" s="76"/>
      <c r="G42" s="76">
        <v>165.5</v>
      </c>
      <c r="H42" s="76"/>
      <c r="I42" s="76">
        <v>165.5</v>
      </c>
      <c r="J42" s="76"/>
    </row>
    <row r="43" spans="1:10" ht="16.5" hidden="1" thickBot="1" x14ac:dyDescent="0.35">
      <c r="A43" s="102"/>
      <c r="B43" s="73" t="s">
        <v>50</v>
      </c>
      <c r="C43" s="104">
        <f t="shared" ref="C43:J43" si="2">SUM(C29:C42)</f>
        <v>2475560.8400000003</v>
      </c>
      <c r="D43" s="104">
        <f t="shared" si="2"/>
        <v>0</v>
      </c>
      <c r="E43" s="104">
        <f t="shared" si="2"/>
        <v>2475560.8400000003</v>
      </c>
      <c r="F43" s="104">
        <f t="shared" si="2"/>
        <v>0</v>
      </c>
      <c r="G43" s="104">
        <f t="shared" si="2"/>
        <v>2475560.8400000003</v>
      </c>
      <c r="H43" s="104">
        <f t="shared" si="2"/>
        <v>0</v>
      </c>
      <c r="I43" s="104">
        <f t="shared" si="2"/>
        <v>2475560.8400000003</v>
      </c>
      <c r="J43" s="104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81" t="s">
        <v>94</v>
      </c>
      <c r="B46" s="381"/>
      <c r="C46" s="381"/>
      <c r="D46" s="381"/>
      <c r="E46" s="381"/>
      <c r="F46" s="381"/>
      <c r="G46" s="381"/>
      <c r="H46" s="381"/>
      <c r="I46" s="381"/>
      <c r="J46" s="381"/>
    </row>
    <row r="47" spans="1:10" ht="28.5" hidden="1" customHeight="1" x14ac:dyDescent="0.25">
      <c r="A47" s="106" t="s">
        <v>62</v>
      </c>
      <c r="B47" s="107" t="s">
        <v>95</v>
      </c>
      <c r="C47" s="369" t="s">
        <v>96</v>
      </c>
      <c r="D47" s="395"/>
      <c r="E47" s="369" t="s">
        <v>97</v>
      </c>
      <c r="F47" s="396"/>
      <c r="G47" s="284" t="s">
        <v>98</v>
      </c>
      <c r="H47" s="287"/>
      <c r="I47" s="287"/>
      <c r="J47" s="287"/>
    </row>
    <row r="48" spans="1:10" hidden="1" x14ac:dyDescent="0.25">
      <c r="A48" s="288"/>
      <c r="B48" s="108" t="s">
        <v>99</v>
      </c>
      <c r="C48" s="288" t="s">
        <v>100</v>
      </c>
      <c r="D48" s="288" t="s">
        <v>101</v>
      </c>
      <c r="E48" s="288" t="s">
        <v>100</v>
      </c>
      <c r="F48" s="288" t="s">
        <v>101</v>
      </c>
      <c r="G48" s="288" t="s">
        <v>100</v>
      </c>
      <c r="H48" s="288" t="s">
        <v>101</v>
      </c>
      <c r="I48" s="288"/>
      <c r="J48" s="288"/>
    </row>
    <row r="49" spans="1:10" hidden="1" x14ac:dyDescent="0.25">
      <c r="A49" s="109"/>
      <c r="B49" s="109"/>
      <c r="C49" s="109"/>
      <c r="D49" s="109"/>
      <c r="E49" s="109"/>
      <c r="F49" s="109"/>
      <c r="G49" s="109"/>
      <c r="H49" s="109"/>
      <c r="I49" s="109"/>
      <c r="J49" s="109"/>
    </row>
    <row r="50" spans="1:10" hidden="1" x14ac:dyDescent="0.25">
      <c r="A50" s="109"/>
      <c r="B50" s="109"/>
      <c r="C50" s="109"/>
      <c r="D50" s="109"/>
      <c r="E50" s="109"/>
      <c r="F50" s="109"/>
      <c r="G50" s="109"/>
      <c r="H50" s="109"/>
      <c r="I50" s="109"/>
      <c r="J50" s="109"/>
    </row>
    <row r="51" spans="1:10" hidden="1" x14ac:dyDescent="0.25">
      <c r="A51" s="109"/>
      <c r="B51" s="108" t="s">
        <v>102</v>
      </c>
      <c r="C51" s="109"/>
      <c r="D51" s="109"/>
      <c r="E51" s="109"/>
      <c r="F51" s="109"/>
      <c r="G51" s="109"/>
      <c r="H51" s="109"/>
      <c r="I51" s="109"/>
      <c r="J51" s="109"/>
    </row>
    <row r="52" spans="1:10" hidden="1" x14ac:dyDescent="0.25">
      <c r="A52" s="109"/>
      <c r="B52" s="109" t="s">
        <v>103</v>
      </c>
      <c r="C52" s="109"/>
      <c r="D52" s="109"/>
      <c r="E52" s="109"/>
      <c r="F52" s="109"/>
      <c r="G52" s="109"/>
      <c r="H52" s="109"/>
      <c r="I52" s="109"/>
      <c r="J52" s="109"/>
    </row>
    <row r="53" spans="1:10" hidden="1" x14ac:dyDescent="0.25">
      <c r="A53" s="109"/>
      <c r="B53" s="109"/>
      <c r="C53" s="109"/>
      <c r="D53" s="109"/>
      <c r="E53" s="109"/>
      <c r="F53" s="109"/>
      <c r="G53" s="109"/>
      <c r="H53" s="109"/>
      <c r="I53" s="109"/>
      <c r="J53" s="109"/>
    </row>
    <row r="54" spans="1:10" hidden="1" x14ac:dyDescent="0.25">
      <c r="A54" s="109"/>
      <c r="B54" s="109"/>
      <c r="C54" s="109"/>
      <c r="D54" s="109"/>
      <c r="E54" s="109"/>
      <c r="F54" s="109"/>
      <c r="G54" s="109"/>
      <c r="H54" s="109"/>
      <c r="I54" s="109"/>
      <c r="J54" s="109"/>
    </row>
    <row r="55" spans="1:10" hidden="1" x14ac:dyDescent="0.25">
      <c r="A55" s="109"/>
      <c r="B55" s="109"/>
      <c r="C55" s="109"/>
      <c r="D55" s="109"/>
      <c r="E55" s="109"/>
      <c r="F55" s="109"/>
      <c r="G55" s="109"/>
      <c r="H55" s="109"/>
      <c r="I55" s="109"/>
      <c r="J55" s="109"/>
    </row>
    <row r="56" spans="1:10" hidden="1" x14ac:dyDescent="0.25">
      <c r="A56" s="109"/>
      <c r="B56" s="109"/>
      <c r="C56" s="109"/>
      <c r="D56" s="109"/>
      <c r="E56" s="109"/>
      <c r="F56" s="109"/>
      <c r="G56" s="109"/>
      <c r="H56" s="109"/>
      <c r="I56" s="109"/>
      <c r="J56" s="109"/>
    </row>
    <row r="57" spans="1:10" hidden="1" x14ac:dyDescent="0.25">
      <c r="A57" s="109"/>
      <c r="B57" s="109"/>
      <c r="C57" s="109"/>
      <c r="D57" s="109"/>
      <c r="E57" s="109"/>
      <c r="F57" s="109"/>
      <c r="G57" s="109"/>
      <c r="H57" s="109"/>
      <c r="I57" s="109"/>
      <c r="J57" s="109"/>
    </row>
    <row r="58" spans="1:10" hidden="1" x14ac:dyDescent="0.25">
      <c r="A58" s="109"/>
      <c r="B58" s="109"/>
      <c r="C58" s="109"/>
      <c r="D58" s="109"/>
      <c r="E58" s="109"/>
      <c r="F58" s="109"/>
      <c r="G58" s="109"/>
      <c r="H58" s="109"/>
      <c r="I58" s="109"/>
      <c r="J58" s="109"/>
    </row>
    <row r="59" spans="1:10" hidden="1" x14ac:dyDescent="0.25">
      <c r="A59" s="109"/>
      <c r="B59" s="109"/>
      <c r="C59" s="109"/>
      <c r="D59" s="109"/>
      <c r="E59" s="109"/>
      <c r="F59" s="109"/>
      <c r="G59" s="109"/>
      <c r="H59" s="109"/>
      <c r="I59" s="109"/>
      <c r="J59" s="109"/>
    </row>
    <row r="60" spans="1:10" hidden="1" x14ac:dyDescent="0.25">
      <c r="A60" s="391" t="s">
        <v>104</v>
      </c>
      <c r="B60" s="391"/>
      <c r="C60" s="109"/>
      <c r="D60" s="109"/>
      <c r="E60" s="109"/>
      <c r="F60" s="109"/>
      <c r="G60" s="109"/>
      <c r="H60" s="109"/>
      <c r="I60" s="109"/>
      <c r="J60" s="10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81" t="s">
        <v>105</v>
      </c>
      <c r="B73" s="381"/>
      <c r="C73" s="381"/>
      <c r="D73" s="381"/>
      <c r="E73" s="381"/>
      <c r="F73" s="381"/>
      <c r="G73" s="381"/>
      <c r="H73" s="381"/>
      <c r="I73" s="381"/>
      <c r="J73" s="381"/>
    </row>
    <row r="74" spans="1:10" ht="16.5" hidden="1" customHeight="1" thickBot="1" x14ac:dyDescent="0.35">
      <c r="A74" s="60" t="s">
        <v>62</v>
      </c>
      <c r="B74" s="61" t="s">
        <v>77</v>
      </c>
      <c r="C74" s="387" t="s">
        <v>56</v>
      </c>
      <c r="D74" s="388"/>
      <c r="E74" s="387" t="s">
        <v>74</v>
      </c>
      <c r="F74" s="389"/>
      <c r="G74" s="387" t="s">
        <v>75</v>
      </c>
      <c r="H74" s="388"/>
      <c r="I74" s="387" t="s">
        <v>76</v>
      </c>
      <c r="J74" s="388"/>
    </row>
    <row r="75" spans="1:10" ht="15.75" hidden="1" x14ac:dyDescent="0.3">
      <c r="A75" s="99"/>
      <c r="B75" s="63"/>
      <c r="C75" s="75" t="s">
        <v>86</v>
      </c>
      <c r="D75" s="75" t="s">
        <v>87</v>
      </c>
      <c r="E75" s="75" t="s">
        <v>86</v>
      </c>
      <c r="F75" s="75" t="s">
        <v>87</v>
      </c>
      <c r="G75" s="75" t="s">
        <v>86</v>
      </c>
      <c r="H75" s="75" t="s">
        <v>87</v>
      </c>
      <c r="I75" s="75" t="s">
        <v>86</v>
      </c>
      <c r="J75" s="75" t="s">
        <v>87</v>
      </c>
    </row>
    <row r="76" spans="1:10" ht="15.75" hidden="1" x14ac:dyDescent="0.3">
      <c r="A76" s="100"/>
      <c r="B76" s="63" t="s">
        <v>66</v>
      </c>
      <c r="C76" s="65">
        <v>1764858.42</v>
      </c>
      <c r="D76" s="65">
        <v>2281196.17</v>
      </c>
      <c r="E76" s="65">
        <v>1764858.42</v>
      </c>
      <c r="F76" s="65">
        <v>1896496.89</v>
      </c>
      <c r="G76" s="65"/>
      <c r="H76" s="65"/>
      <c r="I76" s="65"/>
      <c r="J76" s="65"/>
    </row>
    <row r="77" spans="1:10" ht="15.75" hidden="1" x14ac:dyDescent="0.3">
      <c r="A77" s="86"/>
      <c r="B77" s="63"/>
      <c r="C77" s="86"/>
      <c r="D77" s="86"/>
      <c r="E77" s="86"/>
      <c r="F77" s="101"/>
      <c r="G77" s="101"/>
      <c r="H77" s="101"/>
      <c r="I77" s="101"/>
      <c r="J77" s="101"/>
    </row>
    <row r="78" spans="1:10" ht="15.75" hidden="1" x14ac:dyDescent="0.3">
      <c r="A78" s="86"/>
      <c r="B78" s="63" t="s">
        <v>82</v>
      </c>
      <c r="C78" s="65">
        <f t="shared" ref="C78:J78" si="3">+C86+C102</f>
        <v>2818474.9200000004</v>
      </c>
      <c r="D78" s="65">
        <f t="shared" si="3"/>
        <v>3820610.29</v>
      </c>
      <c r="E78" s="65">
        <f t="shared" si="3"/>
        <v>2818474.9200000004</v>
      </c>
      <c r="F78" s="65">
        <f t="shared" si="3"/>
        <v>2361172.1800000002</v>
      </c>
      <c r="G78" s="65">
        <f t="shared" si="3"/>
        <v>0</v>
      </c>
      <c r="H78" s="65">
        <f t="shared" si="3"/>
        <v>0</v>
      </c>
      <c r="I78" s="65">
        <f t="shared" si="3"/>
        <v>0</v>
      </c>
      <c r="J78" s="65">
        <f t="shared" si="3"/>
        <v>0</v>
      </c>
    </row>
    <row r="79" spans="1:10" hidden="1" x14ac:dyDescent="0.25">
      <c r="A79" s="102"/>
      <c r="B79" s="70" t="s">
        <v>25</v>
      </c>
      <c r="C79" s="76">
        <v>62500</v>
      </c>
      <c r="D79" s="76">
        <v>138609.60999999999</v>
      </c>
      <c r="E79" s="76">
        <v>62500</v>
      </c>
      <c r="F79" s="76"/>
      <c r="G79" s="76"/>
      <c r="H79" s="76"/>
      <c r="I79" s="76"/>
      <c r="J79" s="76"/>
    </row>
    <row r="80" spans="1:10" hidden="1" x14ac:dyDescent="0.25">
      <c r="A80" s="102"/>
      <c r="B80" s="70" t="s">
        <v>26</v>
      </c>
      <c r="C80" s="76">
        <v>7500</v>
      </c>
      <c r="D80" s="76">
        <v>9818.25</v>
      </c>
      <c r="E80" s="76">
        <v>7500</v>
      </c>
      <c r="F80" s="76">
        <v>9560.36</v>
      </c>
      <c r="G80" s="76"/>
      <c r="H80" s="76"/>
      <c r="I80" s="76"/>
      <c r="J80" s="76"/>
    </row>
    <row r="81" spans="1:10" hidden="1" x14ac:dyDescent="0.25">
      <c r="A81" s="102"/>
      <c r="B81" s="70" t="s">
        <v>27</v>
      </c>
      <c r="C81" s="76">
        <v>8133.97</v>
      </c>
      <c r="D81" s="76"/>
      <c r="E81" s="76">
        <v>8133.97</v>
      </c>
      <c r="F81" s="76">
        <v>39787</v>
      </c>
      <c r="G81" s="76"/>
      <c r="H81" s="76"/>
      <c r="I81" s="76"/>
      <c r="J81" s="76"/>
    </row>
    <row r="82" spans="1:10" hidden="1" x14ac:dyDescent="0.25">
      <c r="A82" s="102"/>
      <c r="B82" s="70" t="s">
        <v>28</v>
      </c>
      <c r="C82" s="76">
        <v>33333.33</v>
      </c>
      <c r="D82" s="76">
        <v>19161.8</v>
      </c>
      <c r="E82" s="76">
        <v>33333.33</v>
      </c>
      <c r="F82" s="76"/>
      <c r="G82" s="76"/>
      <c r="H82" s="76"/>
      <c r="I82" s="76"/>
      <c r="J82" s="76"/>
    </row>
    <row r="83" spans="1:10" hidden="1" x14ac:dyDescent="0.25">
      <c r="A83" s="102"/>
      <c r="B83" s="70" t="s">
        <v>32</v>
      </c>
      <c r="C83" s="76">
        <v>165141.75</v>
      </c>
      <c r="D83" s="76">
        <v>4057.14</v>
      </c>
      <c r="E83" s="76">
        <v>165141.75</v>
      </c>
      <c r="F83" s="76">
        <v>184282.78</v>
      </c>
      <c r="G83" s="76"/>
      <c r="H83" s="76"/>
      <c r="I83" s="76"/>
      <c r="J83" s="76"/>
    </row>
    <row r="84" spans="1:10" hidden="1" x14ac:dyDescent="0.25">
      <c r="A84" s="102"/>
      <c r="B84" s="70" t="s">
        <v>33</v>
      </c>
      <c r="C84" s="76">
        <v>40000</v>
      </c>
      <c r="D84" s="76">
        <v>38120</v>
      </c>
      <c r="E84" s="76">
        <v>40000</v>
      </c>
      <c r="F84" s="76">
        <v>38120</v>
      </c>
      <c r="G84" s="76"/>
      <c r="H84" s="76"/>
      <c r="I84" s="76"/>
      <c r="J84" s="76"/>
    </row>
    <row r="85" spans="1:10" hidden="1" x14ac:dyDescent="0.25">
      <c r="A85" s="102"/>
      <c r="B85" s="70" t="s">
        <v>34</v>
      </c>
      <c r="C85" s="76">
        <v>26305.03</v>
      </c>
      <c r="D85" s="76">
        <v>48548.639999999999</v>
      </c>
      <c r="E85" s="76">
        <v>26305.03</v>
      </c>
      <c r="F85" s="76">
        <v>44604</v>
      </c>
      <c r="G85" s="76"/>
      <c r="H85" s="76"/>
      <c r="I85" s="76"/>
      <c r="J85" s="76"/>
    </row>
    <row r="86" spans="1:10" ht="16.5" hidden="1" thickBot="1" x14ac:dyDescent="0.35">
      <c r="A86" s="102"/>
      <c r="B86" s="103" t="s">
        <v>91</v>
      </c>
      <c r="C86" s="104">
        <f t="shared" ref="C86:J86" si="4">SUM(C79:C85)</f>
        <v>342914.07999999996</v>
      </c>
      <c r="D86" s="104">
        <f t="shared" si="4"/>
        <v>258315.44</v>
      </c>
      <c r="E86" s="104">
        <f t="shared" si="4"/>
        <v>342914.07999999996</v>
      </c>
      <c r="F86" s="104">
        <f t="shared" si="4"/>
        <v>316354.14</v>
      </c>
      <c r="G86" s="104">
        <f t="shared" si="4"/>
        <v>0</v>
      </c>
      <c r="H86" s="104">
        <f t="shared" si="4"/>
        <v>0</v>
      </c>
      <c r="I86" s="104">
        <f t="shared" si="4"/>
        <v>0</v>
      </c>
      <c r="J86" s="104">
        <f t="shared" si="4"/>
        <v>0</v>
      </c>
    </row>
    <row r="87" spans="1:10" ht="15.75" hidden="1" x14ac:dyDescent="0.3">
      <c r="A87" s="102"/>
      <c r="B87" s="105" t="s">
        <v>92</v>
      </c>
      <c r="C87" s="78"/>
      <c r="D87" s="78"/>
      <c r="E87" s="78"/>
      <c r="F87" s="78"/>
      <c r="G87" s="78"/>
      <c r="H87" s="78"/>
      <c r="I87" s="78"/>
      <c r="J87" s="78"/>
    </row>
    <row r="88" spans="1:10" hidden="1" x14ac:dyDescent="0.25">
      <c r="A88" s="102"/>
      <c r="B88" s="70" t="s">
        <v>35</v>
      </c>
      <c r="C88" s="76">
        <v>60936.45</v>
      </c>
      <c r="D88" s="76">
        <v>1023</v>
      </c>
      <c r="E88" s="76">
        <v>60936.45</v>
      </c>
      <c r="F88" s="76">
        <v>58023.7</v>
      </c>
      <c r="G88" s="76"/>
      <c r="H88" s="76"/>
      <c r="I88" s="76"/>
      <c r="J88" s="76"/>
    </row>
    <row r="89" spans="1:10" hidden="1" x14ac:dyDescent="0.25">
      <c r="A89" s="102"/>
      <c r="B89" s="70" t="s">
        <v>36</v>
      </c>
      <c r="C89" s="76">
        <v>600</v>
      </c>
      <c r="D89" s="76"/>
      <c r="E89" s="76">
        <v>600</v>
      </c>
      <c r="F89" s="76"/>
      <c r="G89" s="76"/>
      <c r="H89" s="76"/>
      <c r="I89" s="76"/>
      <c r="J89" s="76"/>
    </row>
    <row r="90" spans="1:10" hidden="1" x14ac:dyDescent="0.25">
      <c r="A90" s="102"/>
      <c r="B90" s="70" t="s">
        <v>93</v>
      </c>
      <c r="C90" s="76">
        <v>945.42</v>
      </c>
      <c r="D90" s="76"/>
      <c r="E90" s="76">
        <v>945.42</v>
      </c>
      <c r="F90" s="76"/>
      <c r="G90" s="76"/>
      <c r="H90" s="76"/>
      <c r="I90" s="76"/>
      <c r="J90" s="76"/>
    </row>
    <row r="91" spans="1:10" hidden="1" x14ac:dyDescent="0.25">
      <c r="A91" s="102"/>
      <c r="B91" s="70" t="s">
        <v>37</v>
      </c>
      <c r="C91" s="76">
        <v>169652.57</v>
      </c>
      <c r="D91" s="76">
        <v>181188.84</v>
      </c>
      <c r="E91" s="76">
        <v>169652.57</v>
      </c>
      <c r="F91" s="76">
        <v>66957.58</v>
      </c>
      <c r="G91" s="76"/>
      <c r="H91" s="76"/>
      <c r="I91" s="76"/>
      <c r="J91" s="76"/>
    </row>
    <row r="92" spans="1:10" hidden="1" x14ac:dyDescent="0.25">
      <c r="A92" s="102"/>
      <c r="B92" s="70" t="s">
        <v>38</v>
      </c>
      <c r="C92" s="76">
        <v>912</v>
      </c>
      <c r="D92" s="76"/>
      <c r="E92" s="76">
        <v>912</v>
      </c>
      <c r="F92" s="76"/>
      <c r="G92" s="76"/>
      <c r="H92" s="76"/>
      <c r="I92" s="76"/>
      <c r="J92" s="76"/>
    </row>
    <row r="93" spans="1:10" hidden="1" x14ac:dyDescent="0.25">
      <c r="A93" s="102"/>
      <c r="B93" s="70" t="s">
        <v>39</v>
      </c>
      <c r="C93" s="76">
        <v>427229.65</v>
      </c>
      <c r="D93" s="76">
        <v>535053.32999999996</v>
      </c>
      <c r="E93" s="76">
        <v>427229.65</v>
      </c>
      <c r="F93" s="76">
        <v>261536.69</v>
      </c>
      <c r="G93" s="76"/>
      <c r="H93" s="76"/>
      <c r="I93" s="76"/>
      <c r="J93" s="76"/>
    </row>
    <row r="94" spans="1:10" hidden="1" x14ac:dyDescent="0.25">
      <c r="A94" s="102"/>
      <c r="B94" s="70" t="s">
        <v>40</v>
      </c>
      <c r="C94" s="76">
        <v>100</v>
      </c>
      <c r="D94" s="76"/>
      <c r="E94" s="76">
        <v>100</v>
      </c>
      <c r="F94" s="76"/>
      <c r="G94" s="76"/>
      <c r="H94" s="76"/>
      <c r="I94" s="76"/>
      <c r="J94" s="76"/>
    </row>
    <row r="95" spans="1:10" hidden="1" x14ac:dyDescent="0.25">
      <c r="A95" s="102"/>
      <c r="B95" s="70" t="s">
        <v>41</v>
      </c>
      <c r="C95" s="76">
        <v>13579.7</v>
      </c>
      <c r="D95" s="76">
        <v>6224.76</v>
      </c>
      <c r="E95" s="76">
        <v>13579.7</v>
      </c>
      <c r="F95" s="76">
        <v>6630</v>
      </c>
      <c r="G95" s="76"/>
      <c r="H95" s="76"/>
      <c r="I95" s="76"/>
      <c r="J95" s="76"/>
    </row>
    <row r="96" spans="1:10" hidden="1" x14ac:dyDescent="0.25">
      <c r="A96" s="102"/>
      <c r="B96" s="70" t="s">
        <v>43</v>
      </c>
      <c r="C96" s="76">
        <v>310</v>
      </c>
      <c r="D96" s="76">
        <v>3610</v>
      </c>
      <c r="E96" s="76">
        <v>310</v>
      </c>
      <c r="F96" s="76"/>
      <c r="G96" s="76"/>
      <c r="H96" s="76"/>
      <c r="I96" s="76"/>
      <c r="J96" s="76"/>
    </row>
    <row r="97" spans="1:10" hidden="1" x14ac:dyDescent="0.25">
      <c r="A97" s="102"/>
      <c r="B97" s="70" t="s">
        <v>44</v>
      </c>
      <c r="C97" s="76">
        <v>10809.43</v>
      </c>
      <c r="D97" s="76">
        <v>39404.76</v>
      </c>
      <c r="E97" s="76">
        <v>10809.43</v>
      </c>
      <c r="F97" s="76">
        <v>23463</v>
      </c>
      <c r="G97" s="76"/>
      <c r="H97" s="76"/>
      <c r="I97" s="76"/>
      <c r="J97" s="76"/>
    </row>
    <row r="98" spans="1:10" hidden="1" x14ac:dyDescent="0.25">
      <c r="A98" s="102"/>
      <c r="B98" s="70" t="s">
        <v>45</v>
      </c>
      <c r="C98" s="76">
        <v>1780006.32</v>
      </c>
      <c r="D98" s="76">
        <v>2752150.16</v>
      </c>
      <c r="E98" s="76">
        <v>1780006.32</v>
      </c>
      <c r="F98" s="76">
        <v>1617110.07</v>
      </c>
      <c r="G98" s="76"/>
      <c r="H98" s="76"/>
      <c r="I98" s="76"/>
      <c r="J98" s="76"/>
    </row>
    <row r="99" spans="1:10" hidden="1" x14ac:dyDescent="0.25">
      <c r="A99" s="102"/>
      <c r="B99" s="70" t="s">
        <v>46</v>
      </c>
      <c r="C99" s="76">
        <v>2208.6999999999998</v>
      </c>
      <c r="D99" s="76"/>
      <c r="E99" s="76">
        <v>2208.6999999999998</v>
      </c>
      <c r="F99" s="76">
        <v>11097</v>
      </c>
      <c r="G99" s="76"/>
      <c r="H99" s="76"/>
      <c r="I99" s="76"/>
      <c r="J99" s="76"/>
    </row>
    <row r="100" spans="1:10" hidden="1" x14ac:dyDescent="0.25">
      <c r="A100" s="102"/>
      <c r="B100" s="70" t="s">
        <v>47</v>
      </c>
      <c r="C100" s="76">
        <v>8105.1</v>
      </c>
      <c r="D100" s="76">
        <v>43640</v>
      </c>
      <c r="E100" s="76">
        <v>8105.1</v>
      </c>
      <c r="F100" s="76"/>
      <c r="G100" s="76"/>
      <c r="H100" s="76"/>
      <c r="I100" s="76"/>
      <c r="J100" s="76"/>
    </row>
    <row r="101" spans="1:10" hidden="1" x14ac:dyDescent="0.25">
      <c r="A101" s="102"/>
      <c r="B101" s="70" t="s">
        <v>48</v>
      </c>
      <c r="C101" s="76">
        <v>165.5</v>
      </c>
      <c r="D101" s="76"/>
      <c r="E101" s="76">
        <v>165.5</v>
      </c>
      <c r="F101" s="76"/>
      <c r="G101" s="76"/>
      <c r="H101" s="76"/>
      <c r="I101" s="76"/>
      <c r="J101" s="76"/>
    </row>
    <row r="102" spans="1:10" ht="16.5" hidden="1" thickBot="1" x14ac:dyDescent="0.35">
      <c r="A102" s="102"/>
      <c r="B102" s="73" t="s">
        <v>50</v>
      </c>
      <c r="C102" s="104">
        <f t="shared" ref="C102:J102" si="5">SUM(C88:C101)</f>
        <v>2475560.8400000003</v>
      </c>
      <c r="D102" s="104">
        <f t="shared" si="5"/>
        <v>3562294.85</v>
      </c>
      <c r="E102" s="104">
        <f t="shared" si="5"/>
        <v>2475560.8400000003</v>
      </c>
      <c r="F102" s="104">
        <f t="shared" si="5"/>
        <v>2044818.04</v>
      </c>
      <c r="G102" s="104">
        <f t="shared" si="5"/>
        <v>0</v>
      </c>
      <c r="H102" s="104">
        <f t="shared" si="5"/>
        <v>0</v>
      </c>
      <c r="I102" s="104">
        <f t="shared" si="5"/>
        <v>0</v>
      </c>
      <c r="J102" s="104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81" t="s">
        <v>106</v>
      </c>
      <c r="B123" s="381"/>
      <c r="C123" s="381"/>
      <c r="D123" s="381"/>
      <c r="E123" s="381"/>
      <c r="F123" s="381"/>
      <c r="G123" s="381"/>
      <c r="H123" s="381"/>
      <c r="I123" s="381"/>
      <c r="J123" s="381"/>
    </row>
    <row r="124" spans="1:10" ht="16.5" hidden="1" customHeight="1" thickBot="1" x14ac:dyDescent="0.35">
      <c r="A124" s="60" t="s">
        <v>62</v>
      </c>
      <c r="B124" s="61" t="s">
        <v>77</v>
      </c>
      <c r="C124" s="387" t="s">
        <v>78</v>
      </c>
      <c r="D124" s="388"/>
      <c r="E124" s="387" t="s">
        <v>79</v>
      </c>
      <c r="F124" s="389"/>
      <c r="G124" s="387" t="s">
        <v>80</v>
      </c>
      <c r="H124" s="388"/>
      <c r="I124" s="387" t="s">
        <v>81</v>
      </c>
      <c r="J124" s="388"/>
    </row>
    <row r="125" spans="1:10" ht="15.75" hidden="1" x14ac:dyDescent="0.3">
      <c r="A125" s="99"/>
      <c r="B125" s="63"/>
      <c r="C125" s="75" t="s">
        <v>86</v>
      </c>
      <c r="D125" s="75" t="s">
        <v>87</v>
      </c>
      <c r="E125" s="75" t="s">
        <v>86</v>
      </c>
      <c r="F125" s="75" t="s">
        <v>87</v>
      </c>
      <c r="G125" s="75" t="s">
        <v>86</v>
      </c>
      <c r="H125" s="75" t="s">
        <v>87</v>
      </c>
      <c r="I125" s="75" t="s">
        <v>86</v>
      </c>
      <c r="J125" s="75" t="s">
        <v>87</v>
      </c>
    </row>
    <row r="126" spans="1:10" ht="15.75" hidden="1" x14ac:dyDescent="0.3">
      <c r="A126" s="100"/>
      <c r="B126" s="63" t="s">
        <v>66</v>
      </c>
      <c r="C126" s="65"/>
      <c r="D126" s="65"/>
      <c r="E126" s="65"/>
      <c r="F126" s="65"/>
      <c r="G126" s="65"/>
      <c r="H126" s="65"/>
      <c r="I126" s="65"/>
      <c r="J126" s="65"/>
    </row>
    <row r="127" spans="1:10" ht="15.75" hidden="1" x14ac:dyDescent="0.3">
      <c r="A127" s="86"/>
      <c r="B127" s="63"/>
      <c r="C127" s="101"/>
      <c r="D127" s="87"/>
      <c r="E127" s="101"/>
      <c r="F127" s="101"/>
      <c r="G127" s="101"/>
      <c r="H127" s="101"/>
      <c r="I127" s="101"/>
      <c r="J127" s="101"/>
    </row>
    <row r="128" spans="1:10" ht="15.75" hidden="1" x14ac:dyDescent="0.3">
      <c r="A128" s="86"/>
      <c r="B128" s="63" t="s">
        <v>82</v>
      </c>
      <c r="C128" s="65">
        <f t="shared" ref="C128:J128" si="6">+C136+C152</f>
        <v>0</v>
      </c>
      <c r="D128" s="65">
        <f t="shared" si="6"/>
        <v>0</v>
      </c>
      <c r="E128" s="65">
        <f t="shared" si="6"/>
        <v>0</v>
      </c>
      <c r="F128" s="65">
        <f t="shared" si="6"/>
        <v>0</v>
      </c>
      <c r="G128" s="65">
        <f t="shared" si="6"/>
        <v>0</v>
      </c>
      <c r="H128" s="65">
        <f t="shared" si="6"/>
        <v>0</v>
      </c>
      <c r="I128" s="65">
        <f t="shared" si="6"/>
        <v>0</v>
      </c>
      <c r="J128" s="65">
        <f t="shared" si="6"/>
        <v>0</v>
      </c>
    </row>
    <row r="129" spans="1:10" hidden="1" x14ac:dyDescent="0.25">
      <c r="A129" s="102"/>
      <c r="B129" s="70" t="s">
        <v>25</v>
      </c>
      <c r="C129" s="76"/>
      <c r="D129" s="76"/>
      <c r="E129" s="76"/>
      <c r="F129" s="76"/>
      <c r="G129" s="76"/>
      <c r="H129" s="76"/>
      <c r="I129" s="76"/>
      <c r="J129" s="76"/>
    </row>
    <row r="130" spans="1:10" hidden="1" x14ac:dyDescent="0.25">
      <c r="A130" s="102"/>
      <c r="B130" s="70" t="s">
        <v>26</v>
      </c>
      <c r="C130" s="76"/>
      <c r="D130" s="76"/>
      <c r="E130" s="76"/>
      <c r="F130" s="76"/>
      <c r="G130" s="76"/>
      <c r="H130" s="76"/>
      <c r="I130" s="76"/>
      <c r="J130" s="76"/>
    </row>
    <row r="131" spans="1:10" hidden="1" x14ac:dyDescent="0.25">
      <c r="A131" s="102"/>
      <c r="B131" s="70" t="s">
        <v>27</v>
      </c>
      <c r="C131" s="76"/>
      <c r="D131" s="76"/>
      <c r="E131" s="76"/>
      <c r="F131" s="76"/>
      <c r="G131" s="76"/>
      <c r="H131" s="76"/>
      <c r="I131" s="76"/>
      <c r="J131" s="76"/>
    </row>
    <row r="132" spans="1:10" hidden="1" x14ac:dyDescent="0.25">
      <c r="A132" s="102"/>
      <c r="B132" s="70" t="s">
        <v>28</v>
      </c>
      <c r="C132" s="76"/>
      <c r="D132" s="76"/>
      <c r="E132" s="76"/>
      <c r="F132" s="76"/>
      <c r="G132" s="76"/>
      <c r="H132" s="76"/>
      <c r="I132" s="76"/>
      <c r="J132" s="76"/>
    </row>
    <row r="133" spans="1:10" hidden="1" x14ac:dyDescent="0.25">
      <c r="A133" s="102"/>
      <c r="B133" s="70" t="s">
        <v>32</v>
      </c>
      <c r="C133" s="76"/>
      <c r="D133" s="76"/>
      <c r="E133" s="76"/>
      <c r="F133" s="76"/>
      <c r="G133" s="76"/>
      <c r="H133" s="76"/>
      <c r="I133" s="76"/>
      <c r="J133" s="76"/>
    </row>
    <row r="134" spans="1:10" hidden="1" x14ac:dyDescent="0.25">
      <c r="A134" s="102"/>
      <c r="B134" s="70" t="s">
        <v>33</v>
      </c>
      <c r="C134" s="76"/>
      <c r="D134" s="76"/>
      <c r="E134" s="76"/>
      <c r="F134" s="76"/>
      <c r="G134" s="76"/>
      <c r="H134" s="76"/>
      <c r="I134" s="76"/>
      <c r="J134" s="76"/>
    </row>
    <row r="135" spans="1:10" hidden="1" x14ac:dyDescent="0.25">
      <c r="A135" s="102"/>
      <c r="B135" s="70" t="s">
        <v>34</v>
      </c>
      <c r="C135" s="76"/>
      <c r="D135" s="76"/>
      <c r="E135" s="76"/>
      <c r="F135" s="76"/>
      <c r="G135" s="76"/>
      <c r="H135" s="76"/>
      <c r="I135" s="76"/>
      <c r="J135" s="76"/>
    </row>
    <row r="136" spans="1:10" ht="16.5" hidden="1" thickBot="1" x14ac:dyDescent="0.35">
      <c r="A136" s="102"/>
      <c r="B136" s="103" t="s">
        <v>91</v>
      </c>
      <c r="C136" s="104">
        <f t="shared" ref="C136:J136" si="7">SUM(C129:C135)</f>
        <v>0</v>
      </c>
      <c r="D136" s="104">
        <f t="shared" si="7"/>
        <v>0</v>
      </c>
      <c r="E136" s="104">
        <f t="shared" si="7"/>
        <v>0</v>
      </c>
      <c r="F136" s="104">
        <f t="shared" si="7"/>
        <v>0</v>
      </c>
      <c r="G136" s="104">
        <f t="shared" si="7"/>
        <v>0</v>
      </c>
      <c r="H136" s="104">
        <f t="shared" si="7"/>
        <v>0</v>
      </c>
      <c r="I136" s="104">
        <f t="shared" si="7"/>
        <v>0</v>
      </c>
      <c r="J136" s="104">
        <f t="shared" si="7"/>
        <v>0</v>
      </c>
    </row>
    <row r="137" spans="1:10" ht="15.75" hidden="1" x14ac:dyDescent="0.3">
      <c r="A137" s="102"/>
      <c r="B137" s="105" t="s">
        <v>92</v>
      </c>
      <c r="C137" s="78"/>
      <c r="D137" s="78"/>
      <c r="E137" s="78"/>
      <c r="F137" s="78"/>
      <c r="G137" s="78"/>
      <c r="H137" s="78"/>
      <c r="I137" s="78"/>
      <c r="J137" s="78"/>
    </row>
    <row r="138" spans="1:10" hidden="1" x14ac:dyDescent="0.25">
      <c r="A138" s="102"/>
      <c r="B138" s="70" t="s">
        <v>35</v>
      </c>
      <c r="C138" s="76"/>
      <c r="D138" s="76"/>
      <c r="E138" s="76"/>
      <c r="F138" s="76"/>
      <c r="G138" s="76"/>
      <c r="H138" s="76"/>
      <c r="I138" s="76"/>
      <c r="J138" s="76"/>
    </row>
    <row r="139" spans="1:10" hidden="1" x14ac:dyDescent="0.25">
      <c r="A139" s="102"/>
      <c r="B139" s="70" t="s">
        <v>107</v>
      </c>
      <c r="C139" s="76"/>
      <c r="D139" s="76"/>
      <c r="E139" s="76"/>
      <c r="F139" s="76"/>
      <c r="G139" s="76"/>
      <c r="H139" s="76"/>
      <c r="I139" s="76"/>
      <c r="J139" s="76"/>
    </row>
    <row r="140" spans="1:10" hidden="1" x14ac:dyDescent="0.25">
      <c r="A140" s="102"/>
      <c r="B140" s="70" t="s">
        <v>93</v>
      </c>
      <c r="C140" s="76"/>
      <c r="D140" s="76"/>
      <c r="E140" s="76"/>
      <c r="F140" s="76"/>
      <c r="G140" s="76"/>
      <c r="H140" s="76"/>
      <c r="I140" s="76"/>
      <c r="J140" s="76"/>
    </row>
    <row r="141" spans="1:10" hidden="1" x14ac:dyDescent="0.25">
      <c r="A141" s="102"/>
      <c r="B141" s="70" t="s">
        <v>37</v>
      </c>
      <c r="C141" s="76"/>
      <c r="D141" s="76"/>
      <c r="E141" s="76"/>
      <c r="F141" s="76"/>
      <c r="G141" s="76"/>
      <c r="H141" s="76"/>
      <c r="I141" s="76"/>
      <c r="J141" s="76"/>
    </row>
    <row r="142" spans="1:10" hidden="1" x14ac:dyDescent="0.25">
      <c r="A142" s="102"/>
      <c r="B142" s="70" t="s">
        <v>38</v>
      </c>
      <c r="C142" s="76"/>
      <c r="D142" s="76"/>
      <c r="E142" s="76"/>
      <c r="F142" s="76"/>
      <c r="G142" s="76"/>
      <c r="H142" s="76"/>
      <c r="I142" s="76"/>
      <c r="J142" s="76"/>
    </row>
    <row r="143" spans="1:10" hidden="1" x14ac:dyDescent="0.25">
      <c r="A143" s="102"/>
      <c r="B143" s="70" t="s">
        <v>39</v>
      </c>
      <c r="C143" s="76"/>
      <c r="D143" s="76"/>
      <c r="E143" s="76"/>
      <c r="F143" s="76"/>
      <c r="G143" s="76"/>
      <c r="H143" s="76"/>
      <c r="I143" s="76"/>
      <c r="J143" s="76"/>
    </row>
    <row r="144" spans="1:10" hidden="1" x14ac:dyDescent="0.25">
      <c r="A144" s="102"/>
      <c r="B144" s="70" t="s">
        <v>40</v>
      </c>
      <c r="C144" s="76"/>
      <c r="D144" s="76"/>
      <c r="E144" s="76"/>
      <c r="F144" s="76"/>
      <c r="G144" s="76"/>
      <c r="H144" s="76"/>
      <c r="I144" s="76"/>
      <c r="J144" s="76"/>
    </row>
    <row r="145" spans="1:10" hidden="1" x14ac:dyDescent="0.25">
      <c r="A145" s="102"/>
      <c r="B145" s="70" t="s">
        <v>41</v>
      </c>
      <c r="C145" s="76"/>
      <c r="D145" s="76"/>
      <c r="E145" s="76"/>
      <c r="F145" s="76"/>
      <c r="G145" s="76"/>
      <c r="H145" s="76"/>
      <c r="I145" s="76"/>
      <c r="J145" s="76"/>
    </row>
    <row r="146" spans="1:10" hidden="1" x14ac:dyDescent="0.25">
      <c r="A146" s="102"/>
      <c r="B146" s="70" t="s">
        <v>43</v>
      </c>
      <c r="C146" s="76"/>
      <c r="D146" s="76"/>
      <c r="E146" s="76"/>
      <c r="F146" s="76"/>
      <c r="G146" s="76"/>
      <c r="H146" s="76"/>
      <c r="I146" s="76"/>
      <c r="J146" s="76"/>
    </row>
    <row r="147" spans="1:10" hidden="1" x14ac:dyDescent="0.25">
      <c r="A147" s="102"/>
      <c r="B147" s="70" t="s">
        <v>44</v>
      </c>
      <c r="C147" s="76"/>
      <c r="D147" s="76"/>
      <c r="E147" s="76"/>
      <c r="F147" s="76"/>
      <c r="G147" s="76"/>
      <c r="H147" s="76"/>
      <c r="I147" s="76"/>
      <c r="J147" s="76"/>
    </row>
    <row r="148" spans="1:10" hidden="1" x14ac:dyDescent="0.25">
      <c r="A148" s="102"/>
      <c r="B148" s="70" t="s">
        <v>45</v>
      </c>
      <c r="C148" s="76"/>
      <c r="D148" s="76"/>
      <c r="E148" s="76"/>
      <c r="F148" s="76"/>
      <c r="G148" s="76"/>
      <c r="H148" s="76"/>
      <c r="I148" s="76"/>
      <c r="J148" s="76"/>
    </row>
    <row r="149" spans="1:10" hidden="1" x14ac:dyDescent="0.25">
      <c r="A149" s="102"/>
      <c r="B149" s="70" t="s">
        <v>46</v>
      </c>
      <c r="C149" s="76"/>
      <c r="D149" s="76"/>
      <c r="E149" s="76"/>
      <c r="F149" s="76"/>
      <c r="G149" s="76"/>
      <c r="H149" s="76"/>
      <c r="I149" s="76"/>
      <c r="J149" s="76"/>
    </row>
    <row r="150" spans="1:10" hidden="1" x14ac:dyDescent="0.25">
      <c r="A150" s="102"/>
      <c r="B150" s="70" t="s">
        <v>47</v>
      </c>
      <c r="C150" s="76"/>
      <c r="D150" s="76"/>
      <c r="E150" s="76"/>
      <c r="F150" s="76"/>
      <c r="G150" s="76"/>
      <c r="H150" s="76"/>
      <c r="I150" s="76"/>
      <c r="J150" s="76"/>
    </row>
    <row r="151" spans="1:10" hidden="1" x14ac:dyDescent="0.25">
      <c r="A151" s="102"/>
      <c r="B151" s="70" t="s">
        <v>48</v>
      </c>
      <c r="C151" s="76"/>
      <c r="D151" s="76"/>
      <c r="E151" s="76"/>
      <c r="F151" s="76"/>
      <c r="G151" s="76"/>
      <c r="H151" s="76"/>
      <c r="I151" s="76"/>
      <c r="J151" s="76"/>
    </row>
    <row r="152" spans="1:10" ht="16.5" hidden="1" thickBot="1" x14ac:dyDescent="0.35">
      <c r="A152" s="102"/>
      <c r="B152" s="73" t="s">
        <v>50</v>
      </c>
      <c r="C152" s="104">
        <f t="shared" ref="C152:J152" si="8">SUM(C138:C151)</f>
        <v>0</v>
      </c>
      <c r="D152" s="104">
        <f t="shared" si="8"/>
        <v>0</v>
      </c>
      <c r="E152" s="104">
        <f t="shared" si="8"/>
        <v>0</v>
      </c>
      <c r="F152" s="104">
        <f t="shared" si="8"/>
        <v>0</v>
      </c>
      <c r="G152" s="104">
        <f t="shared" si="8"/>
        <v>0</v>
      </c>
      <c r="H152" s="104">
        <f t="shared" si="8"/>
        <v>0</v>
      </c>
      <c r="I152" s="104">
        <f t="shared" si="8"/>
        <v>0</v>
      </c>
      <c r="J152" s="104">
        <f t="shared" si="8"/>
        <v>0</v>
      </c>
    </row>
    <row r="153" spans="1:10" hidden="1" x14ac:dyDescent="0.25">
      <c r="D153" s="88"/>
      <c r="J153" s="110"/>
    </row>
    <row r="154" spans="1:10" hidden="1" x14ac:dyDescent="0.25">
      <c r="J154" s="83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90" t="s">
        <v>186</v>
      </c>
      <c r="D177" s="390"/>
      <c r="E177" s="390"/>
      <c r="F177" s="390"/>
    </row>
    <row r="178" spans="3:7" ht="15.75" thickBot="1" x14ac:dyDescent="0.3">
      <c r="C178" s="392" t="s">
        <v>216</v>
      </c>
      <c r="D178" s="392"/>
      <c r="E178" s="392"/>
      <c r="F178" s="392"/>
    </row>
    <row r="179" spans="3:7" ht="16.5" thickBot="1" x14ac:dyDescent="0.35">
      <c r="C179" s="161" t="s">
        <v>62</v>
      </c>
      <c r="D179" s="289" t="s">
        <v>63</v>
      </c>
      <c r="E179" s="393" t="s">
        <v>85</v>
      </c>
      <c r="F179" s="394"/>
    </row>
    <row r="180" spans="3:7" ht="15.75" x14ac:dyDescent="0.3">
      <c r="C180" s="162"/>
      <c r="D180" s="163"/>
      <c r="E180" s="164" t="s">
        <v>86</v>
      </c>
      <c r="F180" s="164" t="s">
        <v>108</v>
      </c>
    </row>
    <row r="181" spans="3:7" ht="15.75" x14ac:dyDescent="0.3">
      <c r="C181" s="332" t="s">
        <v>21</v>
      </c>
      <c r="D181" s="66" t="s">
        <v>66</v>
      </c>
      <c r="E181" s="69">
        <f>+'JUNIO DECE-5'!E167</f>
        <v>21639204.539999999</v>
      </c>
      <c r="F181" s="69">
        <f>+'JUNIO DECE-5'!F167</f>
        <v>21880783.279999997</v>
      </c>
      <c r="G181" s="83"/>
    </row>
    <row r="182" spans="3:7" ht="15.75" x14ac:dyDescent="0.3">
      <c r="C182" s="333"/>
      <c r="D182" s="66"/>
      <c r="E182" s="68"/>
      <c r="F182" s="67"/>
      <c r="G182" s="83"/>
    </row>
    <row r="183" spans="3:7" ht="15.75" x14ac:dyDescent="0.3">
      <c r="C183" s="333"/>
      <c r="D183" s="66" t="s">
        <v>24</v>
      </c>
      <c r="E183" s="69"/>
      <c r="F183" s="69"/>
    </row>
    <row r="184" spans="3:7" x14ac:dyDescent="0.25">
      <c r="C184" s="334">
        <v>111</v>
      </c>
      <c r="D184" s="70" t="s">
        <v>25</v>
      </c>
      <c r="E184" s="71">
        <f>+'JUNIO DECE-5'!E170</f>
        <v>490000</v>
      </c>
      <c r="F184" s="71">
        <v>551944.52</v>
      </c>
      <c r="G184" s="83"/>
    </row>
    <row r="185" spans="3:7" x14ac:dyDescent="0.25">
      <c r="C185" s="334">
        <v>113</v>
      </c>
      <c r="D185" s="70" t="s">
        <v>26</v>
      </c>
      <c r="E185" s="71">
        <f>+'JUNIO DECE-5'!E171</f>
        <v>57975</v>
      </c>
      <c r="F185" s="71">
        <v>54552.45</v>
      </c>
      <c r="G185" s="83"/>
    </row>
    <row r="186" spans="3:7" x14ac:dyDescent="0.25">
      <c r="C186" s="334">
        <v>122</v>
      </c>
      <c r="D186" s="70" t="s">
        <v>27</v>
      </c>
      <c r="E186" s="71">
        <f>+'JUNIO DECE-5'!E172</f>
        <v>34041</v>
      </c>
      <c r="F186" s="71">
        <v>76387.100000000006</v>
      </c>
      <c r="G186" s="83"/>
    </row>
    <row r="187" spans="3:7" x14ac:dyDescent="0.25">
      <c r="C187" s="334">
        <v>163</v>
      </c>
      <c r="D187" s="70" t="s">
        <v>28</v>
      </c>
      <c r="E187" s="71">
        <f>+'JUNIO DECE-5'!E173</f>
        <v>606691</v>
      </c>
      <c r="F187" s="71">
        <v>625995.5</v>
      </c>
      <c r="G187" s="83"/>
    </row>
    <row r="188" spans="3:7" x14ac:dyDescent="0.25">
      <c r="C188" s="334">
        <v>169</v>
      </c>
      <c r="D188" s="70" t="s">
        <v>70</v>
      </c>
      <c r="E188" s="71">
        <f>+'JUNIO DECE-5'!E174</f>
        <v>33815</v>
      </c>
      <c r="F188" s="71">
        <v>34452</v>
      </c>
      <c r="G188" s="83"/>
    </row>
    <row r="189" spans="3:7" x14ac:dyDescent="0.25">
      <c r="C189" s="334">
        <v>171</v>
      </c>
      <c r="D189" s="70" t="s">
        <v>71</v>
      </c>
      <c r="E189" s="71">
        <f>+'JUNIO DECE-5'!E175</f>
        <v>32810</v>
      </c>
      <c r="F189" s="71">
        <v>30600</v>
      </c>
      <c r="G189" s="83"/>
    </row>
    <row r="190" spans="3:7" x14ac:dyDescent="0.25">
      <c r="C190" s="334">
        <v>174</v>
      </c>
      <c r="D190" s="70" t="s">
        <v>31</v>
      </c>
      <c r="E190" s="71">
        <f>+'JUNIO DECE-5'!E176</f>
        <v>57365</v>
      </c>
      <c r="F190" s="71">
        <v>38980</v>
      </c>
      <c r="G190" s="83"/>
    </row>
    <row r="191" spans="3:7" x14ac:dyDescent="0.25">
      <c r="C191" s="334">
        <v>182</v>
      </c>
      <c r="D191" s="70" t="s">
        <v>32</v>
      </c>
      <c r="E191" s="71">
        <f>+'JUNIO DECE-5'!E177</f>
        <v>369200</v>
      </c>
      <c r="F191" s="71">
        <v>437400</v>
      </c>
      <c r="G191" s="83"/>
    </row>
    <row r="192" spans="3:7" x14ac:dyDescent="0.25">
      <c r="C192" s="334">
        <v>197</v>
      </c>
      <c r="D192" s="70" t="s">
        <v>33</v>
      </c>
      <c r="E192" s="71">
        <f>+'JUNIO DECE-5'!E178</f>
        <v>260000</v>
      </c>
      <c r="F192" s="71">
        <v>208000</v>
      </c>
      <c r="G192" s="83"/>
    </row>
    <row r="193" spans="2:8" x14ac:dyDescent="0.25">
      <c r="C193" s="334">
        <v>199</v>
      </c>
      <c r="D193" s="70" t="s">
        <v>34</v>
      </c>
      <c r="E193" s="71">
        <f>+'JUNIO DECE-5'!E179</f>
        <v>334990.59999999998</v>
      </c>
      <c r="F193" s="71">
        <v>335735.56</v>
      </c>
      <c r="G193" s="83"/>
    </row>
    <row r="194" spans="2:8" x14ac:dyDescent="0.25">
      <c r="C194" s="334">
        <v>261</v>
      </c>
      <c r="D194" s="70" t="s">
        <v>37</v>
      </c>
      <c r="E194" s="71">
        <f>+'JUNIO DECE-5'!E180</f>
        <v>451624.42000000004</v>
      </c>
      <c r="F194" s="71">
        <v>348309.47</v>
      </c>
      <c r="G194" s="83"/>
    </row>
    <row r="195" spans="2:8" x14ac:dyDescent="0.25">
      <c r="C195" s="334">
        <v>262</v>
      </c>
      <c r="D195" s="70" t="s">
        <v>38</v>
      </c>
      <c r="E195" s="71">
        <f>+'JUNIO DECE-5'!E181</f>
        <v>4800</v>
      </c>
      <c r="F195" s="71">
        <v>7222.5</v>
      </c>
      <c r="G195" s="83"/>
    </row>
    <row r="196" spans="2:8" x14ac:dyDescent="0.25">
      <c r="C196" s="334">
        <v>266</v>
      </c>
      <c r="D196" s="70" t="s">
        <v>39</v>
      </c>
      <c r="E196" s="71">
        <f>+'JUNIO DECE-5'!E182</f>
        <v>700054.2</v>
      </c>
      <c r="F196" s="71">
        <v>813818.5</v>
      </c>
      <c r="G196" s="83"/>
    </row>
    <row r="197" spans="2:8" x14ac:dyDescent="0.25">
      <c r="C197" s="334">
        <v>267</v>
      </c>
      <c r="D197" s="70" t="s">
        <v>40</v>
      </c>
      <c r="E197" s="71">
        <f>+'JUNIO DECE-5'!E183</f>
        <v>8000</v>
      </c>
      <c r="F197" s="71">
        <v>0</v>
      </c>
      <c r="G197" s="83"/>
    </row>
    <row r="198" spans="2:8" x14ac:dyDescent="0.25">
      <c r="C198" s="334">
        <v>268</v>
      </c>
      <c r="D198" s="70" t="s">
        <v>41</v>
      </c>
      <c r="E198" s="71">
        <f>+'JUNIO DECE-5'!E184</f>
        <v>70221.600000000006</v>
      </c>
      <c r="F198" s="71">
        <v>83836.75</v>
      </c>
      <c r="G198" s="83"/>
    </row>
    <row r="199" spans="2:8" x14ac:dyDescent="0.25">
      <c r="C199" s="334">
        <v>269</v>
      </c>
      <c r="D199" s="70" t="s">
        <v>42</v>
      </c>
      <c r="E199" s="71">
        <f>+'JUNIO DECE-5'!E185</f>
        <v>4000</v>
      </c>
      <c r="F199" s="71">
        <v>0</v>
      </c>
      <c r="G199" s="83"/>
    </row>
    <row r="200" spans="2:8" x14ac:dyDescent="0.25">
      <c r="C200" s="334">
        <v>292</v>
      </c>
      <c r="D200" s="70" t="s">
        <v>44</v>
      </c>
      <c r="E200" s="71">
        <f>+'JUNIO DECE-5'!E186</f>
        <v>84781.119999999995</v>
      </c>
      <c r="F200" s="71">
        <v>59648.55</v>
      </c>
      <c r="G200" s="83"/>
    </row>
    <row r="201" spans="2:8" x14ac:dyDescent="0.25">
      <c r="C201" s="334">
        <v>295</v>
      </c>
      <c r="D201" s="70" t="s">
        <v>45</v>
      </c>
      <c r="E201" s="71">
        <f>+'JUNIO DECE-5'!E187</f>
        <v>8320550.96</v>
      </c>
      <c r="F201" s="71">
        <v>11683319.9</v>
      </c>
      <c r="G201" s="83"/>
    </row>
    <row r="202" spans="2:8" x14ac:dyDescent="0.25">
      <c r="C202" s="334">
        <v>297</v>
      </c>
      <c r="D202" s="70" t="s">
        <v>46</v>
      </c>
      <c r="E202" s="71">
        <f>+'JUNIO DECE-5'!E188</f>
        <v>20731.62</v>
      </c>
      <c r="F202" s="71">
        <v>21727.1</v>
      </c>
      <c r="G202" s="83"/>
    </row>
    <row r="203" spans="2:8" x14ac:dyDescent="0.25">
      <c r="C203" s="334">
        <v>298</v>
      </c>
      <c r="D203" s="70" t="s">
        <v>47</v>
      </c>
      <c r="E203" s="71">
        <f>+'JUNIO DECE-5'!E189</f>
        <v>200000</v>
      </c>
      <c r="F203" s="71">
        <v>237639.29</v>
      </c>
      <c r="G203" s="83"/>
      <c r="H203" s="83"/>
    </row>
    <row r="204" spans="2:8" x14ac:dyDescent="0.25">
      <c r="C204" s="334">
        <v>299</v>
      </c>
      <c r="D204" s="70" t="s">
        <v>48</v>
      </c>
      <c r="E204" s="71">
        <f>+'JUNIO DECE-5'!E190</f>
        <v>160000</v>
      </c>
      <c r="F204" s="71">
        <v>120204.5</v>
      </c>
      <c r="G204" s="83"/>
      <c r="H204" s="83"/>
    </row>
    <row r="205" spans="2:8" x14ac:dyDescent="0.25">
      <c r="C205" s="334">
        <v>323</v>
      </c>
      <c r="D205" s="70" t="s">
        <v>83</v>
      </c>
      <c r="E205" s="71">
        <f>+'JUNIO DECE-5'!E191</f>
        <v>450778.32</v>
      </c>
      <c r="F205" s="71">
        <v>0</v>
      </c>
      <c r="G205" s="83"/>
    </row>
    <row r="206" spans="2:8" ht="15.75" x14ac:dyDescent="0.3">
      <c r="C206" s="92"/>
      <c r="D206" s="165" t="s">
        <v>72</v>
      </c>
      <c r="E206" s="111">
        <f>SUM(E184:E205)</f>
        <v>12752429.84</v>
      </c>
      <c r="F206" s="111">
        <f>SUM(F184:F205)</f>
        <v>15769773.689999999</v>
      </c>
      <c r="G206" s="83"/>
    </row>
    <row r="207" spans="2:8" ht="15.75" x14ac:dyDescent="0.3">
      <c r="C207" s="92"/>
      <c r="D207" s="66" t="s">
        <v>73</v>
      </c>
      <c r="E207" s="69">
        <f>E206+E181</f>
        <v>34391634.379999995</v>
      </c>
      <c r="F207" s="69">
        <f>+F206+F181</f>
        <v>37650556.969999999</v>
      </c>
      <c r="G207" s="83"/>
    </row>
    <row r="208" spans="2:8" x14ac:dyDescent="0.25">
      <c r="B208" s="81"/>
      <c r="C208" s="83"/>
      <c r="G208" s="81"/>
    </row>
    <row r="209" spans="2:10" x14ac:dyDescent="0.25">
      <c r="B209" s="81"/>
      <c r="C209" s="83"/>
    </row>
    <row r="220" spans="2:10" x14ac:dyDescent="0.25">
      <c r="B220" s="96" t="s">
        <v>88</v>
      </c>
      <c r="D220" s="1" t="s">
        <v>109</v>
      </c>
      <c r="E220" s="1"/>
      <c r="F220" s="1"/>
      <c r="G220" s="81" t="s">
        <v>110</v>
      </c>
      <c r="H220" t="s">
        <v>6</v>
      </c>
    </row>
    <row r="221" spans="2:10" x14ac:dyDescent="0.25">
      <c r="D221" s="385" t="s">
        <v>111</v>
      </c>
      <c r="E221" s="385"/>
      <c r="F221" s="385"/>
      <c r="G221" s="81"/>
      <c r="H221" s="81" t="s">
        <v>164</v>
      </c>
      <c r="J221" s="81"/>
    </row>
    <row r="222" spans="2:10" x14ac:dyDescent="0.25">
      <c r="D222" s="385" t="s">
        <v>112</v>
      </c>
      <c r="E222" s="385"/>
      <c r="F222" s="385"/>
      <c r="G222" s="81"/>
      <c r="H222" s="81" t="s">
        <v>165</v>
      </c>
      <c r="J222" s="81"/>
    </row>
    <row r="223" spans="2:10" ht="9" customHeight="1" x14ac:dyDescent="0.25">
      <c r="D223" s="97"/>
      <c r="E223" s="97"/>
      <c r="H223" s="81"/>
      <c r="I223" s="81"/>
      <c r="J223" s="81"/>
    </row>
    <row r="224" spans="2:10" x14ac:dyDescent="0.25">
      <c r="B224" s="96" t="s">
        <v>89</v>
      </c>
      <c r="D224" s="81" t="s">
        <v>215</v>
      </c>
      <c r="H224" s="98"/>
      <c r="I224" s="98"/>
      <c r="J224" s="98"/>
    </row>
    <row r="226" spans="4:4" x14ac:dyDescent="0.25">
      <c r="D226" s="81"/>
    </row>
  </sheetData>
  <mergeCells count="28">
    <mergeCell ref="D222:F222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21:F221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A223" workbookViewId="0">
      <selection activeCell="E69" sqref="E69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57" t="s">
        <v>59</v>
      </c>
      <c r="I8" s="376" t="s">
        <v>185</v>
      </c>
      <c r="J8" s="377"/>
    </row>
    <row r="9" spans="1:10" ht="5.25" customHeight="1" x14ac:dyDescent="0.25"/>
    <row r="10" spans="1:10" x14ac:dyDescent="0.25">
      <c r="A10" s="378" t="s">
        <v>0</v>
      </c>
      <c r="B10" s="378"/>
      <c r="C10" s="378"/>
      <c r="D10" s="378"/>
      <c r="E10" s="378"/>
      <c r="F10" s="378"/>
      <c r="G10" s="378"/>
      <c r="H10" s="378"/>
      <c r="I10" s="378"/>
      <c r="J10" s="378"/>
    </row>
    <row r="11" spans="1:10" x14ac:dyDescent="0.25">
      <c r="A11" s="379" t="s">
        <v>60</v>
      </c>
      <c r="B11" s="379"/>
      <c r="C11" s="379"/>
      <c r="D11" s="379"/>
      <c r="E11" s="379"/>
      <c r="F11" s="379"/>
      <c r="G11" s="379"/>
      <c r="H11" s="379"/>
      <c r="I11" s="379"/>
      <c r="J11" s="379"/>
    </row>
    <row r="12" spans="1:10" x14ac:dyDescent="0.25">
      <c r="A12" s="380" t="s">
        <v>61</v>
      </c>
      <c r="B12" s="379"/>
      <c r="C12" s="379"/>
      <c r="D12" s="379"/>
      <c r="E12" s="379"/>
      <c r="F12" s="379"/>
      <c r="G12" s="379"/>
      <c r="H12" s="379"/>
      <c r="I12" s="379"/>
      <c r="J12" s="379"/>
    </row>
    <row r="13" spans="1:10" ht="4.5" customHeight="1" x14ac:dyDescent="0.25">
      <c r="A13" s="299"/>
      <c r="B13" s="299"/>
      <c r="C13" s="299"/>
      <c r="D13" s="299"/>
      <c r="E13" s="299"/>
      <c r="F13" s="299"/>
      <c r="G13" s="299"/>
      <c r="H13" s="299"/>
      <c r="I13" s="299"/>
      <c r="J13" s="299"/>
    </row>
    <row r="14" spans="1:10" ht="16.5" hidden="1" thickBot="1" x14ac:dyDescent="0.3">
      <c r="A14" s="381" t="s">
        <v>90</v>
      </c>
      <c r="B14" s="381"/>
      <c r="C14" s="381"/>
      <c r="D14" s="381"/>
      <c r="E14" s="381"/>
      <c r="F14" s="381"/>
      <c r="G14" s="381"/>
      <c r="H14" s="381"/>
      <c r="I14" s="381"/>
      <c r="J14" s="381"/>
    </row>
    <row r="15" spans="1:10" ht="30.75" hidden="1" customHeight="1" thickBot="1" x14ac:dyDescent="0.35">
      <c r="A15" s="60" t="s">
        <v>62</v>
      </c>
      <c r="B15" s="61" t="s">
        <v>77</v>
      </c>
      <c r="C15" s="387" t="s">
        <v>1</v>
      </c>
      <c r="D15" s="388"/>
      <c r="E15" s="387" t="s">
        <v>2</v>
      </c>
      <c r="F15" s="389"/>
      <c r="G15" s="387" t="s">
        <v>3</v>
      </c>
      <c r="H15" s="388"/>
      <c r="I15" s="387" t="s">
        <v>4</v>
      </c>
      <c r="J15" s="388"/>
    </row>
    <row r="16" spans="1:10" ht="15.75" hidden="1" x14ac:dyDescent="0.3">
      <c r="A16" s="99"/>
      <c r="B16" s="63"/>
      <c r="C16" s="75" t="s">
        <v>86</v>
      </c>
      <c r="D16" s="75" t="s">
        <v>87</v>
      </c>
      <c r="E16" s="75" t="s">
        <v>86</v>
      </c>
      <c r="F16" s="75" t="s">
        <v>87</v>
      </c>
      <c r="G16" s="75" t="s">
        <v>86</v>
      </c>
      <c r="H16" s="75" t="s">
        <v>87</v>
      </c>
      <c r="I16" s="75" t="s">
        <v>86</v>
      </c>
      <c r="J16" s="75" t="s">
        <v>87</v>
      </c>
    </row>
    <row r="17" spans="1:10" ht="15.75" hidden="1" x14ac:dyDescent="0.3">
      <c r="A17" s="100"/>
      <c r="B17" s="63" t="s">
        <v>66</v>
      </c>
      <c r="C17" s="65">
        <v>1764858.42</v>
      </c>
      <c r="D17" s="65">
        <v>1492317.42</v>
      </c>
      <c r="E17" s="65">
        <v>1764858.42</v>
      </c>
      <c r="F17" s="65">
        <v>1792563.63</v>
      </c>
      <c r="G17" s="65">
        <v>1764858.42</v>
      </c>
      <c r="H17" s="65">
        <v>1578007.92</v>
      </c>
      <c r="I17" s="65">
        <v>1764858.42</v>
      </c>
      <c r="J17" s="65">
        <v>1803793.55</v>
      </c>
    </row>
    <row r="18" spans="1:10" ht="15.75" hidden="1" x14ac:dyDescent="0.3">
      <c r="A18" s="86"/>
      <c r="B18" s="63"/>
      <c r="C18" s="87"/>
      <c r="D18" s="86"/>
      <c r="E18" s="101"/>
      <c r="F18" s="101"/>
      <c r="G18" s="86"/>
      <c r="H18" s="101"/>
      <c r="I18" s="86"/>
      <c r="J18" s="101"/>
    </row>
    <row r="19" spans="1:10" ht="15.75" hidden="1" x14ac:dyDescent="0.3">
      <c r="A19" s="86"/>
      <c r="B19" s="63" t="s">
        <v>82</v>
      </c>
      <c r="C19" s="65">
        <f t="shared" ref="C19:J19" si="0">+C27+C43</f>
        <v>2818474.9200000004</v>
      </c>
      <c r="D19" s="65">
        <f t="shared" si="0"/>
        <v>0</v>
      </c>
      <c r="E19" s="65">
        <f t="shared" si="0"/>
        <v>2818474.9200000004</v>
      </c>
      <c r="F19" s="65">
        <f t="shared" si="0"/>
        <v>67111.01999999999</v>
      </c>
      <c r="G19" s="65">
        <f t="shared" si="0"/>
        <v>2818474.9200000004</v>
      </c>
      <c r="H19" s="65">
        <f t="shared" si="0"/>
        <v>58543.64</v>
      </c>
      <c r="I19" s="65">
        <f t="shared" si="0"/>
        <v>2818474.9200000004</v>
      </c>
      <c r="J19" s="65">
        <f t="shared" si="0"/>
        <v>3743927.3</v>
      </c>
    </row>
    <row r="20" spans="1:10" hidden="1" x14ac:dyDescent="0.25">
      <c r="A20" s="102"/>
      <c r="B20" s="70" t="s">
        <v>25</v>
      </c>
      <c r="C20" s="76">
        <v>62500</v>
      </c>
      <c r="D20" s="76"/>
      <c r="E20" s="76">
        <v>62500</v>
      </c>
      <c r="F20" s="76">
        <v>56112.02</v>
      </c>
      <c r="G20" s="76">
        <v>62500</v>
      </c>
      <c r="H20" s="76"/>
      <c r="I20" s="76">
        <v>62500</v>
      </c>
      <c r="J20" s="76">
        <v>68083.009999999995</v>
      </c>
    </row>
    <row r="21" spans="1:10" hidden="1" x14ac:dyDescent="0.25">
      <c r="A21" s="102"/>
      <c r="B21" s="70" t="s">
        <v>26</v>
      </c>
      <c r="C21" s="76">
        <v>7500</v>
      </c>
      <c r="D21" s="76"/>
      <c r="E21" s="76">
        <v>7500</v>
      </c>
      <c r="F21" s="76">
        <v>10999</v>
      </c>
      <c r="G21" s="76">
        <v>7500</v>
      </c>
      <c r="H21" s="76">
        <v>11011</v>
      </c>
      <c r="I21" s="76">
        <v>7500</v>
      </c>
      <c r="J21" s="76">
        <v>10992</v>
      </c>
    </row>
    <row r="22" spans="1:10" hidden="1" x14ac:dyDescent="0.25">
      <c r="A22" s="102"/>
      <c r="B22" s="70" t="s">
        <v>27</v>
      </c>
      <c r="C22" s="76">
        <v>8133.97</v>
      </c>
      <c r="D22" s="76"/>
      <c r="E22" s="76">
        <v>8133.97</v>
      </c>
      <c r="F22" s="76"/>
      <c r="G22" s="76">
        <v>8133.97</v>
      </c>
      <c r="H22" s="76"/>
      <c r="I22" s="76">
        <v>8133.97</v>
      </c>
      <c r="J22" s="76">
        <v>4358</v>
      </c>
    </row>
    <row r="23" spans="1:10" hidden="1" x14ac:dyDescent="0.25">
      <c r="A23" s="102"/>
      <c r="B23" s="70" t="s">
        <v>28</v>
      </c>
      <c r="C23" s="76">
        <v>33333.33</v>
      </c>
      <c r="D23" s="76"/>
      <c r="E23" s="76">
        <v>33333.33</v>
      </c>
      <c r="F23" s="76"/>
      <c r="G23" s="76">
        <v>33333.33</v>
      </c>
      <c r="H23" s="76"/>
      <c r="I23" s="76">
        <v>33333.33</v>
      </c>
      <c r="J23" s="76">
        <v>45020</v>
      </c>
    </row>
    <row r="24" spans="1:10" hidden="1" x14ac:dyDescent="0.25">
      <c r="A24" s="102"/>
      <c r="B24" s="70" t="s">
        <v>32</v>
      </c>
      <c r="C24" s="76">
        <v>165141.75</v>
      </c>
      <c r="D24" s="76"/>
      <c r="E24" s="76">
        <v>165141.75</v>
      </c>
      <c r="F24" s="76"/>
      <c r="G24" s="76">
        <v>165141.75</v>
      </c>
      <c r="H24" s="76">
        <v>1000</v>
      </c>
      <c r="I24" s="76">
        <v>165141.75</v>
      </c>
      <c r="J24" s="76">
        <v>26842.86</v>
      </c>
    </row>
    <row r="25" spans="1:10" hidden="1" x14ac:dyDescent="0.25">
      <c r="A25" s="102"/>
      <c r="B25" s="70" t="s">
        <v>33</v>
      </c>
      <c r="C25" s="76">
        <v>40000</v>
      </c>
      <c r="D25" s="76"/>
      <c r="E25" s="76">
        <v>40000</v>
      </c>
      <c r="F25" s="76"/>
      <c r="G25" s="76">
        <v>40000</v>
      </c>
      <c r="H25" s="76"/>
      <c r="I25" s="76">
        <v>40000</v>
      </c>
      <c r="J25" s="76">
        <v>76240</v>
      </c>
    </row>
    <row r="26" spans="1:10" hidden="1" x14ac:dyDescent="0.25">
      <c r="A26" s="102"/>
      <c r="B26" s="70" t="s">
        <v>34</v>
      </c>
      <c r="C26" s="76">
        <v>26305.03</v>
      </c>
      <c r="D26" s="76"/>
      <c r="E26" s="76">
        <v>26305.03</v>
      </c>
      <c r="F26" s="76"/>
      <c r="G26" s="76">
        <v>26305.03</v>
      </c>
      <c r="H26" s="76">
        <v>46532.639999999999</v>
      </c>
      <c r="I26" s="76">
        <v>26305.03</v>
      </c>
      <c r="J26" s="76">
        <v>55063.68</v>
      </c>
    </row>
    <row r="27" spans="1:10" ht="16.5" hidden="1" thickBot="1" x14ac:dyDescent="0.35">
      <c r="A27" s="102"/>
      <c r="B27" s="103" t="s">
        <v>91</v>
      </c>
      <c r="C27" s="104">
        <f t="shared" ref="C27:J27" si="1">SUM(C20:C26)</f>
        <v>342914.07999999996</v>
      </c>
      <c r="D27" s="104">
        <f t="shared" si="1"/>
        <v>0</v>
      </c>
      <c r="E27" s="104">
        <f t="shared" si="1"/>
        <v>342914.07999999996</v>
      </c>
      <c r="F27" s="104">
        <f t="shared" si="1"/>
        <v>67111.01999999999</v>
      </c>
      <c r="G27" s="104">
        <f t="shared" si="1"/>
        <v>342914.07999999996</v>
      </c>
      <c r="H27" s="104">
        <f t="shared" si="1"/>
        <v>58543.64</v>
      </c>
      <c r="I27" s="104">
        <f t="shared" si="1"/>
        <v>342914.07999999996</v>
      </c>
      <c r="J27" s="104">
        <f t="shared" si="1"/>
        <v>286599.55</v>
      </c>
    </row>
    <row r="28" spans="1:10" ht="15.75" hidden="1" x14ac:dyDescent="0.3">
      <c r="A28" s="102"/>
      <c r="B28" s="105" t="s">
        <v>92</v>
      </c>
      <c r="C28" s="78"/>
      <c r="D28" s="78"/>
      <c r="E28" s="78"/>
      <c r="F28" s="78"/>
      <c r="G28" s="78"/>
      <c r="H28" s="78"/>
      <c r="I28" s="78"/>
      <c r="J28" s="78"/>
    </row>
    <row r="29" spans="1:10" hidden="1" x14ac:dyDescent="0.25">
      <c r="A29" s="102"/>
      <c r="B29" s="70" t="s">
        <v>35</v>
      </c>
      <c r="C29" s="76">
        <v>60936.45</v>
      </c>
      <c r="D29" s="76"/>
      <c r="E29" s="76">
        <v>60936.45</v>
      </c>
      <c r="F29" s="76"/>
      <c r="G29" s="76">
        <v>60936.45</v>
      </c>
      <c r="H29" s="76"/>
      <c r="I29" s="76">
        <v>60936.45</v>
      </c>
      <c r="J29" s="76">
        <v>202940.25</v>
      </c>
    </row>
    <row r="30" spans="1:10" hidden="1" x14ac:dyDescent="0.25">
      <c r="A30" s="102"/>
      <c r="B30" s="70" t="s">
        <v>36</v>
      </c>
      <c r="C30" s="76">
        <v>600</v>
      </c>
      <c r="D30" s="76"/>
      <c r="E30" s="76">
        <v>600</v>
      </c>
      <c r="F30" s="76"/>
      <c r="G30" s="76">
        <v>600</v>
      </c>
      <c r="H30" s="76"/>
      <c r="I30" s="76">
        <v>600</v>
      </c>
      <c r="J30" s="76"/>
    </row>
    <row r="31" spans="1:10" hidden="1" x14ac:dyDescent="0.25">
      <c r="A31" s="102"/>
      <c r="B31" s="70" t="s">
        <v>93</v>
      </c>
      <c r="C31" s="76">
        <v>945.42</v>
      </c>
      <c r="D31" s="76"/>
      <c r="E31" s="76">
        <v>945.42</v>
      </c>
      <c r="F31" s="76"/>
      <c r="G31" s="76">
        <v>945.42</v>
      </c>
      <c r="H31" s="76"/>
      <c r="I31" s="76">
        <v>945.42</v>
      </c>
      <c r="J31" s="76"/>
    </row>
    <row r="32" spans="1:10" hidden="1" x14ac:dyDescent="0.25">
      <c r="A32" s="102"/>
      <c r="B32" s="70" t="s">
        <v>37</v>
      </c>
      <c r="C32" s="76">
        <v>169652.57</v>
      </c>
      <c r="D32" s="76"/>
      <c r="E32" s="76">
        <v>169652.57</v>
      </c>
      <c r="F32" s="76"/>
      <c r="G32" s="76">
        <v>169652.57</v>
      </c>
      <c r="H32" s="76"/>
      <c r="I32" s="76">
        <v>169652.57</v>
      </c>
      <c r="J32" s="76">
        <v>178282.05</v>
      </c>
    </row>
    <row r="33" spans="1:10" hidden="1" x14ac:dyDescent="0.25">
      <c r="A33" s="102"/>
      <c r="B33" s="70" t="s">
        <v>38</v>
      </c>
      <c r="C33" s="76">
        <v>912</v>
      </c>
      <c r="D33" s="76"/>
      <c r="E33" s="76">
        <v>912</v>
      </c>
      <c r="F33" s="76"/>
      <c r="G33" s="76">
        <v>912</v>
      </c>
      <c r="H33" s="76"/>
      <c r="I33" s="76">
        <v>912</v>
      </c>
      <c r="J33" s="76"/>
    </row>
    <row r="34" spans="1:10" hidden="1" x14ac:dyDescent="0.25">
      <c r="A34" s="102"/>
      <c r="B34" s="70" t="s">
        <v>39</v>
      </c>
      <c r="C34" s="76">
        <v>427229.65</v>
      </c>
      <c r="D34" s="76"/>
      <c r="E34" s="76">
        <v>427229.65</v>
      </c>
      <c r="F34" s="76"/>
      <c r="G34" s="76">
        <v>427229.65</v>
      </c>
      <c r="H34" s="76"/>
      <c r="I34" s="76">
        <v>427229.65</v>
      </c>
      <c r="J34" s="76">
        <v>1425199.8</v>
      </c>
    </row>
    <row r="35" spans="1:10" hidden="1" x14ac:dyDescent="0.25">
      <c r="A35" s="102"/>
      <c r="B35" s="70" t="s">
        <v>40</v>
      </c>
      <c r="C35" s="76">
        <v>100</v>
      </c>
      <c r="D35" s="76"/>
      <c r="E35" s="76">
        <v>100</v>
      </c>
      <c r="F35" s="76"/>
      <c r="G35" s="76">
        <v>100</v>
      </c>
      <c r="H35" s="76"/>
      <c r="I35" s="76">
        <v>100</v>
      </c>
      <c r="J35" s="76"/>
    </row>
    <row r="36" spans="1:10" hidden="1" x14ac:dyDescent="0.25">
      <c r="A36" s="102"/>
      <c r="B36" s="70" t="s">
        <v>41</v>
      </c>
      <c r="C36" s="76">
        <v>13579.7</v>
      </c>
      <c r="D36" s="76"/>
      <c r="E36" s="76">
        <v>13579.7</v>
      </c>
      <c r="F36" s="76"/>
      <c r="G36" s="76">
        <v>13579.7</v>
      </c>
      <c r="H36" s="76"/>
      <c r="I36" s="76">
        <v>13579.7</v>
      </c>
      <c r="J36" s="76">
        <v>75162.240000000005</v>
      </c>
    </row>
    <row r="37" spans="1:10" hidden="1" x14ac:dyDescent="0.25">
      <c r="A37" s="102"/>
      <c r="B37" s="70" t="s">
        <v>43</v>
      </c>
      <c r="C37" s="76">
        <v>310</v>
      </c>
      <c r="D37" s="76"/>
      <c r="E37" s="76">
        <v>310</v>
      </c>
      <c r="F37" s="76"/>
      <c r="G37" s="76">
        <v>310</v>
      </c>
      <c r="H37" s="76"/>
      <c r="I37" s="76">
        <v>310</v>
      </c>
      <c r="J37" s="76"/>
    </row>
    <row r="38" spans="1:10" hidden="1" x14ac:dyDescent="0.25">
      <c r="A38" s="102"/>
      <c r="B38" s="70" t="s">
        <v>44</v>
      </c>
      <c r="C38" s="76">
        <v>10809.43</v>
      </c>
      <c r="D38" s="76"/>
      <c r="E38" s="76">
        <v>10809.43</v>
      </c>
      <c r="F38" s="76"/>
      <c r="G38" s="76">
        <v>10809.43</v>
      </c>
      <c r="H38" s="76"/>
      <c r="I38" s="76">
        <v>10809.43</v>
      </c>
      <c r="J38" s="76">
        <v>14528.6</v>
      </c>
    </row>
    <row r="39" spans="1:10" hidden="1" x14ac:dyDescent="0.25">
      <c r="A39" s="102"/>
      <c r="B39" s="70" t="s">
        <v>45</v>
      </c>
      <c r="C39" s="76">
        <v>1780006.32</v>
      </c>
      <c r="D39" s="76"/>
      <c r="E39" s="76">
        <v>1780006.32</v>
      </c>
      <c r="F39" s="76"/>
      <c r="G39" s="76">
        <v>1780006.32</v>
      </c>
      <c r="H39" s="76"/>
      <c r="I39" s="76">
        <v>1780006.32</v>
      </c>
      <c r="J39" s="76">
        <v>1545914.81</v>
      </c>
    </row>
    <row r="40" spans="1:10" hidden="1" x14ac:dyDescent="0.25">
      <c r="A40" s="102"/>
      <c r="B40" s="70" t="s">
        <v>46</v>
      </c>
      <c r="C40" s="76">
        <v>2208.6999999999998</v>
      </c>
      <c r="D40" s="76"/>
      <c r="E40" s="76">
        <v>2208.6999999999998</v>
      </c>
      <c r="F40" s="76"/>
      <c r="G40" s="76">
        <v>2208.6999999999998</v>
      </c>
      <c r="H40" s="76"/>
      <c r="I40" s="76">
        <v>2208.6999999999998</v>
      </c>
      <c r="J40" s="76">
        <v>15300</v>
      </c>
    </row>
    <row r="41" spans="1:10" hidden="1" x14ac:dyDescent="0.25">
      <c r="A41" s="102"/>
      <c r="B41" s="70" t="s">
        <v>47</v>
      </c>
      <c r="C41" s="76">
        <v>8105.1</v>
      </c>
      <c r="D41" s="76"/>
      <c r="E41" s="76">
        <v>8105.1</v>
      </c>
      <c r="F41" s="76"/>
      <c r="G41" s="76">
        <v>8105.1</v>
      </c>
      <c r="H41" s="76"/>
      <c r="I41" s="76">
        <v>8105.1</v>
      </c>
      <c r="J41" s="76"/>
    </row>
    <row r="42" spans="1:10" hidden="1" x14ac:dyDescent="0.25">
      <c r="A42" s="102"/>
      <c r="B42" s="70" t="s">
        <v>48</v>
      </c>
      <c r="C42" s="76">
        <v>165.5</v>
      </c>
      <c r="D42" s="76"/>
      <c r="E42" s="76">
        <v>165.5</v>
      </c>
      <c r="F42" s="76"/>
      <c r="G42" s="76">
        <v>165.5</v>
      </c>
      <c r="H42" s="76"/>
      <c r="I42" s="76">
        <v>165.5</v>
      </c>
      <c r="J42" s="76"/>
    </row>
    <row r="43" spans="1:10" ht="16.5" hidden="1" thickBot="1" x14ac:dyDescent="0.35">
      <c r="A43" s="102"/>
      <c r="B43" s="73" t="s">
        <v>50</v>
      </c>
      <c r="C43" s="104">
        <f t="shared" ref="C43:J43" si="2">SUM(C29:C42)</f>
        <v>2475560.8400000003</v>
      </c>
      <c r="D43" s="104">
        <f t="shared" si="2"/>
        <v>0</v>
      </c>
      <c r="E43" s="104">
        <f t="shared" si="2"/>
        <v>2475560.8400000003</v>
      </c>
      <c r="F43" s="104">
        <f t="shared" si="2"/>
        <v>0</v>
      </c>
      <c r="G43" s="104">
        <f t="shared" si="2"/>
        <v>2475560.8400000003</v>
      </c>
      <c r="H43" s="104">
        <f t="shared" si="2"/>
        <v>0</v>
      </c>
      <c r="I43" s="104">
        <f t="shared" si="2"/>
        <v>2475560.8400000003</v>
      </c>
      <c r="J43" s="104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81" t="s">
        <v>94</v>
      </c>
      <c r="B46" s="381"/>
      <c r="C46" s="381"/>
      <c r="D46" s="381"/>
      <c r="E46" s="381"/>
      <c r="F46" s="381"/>
      <c r="G46" s="381"/>
      <c r="H46" s="381"/>
      <c r="I46" s="381"/>
      <c r="J46" s="381"/>
    </row>
    <row r="47" spans="1:10" ht="28.5" hidden="1" customHeight="1" x14ac:dyDescent="0.25">
      <c r="A47" s="106" t="s">
        <v>62</v>
      </c>
      <c r="B47" s="107" t="s">
        <v>95</v>
      </c>
      <c r="C47" s="369" t="s">
        <v>96</v>
      </c>
      <c r="D47" s="395"/>
      <c r="E47" s="369" t="s">
        <v>97</v>
      </c>
      <c r="F47" s="396"/>
      <c r="G47" s="297" t="s">
        <v>98</v>
      </c>
      <c r="H47" s="302"/>
      <c r="I47" s="302"/>
      <c r="J47" s="302"/>
    </row>
    <row r="48" spans="1:10" hidden="1" x14ac:dyDescent="0.25">
      <c r="A48" s="300"/>
      <c r="B48" s="108" t="s">
        <v>99</v>
      </c>
      <c r="C48" s="300" t="s">
        <v>100</v>
      </c>
      <c r="D48" s="300" t="s">
        <v>101</v>
      </c>
      <c r="E48" s="300" t="s">
        <v>100</v>
      </c>
      <c r="F48" s="300" t="s">
        <v>101</v>
      </c>
      <c r="G48" s="300" t="s">
        <v>100</v>
      </c>
      <c r="H48" s="300" t="s">
        <v>101</v>
      </c>
      <c r="I48" s="300"/>
      <c r="J48" s="300"/>
    </row>
    <row r="49" spans="1:10" hidden="1" x14ac:dyDescent="0.25">
      <c r="A49" s="109"/>
      <c r="B49" s="109"/>
      <c r="C49" s="109"/>
      <c r="D49" s="109"/>
      <c r="E49" s="109"/>
      <c r="F49" s="109"/>
      <c r="G49" s="109"/>
      <c r="H49" s="109"/>
      <c r="I49" s="109"/>
      <c r="J49" s="109"/>
    </row>
    <row r="50" spans="1:10" hidden="1" x14ac:dyDescent="0.25">
      <c r="A50" s="109"/>
      <c r="B50" s="109"/>
      <c r="C50" s="109"/>
      <c r="D50" s="109"/>
      <c r="E50" s="109"/>
      <c r="F50" s="109"/>
      <c r="G50" s="109"/>
      <c r="H50" s="109"/>
      <c r="I50" s="109"/>
      <c r="J50" s="109"/>
    </row>
    <row r="51" spans="1:10" hidden="1" x14ac:dyDescent="0.25">
      <c r="A51" s="109"/>
      <c r="B51" s="108" t="s">
        <v>102</v>
      </c>
      <c r="C51" s="109"/>
      <c r="D51" s="109"/>
      <c r="E51" s="109"/>
      <c r="F51" s="109"/>
      <c r="G51" s="109"/>
      <c r="H51" s="109"/>
      <c r="I51" s="109"/>
      <c r="J51" s="109"/>
    </row>
    <row r="52" spans="1:10" hidden="1" x14ac:dyDescent="0.25">
      <c r="A52" s="109"/>
      <c r="B52" s="109" t="s">
        <v>103</v>
      </c>
      <c r="C52" s="109"/>
      <c r="D52" s="109"/>
      <c r="E52" s="109"/>
      <c r="F52" s="109"/>
      <c r="G52" s="109"/>
      <c r="H52" s="109"/>
      <c r="I52" s="109"/>
      <c r="J52" s="109"/>
    </row>
    <row r="53" spans="1:10" hidden="1" x14ac:dyDescent="0.25">
      <c r="A53" s="109"/>
      <c r="B53" s="109"/>
      <c r="C53" s="109"/>
      <c r="D53" s="109"/>
      <c r="E53" s="109"/>
      <c r="F53" s="109"/>
      <c r="G53" s="109"/>
      <c r="H53" s="109"/>
      <c r="I53" s="109"/>
      <c r="J53" s="109"/>
    </row>
    <row r="54" spans="1:10" hidden="1" x14ac:dyDescent="0.25">
      <c r="A54" s="109"/>
      <c r="B54" s="109"/>
      <c r="C54" s="109"/>
      <c r="D54" s="109"/>
      <c r="E54" s="109"/>
      <c r="F54" s="109"/>
      <c r="G54" s="109"/>
      <c r="H54" s="109"/>
      <c r="I54" s="109"/>
      <c r="J54" s="109"/>
    </row>
    <row r="55" spans="1:10" hidden="1" x14ac:dyDescent="0.25">
      <c r="A55" s="109"/>
      <c r="B55" s="109"/>
      <c r="C55" s="109"/>
      <c r="D55" s="109"/>
      <c r="E55" s="109"/>
      <c r="F55" s="109"/>
      <c r="G55" s="109"/>
      <c r="H55" s="109"/>
      <c r="I55" s="109"/>
      <c r="J55" s="109"/>
    </row>
    <row r="56" spans="1:10" hidden="1" x14ac:dyDescent="0.25">
      <c r="A56" s="109"/>
      <c r="B56" s="109"/>
      <c r="C56" s="109"/>
      <c r="D56" s="109"/>
      <c r="E56" s="109"/>
      <c r="F56" s="109"/>
      <c r="G56" s="109"/>
      <c r="H56" s="109"/>
      <c r="I56" s="109"/>
      <c r="J56" s="109"/>
    </row>
    <row r="57" spans="1:10" hidden="1" x14ac:dyDescent="0.25">
      <c r="A57" s="109"/>
      <c r="B57" s="109"/>
      <c r="C57" s="109"/>
      <c r="D57" s="109"/>
      <c r="E57" s="109"/>
      <c r="F57" s="109"/>
      <c r="G57" s="109"/>
      <c r="H57" s="109"/>
      <c r="I57" s="109"/>
      <c r="J57" s="109"/>
    </row>
    <row r="58" spans="1:10" hidden="1" x14ac:dyDescent="0.25">
      <c r="A58" s="109"/>
      <c r="B58" s="109"/>
      <c r="C58" s="109"/>
      <c r="D58" s="109"/>
      <c r="E58" s="109"/>
      <c r="F58" s="109"/>
      <c r="G58" s="109"/>
      <c r="H58" s="109"/>
      <c r="I58" s="109"/>
      <c r="J58" s="109"/>
    </row>
    <row r="59" spans="1:10" hidden="1" x14ac:dyDescent="0.25">
      <c r="A59" s="109"/>
      <c r="B59" s="109"/>
      <c r="C59" s="109"/>
      <c r="D59" s="109"/>
      <c r="E59" s="109"/>
      <c r="F59" s="109"/>
      <c r="G59" s="109"/>
      <c r="H59" s="109"/>
      <c r="I59" s="109"/>
      <c r="J59" s="109"/>
    </row>
    <row r="60" spans="1:10" hidden="1" x14ac:dyDescent="0.25">
      <c r="A60" s="391" t="s">
        <v>104</v>
      </c>
      <c r="B60" s="391"/>
      <c r="C60" s="109"/>
      <c r="D60" s="109"/>
      <c r="E60" s="109"/>
      <c r="F60" s="109"/>
      <c r="G60" s="109"/>
      <c r="H60" s="109"/>
      <c r="I60" s="109"/>
      <c r="J60" s="10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81" t="s">
        <v>105</v>
      </c>
      <c r="B73" s="381"/>
      <c r="C73" s="381"/>
      <c r="D73" s="381"/>
      <c r="E73" s="381"/>
      <c r="F73" s="381"/>
      <c r="G73" s="381"/>
      <c r="H73" s="381"/>
      <c r="I73" s="381"/>
      <c r="J73" s="381"/>
    </row>
    <row r="74" spans="1:10" ht="16.5" hidden="1" customHeight="1" thickBot="1" x14ac:dyDescent="0.35">
      <c r="A74" s="60" t="s">
        <v>62</v>
      </c>
      <c r="B74" s="61" t="s">
        <v>77</v>
      </c>
      <c r="C74" s="387" t="s">
        <v>56</v>
      </c>
      <c r="D74" s="388"/>
      <c r="E74" s="387" t="s">
        <v>74</v>
      </c>
      <c r="F74" s="389"/>
      <c r="G74" s="387" t="s">
        <v>75</v>
      </c>
      <c r="H74" s="388"/>
      <c r="I74" s="387" t="s">
        <v>76</v>
      </c>
      <c r="J74" s="388"/>
    </row>
    <row r="75" spans="1:10" ht="15.75" hidden="1" x14ac:dyDescent="0.3">
      <c r="A75" s="99"/>
      <c r="B75" s="63"/>
      <c r="C75" s="75" t="s">
        <v>86</v>
      </c>
      <c r="D75" s="75" t="s">
        <v>87</v>
      </c>
      <c r="E75" s="75" t="s">
        <v>86</v>
      </c>
      <c r="F75" s="75" t="s">
        <v>87</v>
      </c>
      <c r="G75" s="75" t="s">
        <v>86</v>
      </c>
      <c r="H75" s="75" t="s">
        <v>87</v>
      </c>
      <c r="I75" s="75" t="s">
        <v>86</v>
      </c>
      <c r="J75" s="75" t="s">
        <v>87</v>
      </c>
    </row>
    <row r="76" spans="1:10" ht="15.75" hidden="1" x14ac:dyDescent="0.3">
      <c r="A76" s="100"/>
      <c r="B76" s="63" t="s">
        <v>66</v>
      </c>
      <c r="C76" s="65">
        <v>1764858.42</v>
      </c>
      <c r="D76" s="65">
        <v>2281196.17</v>
      </c>
      <c r="E76" s="65">
        <v>1764858.42</v>
      </c>
      <c r="F76" s="65">
        <v>1896496.89</v>
      </c>
      <c r="G76" s="65"/>
      <c r="H76" s="65"/>
      <c r="I76" s="65"/>
      <c r="J76" s="65"/>
    </row>
    <row r="77" spans="1:10" ht="15.75" hidden="1" x14ac:dyDescent="0.3">
      <c r="A77" s="86"/>
      <c r="B77" s="63"/>
      <c r="C77" s="86"/>
      <c r="D77" s="86"/>
      <c r="E77" s="86"/>
      <c r="F77" s="101"/>
      <c r="G77" s="101"/>
      <c r="H77" s="101"/>
      <c r="I77" s="101"/>
      <c r="J77" s="101"/>
    </row>
    <row r="78" spans="1:10" ht="15.75" hidden="1" x14ac:dyDescent="0.3">
      <c r="A78" s="86"/>
      <c r="B78" s="63" t="s">
        <v>82</v>
      </c>
      <c r="C78" s="65">
        <f t="shared" ref="C78:J78" si="3">+C86+C102</f>
        <v>2818474.9200000004</v>
      </c>
      <c r="D78" s="65">
        <f t="shared" si="3"/>
        <v>3820610.29</v>
      </c>
      <c r="E78" s="65">
        <f t="shared" si="3"/>
        <v>2818474.9200000004</v>
      </c>
      <c r="F78" s="65">
        <f t="shared" si="3"/>
        <v>2361172.1800000002</v>
      </c>
      <c r="G78" s="65">
        <f t="shared" si="3"/>
        <v>0</v>
      </c>
      <c r="H78" s="65">
        <f t="shared" si="3"/>
        <v>0</v>
      </c>
      <c r="I78" s="65">
        <f t="shared" si="3"/>
        <v>0</v>
      </c>
      <c r="J78" s="65">
        <f t="shared" si="3"/>
        <v>0</v>
      </c>
    </row>
    <row r="79" spans="1:10" hidden="1" x14ac:dyDescent="0.25">
      <c r="A79" s="102"/>
      <c r="B79" s="70" t="s">
        <v>25</v>
      </c>
      <c r="C79" s="76">
        <v>62500</v>
      </c>
      <c r="D79" s="76">
        <v>138609.60999999999</v>
      </c>
      <c r="E79" s="76">
        <v>62500</v>
      </c>
      <c r="F79" s="76"/>
      <c r="G79" s="76"/>
      <c r="H79" s="76"/>
      <c r="I79" s="76"/>
      <c r="J79" s="76"/>
    </row>
    <row r="80" spans="1:10" hidden="1" x14ac:dyDescent="0.25">
      <c r="A80" s="102"/>
      <c r="B80" s="70" t="s">
        <v>26</v>
      </c>
      <c r="C80" s="76">
        <v>7500</v>
      </c>
      <c r="D80" s="76">
        <v>9818.25</v>
      </c>
      <c r="E80" s="76">
        <v>7500</v>
      </c>
      <c r="F80" s="76">
        <v>9560.36</v>
      </c>
      <c r="G80" s="76"/>
      <c r="H80" s="76"/>
      <c r="I80" s="76"/>
      <c r="J80" s="76"/>
    </row>
    <row r="81" spans="1:10" hidden="1" x14ac:dyDescent="0.25">
      <c r="A81" s="102"/>
      <c r="B81" s="70" t="s">
        <v>27</v>
      </c>
      <c r="C81" s="76">
        <v>8133.97</v>
      </c>
      <c r="D81" s="76"/>
      <c r="E81" s="76">
        <v>8133.97</v>
      </c>
      <c r="F81" s="76">
        <v>39787</v>
      </c>
      <c r="G81" s="76"/>
      <c r="H81" s="76"/>
      <c r="I81" s="76"/>
      <c r="J81" s="76"/>
    </row>
    <row r="82" spans="1:10" hidden="1" x14ac:dyDescent="0.25">
      <c r="A82" s="102"/>
      <c r="B82" s="70" t="s">
        <v>28</v>
      </c>
      <c r="C82" s="76">
        <v>33333.33</v>
      </c>
      <c r="D82" s="76">
        <v>19161.8</v>
      </c>
      <c r="E82" s="76">
        <v>33333.33</v>
      </c>
      <c r="F82" s="76"/>
      <c r="G82" s="76"/>
      <c r="H82" s="76"/>
      <c r="I82" s="76"/>
      <c r="J82" s="76"/>
    </row>
    <row r="83" spans="1:10" hidden="1" x14ac:dyDescent="0.25">
      <c r="A83" s="102"/>
      <c r="B83" s="70" t="s">
        <v>32</v>
      </c>
      <c r="C83" s="76">
        <v>165141.75</v>
      </c>
      <c r="D83" s="76">
        <v>4057.14</v>
      </c>
      <c r="E83" s="76">
        <v>165141.75</v>
      </c>
      <c r="F83" s="76">
        <v>184282.78</v>
      </c>
      <c r="G83" s="76"/>
      <c r="H83" s="76"/>
      <c r="I83" s="76"/>
      <c r="J83" s="76"/>
    </row>
    <row r="84" spans="1:10" hidden="1" x14ac:dyDescent="0.25">
      <c r="A84" s="102"/>
      <c r="B84" s="70" t="s">
        <v>33</v>
      </c>
      <c r="C84" s="76">
        <v>40000</v>
      </c>
      <c r="D84" s="76">
        <v>38120</v>
      </c>
      <c r="E84" s="76">
        <v>40000</v>
      </c>
      <c r="F84" s="76">
        <v>38120</v>
      </c>
      <c r="G84" s="76"/>
      <c r="H84" s="76"/>
      <c r="I84" s="76"/>
      <c r="J84" s="76"/>
    </row>
    <row r="85" spans="1:10" hidden="1" x14ac:dyDescent="0.25">
      <c r="A85" s="102"/>
      <c r="B85" s="70" t="s">
        <v>34</v>
      </c>
      <c r="C85" s="76">
        <v>26305.03</v>
      </c>
      <c r="D85" s="76">
        <v>48548.639999999999</v>
      </c>
      <c r="E85" s="76">
        <v>26305.03</v>
      </c>
      <c r="F85" s="76">
        <v>44604</v>
      </c>
      <c r="G85" s="76"/>
      <c r="H85" s="76"/>
      <c r="I85" s="76"/>
      <c r="J85" s="76"/>
    </row>
    <row r="86" spans="1:10" ht="16.5" hidden="1" thickBot="1" x14ac:dyDescent="0.35">
      <c r="A86" s="102"/>
      <c r="B86" s="103" t="s">
        <v>91</v>
      </c>
      <c r="C86" s="104">
        <f t="shared" ref="C86:J86" si="4">SUM(C79:C85)</f>
        <v>342914.07999999996</v>
      </c>
      <c r="D86" s="104">
        <f t="shared" si="4"/>
        <v>258315.44</v>
      </c>
      <c r="E86" s="104">
        <f t="shared" si="4"/>
        <v>342914.07999999996</v>
      </c>
      <c r="F86" s="104">
        <f t="shared" si="4"/>
        <v>316354.14</v>
      </c>
      <c r="G86" s="104">
        <f t="shared" si="4"/>
        <v>0</v>
      </c>
      <c r="H86" s="104">
        <f t="shared" si="4"/>
        <v>0</v>
      </c>
      <c r="I86" s="104">
        <f t="shared" si="4"/>
        <v>0</v>
      </c>
      <c r="J86" s="104">
        <f t="shared" si="4"/>
        <v>0</v>
      </c>
    </row>
    <row r="87" spans="1:10" ht="15.75" hidden="1" x14ac:dyDescent="0.3">
      <c r="A87" s="102"/>
      <c r="B87" s="105" t="s">
        <v>92</v>
      </c>
      <c r="C87" s="78"/>
      <c r="D87" s="78"/>
      <c r="E87" s="78"/>
      <c r="F87" s="78"/>
      <c r="G87" s="78"/>
      <c r="H87" s="78"/>
      <c r="I87" s="78"/>
      <c r="J87" s="78"/>
    </row>
    <row r="88" spans="1:10" hidden="1" x14ac:dyDescent="0.25">
      <c r="A88" s="102"/>
      <c r="B88" s="70" t="s">
        <v>35</v>
      </c>
      <c r="C88" s="76">
        <v>60936.45</v>
      </c>
      <c r="D88" s="76">
        <v>1023</v>
      </c>
      <c r="E88" s="76">
        <v>60936.45</v>
      </c>
      <c r="F88" s="76">
        <v>58023.7</v>
      </c>
      <c r="G88" s="76"/>
      <c r="H88" s="76"/>
      <c r="I88" s="76"/>
      <c r="J88" s="76"/>
    </row>
    <row r="89" spans="1:10" hidden="1" x14ac:dyDescent="0.25">
      <c r="A89" s="102"/>
      <c r="B89" s="70" t="s">
        <v>36</v>
      </c>
      <c r="C89" s="76">
        <v>600</v>
      </c>
      <c r="D89" s="76"/>
      <c r="E89" s="76">
        <v>600</v>
      </c>
      <c r="F89" s="76"/>
      <c r="G89" s="76"/>
      <c r="H89" s="76"/>
      <c r="I89" s="76"/>
      <c r="J89" s="76"/>
    </row>
    <row r="90" spans="1:10" hidden="1" x14ac:dyDescent="0.25">
      <c r="A90" s="102"/>
      <c r="B90" s="70" t="s">
        <v>93</v>
      </c>
      <c r="C90" s="76">
        <v>945.42</v>
      </c>
      <c r="D90" s="76"/>
      <c r="E90" s="76">
        <v>945.42</v>
      </c>
      <c r="F90" s="76"/>
      <c r="G90" s="76"/>
      <c r="H90" s="76"/>
      <c r="I90" s="76"/>
      <c r="J90" s="76"/>
    </row>
    <row r="91" spans="1:10" hidden="1" x14ac:dyDescent="0.25">
      <c r="A91" s="102"/>
      <c r="B91" s="70" t="s">
        <v>37</v>
      </c>
      <c r="C91" s="76">
        <v>169652.57</v>
      </c>
      <c r="D91" s="76">
        <v>181188.84</v>
      </c>
      <c r="E91" s="76">
        <v>169652.57</v>
      </c>
      <c r="F91" s="76">
        <v>66957.58</v>
      </c>
      <c r="G91" s="76"/>
      <c r="H91" s="76"/>
      <c r="I91" s="76"/>
      <c r="J91" s="76"/>
    </row>
    <row r="92" spans="1:10" hidden="1" x14ac:dyDescent="0.25">
      <c r="A92" s="102"/>
      <c r="B92" s="70" t="s">
        <v>38</v>
      </c>
      <c r="C92" s="76">
        <v>912</v>
      </c>
      <c r="D92" s="76"/>
      <c r="E92" s="76">
        <v>912</v>
      </c>
      <c r="F92" s="76"/>
      <c r="G92" s="76"/>
      <c r="H92" s="76"/>
      <c r="I92" s="76"/>
      <c r="J92" s="76"/>
    </row>
    <row r="93" spans="1:10" hidden="1" x14ac:dyDescent="0.25">
      <c r="A93" s="102"/>
      <c r="B93" s="70" t="s">
        <v>39</v>
      </c>
      <c r="C93" s="76">
        <v>427229.65</v>
      </c>
      <c r="D93" s="76">
        <v>535053.32999999996</v>
      </c>
      <c r="E93" s="76">
        <v>427229.65</v>
      </c>
      <c r="F93" s="76">
        <v>261536.69</v>
      </c>
      <c r="G93" s="76"/>
      <c r="H93" s="76"/>
      <c r="I93" s="76"/>
      <c r="J93" s="76"/>
    </row>
    <row r="94" spans="1:10" hidden="1" x14ac:dyDescent="0.25">
      <c r="A94" s="102"/>
      <c r="B94" s="70" t="s">
        <v>40</v>
      </c>
      <c r="C94" s="76">
        <v>100</v>
      </c>
      <c r="D94" s="76"/>
      <c r="E94" s="76">
        <v>100</v>
      </c>
      <c r="F94" s="76"/>
      <c r="G94" s="76"/>
      <c r="H94" s="76"/>
      <c r="I94" s="76"/>
      <c r="J94" s="76"/>
    </row>
    <row r="95" spans="1:10" hidden="1" x14ac:dyDescent="0.25">
      <c r="A95" s="102"/>
      <c r="B95" s="70" t="s">
        <v>41</v>
      </c>
      <c r="C95" s="76">
        <v>13579.7</v>
      </c>
      <c r="D95" s="76">
        <v>6224.76</v>
      </c>
      <c r="E95" s="76">
        <v>13579.7</v>
      </c>
      <c r="F95" s="76">
        <v>6630</v>
      </c>
      <c r="G95" s="76"/>
      <c r="H95" s="76"/>
      <c r="I95" s="76"/>
      <c r="J95" s="76"/>
    </row>
    <row r="96" spans="1:10" hidden="1" x14ac:dyDescent="0.25">
      <c r="A96" s="102"/>
      <c r="B96" s="70" t="s">
        <v>43</v>
      </c>
      <c r="C96" s="76">
        <v>310</v>
      </c>
      <c r="D96" s="76">
        <v>3610</v>
      </c>
      <c r="E96" s="76">
        <v>310</v>
      </c>
      <c r="F96" s="76"/>
      <c r="G96" s="76"/>
      <c r="H96" s="76"/>
      <c r="I96" s="76"/>
      <c r="J96" s="76"/>
    </row>
    <row r="97" spans="1:10" hidden="1" x14ac:dyDescent="0.25">
      <c r="A97" s="102"/>
      <c r="B97" s="70" t="s">
        <v>44</v>
      </c>
      <c r="C97" s="76">
        <v>10809.43</v>
      </c>
      <c r="D97" s="76">
        <v>39404.76</v>
      </c>
      <c r="E97" s="76">
        <v>10809.43</v>
      </c>
      <c r="F97" s="76">
        <v>23463</v>
      </c>
      <c r="G97" s="76"/>
      <c r="H97" s="76"/>
      <c r="I97" s="76"/>
      <c r="J97" s="76"/>
    </row>
    <row r="98" spans="1:10" hidden="1" x14ac:dyDescent="0.25">
      <c r="A98" s="102"/>
      <c r="B98" s="70" t="s">
        <v>45</v>
      </c>
      <c r="C98" s="76">
        <v>1780006.32</v>
      </c>
      <c r="D98" s="76">
        <v>2752150.16</v>
      </c>
      <c r="E98" s="76">
        <v>1780006.32</v>
      </c>
      <c r="F98" s="76">
        <v>1617110.07</v>
      </c>
      <c r="G98" s="76"/>
      <c r="H98" s="76"/>
      <c r="I98" s="76"/>
      <c r="J98" s="76"/>
    </row>
    <row r="99" spans="1:10" hidden="1" x14ac:dyDescent="0.25">
      <c r="A99" s="102"/>
      <c r="B99" s="70" t="s">
        <v>46</v>
      </c>
      <c r="C99" s="76">
        <v>2208.6999999999998</v>
      </c>
      <c r="D99" s="76"/>
      <c r="E99" s="76">
        <v>2208.6999999999998</v>
      </c>
      <c r="F99" s="76">
        <v>11097</v>
      </c>
      <c r="G99" s="76"/>
      <c r="H99" s="76"/>
      <c r="I99" s="76"/>
      <c r="J99" s="76"/>
    </row>
    <row r="100" spans="1:10" hidden="1" x14ac:dyDescent="0.25">
      <c r="A100" s="102"/>
      <c r="B100" s="70" t="s">
        <v>47</v>
      </c>
      <c r="C100" s="76">
        <v>8105.1</v>
      </c>
      <c r="D100" s="76">
        <v>43640</v>
      </c>
      <c r="E100" s="76">
        <v>8105.1</v>
      </c>
      <c r="F100" s="76"/>
      <c r="G100" s="76"/>
      <c r="H100" s="76"/>
      <c r="I100" s="76"/>
      <c r="J100" s="76"/>
    </row>
    <row r="101" spans="1:10" hidden="1" x14ac:dyDescent="0.25">
      <c r="A101" s="102"/>
      <c r="B101" s="70" t="s">
        <v>48</v>
      </c>
      <c r="C101" s="76">
        <v>165.5</v>
      </c>
      <c r="D101" s="76"/>
      <c r="E101" s="76">
        <v>165.5</v>
      </c>
      <c r="F101" s="76"/>
      <c r="G101" s="76"/>
      <c r="H101" s="76"/>
      <c r="I101" s="76"/>
      <c r="J101" s="76"/>
    </row>
    <row r="102" spans="1:10" ht="16.5" hidden="1" thickBot="1" x14ac:dyDescent="0.35">
      <c r="A102" s="102"/>
      <c r="B102" s="73" t="s">
        <v>50</v>
      </c>
      <c r="C102" s="104">
        <f t="shared" ref="C102:J102" si="5">SUM(C88:C101)</f>
        <v>2475560.8400000003</v>
      </c>
      <c r="D102" s="104">
        <f t="shared" si="5"/>
        <v>3562294.85</v>
      </c>
      <c r="E102" s="104">
        <f t="shared" si="5"/>
        <v>2475560.8400000003</v>
      </c>
      <c r="F102" s="104">
        <f t="shared" si="5"/>
        <v>2044818.04</v>
      </c>
      <c r="G102" s="104">
        <f t="shared" si="5"/>
        <v>0</v>
      </c>
      <c r="H102" s="104">
        <f t="shared" si="5"/>
        <v>0</v>
      </c>
      <c r="I102" s="104">
        <f t="shared" si="5"/>
        <v>0</v>
      </c>
      <c r="J102" s="104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81" t="s">
        <v>106</v>
      </c>
      <c r="B123" s="381"/>
      <c r="C123" s="381"/>
      <c r="D123" s="381"/>
      <c r="E123" s="381"/>
      <c r="F123" s="381"/>
      <c r="G123" s="381"/>
      <c r="H123" s="381"/>
      <c r="I123" s="381"/>
      <c r="J123" s="381"/>
    </row>
    <row r="124" spans="1:10" ht="16.5" hidden="1" customHeight="1" thickBot="1" x14ac:dyDescent="0.35">
      <c r="A124" s="60" t="s">
        <v>62</v>
      </c>
      <c r="B124" s="61" t="s">
        <v>77</v>
      </c>
      <c r="C124" s="387" t="s">
        <v>78</v>
      </c>
      <c r="D124" s="388"/>
      <c r="E124" s="387" t="s">
        <v>79</v>
      </c>
      <c r="F124" s="389"/>
      <c r="G124" s="387" t="s">
        <v>80</v>
      </c>
      <c r="H124" s="388"/>
      <c r="I124" s="387" t="s">
        <v>81</v>
      </c>
      <c r="J124" s="388"/>
    </row>
    <row r="125" spans="1:10" ht="15.75" hidden="1" x14ac:dyDescent="0.3">
      <c r="A125" s="99"/>
      <c r="B125" s="63"/>
      <c r="C125" s="75" t="s">
        <v>86</v>
      </c>
      <c r="D125" s="75" t="s">
        <v>87</v>
      </c>
      <c r="E125" s="75" t="s">
        <v>86</v>
      </c>
      <c r="F125" s="75" t="s">
        <v>87</v>
      </c>
      <c r="G125" s="75" t="s">
        <v>86</v>
      </c>
      <c r="H125" s="75" t="s">
        <v>87</v>
      </c>
      <c r="I125" s="75" t="s">
        <v>86</v>
      </c>
      <c r="J125" s="75" t="s">
        <v>87</v>
      </c>
    </row>
    <row r="126" spans="1:10" ht="15.75" hidden="1" x14ac:dyDescent="0.3">
      <c r="A126" s="100"/>
      <c r="B126" s="63" t="s">
        <v>66</v>
      </c>
      <c r="C126" s="65"/>
      <c r="D126" s="65"/>
      <c r="E126" s="65"/>
      <c r="F126" s="65"/>
      <c r="G126" s="65"/>
      <c r="H126" s="65"/>
      <c r="I126" s="65"/>
      <c r="J126" s="65"/>
    </row>
    <row r="127" spans="1:10" ht="15.75" hidden="1" x14ac:dyDescent="0.3">
      <c r="A127" s="86"/>
      <c r="B127" s="63"/>
      <c r="C127" s="101"/>
      <c r="D127" s="87"/>
      <c r="E127" s="101"/>
      <c r="F127" s="101"/>
      <c r="G127" s="101"/>
      <c r="H127" s="101"/>
      <c r="I127" s="101"/>
      <c r="J127" s="101"/>
    </row>
    <row r="128" spans="1:10" ht="15.75" hidden="1" x14ac:dyDescent="0.3">
      <c r="A128" s="86"/>
      <c r="B128" s="63" t="s">
        <v>82</v>
      </c>
      <c r="C128" s="65">
        <f t="shared" ref="C128:J128" si="6">+C136+C152</f>
        <v>0</v>
      </c>
      <c r="D128" s="65">
        <f t="shared" si="6"/>
        <v>0</v>
      </c>
      <c r="E128" s="65">
        <f t="shared" si="6"/>
        <v>0</v>
      </c>
      <c r="F128" s="65">
        <f t="shared" si="6"/>
        <v>0</v>
      </c>
      <c r="G128" s="65">
        <f t="shared" si="6"/>
        <v>0</v>
      </c>
      <c r="H128" s="65">
        <f t="shared" si="6"/>
        <v>0</v>
      </c>
      <c r="I128" s="65">
        <f t="shared" si="6"/>
        <v>0</v>
      </c>
      <c r="J128" s="65">
        <f t="shared" si="6"/>
        <v>0</v>
      </c>
    </row>
    <row r="129" spans="1:10" hidden="1" x14ac:dyDescent="0.25">
      <c r="A129" s="102"/>
      <c r="B129" s="70" t="s">
        <v>25</v>
      </c>
      <c r="C129" s="76"/>
      <c r="D129" s="76"/>
      <c r="E129" s="76"/>
      <c r="F129" s="76"/>
      <c r="G129" s="76"/>
      <c r="H129" s="76"/>
      <c r="I129" s="76"/>
      <c r="J129" s="76"/>
    </row>
    <row r="130" spans="1:10" hidden="1" x14ac:dyDescent="0.25">
      <c r="A130" s="102"/>
      <c r="B130" s="70" t="s">
        <v>26</v>
      </c>
      <c r="C130" s="76"/>
      <c r="D130" s="76"/>
      <c r="E130" s="76"/>
      <c r="F130" s="76"/>
      <c r="G130" s="76"/>
      <c r="H130" s="76"/>
      <c r="I130" s="76"/>
      <c r="J130" s="76"/>
    </row>
    <row r="131" spans="1:10" hidden="1" x14ac:dyDescent="0.25">
      <c r="A131" s="102"/>
      <c r="B131" s="70" t="s">
        <v>27</v>
      </c>
      <c r="C131" s="76"/>
      <c r="D131" s="76"/>
      <c r="E131" s="76"/>
      <c r="F131" s="76"/>
      <c r="G131" s="76"/>
      <c r="H131" s="76"/>
      <c r="I131" s="76"/>
      <c r="J131" s="76"/>
    </row>
    <row r="132" spans="1:10" hidden="1" x14ac:dyDescent="0.25">
      <c r="A132" s="102"/>
      <c r="B132" s="70" t="s">
        <v>28</v>
      </c>
      <c r="C132" s="76"/>
      <c r="D132" s="76"/>
      <c r="E132" s="76"/>
      <c r="F132" s="76"/>
      <c r="G132" s="76"/>
      <c r="H132" s="76"/>
      <c r="I132" s="76"/>
      <c r="J132" s="76"/>
    </row>
    <row r="133" spans="1:10" hidden="1" x14ac:dyDescent="0.25">
      <c r="A133" s="102"/>
      <c r="B133" s="70" t="s">
        <v>32</v>
      </c>
      <c r="C133" s="76"/>
      <c r="D133" s="76"/>
      <c r="E133" s="76"/>
      <c r="F133" s="76"/>
      <c r="G133" s="76"/>
      <c r="H133" s="76"/>
      <c r="I133" s="76"/>
      <c r="J133" s="76"/>
    </row>
    <row r="134" spans="1:10" hidden="1" x14ac:dyDescent="0.25">
      <c r="A134" s="102"/>
      <c r="B134" s="70" t="s">
        <v>33</v>
      </c>
      <c r="C134" s="76"/>
      <c r="D134" s="76"/>
      <c r="E134" s="76"/>
      <c r="F134" s="76"/>
      <c r="G134" s="76"/>
      <c r="H134" s="76"/>
      <c r="I134" s="76"/>
      <c r="J134" s="76"/>
    </row>
    <row r="135" spans="1:10" hidden="1" x14ac:dyDescent="0.25">
      <c r="A135" s="102"/>
      <c r="B135" s="70" t="s">
        <v>34</v>
      </c>
      <c r="C135" s="76"/>
      <c r="D135" s="76"/>
      <c r="E135" s="76"/>
      <c r="F135" s="76"/>
      <c r="G135" s="76"/>
      <c r="H135" s="76"/>
      <c r="I135" s="76"/>
      <c r="J135" s="76"/>
    </row>
    <row r="136" spans="1:10" ht="16.5" hidden="1" thickBot="1" x14ac:dyDescent="0.35">
      <c r="A136" s="102"/>
      <c r="B136" s="103" t="s">
        <v>91</v>
      </c>
      <c r="C136" s="104">
        <f t="shared" ref="C136:J136" si="7">SUM(C129:C135)</f>
        <v>0</v>
      </c>
      <c r="D136" s="104">
        <f t="shared" si="7"/>
        <v>0</v>
      </c>
      <c r="E136" s="104">
        <f t="shared" si="7"/>
        <v>0</v>
      </c>
      <c r="F136" s="104">
        <f t="shared" si="7"/>
        <v>0</v>
      </c>
      <c r="G136" s="104">
        <f t="shared" si="7"/>
        <v>0</v>
      </c>
      <c r="H136" s="104">
        <f t="shared" si="7"/>
        <v>0</v>
      </c>
      <c r="I136" s="104">
        <f t="shared" si="7"/>
        <v>0</v>
      </c>
      <c r="J136" s="104">
        <f t="shared" si="7"/>
        <v>0</v>
      </c>
    </row>
    <row r="137" spans="1:10" ht="15.75" hidden="1" x14ac:dyDescent="0.3">
      <c r="A137" s="102"/>
      <c r="B137" s="105" t="s">
        <v>92</v>
      </c>
      <c r="C137" s="78"/>
      <c r="D137" s="78"/>
      <c r="E137" s="78"/>
      <c r="F137" s="78"/>
      <c r="G137" s="78"/>
      <c r="H137" s="78"/>
      <c r="I137" s="78"/>
      <c r="J137" s="78"/>
    </row>
    <row r="138" spans="1:10" hidden="1" x14ac:dyDescent="0.25">
      <c r="A138" s="102"/>
      <c r="B138" s="70" t="s">
        <v>35</v>
      </c>
      <c r="C138" s="76"/>
      <c r="D138" s="76"/>
      <c r="E138" s="76"/>
      <c r="F138" s="76"/>
      <c r="G138" s="76"/>
      <c r="H138" s="76"/>
      <c r="I138" s="76"/>
      <c r="J138" s="76"/>
    </row>
    <row r="139" spans="1:10" hidden="1" x14ac:dyDescent="0.25">
      <c r="A139" s="102"/>
      <c r="B139" s="70" t="s">
        <v>107</v>
      </c>
      <c r="C139" s="76"/>
      <c r="D139" s="76"/>
      <c r="E139" s="76"/>
      <c r="F139" s="76"/>
      <c r="G139" s="76"/>
      <c r="H139" s="76"/>
      <c r="I139" s="76"/>
      <c r="J139" s="76"/>
    </row>
    <row r="140" spans="1:10" hidden="1" x14ac:dyDescent="0.25">
      <c r="A140" s="102"/>
      <c r="B140" s="70" t="s">
        <v>93</v>
      </c>
      <c r="C140" s="76"/>
      <c r="D140" s="76"/>
      <c r="E140" s="76"/>
      <c r="F140" s="76"/>
      <c r="G140" s="76"/>
      <c r="H140" s="76"/>
      <c r="I140" s="76"/>
      <c r="J140" s="76"/>
    </row>
    <row r="141" spans="1:10" hidden="1" x14ac:dyDescent="0.25">
      <c r="A141" s="102"/>
      <c r="B141" s="70" t="s">
        <v>37</v>
      </c>
      <c r="C141" s="76"/>
      <c r="D141" s="76"/>
      <c r="E141" s="76"/>
      <c r="F141" s="76"/>
      <c r="G141" s="76"/>
      <c r="H141" s="76"/>
      <c r="I141" s="76"/>
      <c r="J141" s="76"/>
    </row>
    <row r="142" spans="1:10" hidden="1" x14ac:dyDescent="0.25">
      <c r="A142" s="102"/>
      <c r="B142" s="70" t="s">
        <v>38</v>
      </c>
      <c r="C142" s="76"/>
      <c r="D142" s="76"/>
      <c r="E142" s="76"/>
      <c r="F142" s="76"/>
      <c r="G142" s="76"/>
      <c r="H142" s="76"/>
      <c r="I142" s="76"/>
      <c r="J142" s="76"/>
    </row>
    <row r="143" spans="1:10" hidden="1" x14ac:dyDescent="0.25">
      <c r="A143" s="102"/>
      <c r="B143" s="70" t="s">
        <v>39</v>
      </c>
      <c r="C143" s="76"/>
      <c r="D143" s="76"/>
      <c r="E143" s="76"/>
      <c r="F143" s="76"/>
      <c r="G143" s="76"/>
      <c r="H143" s="76"/>
      <c r="I143" s="76"/>
      <c r="J143" s="76"/>
    </row>
    <row r="144" spans="1:10" hidden="1" x14ac:dyDescent="0.25">
      <c r="A144" s="102"/>
      <c r="B144" s="70" t="s">
        <v>40</v>
      </c>
      <c r="C144" s="76"/>
      <c r="D144" s="76"/>
      <c r="E144" s="76"/>
      <c r="F144" s="76"/>
      <c r="G144" s="76"/>
      <c r="H144" s="76"/>
      <c r="I144" s="76"/>
      <c r="J144" s="76"/>
    </row>
    <row r="145" spans="1:10" hidden="1" x14ac:dyDescent="0.25">
      <c r="A145" s="102"/>
      <c r="B145" s="70" t="s">
        <v>41</v>
      </c>
      <c r="C145" s="76"/>
      <c r="D145" s="76"/>
      <c r="E145" s="76"/>
      <c r="F145" s="76"/>
      <c r="G145" s="76"/>
      <c r="H145" s="76"/>
      <c r="I145" s="76"/>
      <c r="J145" s="76"/>
    </row>
    <row r="146" spans="1:10" hidden="1" x14ac:dyDescent="0.25">
      <c r="A146" s="102"/>
      <c r="B146" s="70" t="s">
        <v>43</v>
      </c>
      <c r="C146" s="76"/>
      <c r="D146" s="76"/>
      <c r="E146" s="76"/>
      <c r="F146" s="76"/>
      <c r="G146" s="76"/>
      <c r="H146" s="76"/>
      <c r="I146" s="76"/>
      <c r="J146" s="76"/>
    </row>
    <row r="147" spans="1:10" hidden="1" x14ac:dyDescent="0.25">
      <c r="A147" s="102"/>
      <c r="B147" s="70" t="s">
        <v>44</v>
      </c>
      <c r="C147" s="76"/>
      <c r="D147" s="76"/>
      <c r="E147" s="76"/>
      <c r="F147" s="76"/>
      <c r="G147" s="76"/>
      <c r="H147" s="76"/>
      <c r="I147" s="76"/>
      <c r="J147" s="76"/>
    </row>
    <row r="148" spans="1:10" hidden="1" x14ac:dyDescent="0.25">
      <c r="A148" s="102"/>
      <c r="B148" s="70" t="s">
        <v>45</v>
      </c>
      <c r="C148" s="76"/>
      <c r="D148" s="76"/>
      <c r="E148" s="76"/>
      <c r="F148" s="76"/>
      <c r="G148" s="76"/>
      <c r="H148" s="76"/>
      <c r="I148" s="76"/>
      <c r="J148" s="76"/>
    </row>
    <row r="149" spans="1:10" hidden="1" x14ac:dyDescent="0.25">
      <c r="A149" s="102"/>
      <c r="B149" s="70" t="s">
        <v>46</v>
      </c>
      <c r="C149" s="76"/>
      <c r="D149" s="76"/>
      <c r="E149" s="76"/>
      <c r="F149" s="76"/>
      <c r="G149" s="76"/>
      <c r="H149" s="76"/>
      <c r="I149" s="76"/>
      <c r="J149" s="76"/>
    </row>
    <row r="150" spans="1:10" hidden="1" x14ac:dyDescent="0.25">
      <c r="A150" s="102"/>
      <c r="B150" s="70" t="s">
        <v>47</v>
      </c>
      <c r="C150" s="76"/>
      <c r="D150" s="76"/>
      <c r="E150" s="76"/>
      <c r="F150" s="76"/>
      <c r="G150" s="76"/>
      <c r="H150" s="76"/>
      <c r="I150" s="76"/>
      <c r="J150" s="76"/>
    </row>
    <row r="151" spans="1:10" hidden="1" x14ac:dyDescent="0.25">
      <c r="A151" s="102"/>
      <c r="B151" s="70" t="s">
        <v>48</v>
      </c>
      <c r="C151" s="76"/>
      <c r="D151" s="76"/>
      <c r="E151" s="76"/>
      <c r="F151" s="76"/>
      <c r="G151" s="76"/>
      <c r="H151" s="76"/>
      <c r="I151" s="76"/>
      <c r="J151" s="76"/>
    </row>
    <row r="152" spans="1:10" ht="16.5" hidden="1" thickBot="1" x14ac:dyDescent="0.35">
      <c r="A152" s="102"/>
      <c r="B152" s="73" t="s">
        <v>50</v>
      </c>
      <c r="C152" s="104">
        <f t="shared" ref="C152:J152" si="8">SUM(C138:C151)</f>
        <v>0</v>
      </c>
      <c r="D152" s="104">
        <f t="shared" si="8"/>
        <v>0</v>
      </c>
      <c r="E152" s="104">
        <f t="shared" si="8"/>
        <v>0</v>
      </c>
      <c r="F152" s="104">
        <f t="shared" si="8"/>
        <v>0</v>
      </c>
      <c r="G152" s="104">
        <f t="shared" si="8"/>
        <v>0</v>
      </c>
      <c r="H152" s="104">
        <f t="shared" si="8"/>
        <v>0</v>
      </c>
      <c r="I152" s="104">
        <f t="shared" si="8"/>
        <v>0</v>
      </c>
      <c r="J152" s="104">
        <f t="shared" si="8"/>
        <v>0</v>
      </c>
    </row>
    <row r="153" spans="1:10" hidden="1" x14ac:dyDescent="0.25">
      <c r="D153" s="88"/>
      <c r="J153" s="110"/>
    </row>
    <row r="154" spans="1:10" hidden="1" x14ac:dyDescent="0.25">
      <c r="J154" s="83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90" t="s">
        <v>186</v>
      </c>
      <c r="D177" s="390"/>
      <c r="E177" s="390"/>
      <c r="F177" s="390"/>
    </row>
    <row r="178" spans="3:7" ht="15.75" thickBot="1" x14ac:dyDescent="0.3">
      <c r="C178" s="392" t="s">
        <v>225</v>
      </c>
      <c r="D178" s="392"/>
      <c r="E178" s="392"/>
      <c r="F178" s="392"/>
    </row>
    <row r="179" spans="3:7" ht="16.5" thickBot="1" x14ac:dyDescent="0.35">
      <c r="C179" s="161" t="s">
        <v>62</v>
      </c>
      <c r="D179" s="301" t="s">
        <v>63</v>
      </c>
      <c r="E179" s="393" t="s">
        <v>85</v>
      </c>
      <c r="F179" s="394"/>
    </row>
    <row r="180" spans="3:7" ht="15.75" x14ac:dyDescent="0.3">
      <c r="C180" s="162"/>
      <c r="D180" s="163"/>
      <c r="E180" s="164" t="s">
        <v>86</v>
      </c>
      <c r="F180" s="164" t="s">
        <v>108</v>
      </c>
    </row>
    <row r="181" spans="3:7" ht="15.75" x14ac:dyDescent="0.3">
      <c r="C181" s="350" t="s">
        <v>21</v>
      </c>
      <c r="D181" s="66" t="s">
        <v>66</v>
      </c>
      <c r="E181" s="69">
        <f>+'JULIO DECE-5'!E182</f>
        <v>28285590.879999999</v>
      </c>
      <c r="F181" s="69">
        <f>+'JULIO DECE-5'!F182</f>
        <v>28525533.689999998</v>
      </c>
      <c r="G181" s="83"/>
    </row>
    <row r="182" spans="3:7" ht="15.75" x14ac:dyDescent="0.3">
      <c r="C182" s="351"/>
      <c r="D182" s="66"/>
      <c r="E182" s="68"/>
      <c r="F182" s="67"/>
      <c r="G182" s="83"/>
    </row>
    <row r="183" spans="3:7" ht="15.75" x14ac:dyDescent="0.3">
      <c r="C183" s="351"/>
      <c r="D183" s="66" t="s">
        <v>24</v>
      </c>
      <c r="E183" s="69"/>
      <c r="F183" s="69"/>
    </row>
    <row r="184" spans="3:7" x14ac:dyDescent="0.25">
      <c r="C184" s="352">
        <v>111</v>
      </c>
      <c r="D184" s="70" t="s">
        <v>25</v>
      </c>
      <c r="E184" s="71">
        <f>+'JULIO DECE-5'!E185</f>
        <v>588000</v>
      </c>
      <c r="F184" s="71">
        <v>662378.1</v>
      </c>
      <c r="G184" s="83"/>
    </row>
    <row r="185" spans="3:7" x14ac:dyDescent="0.25">
      <c r="C185" s="352">
        <v>113</v>
      </c>
      <c r="D185" s="70" t="s">
        <v>26</v>
      </c>
      <c r="E185" s="71">
        <f>+'JULIO DECE-5'!E186</f>
        <v>69570</v>
      </c>
      <c r="F185" s="71">
        <v>68824.23</v>
      </c>
      <c r="G185" s="83"/>
    </row>
    <row r="186" spans="3:7" x14ac:dyDescent="0.25">
      <c r="C186" s="352">
        <v>122</v>
      </c>
      <c r="D186" s="70" t="s">
        <v>27</v>
      </c>
      <c r="E186" s="71">
        <f>+'JULIO DECE-5'!E187</f>
        <v>42551.25</v>
      </c>
      <c r="F186" s="71">
        <v>77587.100000000006</v>
      </c>
      <c r="G186" s="83"/>
    </row>
    <row r="187" spans="3:7" x14ac:dyDescent="0.25">
      <c r="C187" s="352">
        <v>163</v>
      </c>
      <c r="D187" s="70" t="s">
        <v>28</v>
      </c>
      <c r="E187" s="71">
        <f>+'JULIO DECE-5'!E188</f>
        <v>821898</v>
      </c>
      <c r="F187" s="71">
        <v>657498.5</v>
      </c>
      <c r="G187" s="83"/>
    </row>
    <row r="188" spans="3:7" x14ac:dyDescent="0.25">
      <c r="C188" s="352">
        <v>169</v>
      </c>
      <c r="D188" s="70" t="s">
        <v>70</v>
      </c>
      <c r="E188" s="71">
        <f>+'JULIO DECE-5'!E189</f>
        <v>33815</v>
      </c>
      <c r="F188" s="71">
        <v>28452</v>
      </c>
      <c r="G188" s="83"/>
    </row>
    <row r="189" spans="3:7" x14ac:dyDescent="0.25">
      <c r="C189" s="352">
        <v>171</v>
      </c>
      <c r="D189" s="70" t="s">
        <v>71</v>
      </c>
      <c r="E189" s="71">
        <f>+'JULIO DECE-5'!E190</f>
        <v>39320</v>
      </c>
      <c r="F189" s="71">
        <v>30600</v>
      </c>
      <c r="G189" s="83"/>
    </row>
    <row r="190" spans="3:7" x14ac:dyDescent="0.25">
      <c r="C190" s="352">
        <v>174</v>
      </c>
      <c r="D190" s="70" t="s">
        <v>31</v>
      </c>
      <c r="E190" s="71">
        <f>+'JULIO DECE-5'!E191</f>
        <v>64130</v>
      </c>
      <c r="F190" s="71">
        <v>38980</v>
      </c>
      <c r="G190" s="83"/>
    </row>
    <row r="191" spans="3:7" x14ac:dyDescent="0.25">
      <c r="C191" s="352">
        <v>182</v>
      </c>
      <c r="D191" s="70" t="s">
        <v>32</v>
      </c>
      <c r="E191" s="71">
        <f>+'JULIO DECE-5'!E192</f>
        <v>387800</v>
      </c>
      <c r="F191" s="71">
        <v>468400</v>
      </c>
      <c r="G191" s="83"/>
    </row>
    <row r="192" spans="3:7" x14ac:dyDescent="0.25">
      <c r="C192" s="352">
        <v>197</v>
      </c>
      <c r="D192" s="70" t="s">
        <v>33</v>
      </c>
      <c r="E192" s="71">
        <f>+'JULIO DECE-5'!E193</f>
        <v>325000</v>
      </c>
      <c r="F192" s="71">
        <v>260000</v>
      </c>
      <c r="G192" s="83"/>
    </row>
    <row r="193" spans="2:8" x14ac:dyDescent="0.25">
      <c r="C193" s="352">
        <v>199</v>
      </c>
      <c r="D193" s="70" t="s">
        <v>34</v>
      </c>
      <c r="E193" s="71">
        <f>+'JULIO DECE-5'!E194</f>
        <v>437348.6</v>
      </c>
      <c r="F193" s="71">
        <v>436782.88</v>
      </c>
      <c r="G193" s="83"/>
    </row>
    <row r="194" spans="2:8" x14ac:dyDescent="0.25">
      <c r="C194" s="352">
        <v>261</v>
      </c>
      <c r="D194" s="70" t="s">
        <v>37</v>
      </c>
      <c r="E194" s="71">
        <f>+'JULIO DECE-5'!E195</f>
        <v>564530.53</v>
      </c>
      <c r="F194" s="71">
        <v>434740.06</v>
      </c>
      <c r="G194" s="83"/>
    </row>
    <row r="195" spans="2:8" x14ac:dyDescent="0.25">
      <c r="C195" s="352">
        <v>262</v>
      </c>
      <c r="D195" s="70" t="s">
        <v>38</v>
      </c>
      <c r="E195" s="71">
        <f>+'JULIO DECE-5'!E196</f>
        <v>6000</v>
      </c>
      <c r="F195" s="71">
        <v>7222.5</v>
      </c>
      <c r="G195" s="83"/>
    </row>
    <row r="196" spans="2:8" x14ac:dyDescent="0.25">
      <c r="C196" s="352">
        <v>266</v>
      </c>
      <c r="D196" s="70" t="s">
        <v>39</v>
      </c>
      <c r="E196" s="71">
        <f>+'JULIO DECE-5'!E197</f>
        <v>875067.74999999988</v>
      </c>
      <c r="F196" s="71">
        <v>1569025.44</v>
      </c>
      <c r="G196" s="83"/>
    </row>
    <row r="197" spans="2:8" x14ac:dyDescent="0.25">
      <c r="C197" s="352">
        <v>267</v>
      </c>
      <c r="D197" s="70" t="s">
        <v>40</v>
      </c>
      <c r="E197" s="71">
        <f>+'JULIO DECE-5'!E198</f>
        <v>10000</v>
      </c>
      <c r="F197" s="71">
        <v>0</v>
      </c>
      <c r="G197" s="83"/>
    </row>
    <row r="198" spans="2:8" x14ac:dyDescent="0.25">
      <c r="C198" s="352">
        <v>268</v>
      </c>
      <c r="D198" s="70" t="s">
        <v>41</v>
      </c>
      <c r="E198" s="71">
        <f>+'JULIO DECE-5'!E199</f>
        <v>87777</v>
      </c>
      <c r="F198" s="71">
        <v>98521.75</v>
      </c>
      <c r="G198" s="83"/>
    </row>
    <row r="199" spans="2:8" x14ac:dyDescent="0.25">
      <c r="C199" s="352">
        <v>269</v>
      </c>
      <c r="D199" s="70" t="s">
        <v>42</v>
      </c>
      <c r="E199" s="71">
        <f>+'JULIO DECE-5'!E200</f>
        <v>5000</v>
      </c>
      <c r="F199" s="71">
        <v>0</v>
      </c>
      <c r="G199" s="83"/>
    </row>
    <row r="200" spans="2:8" x14ac:dyDescent="0.25">
      <c r="C200" s="352">
        <v>292</v>
      </c>
      <c r="D200" s="70" t="s">
        <v>44</v>
      </c>
      <c r="E200" s="71">
        <f>+'JULIO DECE-5'!E201</f>
        <v>109208.69</v>
      </c>
      <c r="F200" s="71">
        <v>105132.05</v>
      </c>
      <c r="G200" s="83"/>
    </row>
    <row r="201" spans="2:8" x14ac:dyDescent="0.25">
      <c r="C201" s="352">
        <v>295</v>
      </c>
      <c r="D201" s="70" t="s">
        <v>45</v>
      </c>
      <c r="E201" s="71">
        <f>+'JULIO DECE-5'!E202</f>
        <v>10400688.699999999</v>
      </c>
      <c r="F201" s="71">
        <v>16189990.68</v>
      </c>
      <c r="G201" s="83"/>
    </row>
    <row r="202" spans="2:8" x14ac:dyDescent="0.25">
      <c r="C202" s="352">
        <v>297</v>
      </c>
      <c r="D202" s="70" t="s">
        <v>46</v>
      </c>
      <c r="E202" s="71">
        <f>+'JULIO DECE-5'!E203</f>
        <v>21731.62</v>
      </c>
      <c r="F202" s="71">
        <v>21727.1</v>
      </c>
      <c r="G202" s="83"/>
    </row>
    <row r="203" spans="2:8" x14ac:dyDescent="0.25">
      <c r="C203" s="352">
        <v>298</v>
      </c>
      <c r="D203" s="70" t="s">
        <v>47</v>
      </c>
      <c r="E203" s="71">
        <f>+'JULIO DECE-5'!E204</f>
        <v>250000</v>
      </c>
      <c r="F203" s="71">
        <v>311023.03999999998</v>
      </c>
      <c r="G203" s="83"/>
      <c r="H203" s="83"/>
    </row>
    <row r="204" spans="2:8" x14ac:dyDescent="0.25">
      <c r="C204" s="352">
        <v>299</v>
      </c>
      <c r="D204" s="70" t="s">
        <v>48</v>
      </c>
      <c r="E204" s="71">
        <f>+'JULIO DECE-5'!E205</f>
        <v>200000</v>
      </c>
      <c r="F204" s="71">
        <v>177800.5</v>
      </c>
      <c r="G204" s="83"/>
      <c r="H204" s="83"/>
    </row>
    <row r="205" spans="2:8" x14ac:dyDescent="0.25">
      <c r="C205" s="352">
        <v>323</v>
      </c>
      <c r="D205" s="70" t="s">
        <v>83</v>
      </c>
      <c r="E205" s="71">
        <f>+'JULIO DECE-5'!E206</f>
        <v>850778.32000000007</v>
      </c>
      <c r="F205" s="71">
        <v>0</v>
      </c>
      <c r="G205" s="83"/>
    </row>
    <row r="206" spans="2:8" ht="15.75" x14ac:dyDescent="0.3">
      <c r="C206" s="92"/>
      <c r="D206" s="165" t="s">
        <v>72</v>
      </c>
      <c r="E206" s="111">
        <f>SUM(E184:E205)</f>
        <v>16190215.459999999</v>
      </c>
      <c r="F206" s="111">
        <f>SUM(F184:F205)</f>
        <v>21644685.93</v>
      </c>
      <c r="G206" s="83"/>
    </row>
    <row r="207" spans="2:8" ht="15.75" x14ac:dyDescent="0.3">
      <c r="C207" s="92"/>
      <c r="D207" s="66" t="s">
        <v>73</v>
      </c>
      <c r="E207" s="69">
        <f>E206+E181</f>
        <v>44475806.339999996</v>
      </c>
      <c r="F207" s="69">
        <f>+F206+F181</f>
        <v>50170219.619999997</v>
      </c>
      <c r="G207" s="83"/>
    </row>
    <row r="208" spans="2:8" x14ac:dyDescent="0.25">
      <c r="B208" s="81"/>
      <c r="C208" s="83"/>
      <c r="G208" s="81"/>
    </row>
    <row r="209" spans="2:3" x14ac:dyDescent="0.25">
      <c r="B209" s="81"/>
      <c r="C209" s="83"/>
    </row>
    <row r="240" spans="2:8" x14ac:dyDescent="0.25">
      <c r="B240" s="96" t="s">
        <v>88</v>
      </c>
      <c r="D240" s="1" t="s">
        <v>109</v>
      </c>
      <c r="E240" s="1"/>
      <c r="F240" s="1"/>
      <c r="G240" s="81" t="s">
        <v>110</v>
      </c>
      <c r="H240" t="s">
        <v>6</v>
      </c>
    </row>
    <row r="241" spans="2:10" x14ac:dyDescent="0.25">
      <c r="D241" s="385" t="s">
        <v>111</v>
      </c>
      <c r="E241" s="385"/>
      <c r="F241" s="385"/>
      <c r="G241" s="81"/>
      <c r="H241" s="81" t="s">
        <v>164</v>
      </c>
      <c r="J241" s="81"/>
    </row>
    <row r="242" spans="2:10" x14ac:dyDescent="0.25">
      <c r="D242" s="385" t="s">
        <v>112</v>
      </c>
      <c r="E242" s="385"/>
      <c r="F242" s="385"/>
      <c r="G242" s="81"/>
      <c r="H242" s="81" t="s">
        <v>165</v>
      </c>
      <c r="J242" s="81"/>
    </row>
    <row r="243" spans="2:10" ht="9" customHeight="1" x14ac:dyDescent="0.25">
      <c r="D243" s="97"/>
      <c r="E243" s="97"/>
      <c r="H243" s="81"/>
      <c r="I243" s="81"/>
      <c r="J243" s="81"/>
    </row>
    <row r="244" spans="2:10" x14ac:dyDescent="0.25">
      <c r="B244" s="96" t="s">
        <v>89</v>
      </c>
      <c r="D244" s="81" t="s">
        <v>224</v>
      </c>
      <c r="H244" s="98"/>
      <c r="I244" s="98"/>
      <c r="J244" s="98"/>
    </row>
    <row r="246" spans="2:10" x14ac:dyDescent="0.25">
      <c r="D246" s="81"/>
    </row>
  </sheetData>
  <mergeCells count="28"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  <mergeCell ref="A60:B60"/>
    <mergeCell ref="A73:J73"/>
    <mergeCell ref="C178:F178"/>
    <mergeCell ref="E179:F179"/>
    <mergeCell ref="D241:F241"/>
    <mergeCell ref="D242:F242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B220" workbookViewId="0">
      <selection activeCell="Q206" sqref="Q206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57" t="s">
        <v>59</v>
      </c>
      <c r="I8" s="376" t="s">
        <v>185</v>
      </c>
      <c r="J8" s="377"/>
    </row>
    <row r="9" spans="1:10" ht="5.25" customHeight="1" x14ac:dyDescent="0.25"/>
    <row r="10" spans="1:10" x14ac:dyDescent="0.25">
      <c r="A10" s="378" t="s">
        <v>0</v>
      </c>
      <c r="B10" s="378"/>
      <c r="C10" s="378"/>
      <c r="D10" s="378"/>
      <c r="E10" s="378"/>
      <c r="F10" s="378"/>
      <c r="G10" s="378"/>
      <c r="H10" s="378"/>
      <c r="I10" s="378"/>
      <c r="J10" s="378"/>
    </row>
    <row r="11" spans="1:10" x14ac:dyDescent="0.25">
      <c r="A11" s="379" t="s">
        <v>60</v>
      </c>
      <c r="B11" s="379"/>
      <c r="C11" s="379"/>
      <c r="D11" s="379"/>
      <c r="E11" s="379"/>
      <c r="F11" s="379"/>
      <c r="G11" s="379"/>
      <c r="H11" s="379"/>
      <c r="I11" s="379"/>
      <c r="J11" s="379"/>
    </row>
    <row r="12" spans="1:10" x14ac:dyDescent="0.25">
      <c r="A12" s="380" t="s">
        <v>61</v>
      </c>
      <c r="B12" s="379"/>
      <c r="C12" s="379"/>
      <c r="D12" s="379"/>
      <c r="E12" s="379"/>
      <c r="F12" s="379"/>
      <c r="G12" s="379"/>
      <c r="H12" s="379"/>
      <c r="I12" s="379"/>
      <c r="J12" s="379"/>
    </row>
    <row r="13" spans="1:10" ht="4.5" customHeight="1" x14ac:dyDescent="0.25">
      <c r="A13" s="335"/>
      <c r="B13" s="335"/>
      <c r="C13" s="335"/>
      <c r="D13" s="335"/>
      <c r="E13" s="335"/>
      <c r="F13" s="335"/>
      <c r="G13" s="335"/>
      <c r="H13" s="335"/>
      <c r="I13" s="335"/>
      <c r="J13" s="335"/>
    </row>
    <row r="14" spans="1:10" ht="16.5" hidden="1" thickBot="1" x14ac:dyDescent="0.3">
      <c r="A14" s="381" t="s">
        <v>90</v>
      </c>
      <c r="B14" s="381"/>
      <c r="C14" s="381"/>
      <c r="D14" s="381"/>
      <c r="E14" s="381"/>
      <c r="F14" s="381"/>
      <c r="G14" s="381"/>
      <c r="H14" s="381"/>
      <c r="I14" s="381"/>
      <c r="J14" s="381"/>
    </row>
    <row r="15" spans="1:10" ht="30.75" hidden="1" customHeight="1" thickBot="1" x14ac:dyDescent="0.35">
      <c r="A15" s="60" t="s">
        <v>62</v>
      </c>
      <c r="B15" s="61" t="s">
        <v>77</v>
      </c>
      <c r="C15" s="387" t="s">
        <v>1</v>
      </c>
      <c r="D15" s="388"/>
      <c r="E15" s="387" t="s">
        <v>2</v>
      </c>
      <c r="F15" s="389"/>
      <c r="G15" s="387" t="s">
        <v>3</v>
      </c>
      <c r="H15" s="388"/>
      <c r="I15" s="387" t="s">
        <v>4</v>
      </c>
      <c r="J15" s="388"/>
    </row>
    <row r="16" spans="1:10" ht="15.75" hidden="1" x14ac:dyDescent="0.3">
      <c r="A16" s="99"/>
      <c r="B16" s="63"/>
      <c r="C16" s="75" t="s">
        <v>86</v>
      </c>
      <c r="D16" s="75" t="s">
        <v>87</v>
      </c>
      <c r="E16" s="75" t="s">
        <v>86</v>
      </c>
      <c r="F16" s="75" t="s">
        <v>87</v>
      </c>
      <c r="G16" s="75" t="s">
        <v>86</v>
      </c>
      <c r="H16" s="75" t="s">
        <v>87</v>
      </c>
      <c r="I16" s="75" t="s">
        <v>86</v>
      </c>
      <c r="J16" s="75" t="s">
        <v>87</v>
      </c>
    </row>
    <row r="17" spans="1:10" ht="15.75" hidden="1" x14ac:dyDescent="0.3">
      <c r="A17" s="100"/>
      <c r="B17" s="63" t="s">
        <v>66</v>
      </c>
      <c r="C17" s="65">
        <v>1764858.42</v>
      </c>
      <c r="D17" s="65">
        <v>1492317.42</v>
      </c>
      <c r="E17" s="65">
        <v>1764858.42</v>
      </c>
      <c r="F17" s="65">
        <v>1792563.63</v>
      </c>
      <c r="G17" s="65">
        <v>1764858.42</v>
      </c>
      <c r="H17" s="65">
        <v>1578007.92</v>
      </c>
      <c r="I17" s="65">
        <v>1764858.42</v>
      </c>
      <c r="J17" s="65">
        <v>1803793.55</v>
      </c>
    </row>
    <row r="18" spans="1:10" ht="15.75" hidden="1" x14ac:dyDescent="0.3">
      <c r="A18" s="86"/>
      <c r="B18" s="63"/>
      <c r="C18" s="87"/>
      <c r="D18" s="86"/>
      <c r="E18" s="101"/>
      <c r="F18" s="101"/>
      <c r="G18" s="86"/>
      <c r="H18" s="101"/>
      <c r="I18" s="86"/>
      <c r="J18" s="101"/>
    </row>
    <row r="19" spans="1:10" ht="15.75" hidden="1" x14ac:dyDescent="0.3">
      <c r="A19" s="86"/>
      <c r="B19" s="63" t="s">
        <v>82</v>
      </c>
      <c r="C19" s="65">
        <f t="shared" ref="C19:J19" si="0">+C27+C43</f>
        <v>2818474.9200000004</v>
      </c>
      <c r="D19" s="65">
        <f t="shared" si="0"/>
        <v>0</v>
      </c>
      <c r="E19" s="65">
        <f t="shared" si="0"/>
        <v>2818474.9200000004</v>
      </c>
      <c r="F19" s="65">
        <f t="shared" si="0"/>
        <v>67111.01999999999</v>
      </c>
      <c r="G19" s="65">
        <f t="shared" si="0"/>
        <v>2818474.9200000004</v>
      </c>
      <c r="H19" s="65">
        <f t="shared" si="0"/>
        <v>58543.64</v>
      </c>
      <c r="I19" s="65">
        <f t="shared" si="0"/>
        <v>2818474.9200000004</v>
      </c>
      <c r="J19" s="65">
        <f t="shared" si="0"/>
        <v>3743927.3</v>
      </c>
    </row>
    <row r="20" spans="1:10" hidden="1" x14ac:dyDescent="0.25">
      <c r="A20" s="102"/>
      <c r="B20" s="70" t="s">
        <v>25</v>
      </c>
      <c r="C20" s="76">
        <v>62500</v>
      </c>
      <c r="D20" s="76"/>
      <c r="E20" s="76">
        <v>62500</v>
      </c>
      <c r="F20" s="76">
        <v>56112.02</v>
      </c>
      <c r="G20" s="76">
        <v>62500</v>
      </c>
      <c r="H20" s="76"/>
      <c r="I20" s="76">
        <v>62500</v>
      </c>
      <c r="J20" s="76">
        <v>68083.009999999995</v>
      </c>
    </row>
    <row r="21" spans="1:10" hidden="1" x14ac:dyDescent="0.25">
      <c r="A21" s="102"/>
      <c r="B21" s="70" t="s">
        <v>26</v>
      </c>
      <c r="C21" s="76">
        <v>7500</v>
      </c>
      <c r="D21" s="76"/>
      <c r="E21" s="76">
        <v>7500</v>
      </c>
      <c r="F21" s="76">
        <v>10999</v>
      </c>
      <c r="G21" s="76">
        <v>7500</v>
      </c>
      <c r="H21" s="76">
        <v>11011</v>
      </c>
      <c r="I21" s="76">
        <v>7500</v>
      </c>
      <c r="J21" s="76">
        <v>10992</v>
      </c>
    </row>
    <row r="22" spans="1:10" hidden="1" x14ac:dyDescent="0.25">
      <c r="A22" s="102"/>
      <c r="B22" s="70" t="s">
        <v>27</v>
      </c>
      <c r="C22" s="76">
        <v>8133.97</v>
      </c>
      <c r="D22" s="76"/>
      <c r="E22" s="76">
        <v>8133.97</v>
      </c>
      <c r="F22" s="76"/>
      <c r="G22" s="76">
        <v>8133.97</v>
      </c>
      <c r="H22" s="76"/>
      <c r="I22" s="76">
        <v>8133.97</v>
      </c>
      <c r="J22" s="76">
        <v>4358</v>
      </c>
    </row>
    <row r="23" spans="1:10" hidden="1" x14ac:dyDescent="0.25">
      <c r="A23" s="102"/>
      <c r="B23" s="70" t="s">
        <v>28</v>
      </c>
      <c r="C23" s="76">
        <v>33333.33</v>
      </c>
      <c r="D23" s="76"/>
      <c r="E23" s="76">
        <v>33333.33</v>
      </c>
      <c r="F23" s="76"/>
      <c r="G23" s="76">
        <v>33333.33</v>
      </c>
      <c r="H23" s="76"/>
      <c r="I23" s="76">
        <v>33333.33</v>
      </c>
      <c r="J23" s="76">
        <v>45020</v>
      </c>
    </row>
    <row r="24" spans="1:10" hidden="1" x14ac:dyDescent="0.25">
      <c r="A24" s="102"/>
      <c r="B24" s="70" t="s">
        <v>32</v>
      </c>
      <c r="C24" s="76">
        <v>165141.75</v>
      </c>
      <c r="D24" s="76"/>
      <c r="E24" s="76">
        <v>165141.75</v>
      </c>
      <c r="F24" s="76"/>
      <c r="G24" s="76">
        <v>165141.75</v>
      </c>
      <c r="H24" s="76">
        <v>1000</v>
      </c>
      <c r="I24" s="76">
        <v>165141.75</v>
      </c>
      <c r="J24" s="76">
        <v>26842.86</v>
      </c>
    </row>
    <row r="25" spans="1:10" hidden="1" x14ac:dyDescent="0.25">
      <c r="A25" s="102"/>
      <c r="B25" s="70" t="s">
        <v>33</v>
      </c>
      <c r="C25" s="76">
        <v>40000</v>
      </c>
      <c r="D25" s="76"/>
      <c r="E25" s="76">
        <v>40000</v>
      </c>
      <c r="F25" s="76"/>
      <c r="G25" s="76">
        <v>40000</v>
      </c>
      <c r="H25" s="76"/>
      <c r="I25" s="76">
        <v>40000</v>
      </c>
      <c r="J25" s="76">
        <v>76240</v>
      </c>
    </row>
    <row r="26" spans="1:10" hidden="1" x14ac:dyDescent="0.25">
      <c r="A26" s="102"/>
      <c r="B26" s="70" t="s">
        <v>34</v>
      </c>
      <c r="C26" s="76">
        <v>26305.03</v>
      </c>
      <c r="D26" s="76"/>
      <c r="E26" s="76">
        <v>26305.03</v>
      </c>
      <c r="F26" s="76"/>
      <c r="G26" s="76">
        <v>26305.03</v>
      </c>
      <c r="H26" s="76">
        <v>46532.639999999999</v>
      </c>
      <c r="I26" s="76">
        <v>26305.03</v>
      </c>
      <c r="J26" s="76">
        <v>55063.68</v>
      </c>
    </row>
    <row r="27" spans="1:10" ht="16.5" hidden="1" thickBot="1" x14ac:dyDescent="0.35">
      <c r="A27" s="102"/>
      <c r="B27" s="103" t="s">
        <v>91</v>
      </c>
      <c r="C27" s="104">
        <f t="shared" ref="C27:J27" si="1">SUM(C20:C26)</f>
        <v>342914.07999999996</v>
      </c>
      <c r="D27" s="104">
        <f t="shared" si="1"/>
        <v>0</v>
      </c>
      <c r="E27" s="104">
        <f t="shared" si="1"/>
        <v>342914.07999999996</v>
      </c>
      <c r="F27" s="104">
        <f t="shared" si="1"/>
        <v>67111.01999999999</v>
      </c>
      <c r="G27" s="104">
        <f t="shared" si="1"/>
        <v>342914.07999999996</v>
      </c>
      <c r="H27" s="104">
        <f t="shared" si="1"/>
        <v>58543.64</v>
      </c>
      <c r="I27" s="104">
        <f t="shared" si="1"/>
        <v>342914.07999999996</v>
      </c>
      <c r="J27" s="104">
        <f t="shared" si="1"/>
        <v>286599.55</v>
      </c>
    </row>
    <row r="28" spans="1:10" ht="15.75" hidden="1" x14ac:dyDescent="0.3">
      <c r="A28" s="102"/>
      <c r="B28" s="105" t="s">
        <v>92</v>
      </c>
      <c r="C28" s="78"/>
      <c r="D28" s="78"/>
      <c r="E28" s="78"/>
      <c r="F28" s="78"/>
      <c r="G28" s="78"/>
      <c r="H28" s="78"/>
      <c r="I28" s="78"/>
      <c r="J28" s="78"/>
    </row>
    <row r="29" spans="1:10" hidden="1" x14ac:dyDescent="0.25">
      <c r="A29" s="102"/>
      <c r="B29" s="70" t="s">
        <v>35</v>
      </c>
      <c r="C29" s="76">
        <v>60936.45</v>
      </c>
      <c r="D29" s="76"/>
      <c r="E29" s="76">
        <v>60936.45</v>
      </c>
      <c r="F29" s="76"/>
      <c r="G29" s="76">
        <v>60936.45</v>
      </c>
      <c r="H29" s="76"/>
      <c r="I29" s="76">
        <v>60936.45</v>
      </c>
      <c r="J29" s="76">
        <v>202940.25</v>
      </c>
    </row>
    <row r="30" spans="1:10" hidden="1" x14ac:dyDescent="0.25">
      <c r="A30" s="102"/>
      <c r="B30" s="70" t="s">
        <v>36</v>
      </c>
      <c r="C30" s="76">
        <v>600</v>
      </c>
      <c r="D30" s="76"/>
      <c r="E30" s="76">
        <v>600</v>
      </c>
      <c r="F30" s="76"/>
      <c r="G30" s="76">
        <v>600</v>
      </c>
      <c r="H30" s="76"/>
      <c r="I30" s="76">
        <v>600</v>
      </c>
      <c r="J30" s="76"/>
    </row>
    <row r="31" spans="1:10" hidden="1" x14ac:dyDescent="0.25">
      <c r="A31" s="102"/>
      <c r="B31" s="70" t="s">
        <v>93</v>
      </c>
      <c r="C31" s="76">
        <v>945.42</v>
      </c>
      <c r="D31" s="76"/>
      <c r="E31" s="76">
        <v>945.42</v>
      </c>
      <c r="F31" s="76"/>
      <c r="G31" s="76">
        <v>945.42</v>
      </c>
      <c r="H31" s="76"/>
      <c r="I31" s="76">
        <v>945.42</v>
      </c>
      <c r="J31" s="76"/>
    </row>
    <row r="32" spans="1:10" hidden="1" x14ac:dyDescent="0.25">
      <c r="A32" s="102"/>
      <c r="B32" s="70" t="s">
        <v>37</v>
      </c>
      <c r="C32" s="76">
        <v>169652.57</v>
      </c>
      <c r="D32" s="76"/>
      <c r="E32" s="76">
        <v>169652.57</v>
      </c>
      <c r="F32" s="76"/>
      <c r="G32" s="76">
        <v>169652.57</v>
      </c>
      <c r="H32" s="76"/>
      <c r="I32" s="76">
        <v>169652.57</v>
      </c>
      <c r="J32" s="76">
        <v>178282.05</v>
      </c>
    </row>
    <row r="33" spans="1:10" hidden="1" x14ac:dyDescent="0.25">
      <c r="A33" s="102"/>
      <c r="B33" s="70" t="s">
        <v>38</v>
      </c>
      <c r="C33" s="76">
        <v>912</v>
      </c>
      <c r="D33" s="76"/>
      <c r="E33" s="76">
        <v>912</v>
      </c>
      <c r="F33" s="76"/>
      <c r="G33" s="76">
        <v>912</v>
      </c>
      <c r="H33" s="76"/>
      <c r="I33" s="76">
        <v>912</v>
      </c>
      <c r="J33" s="76"/>
    </row>
    <row r="34" spans="1:10" hidden="1" x14ac:dyDescent="0.25">
      <c r="A34" s="102"/>
      <c r="B34" s="70" t="s">
        <v>39</v>
      </c>
      <c r="C34" s="76">
        <v>427229.65</v>
      </c>
      <c r="D34" s="76"/>
      <c r="E34" s="76">
        <v>427229.65</v>
      </c>
      <c r="F34" s="76"/>
      <c r="G34" s="76">
        <v>427229.65</v>
      </c>
      <c r="H34" s="76"/>
      <c r="I34" s="76">
        <v>427229.65</v>
      </c>
      <c r="J34" s="76">
        <v>1425199.8</v>
      </c>
    </row>
    <row r="35" spans="1:10" hidden="1" x14ac:dyDescent="0.25">
      <c r="A35" s="102"/>
      <c r="B35" s="70" t="s">
        <v>40</v>
      </c>
      <c r="C35" s="76">
        <v>100</v>
      </c>
      <c r="D35" s="76"/>
      <c r="E35" s="76">
        <v>100</v>
      </c>
      <c r="F35" s="76"/>
      <c r="G35" s="76">
        <v>100</v>
      </c>
      <c r="H35" s="76"/>
      <c r="I35" s="76">
        <v>100</v>
      </c>
      <c r="J35" s="76"/>
    </row>
    <row r="36" spans="1:10" hidden="1" x14ac:dyDescent="0.25">
      <c r="A36" s="102"/>
      <c r="B36" s="70" t="s">
        <v>41</v>
      </c>
      <c r="C36" s="76">
        <v>13579.7</v>
      </c>
      <c r="D36" s="76"/>
      <c r="E36" s="76">
        <v>13579.7</v>
      </c>
      <c r="F36" s="76"/>
      <c r="G36" s="76">
        <v>13579.7</v>
      </c>
      <c r="H36" s="76"/>
      <c r="I36" s="76">
        <v>13579.7</v>
      </c>
      <c r="J36" s="76">
        <v>75162.240000000005</v>
      </c>
    </row>
    <row r="37" spans="1:10" hidden="1" x14ac:dyDescent="0.25">
      <c r="A37" s="102"/>
      <c r="B37" s="70" t="s">
        <v>43</v>
      </c>
      <c r="C37" s="76">
        <v>310</v>
      </c>
      <c r="D37" s="76"/>
      <c r="E37" s="76">
        <v>310</v>
      </c>
      <c r="F37" s="76"/>
      <c r="G37" s="76">
        <v>310</v>
      </c>
      <c r="H37" s="76"/>
      <c r="I37" s="76">
        <v>310</v>
      </c>
      <c r="J37" s="76"/>
    </row>
    <row r="38" spans="1:10" hidden="1" x14ac:dyDescent="0.25">
      <c r="A38" s="102"/>
      <c r="B38" s="70" t="s">
        <v>44</v>
      </c>
      <c r="C38" s="76">
        <v>10809.43</v>
      </c>
      <c r="D38" s="76"/>
      <c r="E38" s="76">
        <v>10809.43</v>
      </c>
      <c r="F38" s="76"/>
      <c r="G38" s="76">
        <v>10809.43</v>
      </c>
      <c r="H38" s="76"/>
      <c r="I38" s="76">
        <v>10809.43</v>
      </c>
      <c r="J38" s="76">
        <v>14528.6</v>
      </c>
    </row>
    <row r="39" spans="1:10" hidden="1" x14ac:dyDescent="0.25">
      <c r="A39" s="102"/>
      <c r="B39" s="70" t="s">
        <v>45</v>
      </c>
      <c r="C39" s="76">
        <v>1780006.32</v>
      </c>
      <c r="D39" s="76"/>
      <c r="E39" s="76">
        <v>1780006.32</v>
      </c>
      <c r="F39" s="76"/>
      <c r="G39" s="76">
        <v>1780006.32</v>
      </c>
      <c r="H39" s="76"/>
      <c r="I39" s="76">
        <v>1780006.32</v>
      </c>
      <c r="J39" s="76">
        <v>1545914.81</v>
      </c>
    </row>
    <row r="40" spans="1:10" hidden="1" x14ac:dyDescent="0.25">
      <c r="A40" s="102"/>
      <c r="B40" s="70" t="s">
        <v>46</v>
      </c>
      <c r="C40" s="76">
        <v>2208.6999999999998</v>
      </c>
      <c r="D40" s="76"/>
      <c r="E40" s="76">
        <v>2208.6999999999998</v>
      </c>
      <c r="F40" s="76"/>
      <c r="G40" s="76">
        <v>2208.6999999999998</v>
      </c>
      <c r="H40" s="76"/>
      <c r="I40" s="76">
        <v>2208.6999999999998</v>
      </c>
      <c r="J40" s="76">
        <v>15300</v>
      </c>
    </row>
    <row r="41" spans="1:10" hidden="1" x14ac:dyDescent="0.25">
      <c r="A41" s="102"/>
      <c r="B41" s="70" t="s">
        <v>47</v>
      </c>
      <c r="C41" s="76">
        <v>8105.1</v>
      </c>
      <c r="D41" s="76"/>
      <c r="E41" s="76">
        <v>8105.1</v>
      </c>
      <c r="F41" s="76"/>
      <c r="G41" s="76">
        <v>8105.1</v>
      </c>
      <c r="H41" s="76"/>
      <c r="I41" s="76">
        <v>8105.1</v>
      </c>
      <c r="J41" s="76"/>
    </row>
    <row r="42" spans="1:10" hidden="1" x14ac:dyDescent="0.25">
      <c r="A42" s="102"/>
      <c r="B42" s="70" t="s">
        <v>48</v>
      </c>
      <c r="C42" s="76">
        <v>165.5</v>
      </c>
      <c r="D42" s="76"/>
      <c r="E42" s="76">
        <v>165.5</v>
      </c>
      <c r="F42" s="76"/>
      <c r="G42" s="76">
        <v>165.5</v>
      </c>
      <c r="H42" s="76"/>
      <c r="I42" s="76">
        <v>165.5</v>
      </c>
      <c r="J42" s="76"/>
    </row>
    <row r="43" spans="1:10" ht="16.5" hidden="1" thickBot="1" x14ac:dyDescent="0.35">
      <c r="A43" s="102"/>
      <c r="B43" s="73" t="s">
        <v>50</v>
      </c>
      <c r="C43" s="104">
        <f t="shared" ref="C43:J43" si="2">SUM(C29:C42)</f>
        <v>2475560.8400000003</v>
      </c>
      <c r="D43" s="104">
        <f t="shared" si="2"/>
        <v>0</v>
      </c>
      <c r="E43" s="104">
        <f t="shared" si="2"/>
        <v>2475560.8400000003</v>
      </c>
      <c r="F43" s="104">
        <f t="shared" si="2"/>
        <v>0</v>
      </c>
      <c r="G43" s="104">
        <f t="shared" si="2"/>
        <v>2475560.8400000003</v>
      </c>
      <c r="H43" s="104">
        <f t="shared" si="2"/>
        <v>0</v>
      </c>
      <c r="I43" s="104">
        <f t="shared" si="2"/>
        <v>2475560.8400000003</v>
      </c>
      <c r="J43" s="104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81" t="s">
        <v>94</v>
      </c>
      <c r="B46" s="381"/>
      <c r="C46" s="381"/>
      <c r="D46" s="381"/>
      <c r="E46" s="381"/>
      <c r="F46" s="381"/>
      <c r="G46" s="381"/>
      <c r="H46" s="381"/>
      <c r="I46" s="381"/>
      <c r="J46" s="381"/>
    </row>
    <row r="47" spans="1:10" ht="28.5" hidden="1" customHeight="1" x14ac:dyDescent="0.25">
      <c r="A47" s="106" t="s">
        <v>62</v>
      </c>
      <c r="B47" s="107" t="s">
        <v>95</v>
      </c>
      <c r="C47" s="369" t="s">
        <v>96</v>
      </c>
      <c r="D47" s="395"/>
      <c r="E47" s="369" t="s">
        <v>97</v>
      </c>
      <c r="F47" s="396"/>
      <c r="G47" s="338" t="s">
        <v>98</v>
      </c>
      <c r="H47" s="341"/>
      <c r="I47" s="341"/>
      <c r="J47" s="341"/>
    </row>
    <row r="48" spans="1:10" hidden="1" x14ac:dyDescent="0.25">
      <c r="A48" s="342"/>
      <c r="B48" s="108" t="s">
        <v>99</v>
      </c>
      <c r="C48" s="342" t="s">
        <v>100</v>
      </c>
      <c r="D48" s="342" t="s">
        <v>101</v>
      </c>
      <c r="E48" s="342" t="s">
        <v>100</v>
      </c>
      <c r="F48" s="342" t="s">
        <v>101</v>
      </c>
      <c r="G48" s="342" t="s">
        <v>100</v>
      </c>
      <c r="H48" s="342" t="s">
        <v>101</v>
      </c>
      <c r="I48" s="342"/>
      <c r="J48" s="342"/>
    </row>
    <row r="49" spans="1:10" hidden="1" x14ac:dyDescent="0.25">
      <c r="A49" s="109"/>
      <c r="B49" s="109"/>
      <c r="C49" s="109"/>
      <c r="D49" s="109"/>
      <c r="E49" s="109"/>
      <c r="F49" s="109"/>
      <c r="G49" s="109"/>
      <c r="H49" s="109"/>
      <c r="I49" s="109"/>
      <c r="J49" s="109"/>
    </row>
    <row r="50" spans="1:10" hidden="1" x14ac:dyDescent="0.25">
      <c r="A50" s="109"/>
      <c r="B50" s="109"/>
      <c r="C50" s="109"/>
      <c r="D50" s="109"/>
      <c r="E50" s="109"/>
      <c r="F50" s="109"/>
      <c r="G50" s="109"/>
      <c r="H50" s="109"/>
      <c r="I50" s="109"/>
      <c r="J50" s="109"/>
    </row>
    <row r="51" spans="1:10" hidden="1" x14ac:dyDescent="0.25">
      <c r="A51" s="109"/>
      <c r="B51" s="108" t="s">
        <v>102</v>
      </c>
      <c r="C51" s="109"/>
      <c r="D51" s="109"/>
      <c r="E51" s="109"/>
      <c r="F51" s="109"/>
      <c r="G51" s="109"/>
      <c r="H51" s="109"/>
      <c r="I51" s="109"/>
      <c r="J51" s="109"/>
    </row>
    <row r="52" spans="1:10" hidden="1" x14ac:dyDescent="0.25">
      <c r="A52" s="109"/>
      <c r="B52" s="109" t="s">
        <v>103</v>
      </c>
      <c r="C52" s="109"/>
      <c r="D52" s="109"/>
      <c r="E52" s="109"/>
      <c r="F52" s="109"/>
      <c r="G52" s="109"/>
      <c r="H52" s="109"/>
      <c r="I52" s="109"/>
      <c r="J52" s="109"/>
    </row>
    <row r="53" spans="1:10" hidden="1" x14ac:dyDescent="0.25">
      <c r="A53" s="109"/>
      <c r="B53" s="109"/>
      <c r="C53" s="109"/>
      <c r="D53" s="109"/>
      <c r="E53" s="109"/>
      <c r="F53" s="109"/>
      <c r="G53" s="109"/>
      <c r="H53" s="109"/>
      <c r="I53" s="109"/>
      <c r="J53" s="109"/>
    </row>
    <row r="54" spans="1:10" hidden="1" x14ac:dyDescent="0.25">
      <c r="A54" s="109"/>
      <c r="B54" s="109"/>
      <c r="C54" s="109"/>
      <c r="D54" s="109"/>
      <c r="E54" s="109"/>
      <c r="F54" s="109"/>
      <c r="G54" s="109"/>
      <c r="H54" s="109"/>
      <c r="I54" s="109"/>
      <c r="J54" s="109"/>
    </row>
    <row r="55" spans="1:10" hidden="1" x14ac:dyDescent="0.25">
      <c r="A55" s="109"/>
      <c r="B55" s="109"/>
      <c r="C55" s="109"/>
      <c r="D55" s="109"/>
      <c r="E55" s="109"/>
      <c r="F55" s="109"/>
      <c r="G55" s="109"/>
      <c r="H55" s="109"/>
      <c r="I55" s="109"/>
      <c r="J55" s="109"/>
    </row>
    <row r="56" spans="1:10" hidden="1" x14ac:dyDescent="0.25">
      <c r="A56" s="109"/>
      <c r="B56" s="109"/>
      <c r="C56" s="109"/>
      <c r="D56" s="109"/>
      <c r="E56" s="109"/>
      <c r="F56" s="109"/>
      <c r="G56" s="109"/>
      <c r="H56" s="109"/>
      <c r="I56" s="109"/>
      <c r="J56" s="109"/>
    </row>
    <row r="57" spans="1:10" hidden="1" x14ac:dyDescent="0.25">
      <c r="A57" s="109"/>
      <c r="B57" s="109"/>
      <c r="C57" s="109"/>
      <c r="D57" s="109"/>
      <c r="E57" s="109"/>
      <c r="F57" s="109"/>
      <c r="G57" s="109"/>
      <c r="H57" s="109"/>
      <c r="I57" s="109"/>
      <c r="J57" s="109"/>
    </row>
    <row r="58" spans="1:10" hidden="1" x14ac:dyDescent="0.25">
      <c r="A58" s="109"/>
      <c r="B58" s="109"/>
      <c r="C58" s="109"/>
      <c r="D58" s="109"/>
      <c r="E58" s="109"/>
      <c r="F58" s="109"/>
      <c r="G58" s="109"/>
      <c r="H58" s="109"/>
      <c r="I58" s="109"/>
      <c r="J58" s="109"/>
    </row>
    <row r="59" spans="1:10" hidden="1" x14ac:dyDescent="0.25">
      <c r="A59" s="109"/>
      <c r="B59" s="109"/>
      <c r="C59" s="109"/>
      <c r="D59" s="109"/>
      <c r="E59" s="109"/>
      <c r="F59" s="109"/>
      <c r="G59" s="109"/>
      <c r="H59" s="109"/>
      <c r="I59" s="109"/>
      <c r="J59" s="109"/>
    </row>
    <row r="60" spans="1:10" hidden="1" x14ac:dyDescent="0.25">
      <c r="A60" s="391" t="s">
        <v>104</v>
      </c>
      <c r="B60" s="391"/>
      <c r="C60" s="109"/>
      <c r="D60" s="109"/>
      <c r="E60" s="109"/>
      <c r="F60" s="109"/>
      <c r="G60" s="109"/>
      <c r="H60" s="109"/>
      <c r="I60" s="109"/>
      <c r="J60" s="109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81" t="s">
        <v>105</v>
      </c>
      <c r="B73" s="381"/>
      <c r="C73" s="381"/>
      <c r="D73" s="381"/>
      <c r="E73" s="381"/>
      <c r="F73" s="381"/>
      <c r="G73" s="381"/>
      <c r="H73" s="381"/>
      <c r="I73" s="381"/>
      <c r="J73" s="381"/>
    </row>
    <row r="74" spans="1:10" ht="16.5" hidden="1" customHeight="1" thickBot="1" x14ac:dyDescent="0.35">
      <c r="A74" s="60" t="s">
        <v>62</v>
      </c>
      <c r="B74" s="61" t="s">
        <v>77</v>
      </c>
      <c r="C74" s="387" t="s">
        <v>56</v>
      </c>
      <c r="D74" s="388"/>
      <c r="E74" s="387" t="s">
        <v>74</v>
      </c>
      <c r="F74" s="389"/>
      <c r="G74" s="387" t="s">
        <v>75</v>
      </c>
      <c r="H74" s="388"/>
      <c r="I74" s="387" t="s">
        <v>76</v>
      </c>
      <c r="J74" s="388"/>
    </row>
    <row r="75" spans="1:10" ht="15.75" hidden="1" x14ac:dyDescent="0.3">
      <c r="A75" s="99"/>
      <c r="B75" s="63"/>
      <c r="C75" s="75" t="s">
        <v>86</v>
      </c>
      <c r="D75" s="75" t="s">
        <v>87</v>
      </c>
      <c r="E75" s="75" t="s">
        <v>86</v>
      </c>
      <c r="F75" s="75" t="s">
        <v>87</v>
      </c>
      <c r="G75" s="75" t="s">
        <v>86</v>
      </c>
      <c r="H75" s="75" t="s">
        <v>87</v>
      </c>
      <c r="I75" s="75" t="s">
        <v>86</v>
      </c>
      <c r="J75" s="75" t="s">
        <v>87</v>
      </c>
    </row>
    <row r="76" spans="1:10" ht="15.75" hidden="1" x14ac:dyDescent="0.3">
      <c r="A76" s="100"/>
      <c r="B76" s="63" t="s">
        <v>66</v>
      </c>
      <c r="C76" s="65">
        <v>1764858.42</v>
      </c>
      <c r="D76" s="65">
        <v>2281196.17</v>
      </c>
      <c r="E76" s="65">
        <v>1764858.42</v>
      </c>
      <c r="F76" s="65">
        <v>1896496.89</v>
      </c>
      <c r="G76" s="65"/>
      <c r="H76" s="65"/>
      <c r="I76" s="65"/>
      <c r="J76" s="65"/>
    </row>
    <row r="77" spans="1:10" ht="15.75" hidden="1" x14ac:dyDescent="0.3">
      <c r="A77" s="86"/>
      <c r="B77" s="63"/>
      <c r="C77" s="86"/>
      <c r="D77" s="86"/>
      <c r="E77" s="86"/>
      <c r="F77" s="101"/>
      <c r="G77" s="101"/>
      <c r="H77" s="101"/>
      <c r="I77" s="101"/>
      <c r="J77" s="101"/>
    </row>
    <row r="78" spans="1:10" ht="15.75" hidden="1" x14ac:dyDescent="0.3">
      <c r="A78" s="86"/>
      <c r="B78" s="63" t="s">
        <v>82</v>
      </c>
      <c r="C78" s="65">
        <f t="shared" ref="C78:J78" si="3">+C86+C102</f>
        <v>2818474.9200000004</v>
      </c>
      <c r="D78" s="65">
        <f t="shared" si="3"/>
        <v>3820610.29</v>
      </c>
      <c r="E78" s="65">
        <f t="shared" si="3"/>
        <v>2818474.9200000004</v>
      </c>
      <c r="F78" s="65">
        <f t="shared" si="3"/>
        <v>2361172.1800000002</v>
      </c>
      <c r="G78" s="65">
        <f t="shared" si="3"/>
        <v>0</v>
      </c>
      <c r="H78" s="65">
        <f t="shared" si="3"/>
        <v>0</v>
      </c>
      <c r="I78" s="65">
        <f t="shared" si="3"/>
        <v>0</v>
      </c>
      <c r="J78" s="65">
        <f t="shared" si="3"/>
        <v>0</v>
      </c>
    </row>
    <row r="79" spans="1:10" hidden="1" x14ac:dyDescent="0.25">
      <c r="A79" s="102"/>
      <c r="B79" s="70" t="s">
        <v>25</v>
      </c>
      <c r="C79" s="76">
        <v>62500</v>
      </c>
      <c r="D79" s="76">
        <v>138609.60999999999</v>
      </c>
      <c r="E79" s="76">
        <v>62500</v>
      </c>
      <c r="F79" s="76"/>
      <c r="G79" s="76"/>
      <c r="H79" s="76"/>
      <c r="I79" s="76"/>
      <c r="J79" s="76"/>
    </row>
    <row r="80" spans="1:10" hidden="1" x14ac:dyDescent="0.25">
      <c r="A80" s="102"/>
      <c r="B80" s="70" t="s">
        <v>26</v>
      </c>
      <c r="C80" s="76">
        <v>7500</v>
      </c>
      <c r="D80" s="76">
        <v>9818.25</v>
      </c>
      <c r="E80" s="76">
        <v>7500</v>
      </c>
      <c r="F80" s="76">
        <v>9560.36</v>
      </c>
      <c r="G80" s="76"/>
      <c r="H80" s="76"/>
      <c r="I80" s="76"/>
      <c r="J80" s="76"/>
    </row>
    <row r="81" spans="1:10" hidden="1" x14ac:dyDescent="0.25">
      <c r="A81" s="102"/>
      <c r="B81" s="70" t="s">
        <v>27</v>
      </c>
      <c r="C81" s="76">
        <v>8133.97</v>
      </c>
      <c r="D81" s="76"/>
      <c r="E81" s="76">
        <v>8133.97</v>
      </c>
      <c r="F81" s="76">
        <v>39787</v>
      </c>
      <c r="G81" s="76"/>
      <c r="H81" s="76"/>
      <c r="I81" s="76"/>
      <c r="J81" s="76"/>
    </row>
    <row r="82" spans="1:10" hidden="1" x14ac:dyDescent="0.25">
      <c r="A82" s="102"/>
      <c r="B82" s="70" t="s">
        <v>28</v>
      </c>
      <c r="C82" s="76">
        <v>33333.33</v>
      </c>
      <c r="D82" s="76">
        <v>19161.8</v>
      </c>
      <c r="E82" s="76">
        <v>33333.33</v>
      </c>
      <c r="F82" s="76"/>
      <c r="G82" s="76"/>
      <c r="H82" s="76"/>
      <c r="I82" s="76"/>
      <c r="J82" s="76"/>
    </row>
    <row r="83" spans="1:10" hidden="1" x14ac:dyDescent="0.25">
      <c r="A83" s="102"/>
      <c r="B83" s="70" t="s">
        <v>32</v>
      </c>
      <c r="C83" s="76">
        <v>165141.75</v>
      </c>
      <c r="D83" s="76">
        <v>4057.14</v>
      </c>
      <c r="E83" s="76">
        <v>165141.75</v>
      </c>
      <c r="F83" s="76">
        <v>184282.78</v>
      </c>
      <c r="G83" s="76"/>
      <c r="H83" s="76"/>
      <c r="I83" s="76"/>
      <c r="J83" s="76"/>
    </row>
    <row r="84" spans="1:10" hidden="1" x14ac:dyDescent="0.25">
      <c r="A84" s="102"/>
      <c r="B84" s="70" t="s">
        <v>33</v>
      </c>
      <c r="C84" s="76">
        <v>40000</v>
      </c>
      <c r="D84" s="76">
        <v>38120</v>
      </c>
      <c r="E84" s="76">
        <v>40000</v>
      </c>
      <c r="F84" s="76">
        <v>38120</v>
      </c>
      <c r="G84" s="76"/>
      <c r="H84" s="76"/>
      <c r="I84" s="76"/>
      <c r="J84" s="76"/>
    </row>
    <row r="85" spans="1:10" hidden="1" x14ac:dyDescent="0.25">
      <c r="A85" s="102"/>
      <c r="B85" s="70" t="s">
        <v>34</v>
      </c>
      <c r="C85" s="76">
        <v>26305.03</v>
      </c>
      <c r="D85" s="76">
        <v>48548.639999999999</v>
      </c>
      <c r="E85" s="76">
        <v>26305.03</v>
      </c>
      <c r="F85" s="76">
        <v>44604</v>
      </c>
      <c r="G85" s="76"/>
      <c r="H85" s="76"/>
      <c r="I85" s="76"/>
      <c r="J85" s="76"/>
    </row>
    <row r="86" spans="1:10" ht="16.5" hidden="1" thickBot="1" x14ac:dyDescent="0.35">
      <c r="A86" s="102"/>
      <c r="B86" s="103" t="s">
        <v>91</v>
      </c>
      <c r="C86" s="104">
        <f t="shared" ref="C86:J86" si="4">SUM(C79:C85)</f>
        <v>342914.07999999996</v>
      </c>
      <c r="D86" s="104">
        <f t="shared" si="4"/>
        <v>258315.44</v>
      </c>
      <c r="E86" s="104">
        <f t="shared" si="4"/>
        <v>342914.07999999996</v>
      </c>
      <c r="F86" s="104">
        <f t="shared" si="4"/>
        <v>316354.14</v>
      </c>
      <c r="G86" s="104">
        <f t="shared" si="4"/>
        <v>0</v>
      </c>
      <c r="H86" s="104">
        <f t="shared" si="4"/>
        <v>0</v>
      </c>
      <c r="I86" s="104">
        <f t="shared" si="4"/>
        <v>0</v>
      </c>
      <c r="J86" s="104">
        <f t="shared" si="4"/>
        <v>0</v>
      </c>
    </row>
    <row r="87" spans="1:10" ht="15.75" hidden="1" x14ac:dyDescent="0.3">
      <c r="A87" s="102"/>
      <c r="B87" s="105" t="s">
        <v>92</v>
      </c>
      <c r="C87" s="78"/>
      <c r="D87" s="78"/>
      <c r="E87" s="78"/>
      <c r="F87" s="78"/>
      <c r="G87" s="78"/>
      <c r="H87" s="78"/>
      <c r="I87" s="78"/>
      <c r="J87" s="78"/>
    </row>
    <row r="88" spans="1:10" hidden="1" x14ac:dyDescent="0.25">
      <c r="A88" s="102"/>
      <c r="B88" s="70" t="s">
        <v>35</v>
      </c>
      <c r="C88" s="76">
        <v>60936.45</v>
      </c>
      <c r="D88" s="76">
        <v>1023</v>
      </c>
      <c r="E88" s="76">
        <v>60936.45</v>
      </c>
      <c r="F88" s="76">
        <v>58023.7</v>
      </c>
      <c r="G88" s="76"/>
      <c r="H88" s="76"/>
      <c r="I88" s="76"/>
      <c r="J88" s="76"/>
    </row>
    <row r="89" spans="1:10" hidden="1" x14ac:dyDescent="0.25">
      <c r="A89" s="102"/>
      <c r="B89" s="70" t="s">
        <v>36</v>
      </c>
      <c r="C89" s="76">
        <v>600</v>
      </c>
      <c r="D89" s="76"/>
      <c r="E89" s="76">
        <v>600</v>
      </c>
      <c r="F89" s="76"/>
      <c r="G89" s="76"/>
      <c r="H89" s="76"/>
      <c r="I89" s="76"/>
      <c r="J89" s="76"/>
    </row>
    <row r="90" spans="1:10" hidden="1" x14ac:dyDescent="0.25">
      <c r="A90" s="102"/>
      <c r="B90" s="70" t="s">
        <v>93</v>
      </c>
      <c r="C90" s="76">
        <v>945.42</v>
      </c>
      <c r="D90" s="76"/>
      <c r="E90" s="76">
        <v>945.42</v>
      </c>
      <c r="F90" s="76"/>
      <c r="G90" s="76"/>
      <c r="H90" s="76"/>
      <c r="I90" s="76"/>
      <c r="J90" s="76"/>
    </row>
    <row r="91" spans="1:10" hidden="1" x14ac:dyDescent="0.25">
      <c r="A91" s="102"/>
      <c r="B91" s="70" t="s">
        <v>37</v>
      </c>
      <c r="C91" s="76">
        <v>169652.57</v>
      </c>
      <c r="D91" s="76">
        <v>181188.84</v>
      </c>
      <c r="E91" s="76">
        <v>169652.57</v>
      </c>
      <c r="F91" s="76">
        <v>66957.58</v>
      </c>
      <c r="G91" s="76"/>
      <c r="H91" s="76"/>
      <c r="I91" s="76"/>
      <c r="J91" s="76"/>
    </row>
    <row r="92" spans="1:10" hidden="1" x14ac:dyDescent="0.25">
      <c r="A92" s="102"/>
      <c r="B92" s="70" t="s">
        <v>38</v>
      </c>
      <c r="C92" s="76">
        <v>912</v>
      </c>
      <c r="D92" s="76"/>
      <c r="E92" s="76">
        <v>912</v>
      </c>
      <c r="F92" s="76"/>
      <c r="G92" s="76"/>
      <c r="H92" s="76"/>
      <c r="I92" s="76"/>
      <c r="J92" s="76"/>
    </row>
    <row r="93" spans="1:10" hidden="1" x14ac:dyDescent="0.25">
      <c r="A93" s="102"/>
      <c r="B93" s="70" t="s">
        <v>39</v>
      </c>
      <c r="C93" s="76">
        <v>427229.65</v>
      </c>
      <c r="D93" s="76">
        <v>535053.32999999996</v>
      </c>
      <c r="E93" s="76">
        <v>427229.65</v>
      </c>
      <c r="F93" s="76">
        <v>261536.69</v>
      </c>
      <c r="G93" s="76"/>
      <c r="H93" s="76"/>
      <c r="I93" s="76"/>
      <c r="J93" s="76"/>
    </row>
    <row r="94" spans="1:10" hidden="1" x14ac:dyDescent="0.25">
      <c r="A94" s="102"/>
      <c r="B94" s="70" t="s">
        <v>40</v>
      </c>
      <c r="C94" s="76">
        <v>100</v>
      </c>
      <c r="D94" s="76"/>
      <c r="E94" s="76">
        <v>100</v>
      </c>
      <c r="F94" s="76"/>
      <c r="G94" s="76"/>
      <c r="H94" s="76"/>
      <c r="I94" s="76"/>
      <c r="J94" s="76"/>
    </row>
    <row r="95" spans="1:10" hidden="1" x14ac:dyDescent="0.25">
      <c r="A95" s="102"/>
      <c r="B95" s="70" t="s">
        <v>41</v>
      </c>
      <c r="C95" s="76">
        <v>13579.7</v>
      </c>
      <c r="D95" s="76">
        <v>6224.76</v>
      </c>
      <c r="E95" s="76">
        <v>13579.7</v>
      </c>
      <c r="F95" s="76">
        <v>6630</v>
      </c>
      <c r="G95" s="76"/>
      <c r="H95" s="76"/>
      <c r="I95" s="76"/>
      <c r="J95" s="76"/>
    </row>
    <row r="96" spans="1:10" hidden="1" x14ac:dyDescent="0.25">
      <c r="A96" s="102"/>
      <c r="B96" s="70" t="s">
        <v>43</v>
      </c>
      <c r="C96" s="76">
        <v>310</v>
      </c>
      <c r="D96" s="76">
        <v>3610</v>
      </c>
      <c r="E96" s="76">
        <v>310</v>
      </c>
      <c r="F96" s="76"/>
      <c r="G96" s="76"/>
      <c r="H96" s="76"/>
      <c r="I96" s="76"/>
      <c r="J96" s="76"/>
    </row>
    <row r="97" spans="1:10" hidden="1" x14ac:dyDescent="0.25">
      <c r="A97" s="102"/>
      <c r="B97" s="70" t="s">
        <v>44</v>
      </c>
      <c r="C97" s="76">
        <v>10809.43</v>
      </c>
      <c r="D97" s="76">
        <v>39404.76</v>
      </c>
      <c r="E97" s="76">
        <v>10809.43</v>
      </c>
      <c r="F97" s="76">
        <v>23463</v>
      </c>
      <c r="G97" s="76"/>
      <c r="H97" s="76"/>
      <c r="I97" s="76"/>
      <c r="J97" s="76"/>
    </row>
    <row r="98" spans="1:10" hidden="1" x14ac:dyDescent="0.25">
      <c r="A98" s="102"/>
      <c r="B98" s="70" t="s">
        <v>45</v>
      </c>
      <c r="C98" s="76">
        <v>1780006.32</v>
      </c>
      <c r="D98" s="76">
        <v>2752150.16</v>
      </c>
      <c r="E98" s="76">
        <v>1780006.32</v>
      </c>
      <c r="F98" s="76">
        <v>1617110.07</v>
      </c>
      <c r="G98" s="76"/>
      <c r="H98" s="76"/>
      <c r="I98" s="76"/>
      <c r="J98" s="76"/>
    </row>
    <row r="99" spans="1:10" hidden="1" x14ac:dyDescent="0.25">
      <c r="A99" s="102"/>
      <c r="B99" s="70" t="s">
        <v>46</v>
      </c>
      <c r="C99" s="76">
        <v>2208.6999999999998</v>
      </c>
      <c r="D99" s="76"/>
      <c r="E99" s="76">
        <v>2208.6999999999998</v>
      </c>
      <c r="F99" s="76">
        <v>11097</v>
      </c>
      <c r="G99" s="76"/>
      <c r="H99" s="76"/>
      <c r="I99" s="76"/>
      <c r="J99" s="76"/>
    </row>
    <row r="100" spans="1:10" hidden="1" x14ac:dyDescent="0.25">
      <c r="A100" s="102"/>
      <c r="B100" s="70" t="s">
        <v>47</v>
      </c>
      <c r="C100" s="76">
        <v>8105.1</v>
      </c>
      <c r="D100" s="76">
        <v>43640</v>
      </c>
      <c r="E100" s="76">
        <v>8105.1</v>
      </c>
      <c r="F100" s="76"/>
      <c r="G100" s="76"/>
      <c r="H100" s="76"/>
      <c r="I100" s="76"/>
      <c r="J100" s="76"/>
    </row>
    <row r="101" spans="1:10" hidden="1" x14ac:dyDescent="0.25">
      <c r="A101" s="102"/>
      <c r="B101" s="70" t="s">
        <v>48</v>
      </c>
      <c r="C101" s="76">
        <v>165.5</v>
      </c>
      <c r="D101" s="76"/>
      <c r="E101" s="76">
        <v>165.5</v>
      </c>
      <c r="F101" s="76"/>
      <c r="G101" s="76"/>
      <c r="H101" s="76"/>
      <c r="I101" s="76"/>
      <c r="J101" s="76"/>
    </row>
    <row r="102" spans="1:10" ht="16.5" hidden="1" thickBot="1" x14ac:dyDescent="0.35">
      <c r="A102" s="102"/>
      <c r="B102" s="73" t="s">
        <v>50</v>
      </c>
      <c r="C102" s="104">
        <f t="shared" ref="C102:J102" si="5">SUM(C88:C101)</f>
        <v>2475560.8400000003</v>
      </c>
      <c r="D102" s="104">
        <f t="shared" si="5"/>
        <v>3562294.85</v>
      </c>
      <c r="E102" s="104">
        <f t="shared" si="5"/>
        <v>2475560.8400000003</v>
      </c>
      <c r="F102" s="104">
        <f t="shared" si="5"/>
        <v>2044818.04</v>
      </c>
      <c r="G102" s="104">
        <f t="shared" si="5"/>
        <v>0</v>
      </c>
      <c r="H102" s="104">
        <f t="shared" si="5"/>
        <v>0</v>
      </c>
      <c r="I102" s="104">
        <f t="shared" si="5"/>
        <v>0</v>
      </c>
      <c r="J102" s="104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81" t="s">
        <v>106</v>
      </c>
      <c r="B123" s="381"/>
      <c r="C123" s="381"/>
      <c r="D123" s="381"/>
      <c r="E123" s="381"/>
      <c r="F123" s="381"/>
      <c r="G123" s="381"/>
      <c r="H123" s="381"/>
      <c r="I123" s="381"/>
      <c r="J123" s="381"/>
    </row>
    <row r="124" spans="1:10" ht="16.5" hidden="1" customHeight="1" thickBot="1" x14ac:dyDescent="0.35">
      <c r="A124" s="60" t="s">
        <v>62</v>
      </c>
      <c r="B124" s="61" t="s">
        <v>77</v>
      </c>
      <c r="C124" s="387" t="s">
        <v>78</v>
      </c>
      <c r="D124" s="388"/>
      <c r="E124" s="387" t="s">
        <v>79</v>
      </c>
      <c r="F124" s="389"/>
      <c r="G124" s="387" t="s">
        <v>80</v>
      </c>
      <c r="H124" s="388"/>
      <c r="I124" s="387" t="s">
        <v>81</v>
      </c>
      <c r="J124" s="388"/>
    </row>
    <row r="125" spans="1:10" ht="15.75" hidden="1" x14ac:dyDescent="0.3">
      <c r="A125" s="99"/>
      <c r="B125" s="63"/>
      <c r="C125" s="75" t="s">
        <v>86</v>
      </c>
      <c r="D125" s="75" t="s">
        <v>87</v>
      </c>
      <c r="E125" s="75" t="s">
        <v>86</v>
      </c>
      <c r="F125" s="75" t="s">
        <v>87</v>
      </c>
      <c r="G125" s="75" t="s">
        <v>86</v>
      </c>
      <c r="H125" s="75" t="s">
        <v>87</v>
      </c>
      <c r="I125" s="75" t="s">
        <v>86</v>
      </c>
      <c r="J125" s="75" t="s">
        <v>87</v>
      </c>
    </row>
    <row r="126" spans="1:10" ht="15.75" hidden="1" x14ac:dyDescent="0.3">
      <c r="A126" s="100"/>
      <c r="B126" s="63" t="s">
        <v>66</v>
      </c>
      <c r="C126" s="65"/>
      <c r="D126" s="65"/>
      <c r="E126" s="65"/>
      <c r="F126" s="65"/>
      <c r="G126" s="65"/>
      <c r="H126" s="65"/>
      <c r="I126" s="65"/>
      <c r="J126" s="65"/>
    </row>
    <row r="127" spans="1:10" ht="15.75" hidden="1" x14ac:dyDescent="0.3">
      <c r="A127" s="86"/>
      <c r="B127" s="63"/>
      <c r="C127" s="101"/>
      <c r="D127" s="87"/>
      <c r="E127" s="101"/>
      <c r="F127" s="101"/>
      <c r="G127" s="101"/>
      <c r="H127" s="101"/>
      <c r="I127" s="101"/>
      <c r="J127" s="101"/>
    </row>
    <row r="128" spans="1:10" ht="15.75" hidden="1" x14ac:dyDescent="0.3">
      <c r="A128" s="86"/>
      <c r="B128" s="63" t="s">
        <v>82</v>
      </c>
      <c r="C128" s="65">
        <f t="shared" ref="C128:J128" si="6">+C136+C152</f>
        <v>0</v>
      </c>
      <c r="D128" s="65">
        <f t="shared" si="6"/>
        <v>0</v>
      </c>
      <c r="E128" s="65">
        <f t="shared" si="6"/>
        <v>0</v>
      </c>
      <c r="F128" s="65">
        <f t="shared" si="6"/>
        <v>0</v>
      </c>
      <c r="G128" s="65">
        <f t="shared" si="6"/>
        <v>0</v>
      </c>
      <c r="H128" s="65">
        <f t="shared" si="6"/>
        <v>0</v>
      </c>
      <c r="I128" s="65">
        <f t="shared" si="6"/>
        <v>0</v>
      </c>
      <c r="J128" s="65">
        <f t="shared" si="6"/>
        <v>0</v>
      </c>
    </row>
    <row r="129" spans="1:10" hidden="1" x14ac:dyDescent="0.25">
      <c r="A129" s="102"/>
      <c r="B129" s="70" t="s">
        <v>25</v>
      </c>
      <c r="C129" s="76"/>
      <c r="D129" s="76"/>
      <c r="E129" s="76"/>
      <c r="F129" s="76"/>
      <c r="G129" s="76"/>
      <c r="H129" s="76"/>
      <c r="I129" s="76"/>
      <c r="J129" s="76"/>
    </row>
    <row r="130" spans="1:10" hidden="1" x14ac:dyDescent="0.25">
      <c r="A130" s="102"/>
      <c r="B130" s="70" t="s">
        <v>26</v>
      </c>
      <c r="C130" s="76"/>
      <c r="D130" s="76"/>
      <c r="E130" s="76"/>
      <c r="F130" s="76"/>
      <c r="G130" s="76"/>
      <c r="H130" s="76"/>
      <c r="I130" s="76"/>
      <c r="J130" s="76"/>
    </row>
    <row r="131" spans="1:10" hidden="1" x14ac:dyDescent="0.25">
      <c r="A131" s="102"/>
      <c r="B131" s="70" t="s">
        <v>27</v>
      </c>
      <c r="C131" s="76"/>
      <c r="D131" s="76"/>
      <c r="E131" s="76"/>
      <c r="F131" s="76"/>
      <c r="G131" s="76"/>
      <c r="H131" s="76"/>
      <c r="I131" s="76"/>
      <c r="J131" s="76"/>
    </row>
    <row r="132" spans="1:10" hidden="1" x14ac:dyDescent="0.25">
      <c r="A132" s="102"/>
      <c r="B132" s="70" t="s">
        <v>28</v>
      </c>
      <c r="C132" s="76"/>
      <c r="D132" s="76"/>
      <c r="E132" s="76"/>
      <c r="F132" s="76"/>
      <c r="G132" s="76"/>
      <c r="H132" s="76"/>
      <c r="I132" s="76"/>
      <c r="J132" s="76"/>
    </row>
    <row r="133" spans="1:10" hidden="1" x14ac:dyDescent="0.25">
      <c r="A133" s="102"/>
      <c r="B133" s="70" t="s">
        <v>32</v>
      </c>
      <c r="C133" s="76"/>
      <c r="D133" s="76"/>
      <c r="E133" s="76"/>
      <c r="F133" s="76"/>
      <c r="G133" s="76"/>
      <c r="H133" s="76"/>
      <c r="I133" s="76"/>
      <c r="J133" s="76"/>
    </row>
    <row r="134" spans="1:10" hidden="1" x14ac:dyDescent="0.25">
      <c r="A134" s="102"/>
      <c r="B134" s="70" t="s">
        <v>33</v>
      </c>
      <c r="C134" s="76"/>
      <c r="D134" s="76"/>
      <c r="E134" s="76"/>
      <c r="F134" s="76"/>
      <c r="G134" s="76"/>
      <c r="H134" s="76"/>
      <c r="I134" s="76"/>
      <c r="J134" s="76"/>
    </row>
    <row r="135" spans="1:10" hidden="1" x14ac:dyDescent="0.25">
      <c r="A135" s="102"/>
      <c r="B135" s="70" t="s">
        <v>34</v>
      </c>
      <c r="C135" s="76"/>
      <c r="D135" s="76"/>
      <c r="E135" s="76"/>
      <c r="F135" s="76"/>
      <c r="G135" s="76"/>
      <c r="H135" s="76"/>
      <c r="I135" s="76"/>
      <c r="J135" s="76"/>
    </row>
    <row r="136" spans="1:10" ht="16.5" hidden="1" thickBot="1" x14ac:dyDescent="0.35">
      <c r="A136" s="102"/>
      <c r="B136" s="103" t="s">
        <v>91</v>
      </c>
      <c r="C136" s="104">
        <f t="shared" ref="C136:J136" si="7">SUM(C129:C135)</f>
        <v>0</v>
      </c>
      <c r="D136" s="104">
        <f t="shared" si="7"/>
        <v>0</v>
      </c>
      <c r="E136" s="104">
        <f t="shared" si="7"/>
        <v>0</v>
      </c>
      <c r="F136" s="104">
        <f t="shared" si="7"/>
        <v>0</v>
      </c>
      <c r="G136" s="104">
        <f t="shared" si="7"/>
        <v>0</v>
      </c>
      <c r="H136" s="104">
        <f t="shared" si="7"/>
        <v>0</v>
      </c>
      <c r="I136" s="104">
        <f t="shared" si="7"/>
        <v>0</v>
      </c>
      <c r="J136" s="104">
        <f t="shared" si="7"/>
        <v>0</v>
      </c>
    </row>
    <row r="137" spans="1:10" ht="15.75" hidden="1" x14ac:dyDescent="0.3">
      <c r="A137" s="102"/>
      <c r="B137" s="105" t="s">
        <v>92</v>
      </c>
      <c r="C137" s="78"/>
      <c r="D137" s="78"/>
      <c r="E137" s="78"/>
      <c r="F137" s="78"/>
      <c r="G137" s="78"/>
      <c r="H137" s="78"/>
      <c r="I137" s="78"/>
      <c r="J137" s="78"/>
    </row>
    <row r="138" spans="1:10" hidden="1" x14ac:dyDescent="0.25">
      <c r="A138" s="102"/>
      <c r="B138" s="70" t="s">
        <v>35</v>
      </c>
      <c r="C138" s="76"/>
      <c r="D138" s="76"/>
      <c r="E138" s="76"/>
      <c r="F138" s="76"/>
      <c r="G138" s="76"/>
      <c r="H138" s="76"/>
      <c r="I138" s="76"/>
      <c r="J138" s="76"/>
    </row>
    <row r="139" spans="1:10" hidden="1" x14ac:dyDescent="0.25">
      <c r="A139" s="102"/>
      <c r="B139" s="70" t="s">
        <v>107</v>
      </c>
      <c r="C139" s="76"/>
      <c r="D139" s="76"/>
      <c r="E139" s="76"/>
      <c r="F139" s="76"/>
      <c r="G139" s="76"/>
      <c r="H139" s="76"/>
      <c r="I139" s="76"/>
      <c r="J139" s="76"/>
    </row>
    <row r="140" spans="1:10" hidden="1" x14ac:dyDescent="0.25">
      <c r="A140" s="102"/>
      <c r="B140" s="70" t="s">
        <v>93</v>
      </c>
      <c r="C140" s="76"/>
      <c r="D140" s="76"/>
      <c r="E140" s="76"/>
      <c r="F140" s="76"/>
      <c r="G140" s="76"/>
      <c r="H140" s="76"/>
      <c r="I140" s="76"/>
      <c r="J140" s="76"/>
    </row>
    <row r="141" spans="1:10" hidden="1" x14ac:dyDescent="0.25">
      <c r="A141" s="102"/>
      <c r="B141" s="70" t="s">
        <v>37</v>
      </c>
      <c r="C141" s="76"/>
      <c r="D141" s="76"/>
      <c r="E141" s="76"/>
      <c r="F141" s="76"/>
      <c r="G141" s="76"/>
      <c r="H141" s="76"/>
      <c r="I141" s="76"/>
      <c r="J141" s="76"/>
    </row>
    <row r="142" spans="1:10" hidden="1" x14ac:dyDescent="0.25">
      <c r="A142" s="102"/>
      <c r="B142" s="70" t="s">
        <v>38</v>
      </c>
      <c r="C142" s="76"/>
      <c r="D142" s="76"/>
      <c r="E142" s="76"/>
      <c r="F142" s="76"/>
      <c r="G142" s="76"/>
      <c r="H142" s="76"/>
      <c r="I142" s="76"/>
      <c r="J142" s="76"/>
    </row>
    <row r="143" spans="1:10" hidden="1" x14ac:dyDescent="0.25">
      <c r="A143" s="102"/>
      <c r="B143" s="70" t="s">
        <v>39</v>
      </c>
      <c r="C143" s="76"/>
      <c r="D143" s="76"/>
      <c r="E143" s="76"/>
      <c r="F143" s="76"/>
      <c r="G143" s="76"/>
      <c r="H143" s="76"/>
      <c r="I143" s="76"/>
      <c r="J143" s="76"/>
    </row>
    <row r="144" spans="1:10" hidden="1" x14ac:dyDescent="0.25">
      <c r="A144" s="102"/>
      <c r="B144" s="70" t="s">
        <v>40</v>
      </c>
      <c r="C144" s="76"/>
      <c r="D144" s="76"/>
      <c r="E144" s="76"/>
      <c r="F144" s="76"/>
      <c r="G144" s="76"/>
      <c r="H144" s="76"/>
      <c r="I144" s="76"/>
      <c r="J144" s="76"/>
    </row>
    <row r="145" spans="1:10" hidden="1" x14ac:dyDescent="0.25">
      <c r="A145" s="102"/>
      <c r="B145" s="70" t="s">
        <v>41</v>
      </c>
      <c r="C145" s="76"/>
      <c r="D145" s="76"/>
      <c r="E145" s="76"/>
      <c r="F145" s="76"/>
      <c r="G145" s="76"/>
      <c r="H145" s="76"/>
      <c r="I145" s="76"/>
      <c r="J145" s="76"/>
    </row>
    <row r="146" spans="1:10" hidden="1" x14ac:dyDescent="0.25">
      <c r="A146" s="102"/>
      <c r="B146" s="70" t="s">
        <v>43</v>
      </c>
      <c r="C146" s="76"/>
      <c r="D146" s="76"/>
      <c r="E146" s="76"/>
      <c r="F146" s="76"/>
      <c r="G146" s="76"/>
      <c r="H146" s="76"/>
      <c r="I146" s="76"/>
      <c r="J146" s="76"/>
    </row>
    <row r="147" spans="1:10" hidden="1" x14ac:dyDescent="0.25">
      <c r="A147" s="102"/>
      <c r="B147" s="70" t="s">
        <v>44</v>
      </c>
      <c r="C147" s="76"/>
      <c r="D147" s="76"/>
      <c r="E147" s="76"/>
      <c r="F147" s="76"/>
      <c r="G147" s="76"/>
      <c r="H147" s="76"/>
      <c r="I147" s="76"/>
      <c r="J147" s="76"/>
    </row>
    <row r="148" spans="1:10" hidden="1" x14ac:dyDescent="0.25">
      <c r="A148" s="102"/>
      <c r="B148" s="70" t="s">
        <v>45</v>
      </c>
      <c r="C148" s="76"/>
      <c r="D148" s="76"/>
      <c r="E148" s="76"/>
      <c r="F148" s="76"/>
      <c r="G148" s="76"/>
      <c r="H148" s="76"/>
      <c r="I148" s="76"/>
      <c r="J148" s="76"/>
    </row>
    <row r="149" spans="1:10" hidden="1" x14ac:dyDescent="0.25">
      <c r="A149" s="102"/>
      <c r="B149" s="70" t="s">
        <v>46</v>
      </c>
      <c r="C149" s="76"/>
      <c r="D149" s="76"/>
      <c r="E149" s="76"/>
      <c r="F149" s="76"/>
      <c r="G149" s="76"/>
      <c r="H149" s="76"/>
      <c r="I149" s="76"/>
      <c r="J149" s="76"/>
    </row>
    <row r="150" spans="1:10" hidden="1" x14ac:dyDescent="0.25">
      <c r="A150" s="102"/>
      <c r="B150" s="70" t="s">
        <v>47</v>
      </c>
      <c r="C150" s="76"/>
      <c r="D150" s="76"/>
      <c r="E150" s="76"/>
      <c r="F150" s="76"/>
      <c r="G150" s="76"/>
      <c r="H150" s="76"/>
      <c r="I150" s="76"/>
      <c r="J150" s="76"/>
    </row>
    <row r="151" spans="1:10" hidden="1" x14ac:dyDescent="0.25">
      <c r="A151" s="102"/>
      <c r="B151" s="70" t="s">
        <v>48</v>
      </c>
      <c r="C151" s="76"/>
      <c r="D151" s="76"/>
      <c r="E151" s="76"/>
      <c r="F151" s="76"/>
      <c r="G151" s="76"/>
      <c r="H151" s="76"/>
      <c r="I151" s="76"/>
      <c r="J151" s="76"/>
    </row>
    <row r="152" spans="1:10" ht="16.5" hidden="1" thickBot="1" x14ac:dyDescent="0.35">
      <c r="A152" s="102"/>
      <c r="B152" s="73" t="s">
        <v>50</v>
      </c>
      <c r="C152" s="104">
        <f t="shared" ref="C152:J152" si="8">SUM(C138:C151)</f>
        <v>0</v>
      </c>
      <c r="D152" s="104">
        <f t="shared" si="8"/>
        <v>0</v>
      </c>
      <c r="E152" s="104">
        <f t="shared" si="8"/>
        <v>0</v>
      </c>
      <c r="F152" s="104">
        <f t="shared" si="8"/>
        <v>0</v>
      </c>
      <c r="G152" s="104">
        <f t="shared" si="8"/>
        <v>0</v>
      </c>
      <c r="H152" s="104">
        <f t="shared" si="8"/>
        <v>0</v>
      </c>
      <c r="I152" s="104">
        <f t="shared" si="8"/>
        <v>0</v>
      </c>
      <c r="J152" s="104">
        <f t="shared" si="8"/>
        <v>0</v>
      </c>
    </row>
    <row r="153" spans="1:10" hidden="1" x14ac:dyDescent="0.25">
      <c r="D153" s="88"/>
      <c r="J153" s="110"/>
    </row>
    <row r="154" spans="1:10" hidden="1" x14ac:dyDescent="0.25">
      <c r="J154" s="83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90" t="s">
        <v>186</v>
      </c>
      <c r="D177" s="390"/>
      <c r="E177" s="390"/>
      <c r="F177" s="390"/>
    </row>
    <row r="178" spans="3:7" ht="15.75" thickBot="1" x14ac:dyDescent="0.3">
      <c r="C178" s="392" t="s">
        <v>229</v>
      </c>
      <c r="D178" s="392"/>
      <c r="E178" s="392"/>
      <c r="F178" s="392"/>
    </row>
    <row r="179" spans="3:7" ht="16.5" thickBot="1" x14ac:dyDescent="0.35">
      <c r="C179" s="161" t="s">
        <v>62</v>
      </c>
      <c r="D179" s="343" t="s">
        <v>63</v>
      </c>
      <c r="E179" s="393" t="s">
        <v>85</v>
      </c>
      <c r="F179" s="394"/>
    </row>
    <row r="180" spans="3:7" ht="15.75" x14ac:dyDescent="0.3">
      <c r="C180" s="162"/>
      <c r="D180" s="163"/>
      <c r="E180" s="164" t="s">
        <v>86</v>
      </c>
      <c r="F180" s="164" t="s">
        <v>108</v>
      </c>
    </row>
    <row r="181" spans="3:7" ht="15.75" x14ac:dyDescent="0.3">
      <c r="C181" s="82" t="s">
        <v>21</v>
      </c>
      <c r="D181" s="66" t="s">
        <v>66</v>
      </c>
      <c r="E181" s="69">
        <f>+'AGOSTO DECE-5'!E179</f>
        <v>31892124.969999999</v>
      </c>
      <c r="F181" s="69">
        <f>+'AGOSTO DECE-5'!F179</f>
        <v>32152543.909999996</v>
      </c>
      <c r="G181" s="83"/>
    </row>
    <row r="182" spans="3:7" ht="15.75" x14ac:dyDescent="0.3">
      <c r="C182" s="85"/>
      <c r="D182" s="66"/>
      <c r="E182" s="68"/>
      <c r="F182" s="67"/>
      <c r="G182" s="83"/>
    </row>
    <row r="183" spans="3:7" ht="15.75" x14ac:dyDescent="0.3">
      <c r="C183" s="85"/>
      <c r="D183" s="66" t="s">
        <v>24</v>
      </c>
      <c r="E183" s="69"/>
      <c r="F183" s="69"/>
    </row>
    <row r="184" spans="3:7" x14ac:dyDescent="0.25">
      <c r="C184" s="90">
        <v>111</v>
      </c>
      <c r="D184" s="70" t="s">
        <v>25</v>
      </c>
      <c r="E184" s="71">
        <f>+'AGOSTO DECE-5'!E182</f>
        <v>686000</v>
      </c>
      <c r="F184" s="71">
        <v>771952.24</v>
      </c>
      <c r="G184" s="83"/>
    </row>
    <row r="185" spans="3:7" x14ac:dyDescent="0.25">
      <c r="C185" s="90">
        <v>113</v>
      </c>
      <c r="D185" s="70" t="s">
        <v>26</v>
      </c>
      <c r="E185" s="71">
        <f>+'AGOSTO DECE-5'!E183</f>
        <v>81165</v>
      </c>
      <c r="F185" s="71">
        <v>80105.570000000007</v>
      </c>
      <c r="G185" s="83"/>
    </row>
    <row r="186" spans="3:7" x14ac:dyDescent="0.25">
      <c r="C186" s="90">
        <v>122</v>
      </c>
      <c r="D186" s="70" t="s">
        <v>27</v>
      </c>
      <c r="E186" s="71">
        <f>+'AGOSTO DECE-5'!E184</f>
        <v>51061.51</v>
      </c>
      <c r="F186" s="71">
        <v>77587.100000000006</v>
      </c>
      <c r="G186" s="83"/>
    </row>
    <row r="187" spans="3:7" x14ac:dyDescent="0.25">
      <c r="C187" s="90">
        <v>163</v>
      </c>
      <c r="D187" s="70" t="s">
        <v>28</v>
      </c>
      <c r="E187" s="71">
        <f>+'AGOSTO DECE-5'!E185</f>
        <v>861898</v>
      </c>
      <c r="F187" s="71">
        <v>781648.5</v>
      </c>
      <c r="G187" s="83"/>
    </row>
    <row r="188" spans="3:7" x14ac:dyDescent="0.25">
      <c r="C188" s="90">
        <v>169</v>
      </c>
      <c r="D188" s="70" t="s">
        <v>70</v>
      </c>
      <c r="E188" s="71">
        <f>+'AGOSTO DECE-5'!E186</f>
        <v>33815</v>
      </c>
      <c r="F188" s="71">
        <v>28452</v>
      </c>
      <c r="G188" s="83"/>
    </row>
    <row r="189" spans="3:7" x14ac:dyDescent="0.25">
      <c r="C189" s="90">
        <v>171</v>
      </c>
      <c r="D189" s="70" t="s">
        <v>71</v>
      </c>
      <c r="E189" s="71">
        <f>+'AGOSTO DECE-5'!E187</f>
        <v>39320</v>
      </c>
      <c r="F189" s="71">
        <v>30600</v>
      </c>
      <c r="G189" s="83"/>
    </row>
    <row r="190" spans="3:7" x14ac:dyDescent="0.25">
      <c r="C190" s="90">
        <v>174</v>
      </c>
      <c r="D190" s="70" t="s">
        <v>31</v>
      </c>
      <c r="E190" s="71">
        <f>+'AGOSTO DECE-5'!E188</f>
        <v>70895</v>
      </c>
      <c r="F190" s="71">
        <v>61480</v>
      </c>
      <c r="G190" s="83"/>
    </row>
    <row r="191" spans="3:7" x14ac:dyDescent="0.25">
      <c r="C191" s="90">
        <v>182</v>
      </c>
      <c r="D191" s="70" t="s">
        <v>32</v>
      </c>
      <c r="E191" s="71">
        <f>+'AGOSTO DECE-5'!E189</f>
        <v>406400</v>
      </c>
      <c r="F191" s="71">
        <v>468400</v>
      </c>
      <c r="G191" s="83"/>
    </row>
    <row r="192" spans="3:7" x14ac:dyDescent="0.25">
      <c r="C192" s="90">
        <v>197</v>
      </c>
      <c r="D192" s="70" t="s">
        <v>33</v>
      </c>
      <c r="E192" s="71">
        <f>+'AGOSTO DECE-5'!E190</f>
        <v>390000</v>
      </c>
      <c r="F192" s="71">
        <v>312000</v>
      </c>
      <c r="G192" s="83"/>
    </row>
    <row r="193" spans="2:8" x14ac:dyDescent="0.25">
      <c r="C193" s="90">
        <v>199</v>
      </c>
      <c r="D193" s="70" t="s">
        <v>34</v>
      </c>
      <c r="E193" s="71">
        <f>+'AGOSTO DECE-5'!E191</f>
        <v>486506.6</v>
      </c>
      <c r="F193" s="71">
        <v>465601.9</v>
      </c>
      <c r="G193" s="83"/>
    </row>
    <row r="194" spans="2:8" x14ac:dyDescent="0.25">
      <c r="C194" s="90">
        <v>261</v>
      </c>
      <c r="D194" s="70" t="s">
        <v>37</v>
      </c>
      <c r="E194" s="71">
        <f>+'AGOSTO DECE-5'!E192</f>
        <v>677436.64</v>
      </c>
      <c r="F194" s="71">
        <v>493056.58</v>
      </c>
      <c r="G194" s="83"/>
    </row>
    <row r="195" spans="2:8" x14ac:dyDescent="0.25">
      <c r="C195" s="90">
        <v>262</v>
      </c>
      <c r="D195" s="70" t="s">
        <v>38</v>
      </c>
      <c r="E195" s="71">
        <f>+'AGOSTO DECE-5'!E193</f>
        <v>7200</v>
      </c>
      <c r="F195" s="71">
        <v>7222.5</v>
      </c>
      <c r="G195" s="83"/>
    </row>
    <row r="196" spans="2:8" x14ac:dyDescent="0.25">
      <c r="C196" s="90">
        <v>266</v>
      </c>
      <c r="D196" s="70" t="s">
        <v>39</v>
      </c>
      <c r="E196" s="71">
        <f>+'AGOSTO DECE-5'!E194</f>
        <v>1050081.29</v>
      </c>
      <c r="F196" s="71">
        <v>1631086.44</v>
      </c>
      <c r="G196" s="83"/>
    </row>
    <row r="197" spans="2:8" x14ac:dyDescent="0.25">
      <c r="C197" s="90">
        <v>267</v>
      </c>
      <c r="D197" s="70" t="s">
        <v>40</v>
      </c>
      <c r="E197" s="71">
        <f>+'AGOSTO DECE-5'!E195</f>
        <v>12000</v>
      </c>
      <c r="F197" s="71">
        <v>0</v>
      </c>
      <c r="G197" s="83"/>
    </row>
    <row r="198" spans="2:8" x14ac:dyDescent="0.25">
      <c r="C198" s="90">
        <v>268</v>
      </c>
      <c r="D198" s="70" t="s">
        <v>41</v>
      </c>
      <c r="E198" s="71">
        <f>+'AGOSTO DECE-5'!E196</f>
        <v>105332.40000000001</v>
      </c>
      <c r="F198" s="71">
        <v>133358.75</v>
      </c>
      <c r="G198" s="83"/>
    </row>
    <row r="199" spans="2:8" x14ac:dyDescent="0.25">
      <c r="C199" s="90">
        <v>269</v>
      </c>
      <c r="D199" s="70" t="s">
        <v>42</v>
      </c>
      <c r="E199" s="71">
        <f>+'AGOSTO DECE-5'!E197</f>
        <v>6000</v>
      </c>
      <c r="F199" s="71">
        <v>0</v>
      </c>
      <c r="G199" s="83"/>
    </row>
    <row r="200" spans="2:8" x14ac:dyDescent="0.25">
      <c r="C200" s="90">
        <v>292</v>
      </c>
      <c r="D200" s="70" t="s">
        <v>44</v>
      </c>
      <c r="E200" s="71">
        <f>+'AGOSTO DECE-5'!E198</f>
        <v>133636.26</v>
      </c>
      <c r="F200" s="71">
        <v>113555.05</v>
      </c>
      <c r="G200" s="83"/>
    </row>
    <row r="201" spans="2:8" x14ac:dyDescent="0.25">
      <c r="C201" s="90">
        <v>295</v>
      </c>
      <c r="D201" s="70" t="s">
        <v>45</v>
      </c>
      <c r="E201" s="71">
        <f>+'AGOSTO DECE-5'!E199</f>
        <v>12480826.439999999</v>
      </c>
      <c r="F201" s="71">
        <v>19337049.719999999</v>
      </c>
      <c r="G201" s="83"/>
    </row>
    <row r="202" spans="2:8" x14ac:dyDescent="0.25">
      <c r="C202" s="90">
        <v>297</v>
      </c>
      <c r="D202" s="70" t="s">
        <v>46</v>
      </c>
      <c r="E202" s="71">
        <f>+'AGOSTO DECE-5'!E200</f>
        <v>22731.62</v>
      </c>
      <c r="F202" s="71">
        <v>21727.1</v>
      </c>
      <c r="G202" s="83"/>
    </row>
    <row r="203" spans="2:8" x14ac:dyDescent="0.25">
      <c r="C203" s="90">
        <v>298</v>
      </c>
      <c r="D203" s="70" t="s">
        <v>47</v>
      </c>
      <c r="E203" s="71">
        <f>+'AGOSTO DECE-5'!E201</f>
        <v>300000</v>
      </c>
      <c r="F203" s="71">
        <v>386558.04</v>
      </c>
      <c r="G203" s="83"/>
      <c r="H203" s="83"/>
    </row>
    <row r="204" spans="2:8" x14ac:dyDescent="0.25">
      <c r="C204" s="90">
        <v>299</v>
      </c>
      <c r="D204" s="70" t="s">
        <v>48</v>
      </c>
      <c r="E204" s="71">
        <f>+'AGOSTO DECE-5'!E202</f>
        <v>240000</v>
      </c>
      <c r="F204" s="71">
        <v>199165.5</v>
      </c>
      <c r="G204" s="83"/>
      <c r="H204" s="83"/>
    </row>
    <row r="205" spans="2:8" x14ac:dyDescent="0.25">
      <c r="C205" s="90">
        <v>323</v>
      </c>
      <c r="D205" s="70" t="s">
        <v>83</v>
      </c>
      <c r="E205" s="71">
        <f>+'AGOSTO DECE-5'!E203</f>
        <v>850778.32000000007</v>
      </c>
      <c r="F205" s="71">
        <v>358400</v>
      </c>
      <c r="G205" s="83"/>
    </row>
    <row r="206" spans="2:8" ht="15.75" x14ac:dyDescent="0.3">
      <c r="C206" s="92"/>
      <c r="D206" s="165" t="s">
        <v>72</v>
      </c>
      <c r="E206" s="111">
        <f>SUM(E184:E205)</f>
        <v>18993084.080000002</v>
      </c>
      <c r="F206" s="111">
        <f>SUM(F184:F205)</f>
        <v>25759006.989999998</v>
      </c>
      <c r="G206" s="83"/>
    </row>
    <row r="207" spans="2:8" ht="15.75" x14ac:dyDescent="0.3">
      <c r="C207" s="92"/>
      <c r="D207" s="66" t="s">
        <v>73</v>
      </c>
      <c r="E207" s="69">
        <f>E206+E181</f>
        <v>50885209.049999997</v>
      </c>
      <c r="F207" s="69">
        <f>+F206+F181</f>
        <v>57911550.899999991</v>
      </c>
      <c r="G207" s="83"/>
    </row>
    <row r="208" spans="2:8" x14ac:dyDescent="0.25">
      <c r="B208" s="81"/>
      <c r="C208" s="83"/>
      <c r="G208" s="81"/>
    </row>
    <row r="209" spans="2:3" x14ac:dyDescent="0.25">
      <c r="B209" s="81"/>
      <c r="C209" s="83"/>
    </row>
    <row r="240" spans="2:8" x14ac:dyDescent="0.25">
      <c r="B240" s="96" t="s">
        <v>88</v>
      </c>
      <c r="D240" s="1" t="s">
        <v>109</v>
      </c>
      <c r="E240" s="1"/>
      <c r="F240" s="1"/>
      <c r="G240" s="81" t="s">
        <v>110</v>
      </c>
      <c r="H240" t="s">
        <v>6</v>
      </c>
    </row>
    <row r="241" spans="2:10" x14ac:dyDescent="0.25">
      <c r="D241" s="385" t="s">
        <v>111</v>
      </c>
      <c r="E241" s="385"/>
      <c r="F241" s="385"/>
      <c r="G241" s="81"/>
      <c r="H241" s="81" t="s">
        <v>164</v>
      </c>
      <c r="J241" s="81"/>
    </row>
    <row r="242" spans="2:10" x14ac:dyDescent="0.25">
      <c r="D242" s="385" t="s">
        <v>112</v>
      </c>
      <c r="E242" s="385"/>
      <c r="F242" s="385"/>
      <c r="G242" s="81"/>
      <c r="H242" s="81" t="s">
        <v>165</v>
      </c>
      <c r="J242" s="81"/>
    </row>
    <row r="243" spans="2:10" ht="9" customHeight="1" x14ac:dyDescent="0.25">
      <c r="D243" s="97"/>
      <c r="E243" s="97"/>
      <c r="H243" s="81"/>
      <c r="I243" s="81"/>
      <c r="J243" s="81"/>
    </row>
    <row r="244" spans="2:10" x14ac:dyDescent="0.25">
      <c r="B244" s="96" t="s">
        <v>89</v>
      </c>
      <c r="D244" s="81" t="s">
        <v>228</v>
      </c>
      <c r="H244" s="98"/>
      <c r="I244" s="98"/>
      <c r="J244" s="98"/>
    </row>
    <row r="246" spans="2:10" x14ac:dyDescent="0.25">
      <c r="D246" s="81"/>
    </row>
  </sheetData>
  <mergeCells count="28">
    <mergeCell ref="C178:F178"/>
    <mergeCell ref="E179:F179"/>
    <mergeCell ref="D241:F241"/>
    <mergeCell ref="D242:F242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56"/>
  <sheetViews>
    <sheetView topLeftCell="A21" workbookViewId="0">
      <selection activeCell="C203" sqref="C203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hidden="1" customWidth="1"/>
    <col min="5" max="5" width="14.85546875" hidden="1" customWidth="1"/>
    <col min="6" max="6" width="14.5703125" hidden="1" customWidth="1"/>
    <col min="7" max="8" width="14.42578125" hidden="1" customWidth="1"/>
    <col min="9" max="9" width="13.42578125" hidden="1" customWidth="1"/>
    <col min="10" max="10" width="15.7109375" bestFit="1" customWidth="1"/>
    <col min="11" max="11" width="14.5703125" customWidth="1"/>
    <col min="12" max="13" width="14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5" width="0" hidden="1" customWidth="1"/>
    <col min="266" max="266" width="15.7109375" bestFit="1" customWidth="1"/>
    <col min="267" max="267" width="14.5703125" customWidth="1"/>
    <col min="268" max="269" width="14.85546875" bestFit="1" customWidth="1"/>
    <col min="513" max="513" width="27.85546875" customWidth="1"/>
    <col min="514" max="514" width="13.42578125" customWidth="1"/>
    <col min="515" max="515" width="13.42578125" bestFit="1" customWidth="1"/>
    <col min="516" max="521" width="0" hidden="1" customWidth="1"/>
    <col min="522" max="522" width="15.7109375" bestFit="1" customWidth="1"/>
    <col min="523" max="523" width="14.5703125" customWidth="1"/>
    <col min="524" max="525" width="14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7" width="0" hidden="1" customWidth="1"/>
    <col min="778" max="778" width="15.7109375" bestFit="1" customWidth="1"/>
    <col min="779" max="779" width="14.5703125" customWidth="1"/>
    <col min="780" max="781" width="14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33" width="0" hidden="1" customWidth="1"/>
    <col min="1034" max="1034" width="15.7109375" bestFit="1" customWidth="1"/>
    <col min="1035" max="1035" width="14.5703125" customWidth="1"/>
    <col min="1036" max="1037" width="14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9" width="0" hidden="1" customWidth="1"/>
    <col min="1290" max="1290" width="15.7109375" bestFit="1" customWidth="1"/>
    <col min="1291" max="1291" width="14.5703125" customWidth="1"/>
    <col min="1292" max="1293" width="14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5" width="0" hidden="1" customWidth="1"/>
    <col min="1546" max="1546" width="15.7109375" bestFit="1" customWidth="1"/>
    <col min="1547" max="1547" width="14.5703125" customWidth="1"/>
    <col min="1548" max="1549" width="14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801" width="0" hidden="1" customWidth="1"/>
    <col min="1802" max="1802" width="15.7109375" bestFit="1" customWidth="1"/>
    <col min="1803" max="1803" width="14.5703125" customWidth="1"/>
    <col min="1804" max="1805" width="14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7" width="0" hidden="1" customWidth="1"/>
    <col min="2058" max="2058" width="15.7109375" bestFit="1" customWidth="1"/>
    <col min="2059" max="2059" width="14.5703125" customWidth="1"/>
    <col min="2060" max="2061" width="14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13" width="0" hidden="1" customWidth="1"/>
    <col min="2314" max="2314" width="15.7109375" bestFit="1" customWidth="1"/>
    <col min="2315" max="2315" width="14.5703125" customWidth="1"/>
    <col min="2316" max="2317" width="14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9" width="0" hidden="1" customWidth="1"/>
    <col min="2570" max="2570" width="15.7109375" bestFit="1" customWidth="1"/>
    <col min="2571" max="2571" width="14.5703125" customWidth="1"/>
    <col min="2572" max="2573" width="14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5" width="0" hidden="1" customWidth="1"/>
    <col min="2826" max="2826" width="15.7109375" bestFit="1" customWidth="1"/>
    <col min="2827" max="2827" width="14.5703125" customWidth="1"/>
    <col min="2828" max="2829" width="14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81" width="0" hidden="1" customWidth="1"/>
    <col min="3082" max="3082" width="15.7109375" bestFit="1" customWidth="1"/>
    <col min="3083" max="3083" width="14.5703125" customWidth="1"/>
    <col min="3084" max="3085" width="14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7" width="0" hidden="1" customWidth="1"/>
    <col min="3338" max="3338" width="15.7109375" bestFit="1" customWidth="1"/>
    <col min="3339" max="3339" width="14.5703125" customWidth="1"/>
    <col min="3340" max="3341" width="14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93" width="0" hidden="1" customWidth="1"/>
    <col min="3594" max="3594" width="15.7109375" bestFit="1" customWidth="1"/>
    <col min="3595" max="3595" width="14.5703125" customWidth="1"/>
    <col min="3596" max="3597" width="14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9" width="0" hidden="1" customWidth="1"/>
    <col min="3850" max="3850" width="15.7109375" bestFit="1" customWidth="1"/>
    <col min="3851" max="3851" width="14.5703125" customWidth="1"/>
    <col min="3852" max="3853" width="14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5" width="0" hidden="1" customWidth="1"/>
    <col min="4106" max="4106" width="15.7109375" bestFit="1" customWidth="1"/>
    <col min="4107" max="4107" width="14.5703125" customWidth="1"/>
    <col min="4108" max="4109" width="14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61" width="0" hidden="1" customWidth="1"/>
    <col min="4362" max="4362" width="15.7109375" bestFit="1" customWidth="1"/>
    <col min="4363" max="4363" width="14.5703125" customWidth="1"/>
    <col min="4364" max="4365" width="14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7" width="0" hidden="1" customWidth="1"/>
    <col min="4618" max="4618" width="15.7109375" bestFit="1" customWidth="1"/>
    <col min="4619" max="4619" width="14.5703125" customWidth="1"/>
    <col min="4620" max="4621" width="14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73" width="0" hidden="1" customWidth="1"/>
    <col min="4874" max="4874" width="15.7109375" bestFit="1" customWidth="1"/>
    <col min="4875" max="4875" width="14.5703125" customWidth="1"/>
    <col min="4876" max="4877" width="14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9" width="0" hidden="1" customWidth="1"/>
    <col min="5130" max="5130" width="15.7109375" bestFit="1" customWidth="1"/>
    <col min="5131" max="5131" width="14.5703125" customWidth="1"/>
    <col min="5132" max="5133" width="14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5" width="0" hidden="1" customWidth="1"/>
    <col min="5386" max="5386" width="15.7109375" bestFit="1" customWidth="1"/>
    <col min="5387" max="5387" width="14.5703125" customWidth="1"/>
    <col min="5388" max="5389" width="14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41" width="0" hidden="1" customWidth="1"/>
    <col min="5642" max="5642" width="15.7109375" bestFit="1" customWidth="1"/>
    <col min="5643" max="5643" width="14.5703125" customWidth="1"/>
    <col min="5644" max="5645" width="14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7" width="0" hidden="1" customWidth="1"/>
    <col min="5898" max="5898" width="15.7109375" bestFit="1" customWidth="1"/>
    <col min="5899" max="5899" width="14.5703125" customWidth="1"/>
    <col min="5900" max="5901" width="14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53" width="0" hidden="1" customWidth="1"/>
    <col min="6154" max="6154" width="15.7109375" bestFit="1" customWidth="1"/>
    <col min="6155" max="6155" width="14.5703125" customWidth="1"/>
    <col min="6156" max="6157" width="14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9" width="0" hidden="1" customWidth="1"/>
    <col min="6410" max="6410" width="15.7109375" bestFit="1" customWidth="1"/>
    <col min="6411" max="6411" width="14.5703125" customWidth="1"/>
    <col min="6412" max="6413" width="14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5" width="0" hidden="1" customWidth="1"/>
    <col min="6666" max="6666" width="15.7109375" bestFit="1" customWidth="1"/>
    <col min="6667" max="6667" width="14.5703125" customWidth="1"/>
    <col min="6668" max="6669" width="14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21" width="0" hidden="1" customWidth="1"/>
    <col min="6922" max="6922" width="15.7109375" bestFit="1" customWidth="1"/>
    <col min="6923" max="6923" width="14.5703125" customWidth="1"/>
    <col min="6924" max="6925" width="14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7" width="0" hidden="1" customWidth="1"/>
    <col min="7178" max="7178" width="15.7109375" bestFit="1" customWidth="1"/>
    <col min="7179" max="7179" width="14.5703125" customWidth="1"/>
    <col min="7180" max="7181" width="14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33" width="0" hidden="1" customWidth="1"/>
    <col min="7434" max="7434" width="15.7109375" bestFit="1" customWidth="1"/>
    <col min="7435" max="7435" width="14.5703125" customWidth="1"/>
    <col min="7436" max="7437" width="14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9" width="0" hidden="1" customWidth="1"/>
    <col min="7690" max="7690" width="15.7109375" bestFit="1" customWidth="1"/>
    <col min="7691" max="7691" width="14.5703125" customWidth="1"/>
    <col min="7692" max="7693" width="14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5" width="0" hidden="1" customWidth="1"/>
    <col min="7946" max="7946" width="15.7109375" bestFit="1" customWidth="1"/>
    <col min="7947" max="7947" width="14.5703125" customWidth="1"/>
    <col min="7948" max="7949" width="14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201" width="0" hidden="1" customWidth="1"/>
    <col min="8202" max="8202" width="15.7109375" bestFit="1" customWidth="1"/>
    <col min="8203" max="8203" width="14.5703125" customWidth="1"/>
    <col min="8204" max="8205" width="14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7" width="0" hidden="1" customWidth="1"/>
    <col min="8458" max="8458" width="15.7109375" bestFit="1" customWidth="1"/>
    <col min="8459" max="8459" width="14.5703125" customWidth="1"/>
    <col min="8460" max="8461" width="14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13" width="0" hidden="1" customWidth="1"/>
    <col min="8714" max="8714" width="15.7109375" bestFit="1" customWidth="1"/>
    <col min="8715" max="8715" width="14.5703125" customWidth="1"/>
    <col min="8716" max="8717" width="14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9" width="0" hidden="1" customWidth="1"/>
    <col min="8970" max="8970" width="15.7109375" bestFit="1" customWidth="1"/>
    <col min="8971" max="8971" width="14.5703125" customWidth="1"/>
    <col min="8972" max="8973" width="14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5" width="0" hidden="1" customWidth="1"/>
    <col min="9226" max="9226" width="15.7109375" bestFit="1" customWidth="1"/>
    <col min="9227" max="9227" width="14.5703125" customWidth="1"/>
    <col min="9228" max="9229" width="14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81" width="0" hidden="1" customWidth="1"/>
    <col min="9482" max="9482" width="15.7109375" bestFit="1" customWidth="1"/>
    <col min="9483" max="9483" width="14.5703125" customWidth="1"/>
    <col min="9484" max="9485" width="14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7" width="0" hidden="1" customWidth="1"/>
    <col min="9738" max="9738" width="15.7109375" bestFit="1" customWidth="1"/>
    <col min="9739" max="9739" width="14.5703125" customWidth="1"/>
    <col min="9740" max="9741" width="14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93" width="0" hidden="1" customWidth="1"/>
    <col min="9994" max="9994" width="15.7109375" bestFit="1" customWidth="1"/>
    <col min="9995" max="9995" width="14.5703125" customWidth="1"/>
    <col min="9996" max="9997" width="14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9" width="0" hidden="1" customWidth="1"/>
    <col min="10250" max="10250" width="15.7109375" bestFit="1" customWidth="1"/>
    <col min="10251" max="10251" width="14.5703125" customWidth="1"/>
    <col min="10252" max="10253" width="14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5" width="0" hidden="1" customWidth="1"/>
    <col min="10506" max="10506" width="15.7109375" bestFit="1" customWidth="1"/>
    <col min="10507" max="10507" width="14.5703125" customWidth="1"/>
    <col min="10508" max="10509" width="14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61" width="0" hidden="1" customWidth="1"/>
    <col min="10762" max="10762" width="15.7109375" bestFit="1" customWidth="1"/>
    <col min="10763" max="10763" width="14.5703125" customWidth="1"/>
    <col min="10764" max="10765" width="14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7" width="0" hidden="1" customWidth="1"/>
    <col min="11018" max="11018" width="15.7109375" bestFit="1" customWidth="1"/>
    <col min="11019" max="11019" width="14.5703125" customWidth="1"/>
    <col min="11020" max="11021" width="14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73" width="0" hidden="1" customWidth="1"/>
    <col min="11274" max="11274" width="15.7109375" bestFit="1" customWidth="1"/>
    <col min="11275" max="11275" width="14.5703125" customWidth="1"/>
    <col min="11276" max="11277" width="14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9" width="0" hidden="1" customWidth="1"/>
    <col min="11530" max="11530" width="15.7109375" bestFit="1" customWidth="1"/>
    <col min="11531" max="11531" width="14.5703125" customWidth="1"/>
    <col min="11532" max="11533" width="14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5" width="0" hidden="1" customWidth="1"/>
    <col min="11786" max="11786" width="15.7109375" bestFit="1" customWidth="1"/>
    <col min="11787" max="11787" width="14.5703125" customWidth="1"/>
    <col min="11788" max="11789" width="14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41" width="0" hidden="1" customWidth="1"/>
    <col min="12042" max="12042" width="15.7109375" bestFit="1" customWidth="1"/>
    <col min="12043" max="12043" width="14.5703125" customWidth="1"/>
    <col min="12044" max="12045" width="14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7" width="0" hidden="1" customWidth="1"/>
    <col min="12298" max="12298" width="15.7109375" bestFit="1" customWidth="1"/>
    <col min="12299" max="12299" width="14.5703125" customWidth="1"/>
    <col min="12300" max="12301" width="14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53" width="0" hidden="1" customWidth="1"/>
    <col min="12554" max="12554" width="15.7109375" bestFit="1" customWidth="1"/>
    <col min="12555" max="12555" width="14.5703125" customWidth="1"/>
    <col min="12556" max="12557" width="14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9" width="0" hidden="1" customWidth="1"/>
    <col min="12810" max="12810" width="15.7109375" bestFit="1" customWidth="1"/>
    <col min="12811" max="12811" width="14.5703125" customWidth="1"/>
    <col min="12812" max="12813" width="14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5" width="0" hidden="1" customWidth="1"/>
    <col min="13066" max="13066" width="15.7109375" bestFit="1" customWidth="1"/>
    <col min="13067" max="13067" width="14.5703125" customWidth="1"/>
    <col min="13068" max="13069" width="14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21" width="0" hidden="1" customWidth="1"/>
    <col min="13322" max="13322" width="15.7109375" bestFit="1" customWidth="1"/>
    <col min="13323" max="13323" width="14.5703125" customWidth="1"/>
    <col min="13324" max="13325" width="14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7" width="0" hidden="1" customWidth="1"/>
    <col min="13578" max="13578" width="15.7109375" bestFit="1" customWidth="1"/>
    <col min="13579" max="13579" width="14.5703125" customWidth="1"/>
    <col min="13580" max="13581" width="14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33" width="0" hidden="1" customWidth="1"/>
    <col min="13834" max="13834" width="15.7109375" bestFit="1" customWidth="1"/>
    <col min="13835" max="13835" width="14.5703125" customWidth="1"/>
    <col min="13836" max="13837" width="14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9" width="0" hidden="1" customWidth="1"/>
    <col min="14090" max="14090" width="15.7109375" bestFit="1" customWidth="1"/>
    <col min="14091" max="14091" width="14.5703125" customWidth="1"/>
    <col min="14092" max="14093" width="14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5" width="0" hidden="1" customWidth="1"/>
    <col min="14346" max="14346" width="15.7109375" bestFit="1" customWidth="1"/>
    <col min="14347" max="14347" width="14.5703125" customWidth="1"/>
    <col min="14348" max="14349" width="14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601" width="0" hidden="1" customWidth="1"/>
    <col min="14602" max="14602" width="15.7109375" bestFit="1" customWidth="1"/>
    <col min="14603" max="14603" width="14.5703125" customWidth="1"/>
    <col min="14604" max="14605" width="14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7" width="0" hidden="1" customWidth="1"/>
    <col min="14858" max="14858" width="15.7109375" bestFit="1" customWidth="1"/>
    <col min="14859" max="14859" width="14.5703125" customWidth="1"/>
    <col min="14860" max="14861" width="14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13" width="0" hidden="1" customWidth="1"/>
    <col min="15114" max="15114" width="15.7109375" bestFit="1" customWidth="1"/>
    <col min="15115" max="15115" width="14.5703125" customWidth="1"/>
    <col min="15116" max="15117" width="14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9" width="0" hidden="1" customWidth="1"/>
    <col min="15370" max="15370" width="15.7109375" bestFit="1" customWidth="1"/>
    <col min="15371" max="15371" width="14.5703125" customWidth="1"/>
    <col min="15372" max="15373" width="14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5" width="0" hidden="1" customWidth="1"/>
    <col min="15626" max="15626" width="15.7109375" bestFit="1" customWidth="1"/>
    <col min="15627" max="15627" width="14.5703125" customWidth="1"/>
    <col min="15628" max="15629" width="14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81" width="0" hidden="1" customWidth="1"/>
    <col min="15882" max="15882" width="15.7109375" bestFit="1" customWidth="1"/>
    <col min="15883" max="15883" width="14.5703125" customWidth="1"/>
    <col min="15884" max="15885" width="14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7" width="0" hidden="1" customWidth="1"/>
    <col min="16138" max="16138" width="15.7109375" bestFit="1" customWidth="1"/>
    <col min="16139" max="16139" width="14.5703125" customWidth="1"/>
    <col min="16140" max="16141" width="14.85546875" bestFit="1" customWidth="1"/>
  </cols>
  <sheetData>
    <row r="2" spans="1:27" x14ac:dyDescent="0.25">
      <c r="F2" s="112"/>
    </row>
    <row r="6" spans="1:27" ht="15.75" thickBot="1" x14ac:dyDescent="0.3"/>
    <row r="7" spans="1:27" ht="16.5" thickBot="1" x14ac:dyDescent="0.3">
      <c r="B7" s="406" t="s">
        <v>59</v>
      </c>
      <c r="C7" s="407"/>
      <c r="J7" s="113" t="s">
        <v>189</v>
      </c>
    </row>
    <row r="8" spans="1:27" ht="15.75" x14ac:dyDescent="0.25">
      <c r="J8" s="114"/>
    </row>
    <row r="9" spans="1:27" x14ac:dyDescent="0.25">
      <c r="A9" s="379" t="s">
        <v>0</v>
      </c>
      <c r="B9" s="379"/>
      <c r="C9" s="379"/>
      <c r="D9" s="379"/>
      <c r="E9" s="379"/>
      <c r="F9" s="379"/>
      <c r="G9" s="379"/>
      <c r="H9" s="379"/>
      <c r="I9" s="379"/>
      <c r="J9" s="379"/>
      <c r="K9" s="379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</row>
    <row r="10" spans="1:27" x14ac:dyDescent="0.25">
      <c r="A10" s="379" t="s">
        <v>60</v>
      </c>
      <c r="B10" s="379"/>
      <c r="C10" s="379"/>
      <c r="D10" s="379"/>
      <c r="E10" s="379"/>
      <c r="F10" s="379"/>
      <c r="G10" s="379"/>
      <c r="H10" s="379"/>
      <c r="I10" s="379"/>
      <c r="J10" s="379"/>
      <c r="K10" s="379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</row>
    <row r="11" spans="1:27" x14ac:dyDescent="0.25">
      <c r="A11" s="379" t="s">
        <v>113</v>
      </c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</row>
    <row r="12" spans="1:27" x14ac:dyDescent="0.25">
      <c r="A12" s="408" t="s">
        <v>114</v>
      </c>
      <c r="B12" s="408"/>
      <c r="C12" s="408"/>
      <c r="D12" s="408"/>
      <c r="E12" s="408"/>
      <c r="F12" s="408"/>
      <c r="G12" s="408"/>
      <c r="H12" s="408"/>
      <c r="I12" s="408"/>
      <c r="J12" s="408"/>
      <c r="K12" s="408"/>
    </row>
    <row r="14" spans="1:27" ht="15" customHeight="1" x14ac:dyDescent="0.25">
      <c r="A14" s="401" t="s">
        <v>190</v>
      </c>
      <c r="B14" s="401"/>
      <c r="C14" s="401"/>
      <c r="D14" s="401"/>
      <c r="E14" s="401"/>
      <c r="F14" s="401"/>
      <c r="G14" s="401"/>
      <c r="H14" s="401"/>
      <c r="I14" s="401"/>
      <c r="J14" s="401"/>
      <c r="K14" s="401"/>
      <c r="L14" s="115"/>
      <c r="M14" s="116"/>
    </row>
    <row r="15" spans="1:27" ht="9" customHeight="1" x14ac:dyDescent="0.25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</row>
    <row r="16" spans="1:27" x14ac:dyDescent="0.25">
      <c r="A16" s="402" t="s">
        <v>115</v>
      </c>
      <c r="B16" s="399" t="s">
        <v>116</v>
      </c>
      <c r="C16" s="399"/>
      <c r="D16" s="405" t="s">
        <v>117</v>
      </c>
      <c r="E16" s="405"/>
      <c r="F16" s="405" t="s">
        <v>118</v>
      </c>
      <c r="G16" s="405"/>
      <c r="H16" s="399" t="s">
        <v>119</v>
      </c>
      <c r="I16" s="399"/>
      <c r="J16" s="405" t="s">
        <v>135</v>
      </c>
      <c r="K16" s="405"/>
    </row>
    <row r="17" spans="1:13" x14ac:dyDescent="0.25">
      <c r="A17" s="403"/>
      <c r="B17" s="117" t="s">
        <v>121</v>
      </c>
      <c r="C17" s="174" t="s">
        <v>122</v>
      </c>
      <c r="D17" s="117" t="s">
        <v>121</v>
      </c>
      <c r="E17" s="174" t="s">
        <v>122</v>
      </c>
      <c r="F17" s="117" t="s">
        <v>121</v>
      </c>
      <c r="G17" s="174" t="s">
        <v>122</v>
      </c>
      <c r="H17" s="117" t="s">
        <v>121</v>
      </c>
      <c r="I17" s="174" t="s">
        <v>122</v>
      </c>
      <c r="J17" s="117" t="s">
        <v>121</v>
      </c>
      <c r="K17" s="174" t="s">
        <v>122</v>
      </c>
      <c r="L17" s="118"/>
      <c r="M17" s="118"/>
    </row>
    <row r="18" spans="1:13" x14ac:dyDescent="0.25">
      <c r="A18" s="119" t="s">
        <v>99</v>
      </c>
      <c r="B18" s="120">
        <v>3606534.09</v>
      </c>
      <c r="C18" s="120">
        <v>3001907.15</v>
      </c>
      <c r="D18" s="120">
        <v>3606534.09</v>
      </c>
      <c r="E18" s="121">
        <v>3000995.38</v>
      </c>
      <c r="F18" s="120">
        <v>3606534.09</v>
      </c>
      <c r="G18" s="121">
        <v>4933177.0999999996</v>
      </c>
      <c r="H18" s="120">
        <v>3606534.09</v>
      </c>
      <c r="I18" s="120">
        <v>3626273.41</v>
      </c>
      <c r="J18" s="122">
        <f t="shared" ref="J18:K20" si="0">+B18+D18+F18+H18</f>
        <v>14426136.359999999</v>
      </c>
      <c r="K18" s="122">
        <f t="shared" si="0"/>
        <v>14562353.039999999</v>
      </c>
      <c r="L18" s="123"/>
      <c r="M18" s="123"/>
    </row>
    <row r="19" spans="1:13" x14ac:dyDescent="0.25">
      <c r="A19" s="119" t="s">
        <v>123</v>
      </c>
      <c r="B19" s="71">
        <v>3340</v>
      </c>
      <c r="C19" s="71">
        <v>0</v>
      </c>
      <c r="D19" s="71">
        <v>354218.4</v>
      </c>
      <c r="E19" s="121">
        <v>11403.26</v>
      </c>
      <c r="F19" s="71">
        <v>3094423.04</v>
      </c>
      <c r="G19" s="121">
        <v>1594516.3</v>
      </c>
      <c r="H19" s="71">
        <v>2949873.22</v>
      </c>
      <c r="I19" s="120">
        <v>1178460.98</v>
      </c>
      <c r="J19" s="122">
        <f t="shared" si="0"/>
        <v>6401854.6600000001</v>
      </c>
      <c r="K19" s="122">
        <f t="shared" si="0"/>
        <v>2784380.54</v>
      </c>
      <c r="L19" s="123"/>
      <c r="M19" s="123"/>
    </row>
    <row r="20" spans="1:13" ht="15.75" x14ac:dyDescent="0.3">
      <c r="A20" s="119" t="s">
        <v>124</v>
      </c>
      <c r="B20" s="71">
        <v>0</v>
      </c>
      <c r="C20" s="124">
        <v>0</v>
      </c>
      <c r="D20" s="71">
        <v>0</v>
      </c>
      <c r="E20" s="69">
        <v>0</v>
      </c>
      <c r="F20" s="71">
        <v>0</v>
      </c>
      <c r="G20" s="124">
        <v>0</v>
      </c>
      <c r="H20" s="71">
        <v>0</v>
      </c>
      <c r="I20" s="120">
        <v>0</v>
      </c>
      <c r="J20" s="122">
        <f t="shared" si="0"/>
        <v>0</v>
      </c>
      <c r="K20" s="122">
        <f t="shared" si="0"/>
        <v>0</v>
      </c>
      <c r="L20" s="123"/>
      <c r="M20" s="123"/>
    </row>
    <row r="21" spans="1:13" x14ac:dyDescent="0.25">
      <c r="A21" s="119" t="s">
        <v>125</v>
      </c>
      <c r="B21" s="64">
        <f t="shared" ref="B21:K21" si="1">SUM(B18:B20)</f>
        <v>3609874.09</v>
      </c>
      <c r="C21" s="64">
        <f t="shared" si="1"/>
        <v>3001907.15</v>
      </c>
      <c r="D21" s="64">
        <f t="shared" si="1"/>
        <v>3960752.4899999998</v>
      </c>
      <c r="E21" s="64">
        <f t="shared" si="1"/>
        <v>3012398.6399999997</v>
      </c>
      <c r="F21" s="64">
        <f t="shared" si="1"/>
        <v>6700957.1299999999</v>
      </c>
      <c r="G21" s="64">
        <f t="shared" si="1"/>
        <v>6527693.3999999994</v>
      </c>
      <c r="H21" s="64">
        <f t="shared" si="1"/>
        <v>6556407.3100000005</v>
      </c>
      <c r="I21" s="64">
        <f t="shared" si="1"/>
        <v>4804734.3900000006</v>
      </c>
      <c r="J21" s="64">
        <f t="shared" si="1"/>
        <v>20827991.02</v>
      </c>
      <c r="K21" s="64">
        <f t="shared" si="1"/>
        <v>17346733.579999998</v>
      </c>
      <c r="L21" s="125"/>
      <c r="M21" s="123"/>
    </row>
    <row r="22" spans="1:13" x14ac:dyDescent="0.25">
      <c r="A22" s="74"/>
      <c r="B22" s="126"/>
      <c r="C22" s="127"/>
      <c r="D22" s="127"/>
      <c r="E22" s="127"/>
      <c r="F22" s="127"/>
      <c r="G22" s="127"/>
      <c r="H22" s="127"/>
      <c r="I22" s="127"/>
      <c r="J22" s="128"/>
      <c r="K22" s="127"/>
      <c r="L22" s="129"/>
      <c r="M22" s="130"/>
    </row>
    <row r="23" spans="1:13" ht="15" customHeight="1" x14ac:dyDescent="0.25">
      <c r="A23" s="401" t="s">
        <v>191</v>
      </c>
      <c r="B23" s="401"/>
      <c r="C23" s="401"/>
      <c r="D23" s="401"/>
      <c r="E23" s="401"/>
      <c r="F23" s="401"/>
      <c r="G23" s="401"/>
      <c r="H23" s="401"/>
      <c r="I23" s="401"/>
      <c r="J23" s="401"/>
      <c r="K23" s="401"/>
      <c r="L23" s="131"/>
      <c r="M23" s="175"/>
    </row>
    <row r="24" spans="1:13" ht="15" customHeight="1" x14ac:dyDescent="0.25">
      <c r="A24" s="132"/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1"/>
      <c r="M24" s="175"/>
    </row>
    <row r="25" spans="1:13" ht="15" customHeight="1" x14ac:dyDescent="0.25">
      <c r="A25" s="402" t="s">
        <v>115</v>
      </c>
      <c r="B25" s="404" t="s">
        <v>126</v>
      </c>
      <c r="C25" s="404"/>
      <c r="D25" s="400" t="s">
        <v>127</v>
      </c>
      <c r="E25" s="400"/>
      <c r="F25" s="400" t="s">
        <v>96</v>
      </c>
      <c r="G25" s="400"/>
      <c r="H25" s="404" t="s">
        <v>97</v>
      </c>
      <c r="I25" s="404"/>
      <c r="J25" s="400" t="s">
        <v>192</v>
      </c>
      <c r="K25" s="400"/>
      <c r="L25" s="400" t="s">
        <v>174</v>
      </c>
      <c r="M25" s="400"/>
    </row>
    <row r="26" spans="1:13" ht="15" customHeight="1" x14ac:dyDescent="0.25">
      <c r="A26" s="403"/>
      <c r="B26" s="117" t="s">
        <v>121</v>
      </c>
      <c r="C26" s="174" t="s">
        <v>122</v>
      </c>
      <c r="D26" s="117" t="s">
        <v>121</v>
      </c>
      <c r="E26" s="174" t="s">
        <v>122</v>
      </c>
      <c r="F26" s="117" t="s">
        <v>121</v>
      </c>
      <c r="G26" s="174" t="s">
        <v>122</v>
      </c>
      <c r="H26" s="117" t="s">
        <v>121</v>
      </c>
      <c r="I26" s="174" t="s">
        <v>122</v>
      </c>
      <c r="J26" s="117" t="s">
        <v>121</v>
      </c>
      <c r="K26" s="174" t="s">
        <v>122</v>
      </c>
      <c r="L26" s="117" t="s">
        <v>121</v>
      </c>
      <c r="M26" s="174" t="s">
        <v>122</v>
      </c>
    </row>
    <row r="27" spans="1:13" ht="15" customHeight="1" x14ac:dyDescent="0.25">
      <c r="A27" s="119" t="s">
        <v>99</v>
      </c>
      <c r="B27" s="121">
        <v>3606534.09</v>
      </c>
      <c r="C27" s="121">
        <v>3655693.14</v>
      </c>
      <c r="D27" s="120"/>
      <c r="E27" s="121"/>
      <c r="F27" s="120"/>
      <c r="G27" s="71"/>
      <c r="H27" s="120"/>
      <c r="I27" s="121"/>
      <c r="J27" s="122">
        <f>+B27+D27+F27+H27</f>
        <v>3606534.09</v>
      </c>
      <c r="K27" s="122">
        <f>+C27+E27+G27+I27</f>
        <v>3655693.14</v>
      </c>
      <c r="L27" s="122">
        <f>+J27+J18</f>
        <v>18032670.449999999</v>
      </c>
      <c r="M27" s="122">
        <f>+K27+K18</f>
        <v>18218046.18</v>
      </c>
    </row>
    <row r="28" spans="1:13" ht="15" customHeight="1" x14ac:dyDescent="0.25">
      <c r="A28" s="119" t="s">
        <v>123</v>
      </c>
      <c r="B28" s="71">
        <v>3515905.61</v>
      </c>
      <c r="C28" s="71">
        <v>3556500.32</v>
      </c>
      <c r="D28" s="71"/>
      <c r="E28" s="71"/>
      <c r="F28" s="71"/>
      <c r="G28" s="71"/>
      <c r="H28" s="71"/>
      <c r="I28" s="120"/>
      <c r="J28" s="122">
        <f>+B28+D28+F28+H28</f>
        <v>3515905.61</v>
      </c>
      <c r="K28" s="122">
        <f>+C28+E28+G28+I28</f>
        <v>3556500.32</v>
      </c>
      <c r="L28" s="122">
        <f>+J28+J19</f>
        <v>9917760.2699999996</v>
      </c>
      <c r="M28" s="122">
        <f>+K28+K19</f>
        <v>6340880.8599999994</v>
      </c>
    </row>
    <row r="29" spans="1:13" ht="15" customHeight="1" x14ac:dyDescent="0.25">
      <c r="A29" s="119" t="s">
        <v>125</v>
      </c>
      <c r="B29" s="64">
        <f t="shared" ref="B29:K29" si="2">SUM(B27:B28)</f>
        <v>7122439.6999999993</v>
      </c>
      <c r="C29" s="64">
        <f t="shared" si="2"/>
        <v>7212193.46</v>
      </c>
      <c r="D29" s="64">
        <f t="shared" si="2"/>
        <v>0</v>
      </c>
      <c r="E29" s="64">
        <f t="shared" si="2"/>
        <v>0</v>
      </c>
      <c r="F29" s="64">
        <f t="shared" si="2"/>
        <v>0</v>
      </c>
      <c r="G29" s="64">
        <f t="shared" si="2"/>
        <v>0</v>
      </c>
      <c r="H29" s="64">
        <f t="shared" si="2"/>
        <v>0</v>
      </c>
      <c r="I29" s="64">
        <f t="shared" si="2"/>
        <v>0</v>
      </c>
      <c r="J29" s="133">
        <f t="shared" si="2"/>
        <v>7122439.6999999993</v>
      </c>
      <c r="K29" s="133">
        <f t="shared" si="2"/>
        <v>7212193.46</v>
      </c>
      <c r="L29" s="133">
        <f>SUM(L27:L28)</f>
        <v>27950430.719999999</v>
      </c>
      <c r="M29" s="133">
        <f>SUM(M27:M28)</f>
        <v>24558927.039999999</v>
      </c>
    </row>
    <row r="30" spans="1:13" ht="15" customHeight="1" x14ac:dyDescent="0.25">
      <c r="A30" s="134"/>
      <c r="B30" s="135"/>
      <c r="C30" s="135"/>
      <c r="D30" s="135"/>
      <c r="E30" s="135"/>
      <c r="F30" s="135"/>
      <c r="G30" s="135"/>
      <c r="H30" s="135"/>
      <c r="I30" s="135"/>
      <c r="J30" s="136"/>
      <c r="K30" s="136"/>
      <c r="L30" s="131"/>
      <c r="M30" s="175"/>
    </row>
    <row r="31" spans="1:13" ht="15" customHeight="1" x14ac:dyDescent="0.25">
      <c r="A31" s="134"/>
      <c r="B31" s="135"/>
      <c r="C31" s="135"/>
      <c r="D31" s="135"/>
      <c r="E31" s="135"/>
      <c r="F31" s="135"/>
      <c r="G31" s="135"/>
      <c r="H31" s="135"/>
      <c r="I31" s="135"/>
      <c r="J31" s="136"/>
      <c r="K31" s="136"/>
      <c r="L31" s="131"/>
      <c r="M31" s="175"/>
    </row>
    <row r="32" spans="1:13" ht="15" hidden="1" customHeight="1" x14ac:dyDescent="0.25">
      <c r="A32" s="401" t="s">
        <v>193</v>
      </c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131"/>
      <c r="M32" s="175"/>
    </row>
    <row r="33" spans="1:13" ht="9" hidden="1" customHeight="1" x14ac:dyDescent="0.25">
      <c r="A33" s="132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1"/>
      <c r="M33" s="175"/>
    </row>
    <row r="34" spans="1:13" ht="15" hidden="1" customHeight="1" x14ac:dyDescent="0.25">
      <c r="A34" s="402" t="s">
        <v>115</v>
      </c>
      <c r="B34" s="404" t="s">
        <v>98</v>
      </c>
      <c r="C34" s="404"/>
      <c r="D34" s="400" t="s">
        <v>128</v>
      </c>
      <c r="E34" s="400"/>
      <c r="F34" s="400" t="s">
        <v>129</v>
      </c>
      <c r="G34" s="400"/>
      <c r="H34" s="404" t="s">
        <v>130</v>
      </c>
      <c r="I34" s="404"/>
      <c r="J34" s="400" t="s">
        <v>192</v>
      </c>
      <c r="K34" s="400"/>
      <c r="L34" s="400" t="s">
        <v>194</v>
      </c>
      <c r="M34" s="400"/>
    </row>
    <row r="35" spans="1:13" ht="15" hidden="1" customHeight="1" x14ac:dyDescent="0.25">
      <c r="A35" s="403"/>
      <c r="B35" s="117" t="s">
        <v>121</v>
      </c>
      <c r="C35" s="174" t="s">
        <v>122</v>
      </c>
      <c r="D35" s="117" t="s">
        <v>121</v>
      </c>
      <c r="E35" s="174" t="s">
        <v>122</v>
      </c>
      <c r="F35" s="117" t="s">
        <v>121</v>
      </c>
      <c r="G35" s="174" t="s">
        <v>122</v>
      </c>
      <c r="H35" s="117" t="s">
        <v>121</v>
      </c>
      <c r="I35" s="174" t="s">
        <v>122</v>
      </c>
      <c r="J35" s="117" t="s">
        <v>121</v>
      </c>
      <c r="K35" s="174" t="s">
        <v>122</v>
      </c>
      <c r="L35" s="117" t="s">
        <v>121</v>
      </c>
      <c r="M35" s="174" t="s">
        <v>122</v>
      </c>
    </row>
    <row r="36" spans="1:13" ht="15" hidden="1" customHeight="1" x14ac:dyDescent="0.25">
      <c r="A36" s="119" t="s">
        <v>99</v>
      </c>
      <c r="B36" s="121"/>
      <c r="C36" s="120"/>
      <c r="D36" s="121"/>
      <c r="E36" s="71"/>
      <c r="F36" s="121"/>
      <c r="G36" s="71"/>
      <c r="H36" s="121"/>
      <c r="I36" s="71"/>
      <c r="J36" s="122">
        <f>+B36+D36+F36+H36</f>
        <v>0</v>
      </c>
      <c r="K36" s="122">
        <f>+C36+E36+G36+I36</f>
        <v>0</v>
      </c>
      <c r="L36" s="122">
        <f>+J36+L27</f>
        <v>18032670.449999999</v>
      </c>
      <c r="M36" s="122">
        <f>+K36+M27</f>
        <v>18218046.18</v>
      </c>
    </row>
    <row r="37" spans="1:13" ht="15" hidden="1" customHeight="1" x14ac:dyDescent="0.25">
      <c r="A37" s="119" t="s">
        <v>123</v>
      </c>
      <c r="B37" s="71"/>
      <c r="C37" s="71"/>
      <c r="D37" s="71"/>
      <c r="E37" s="71"/>
      <c r="F37" s="71"/>
      <c r="G37" s="71"/>
      <c r="H37" s="71"/>
      <c r="I37" s="71"/>
      <c r="J37" s="122">
        <f>+B37+D37+F37+H37</f>
        <v>0</v>
      </c>
      <c r="K37" s="122">
        <f>+C37+E37+G37+I37</f>
        <v>0</v>
      </c>
      <c r="L37" s="122">
        <f>+J37+L28</f>
        <v>9917760.2699999996</v>
      </c>
      <c r="M37" s="122">
        <f>+K37+M28</f>
        <v>6340880.8599999994</v>
      </c>
    </row>
    <row r="38" spans="1:13" ht="15" hidden="1" customHeight="1" x14ac:dyDescent="0.25">
      <c r="A38" s="119" t="s">
        <v>125</v>
      </c>
      <c r="B38" s="64">
        <f t="shared" ref="B38:K38" si="3">SUM(B36:B37)</f>
        <v>0</v>
      </c>
      <c r="C38" s="64">
        <f t="shared" si="3"/>
        <v>0</v>
      </c>
      <c r="D38" s="64">
        <f t="shared" si="3"/>
        <v>0</v>
      </c>
      <c r="E38" s="64">
        <f t="shared" si="3"/>
        <v>0</v>
      </c>
      <c r="F38" s="64">
        <f t="shared" si="3"/>
        <v>0</v>
      </c>
      <c r="G38" s="64">
        <f t="shared" si="3"/>
        <v>0</v>
      </c>
      <c r="H38" s="64">
        <f t="shared" si="3"/>
        <v>0</v>
      </c>
      <c r="I38" s="64">
        <f t="shared" si="3"/>
        <v>0</v>
      </c>
      <c r="J38" s="133">
        <f t="shared" si="3"/>
        <v>0</v>
      </c>
      <c r="K38" s="133">
        <f t="shared" si="3"/>
        <v>0</v>
      </c>
      <c r="L38" s="133">
        <f>SUM(L36:L37)</f>
        <v>27950430.719999999</v>
      </c>
      <c r="M38" s="133">
        <f>SUM(M36:M37)</f>
        <v>24558927.039999999</v>
      </c>
    </row>
    <row r="39" spans="1:13" ht="15" customHeight="1" x14ac:dyDescent="0.25">
      <c r="A39" s="137"/>
      <c r="B39" s="138"/>
      <c r="C39" s="138"/>
      <c r="D39" s="138"/>
      <c r="E39" s="138"/>
      <c r="F39" s="138"/>
      <c r="G39" s="138"/>
      <c r="H39" s="138"/>
      <c r="I39" s="138"/>
      <c r="J39" s="139"/>
      <c r="K39" s="139"/>
      <c r="L39" s="131"/>
      <c r="M39" s="175"/>
    </row>
    <row r="40" spans="1:13" ht="15" hidden="1" customHeight="1" x14ac:dyDescent="0.25">
      <c r="A40" s="140" t="s">
        <v>195</v>
      </c>
      <c r="B40" s="125"/>
      <c r="C40" s="123"/>
      <c r="D40" s="123"/>
      <c r="E40" s="123"/>
      <c r="F40" s="123"/>
      <c r="G40" s="123"/>
      <c r="H40" s="123"/>
      <c r="I40" s="123"/>
      <c r="J40" s="123"/>
      <c r="K40" s="123"/>
      <c r="L40" s="131"/>
      <c r="M40" s="175"/>
    </row>
    <row r="41" spans="1:13" ht="15" hidden="1" customHeight="1" x14ac:dyDescent="0.25">
      <c r="A41" s="397" t="s">
        <v>131</v>
      </c>
      <c r="B41" s="399" t="s">
        <v>196</v>
      </c>
      <c r="C41" s="399"/>
      <c r="D41" s="123"/>
      <c r="E41" s="123"/>
      <c r="F41" s="123"/>
      <c r="G41" s="123"/>
      <c r="H41" s="123"/>
      <c r="I41" s="123"/>
      <c r="J41" s="123"/>
      <c r="K41" s="123"/>
      <c r="L41" s="131"/>
      <c r="M41" s="175"/>
    </row>
    <row r="42" spans="1:13" ht="15" hidden="1" customHeight="1" x14ac:dyDescent="0.25">
      <c r="A42" s="398"/>
      <c r="B42" s="117" t="s">
        <v>132</v>
      </c>
      <c r="C42" s="174" t="s">
        <v>122</v>
      </c>
      <c r="D42" s="123"/>
      <c r="E42" s="123"/>
      <c r="F42" s="123"/>
      <c r="G42" s="123"/>
      <c r="H42" s="123"/>
      <c r="I42" s="123"/>
      <c r="J42" s="123"/>
      <c r="K42" s="123"/>
      <c r="L42" s="131"/>
      <c r="M42" s="175"/>
    </row>
    <row r="43" spans="1:13" ht="15" hidden="1" customHeight="1" x14ac:dyDescent="0.25">
      <c r="A43" s="141" t="s">
        <v>99</v>
      </c>
      <c r="B43" s="142">
        <f>+J18+J27+J36</f>
        <v>18032670.449999999</v>
      </c>
      <c r="C43" s="142">
        <f>+K18+K27+K36</f>
        <v>18218046.18</v>
      </c>
      <c r="D43" s="123"/>
      <c r="E43" s="123"/>
      <c r="F43" s="123"/>
      <c r="G43" s="123"/>
      <c r="H43" s="123"/>
      <c r="I43" s="123"/>
      <c r="J43" s="123"/>
      <c r="K43" s="123"/>
      <c r="L43" s="131"/>
      <c r="M43" s="175"/>
    </row>
    <row r="44" spans="1:13" ht="15" hidden="1" customHeight="1" x14ac:dyDescent="0.25">
      <c r="A44" s="119" t="s">
        <v>123</v>
      </c>
      <c r="B44" s="142">
        <f>+J19+J28+J37</f>
        <v>9917760.2699999996</v>
      </c>
      <c r="C44" s="142">
        <f>+K19+K28+K37</f>
        <v>6340880.8599999994</v>
      </c>
      <c r="D44" s="123"/>
      <c r="E44" s="123"/>
      <c r="F44" s="123"/>
      <c r="G44" s="123"/>
      <c r="H44" s="123"/>
      <c r="I44" s="123"/>
      <c r="J44" s="123"/>
      <c r="K44" s="123"/>
      <c r="L44" s="131"/>
      <c r="M44" s="175"/>
    </row>
    <row r="45" spans="1:13" ht="15" hidden="1" customHeight="1" thickBot="1" x14ac:dyDescent="0.3">
      <c r="A45" s="141" t="s">
        <v>125</v>
      </c>
      <c r="B45" s="166">
        <f>SUM(B43:B44)</f>
        <v>27950430.719999999</v>
      </c>
      <c r="C45" s="167">
        <f>SUM(C43:C44)</f>
        <v>24558927.039999999</v>
      </c>
      <c r="D45" s="123"/>
      <c r="E45" s="123"/>
      <c r="F45" s="123"/>
      <c r="G45" s="123"/>
      <c r="H45" s="123"/>
      <c r="I45" s="123"/>
      <c r="J45" s="123"/>
      <c r="K45" s="123"/>
      <c r="L45" s="131"/>
      <c r="M45" s="175"/>
    </row>
    <row r="46" spans="1:13" x14ac:dyDescent="0.25">
      <c r="D46" s="123"/>
      <c r="E46" s="123"/>
      <c r="F46" s="123"/>
      <c r="G46" s="123"/>
      <c r="H46" s="123"/>
      <c r="I46" s="123"/>
      <c r="J46" s="123"/>
      <c r="K46" s="123"/>
      <c r="L46" s="131"/>
      <c r="M46" s="175"/>
    </row>
    <row r="53" spans="1:13" x14ac:dyDescent="0.25">
      <c r="A53" s="58" t="s">
        <v>197</v>
      </c>
      <c r="C53" s="1"/>
      <c r="D53" s="1"/>
      <c r="E53" s="1"/>
      <c r="K53" s="81" t="s">
        <v>110</v>
      </c>
      <c r="L53" t="s">
        <v>198</v>
      </c>
    </row>
    <row r="54" spans="1:13" x14ac:dyDescent="0.25">
      <c r="A54" s="81" t="s">
        <v>199</v>
      </c>
      <c r="C54" s="385"/>
      <c r="D54" s="385"/>
      <c r="E54" s="385"/>
      <c r="J54" s="81"/>
      <c r="K54" s="81"/>
      <c r="L54" s="81" t="s">
        <v>200</v>
      </c>
      <c r="M54" s="81"/>
    </row>
    <row r="55" spans="1:13" x14ac:dyDescent="0.25">
      <c r="A55" s="58" t="s">
        <v>201</v>
      </c>
      <c r="B55" s="58"/>
      <c r="C55" s="58"/>
      <c r="D55" s="58"/>
      <c r="E55" s="58"/>
      <c r="J55" s="81"/>
      <c r="K55" s="81"/>
      <c r="L55" s="81" t="s">
        <v>202</v>
      </c>
      <c r="M55" s="81"/>
    </row>
    <row r="56" spans="1:13" x14ac:dyDescent="0.25">
      <c r="A56" s="58" t="s">
        <v>203</v>
      </c>
      <c r="C56" s="81"/>
      <c r="G56" s="98"/>
      <c r="H56" s="98"/>
      <c r="I56" s="98"/>
    </row>
  </sheetData>
  <mergeCells count="31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1:A42"/>
    <mergeCell ref="B41:C41"/>
    <mergeCell ref="C54:E54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</mergeCells>
  <hyperlinks>
    <hyperlink ref="A12" r:id="rId1"/>
  </hyperlinks>
  <pageMargins left="1.82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11" workbookViewId="0">
      <selection activeCell="D31" sqref="D31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5" width="12.42578125" bestFit="1" customWidth="1"/>
    <col min="6" max="6" width="15.140625" hidden="1" customWidth="1"/>
    <col min="7" max="7" width="12.42578125" hidden="1" customWidth="1"/>
    <col min="8" max="8" width="14.42578125" hidden="1" customWidth="1"/>
    <col min="9" max="9" width="12.42578125" hidden="1" customWidth="1"/>
    <col min="10" max="13" width="14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1" width="12.42578125" bestFit="1" customWidth="1"/>
    <col min="262" max="265" width="0" hidden="1" customWidth="1"/>
    <col min="266" max="269" width="14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7" width="12.42578125" bestFit="1" customWidth="1"/>
    <col min="518" max="521" width="0" hidden="1" customWidth="1"/>
    <col min="522" max="525" width="14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3" width="12.42578125" bestFit="1" customWidth="1"/>
    <col min="774" max="777" width="0" hidden="1" customWidth="1"/>
    <col min="778" max="781" width="14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9" width="12.42578125" bestFit="1" customWidth="1"/>
    <col min="1030" max="1033" width="0" hidden="1" customWidth="1"/>
    <col min="1034" max="1037" width="14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5" width="12.42578125" bestFit="1" customWidth="1"/>
    <col min="1286" max="1289" width="0" hidden="1" customWidth="1"/>
    <col min="1290" max="1293" width="14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1" width="12.42578125" bestFit="1" customWidth="1"/>
    <col min="1542" max="1545" width="0" hidden="1" customWidth="1"/>
    <col min="1546" max="1549" width="14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7" width="12.42578125" bestFit="1" customWidth="1"/>
    <col min="1798" max="1801" width="0" hidden="1" customWidth="1"/>
    <col min="1802" max="1805" width="14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3" width="12.42578125" bestFit="1" customWidth="1"/>
    <col min="2054" max="2057" width="0" hidden="1" customWidth="1"/>
    <col min="2058" max="2061" width="14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9" width="12.42578125" bestFit="1" customWidth="1"/>
    <col min="2310" max="2313" width="0" hidden="1" customWidth="1"/>
    <col min="2314" max="2317" width="14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5" width="12.42578125" bestFit="1" customWidth="1"/>
    <col min="2566" max="2569" width="0" hidden="1" customWidth="1"/>
    <col min="2570" max="2573" width="14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1" width="12.42578125" bestFit="1" customWidth="1"/>
    <col min="2822" max="2825" width="0" hidden="1" customWidth="1"/>
    <col min="2826" max="2829" width="14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7" width="12.42578125" bestFit="1" customWidth="1"/>
    <col min="3078" max="3081" width="0" hidden="1" customWidth="1"/>
    <col min="3082" max="3085" width="14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3" width="12.42578125" bestFit="1" customWidth="1"/>
    <col min="3334" max="3337" width="0" hidden="1" customWidth="1"/>
    <col min="3338" max="3341" width="14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9" width="12.42578125" bestFit="1" customWidth="1"/>
    <col min="3590" max="3593" width="0" hidden="1" customWidth="1"/>
    <col min="3594" max="3597" width="14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5" width="12.42578125" bestFit="1" customWidth="1"/>
    <col min="3846" max="3849" width="0" hidden="1" customWidth="1"/>
    <col min="3850" max="3853" width="14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1" width="12.42578125" bestFit="1" customWidth="1"/>
    <col min="4102" max="4105" width="0" hidden="1" customWidth="1"/>
    <col min="4106" max="4109" width="14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7" width="12.42578125" bestFit="1" customWidth="1"/>
    <col min="4358" max="4361" width="0" hidden="1" customWidth="1"/>
    <col min="4362" max="4365" width="14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3" width="12.42578125" bestFit="1" customWidth="1"/>
    <col min="4614" max="4617" width="0" hidden="1" customWidth="1"/>
    <col min="4618" max="4621" width="14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9" width="12.42578125" bestFit="1" customWidth="1"/>
    <col min="4870" max="4873" width="0" hidden="1" customWidth="1"/>
    <col min="4874" max="4877" width="14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5" width="12.42578125" bestFit="1" customWidth="1"/>
    <col min="5126" max="5129" width="0" hidden="1" customWidth="1"/>
    <col min="5130" max="5133" width="14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1" width="12.42578125" bestFit="1" customWidth="1"/>
    <col min="5382" max="5385" width="0" hidden="1" customWidth="1"/>
    <col min="5386" max="5389" width="14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7" width="12.42578125" bestFit="1" customWidth="1"/>
    <col min="5638" max="5641" width="0" hidden="1" customWidth="1"/>
    <col min="5642" max="5645" width="14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3" width="12.42578125" bestFit="1" customWidth="1"/>
    <col min="5894" max="5897" width="0" hidden="1" customWidth="1"/>
    <col min="5898" max="5901" width="14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9" width="12.42578125" bestFit="1" customWidth="1"/>
    <col min="6150" max="6153" width="0" hidden="1" customWidth="1"/>
    <col min="6154" max="6157" width="14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5" width="12.42578125" bestFit="1" customWidth="1"/>
    <col min="6406" max="6409" width="0" hidden="1" customWidth="1"/>
    <col min="6410" max="6413" width="14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1" width="12.42578125" bestFit="1" customWidth="1"/>
    <col min="6662" max="6665" width="0" hidden="1" customWidth="1"/>
    <col min="6666" max="6669" width="14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7" width="12.42578125" bestFit="1" customWidth="1"/>
    <col min="6918" max="6921" width="0" hidden="1" customWidth="1"/>
    <col min="6922" max="6925" width="14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3" width="12.42578125" bestFit="1" customWidth="1"/>
    <col min="7174" max="7177" width="0" hidden="1" customWidth="1"/>
    <col min="7178" max="7181" width="14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9" width="12.42578125" bestFit="1" customWidth="1"/>
    <col min="7430" max="7433" width="0" hidden="1" customWidth="1"/>
    <col min="7434" max="7437" width="14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5" width="12.42578125" bestFit="1" customWidth="1"/>
    <col min="7686" max="7689" width="0" hidden="1" customWidth="1"/>
    <col min="7690" max="7693" width="14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1" width="12.42578125" bestFit="1" customWidth="1"/>
    <col min="7942" max="7945" width="0" hidden="1" customWidth="1"/>
    <col min="7946" max="7949" width="14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7" width="12.42578125" bestFit="1" customWidth="1"/>
    <col min="8198" max="8201" width="0" hidden="1" customWidth="1"/>
    <col min="8202" max="8205" width="14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3" width="12.42578125" bestFit="1" customWidth="1"/>
    <col min="8454" max="8457" width="0" hidden="1" customWidth="1"/>
    <col min="8458" max="8461" width="14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9" width="12.42578125" bestFit="1" customWidth="1"/>
    <col min="8710" max="8713" width="0" hidden="1" customWidth="1"/>
    <col min="8714" max="8717" width="14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5" width="12.42578125" bestFit="1" customWidth="1"/>
    <col min="8966" max="8969" width="0" hidden="1" customWidth="1"/>
    <col min="8970" max="8973" width="14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1" width="12.42578125" bestFit="1" customWidth="1"/>
    <col min="9222" max="9225" width="0" hidden="1" customWidth="1"/>
    <col min="9226" max="9229" width="14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7" width="12.42578125" bestFit="1" customWidth="1"/>
    <col min="9478" max="9481" width="0" hidden="1" customWidth="1"/>
    <col min="9482" max="9485" width="14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3" width="12.42578125" bestFit="1" customWidth="1"/>
    <col min="9734" max="9737" width="0" hidden="1" customWidth="1"/>
    <col min="9738" max="9741" width="14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9" width="12.42578125" bestFit="1" customWidth="1"/>
    <col min="9990" max="9993" width="0" hidden="1" customWidth="1"/>
    <col min="9994" max="9997" width="14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5" width="12.42578125" bestFit="1" customWidth="1"/>
    <col min="10246" max="10249" width="0" hidden="1" customWidth="1"/>
    <col min="10250" max="10253" width="14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1" width="12.42578125" bestFit="1" customWidth="1"/>
    <col min="10502" max="10505" width="0" hidden="1" customWidth="1"/>
    <col min="10506" max="10509" width="14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7" width="12.42578125" bestFit="1" customWidth="1"/>
    <col min="10758" max="10761" width="0" hidden="1" customWidth="1"/>
    <col min="10762" max="10765" width="14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3" width="12.42578125" bestFit="1" customWidth="1"/>
    <col min="11014" max="11017" width="0" hidden="1" customWidth="1"/>
    <col min="11018" max="11021" width="14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9" width="12.42578125" bestFit="1" customWidth="1"/>
    <col min="11270" max="11273" width="0" hidden="1" customWidth="1"/>
    <col min="11274" max="11277" width="14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5" width="12.42578125" bestFit="1" customWidth="1"/>
    <col min="11526" max="11529" width="0" hidden="1" customWidth="1"/>
    <col min="11530" max="11533" width="14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1" width="12.42578125" bestFit="1" customWidth="1"/>
    <col min="11782" max="11785" width="0" hidden="1" customWidth="1"/>
    <col min="11786" max="11789" width="14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7" width="12.42578125" bestFit="1" customWidth="1"/>
    <col min="12038" max="12041" width="0" hidden="1" customWidth="1"/>
    <col min="12042" max="12045" width="14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3" width="12.42578125" bestFit="1" customWidth="1"/>
    <col min="12294" max="12297" width="0" hidden="1" customWidth="1"/>
    <col min="12298" max="12301" width="14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9" width="12.42578125" bestFit="1" customWidth="1"/>
    <col min="12550" max="12553" width="0" hidden="1" customWidth="1"/>
    <col min="12554" max="12557" width="14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5" width="12.42578125" bestFit="1" customWidth="1"/>
    <col min="12806" max="12809" width="0" hidden="1" customWidth="1"/>
    <col min="12810" max="12813" width="14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1" width="12.42578125" bestFit="1" customWidth="1"/>
    <col min="13062" max="13065" width="0" hidden="1" customWidth="1"/>
    <col min="13066" max="13069" width="14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7" width="12.42578125" bestFit="1" customWidth="1"/>
    <col min="13318" max="13321" width="0" hidden="1" customWidth="1"/>
    <col min="13322" max="13325" width="14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3" width="12.42578125" bestFit="1" customWidth="1"/>
    <col min="13574" max="13577" width="0" hidden="1" customWidth="1"/>
    <col min="13578" max="13581" width="14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9" width="12.42578125" bestFit="1" customWidth="1"/>
    <col min="13830" max="13833" width="0" hidden="1" customWidth="1"/>
    <col min="13834" max="13837" width="14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5" width="12.42578125" bestFit="1" customWidth="1"/>
    <col min="14086" max="14089" width="0" hidden="1" customWidth="1"/>
    <col min="14090" max="14093" width="14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1" width="12.42578125" bestFit="1" customWidth="1"/>
    <col min="14342" max="14345" width="0" hidden="1" customWidth="1"/>
    <col min="14346" max="14349" width="14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7" width="12.42578125" bestFit="1" customWidth="1"/>
    <col min="14598" max="14601" width="0" hidden="1" customWidth="1"/>
    <col min="14602" max="14605" width="14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3" width="12.42578125" bestFit="1" customWidth="1"/>
    <col min="14854" max="14857" width="0" hidden="1" customWidth="1"/>
    <col min="14858" max="14861" width="14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9" width="12.42578125" bestFit="1" customWidth="1"/>
    <col min="15110" max="15113" width="0" hidden="1" customWidth="1"/>
    <col min="15114" max="15117" width="14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5" width="12.42578125" bestFit="1" customWidth="1"/>
    <col min="15366" max="15369" width="0" hidden="1" customWidth="1"/>
    <col min="15370" max="15373" width="14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1" width="12.42578125" bestFit="1" customWidth="1"/>
    <col min="15622" max="15625" width="0" hidden="1" customWidth="1"/>
    <col min="15626" max="15629" width="14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7" width="12.42578125" bestFit="1" customWidth="1"/>
    <col min="15878" max="15881" width="0" hidden="1" customWidth="1"/>
    <col min="15882" max="15885" width="14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3" width="12.42578125" bestFit="1" customWidth="1"/>
    <col min="16134" max="16137" width="0" hidden="1" customWidth="1"/>
    <col min="16138" max="16141" width="14.85546875" bestFit="1" customWidth="1"/>
  </cols>
  <sheetData>
    <row r="2" spans="1:27" x14ac:dyDescent="0.25">
      <c r="F2" s="112"/>
    </row>
    <row r="6" spans="1:27" ht="15.75" thickBot="1" x14ac:dyDescent="0.3"/>
    <row r="7" spans="1:27" ht="16.5" thickBot="1" x14ac:dyDescent="0.3">
      <c r="B7" s="406" t="s">
        <v>59</v>
      </c>
      <c r="C7" s="407"/>
      <c r="J7" s="113" t="s">
        <v>189</v>
      </c>
    </row>
    <row r="8" spans="1:27" ht="15.75" x14ac:dyDescent="0.25">
      <c r="J8" s="114"/>
    </row>
    <row r="9" spans="1:27" x14ac:dyDescent="0.25">
      <c r="A9" s="379" t="s">
        <v>0</v>
      </c>
      <c r="B9" s="379"/>
      <c r="C9" s="379"/>
      <c r="D9" s="379"/>
      <c r="E9" s="379"/>
      <c r="F9" s="379"/>
      <c r="G9" s="379"/>
      <c r="H9" s="379"/>
      <c r="I9" s="379"/>
      <c r="J9" s="379"/>
      <c r="K9" s="379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</row>
    <row r="10" spans="1:27" x14ac:dyDescent="0.25">
      <c r="A10" s="379" t="s">
        <v>60</v>
      </c>
      <c r="B10" s="379"/>
      <c r="C10" s="379"/>
      <c r="D10" s="379"/>
      <c r="E10" s="379"/>
      <c r="F10" s="379"/>
      <c r="G10" s="379"/>
      <c r="H10" s="379"/>
      <c r="I10" s="379"/>
      <c r="J10" s="379"/>
      <c r="K10" s="379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</row>
    <row r="11" spans="1:27" x14ac:dyDescent="0.25">
      <c r="A11" s="379" t="s">
        <v>113</v>
      </c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</row>
    <row r="12" spans="1:27" x14ac:dyDescent="0.25">
      <c r="A12" s="408" t="s">
        <v>114</v>
      </c>
      <c r="B12" s="408"/>
      <c r="C12" s="408"/>
      <c r="D12" s="408"/>
      <c r="E12" s="408"/>
      <c r="F12" s="408"/>
      <c r="G12" s="408"/>
      <c r="H12" s="408"/>
      <c r="I12" s="408"/>
      <c r="J12" s="408"/>
      <c r="K12" s="408"/>
    </row>
    <row r="14" spans="1:27" ht="15" hidden="1" customHeight="1" x14ac:dyDescent="0.25">
      <c r="A14" s="401" t="s">
        <v>190</v>
      </c>
      <c r="B14" s="401"/>
      <c r="C14" s="401"/>
      <c r="D14" s="401"/>
      <c r="E14" s="401"/>
      <c r="F14" s="401"/>
      <c r="G14" s="401"/>
      <c r="H14" s="401"/>
      <c r="I14" s="401"/>
      <c r="J14" s="401"/>
      <c r="K14" s="401"/>
      <c r="L14" s="115"/>
      <c r="M14" s="116"/>
    </row>
    <row r="15" spans="1:27" ht="9" hidden="1" customHeight="1" x14ac:dyDescent="0.25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</row>
    <row r="16" spans="1:27" hidden="1" x14ac:dyDescent="0.25">
      <c r="A16" s="402" t="s">
        <v>115</v>
      </c>
      <c r="B16" s="399" t="s">
        <v>116</v>
      </c>
      <c r="C16" s="399"/>
      <c r="D16" s="405" t="s">
        <v>117</v>
      </c>
      <c r="E16" s="405"/>
      <c r="F16" s="405" t="s">
        <v>118</v>
      </c>
      <c r="G16" s="405"/>
      <c r="H16" s="399" t="s">
        <v>119</v>
      </c>
      <c r="I16" s="399"/>
      <c r="J16" s="405" t="s">
        <v>135</v>
      </c>
      <c r="K16" s="405"/>
    </row>
    <row r="17" spans="1:13" hidden="1" x14ac:dyDescent="0.25">
      <c r="A17" s="403"/>
      <c r="B17" s="117" t="s">
        <v>121</v>
      </c>
      <c r="C17" s="291" t="s">
        <v>122</v>
      </c>
      <c r="D17" s="117" t="s">
        <v>121</v>
      </c>
      <c r="E17" s="291" t="s">
        <v>122</v>
      </c>
      <c r="F17" s="117" t="s">
        <v>121</v>
      </c>
      <c r="G17" s="291" t="s">
        <v>122</v>
      </c>
      <c r="H17" s="117" t="s">
        <v>121</v>
      </c>
      <c r="I17" s="291" t="s">
        <v>122</v>
      </c>
      <c r="J17" s="117" t="s">
        <v>121</v>
      </c>
      <c r="K17" s="291" t="s">
        <v>122</v>
      </c>
      <c r="L17" s="118"/>
      <c r="M17" s="118"/>
    </row>
    <row r="18" spans="1:13" hidden="1" x14ac:dyDescent="0.25">
      <c r="A18" s="119" t="s">
        <v>99</v>
      </c>
      <c r="B18" s="120">
        <v>3606534.09</v>
      </c>
      <c r="C18" s="120">
        <v>3001907.15</v>
      </c>
      <c r="D18" s="120">
        <v>3606534.09</v>
      </c>
      <c r="E18" s="121">
        <v>3000995.38</v>
      </c>
      <c r="F18" s="120">
        <v>3606534.09</v>
      </c>
      <c r="G18" s="121">
        <v>4933177.0999999996</v>
      </c>
      <c r="H18" s="120">
        <v>3606534.09</v>
      </c>
      <c r="I18" s="120">
        <v>3626273.41</v>
      </c>
      <c r="J18" s="122">
        <f t="shared" ref="J18:K20" si="0">+B18+D18+F18+H18</f>
        <v>14426136.359999999</v>
      </c>
      <c r="K18" s="122">
        <f t="shared" si="0"/>
        <v>14562353.039999999</v>
      </c>
      <c r="L18" s="123"/>
      <c r="M18" s="123"/>
    </row>
    <row r="19" spans="1:13" hidden="1" x14ac:dyDescent="0.25">
      <c r="A19" s="119" t="s">
        <v>123</v>
      </c>
      <c r="B19" s="71">
        <v>3340</v>
      </c>
      <c r="C19" s="71">
        <v>0</v>
      </c>
      <c r="D19" s="71">
        <v>354218.4</v>
      </c>
      <c r="E19" s="121">
        <v>11403.26</v>
      </c>
      <c r="F19" s="71">
        <v>3094423.04</v>
      </c>
      <c r="G19" s="121">
        <v>1594516.3</v>
      </c>
      <c r="H19" s="71">
        <v>2949873.22</v>
      </c>
      <c r="I19" s="120">
        <v>1178460.98</v>
      </c>
      <c r="J19" s="122">
        <f t="shared" si="0"/>
        <v>6401854.6600000001</v>
      </c>
      <c r="K19" s="122">
        <f t="shared" si="0"/>
        <v>2784380.54</v>
      </c>
      <c r="L19" s="123"/>
      <c r="M19" s="123"/>
    </row>
    <row r="20" spans="1:13" ht="15.75" hidden="1" x14ac:dyDescent="0.3">
      <c r="A20" s="119" t="s">
        <v>124</v>
      </c>
      <c r="B20" s="71">
        <v>0</v>
      </c>
      <c r="C20" s="124">
        <v>0</v>
      </c>
      <c r="D20" s="71">
        <v>0</v>
      </c>
      <c r="E20" s="69">
        <v>0</v>
      </c>
      <c r="F20" s="71">
        <v>0</v>
      </c>
      <c r="G20" s="124">
        <v>0</v>
      </c>
      <c r="H20" s="71">
        <v>0</v>
      </c>
      <c r="I20" s="120">
        <v>0</v>
      </c>
      <c r="J20" s="122">
        <f t="shared" si="0"/>
        <v>0</v>
      </c>
      <c r="K20" s="122">
        <f t="shared" si="0"/>
        <v>0</v>
      </c>
      <c r="L20" s="123"/>
      <c r="M20" s="123"/>
    </row>
    <row r="21" spans="1:13" hidden="1" x14ac:dyDescent="0.25">
      <c r="A21" s="119" t="s">
        <v>125</v>
      </c>
      <c r="B21" s="64">
        <f t="shared" ref="B21:K21" si="1">SUM(B18:B20)</f>
        <v>3609874.09</v>
      </c>
      <c r="C21" s="64">
        <f t="shared" si="1"/>
        <v>3001907.15</v>
      </c>
      <c r="D21" s="64">
        <f t="shared" si="1"/>
        <v>3960752.4899999998</v>
      </c>
      <c r="E21" s="64">
        <f t="shared" si="1"/>
        <v>3012398.6399999997</v>
      </c>
      <c r="F21" s="64">
        <f t="shared" si="1"/>
        <v>6700957.1299999999</v>
      </c>
      <c r="G21" s="64">
        <f t="shared" si="1"/>
        <v>6527693.3999999994</v>
      </c>
      <c r="H21" s="64">
        <f t="shared" si="1"/>
        <v>6556407.3100000005</v>
      </c>
      <c r="I21" s="64">
        <f t="shared" si="1"/>
        <v>4804734.3900000006</v>
      </c>
      <c r="J21" s="64">
        <f t="shared" si="1"/>
        <v>20827991.02</v>
      </c>
      <c r="K21" s="64">
        <f t="shared" si="1"/>
        <v>17346733.579999998</v>
      </c>
      <c r="L21" s="125"/>
      <c r="M21" s="123"/>
    </row>
    <row r="22" spans="1:13" hidden="1" x14ac:dyDescent="0.25">
      <c r="A22" s="74"/>
      <c r="B22" s="126"/>
      <c r="C22" s="127"/>
      <c r="D22" s="127"/>
      <c r="E22" s="127"/>
      <c r="F22" s="127"/>
      <c r="G22" s="127"/>
      <c r="H22" s="127"/>
      <c r="I22" s="127"/>
      <c r="J22" s="128"/>
      <c r="K22" s="127"/>
      <c r="L22" s="129"/>
      <c r="M22" s="130"/>
    </row>
    <row r="23" spans="1:13" ht="15" customHeight="1" x14ac:dyDescent="0.25">
      <c r="A23" s="401" t="s">
        <v>191</v>
      </c>
      <c r="B23" s="401"/>
      <c r="C23" s="401"/>
      <c r="D23" s="401"/>
      <c r="E23" s="401"/>
      <c r="F23" s="401"/>
      <c r="G23" s="401"/>
      <c r="H23" s="401"/>
      <c r="I23" s="401"/>
      <c r="J23" s="401"/>
      <c r="K23" s="401"/>
      <c r="L23" s="131"/>
      <c r="M23" s="292"/>
    </row>
    <row r="24" spans="1:13" ht="15" customHeight="1" x14ac:dyDescent="0.25">
      <c r="A24" s="132"/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1"/>
      <c r="M24" s="292"/>
    </row>
    <row r="25" spans="1:13" ht="15" customHeight="1" x14ac:dyDescent="0.25">
      <c r="A25" s="402" t="s">
        <v>115</v>
      </c>
      <c r="B25" s="404" t="s">
        <v>126</v>
      </c>
      <c r="C25" s="404"/>
      <c r="D25" s="400" t="s">
        <v>127</v>
      </c>
      <c r="E25" s="400"/>
      <c r="F25" s="400" t="s">
        <v>96</v>
      </c>
      <c r="G25" s="400"/>
      <c r="H25" s="404" t="s">
        <v>97</v>
      </c>
      <c r="I25" s="404"/>
      <c r="J25" s="400" t="s">
        <v>192</v>
      </c>
      <c r="K25" s="400"/>
      <c r="L25" s="400" t="s">
        <v>174</v>
      </c>
      <c r="M25" s="400"/>
    </row>
    <row r="26" spans="1:13" ht="15" customHeight="1" x14ac:dyDescent="0.25">
      <c r="A26" s="403"/>
      <c r="B26" s="117" t="s">
        <v>121</v>
      </c>
      <c r="C26" s="291" t="s">
        <v>122</v>
      </c>
      <c r="D26" s="117" t="s">
        <v>121</v>
      </c>
      <c r="E26" s="291" t="s">
        <v>122</v>
      </c>
      <c r="F26" s="117" t="s">
        <v>121</v>
      </c>
      <c r="G26" s="291" t="s">
        <v>122</v>
      </c>
      <c r="H26" s="117" t="s">
        <v>121</v>
      </c>
      <c r="I26" s="291" t="s">
        <v>122</v>
      </c>
      <c r="J26" s="117" t="s">
        <v>121</v>
      </c>
      <c r="K26" s="291" t="s">
        <v>122</v>
      </c>
      <c r="L26" s="117" t="s">
        <v>121</v>
      </c>
      <c r="M26" s="291" t="s">
        <v>122</v>
      </c>
    </row>
    <row r="27" spans="1:13" ht="15" customHeight="1" x14ac:dyDescent="0.25">
      <c r="A27" s="119" t="s">
        <v>99</v>
      </c>
      <c r="B27" s="121">
        <v>3606534.09</v>
      </c>
      <c r="C27" s="121">
        <v>3655693.14</v>
      </c>
      <c r="D27" s="120">
        <v>3606534.09</v>
      </c>
      <c r="E27" s="121">
        <v>3662737.1</v>
      </c>
      <c r="F27" s="120"/>
      <c r="G27" s="71"/>
      <c r="H27" s="120"/>
      <c r="I27" s="121"/>
      <c r="J27" s="122">
        <f>+B27+D27+F27+H27</f>
        <v>7213068.1799999997</v>
      </c>
      <c r="K27" s="122">
        <f>+C27+E27+G27+I27</f>
        <v>7318430.2400000002</v>
      </c>
      <c r="L27" s="122">
        <f>+J27+J18</f>
        <v>21639204.539999999</v>
      </c>
      <c r="M27" s="122">
        <f>+K27+K18</f>
        <v>21880783.280000001</v>
      </c>
    </row>
    <row r="28" spans="1:13" ht="15" customHeight="1" x14ac:dyDescent="0.25">
      <c r="A28" s="119" t="s">
        <v>123</v>
      </c>
      <c r="B28" s="71">
        <v>3515905.61</v>
      </c>
      <c r="C28" s="71">
        <v>3556500.32</v>
      </c>
      <c r="D28" s="71">
        <v>2834669.57</v>
      </c>
      <c r="E28" s="71">
        <v>4299903.99</v>
      </c>
      <c r="F28" s="71"/>
      <c r="G28" s="71"/>
      <c r="H28" s="71"/>
      <c r="I28" s="120"/>
      <c r="J28" s="122">
        <f>+B28+D28+F28+H28</f>
        <v>6350575.1799999997</v>
      </c>
      <c r="K28" s="122">
        <f>+C28+E28+G28+I28</f>
        <v>7856404.3100000005</v>
      </c>
      <c r="L28" s="122">
        <f>+J28+J19</f>
        <v>12752429.84</v>
      </c>
      <c r="M28" s="122">
        <f>+K28+K19</f>
        <v>10640784.850000001</v>
      </c>
    </row>
    <row r="29" spans="1:13" ht="15" customHeight="1" x14ac:dyDescent="0.25">
      <c r="A29" s="119" t="s">
        <v>125</v>
      </c>
      <c r="B29" s="64">
        <f t="shared" ref="B29:K29" si="2">SUM(B27:B28)</f>
        <v>7122439.6999999993</v>
      </c>
      <c r="C29" s="64">
        <f t="shared" si="2"/>
        <v>7212193.46</v>
      </c>
      <c r="D29" s="64">
        <f t="shared" si="2"/>
        <v>6441203.6600000001</v>
      </c>
      <c r="E29" s="64">
        <f t="shared" si="2"/>
        <v>7962641.0899999999</v>
      </c>
      <c r="F29" s="64">
        <f t="shared" si="2"/>
        <v>0</v>
      </c>
      <c r="G29" s="64">
        <f t="shared" si="2"/>
        <v>0</v>
      </c>
      <c r="H29" s="64">
        <f t="shared" si="2"/>
        <v>0</v>
      </c>
      <c r="I29" s="64">
        <f t="shared" si="2"/>
        <v>0</v>
      </c>
      <c r="J29" s="133">
        <f t="shared" si="2"/>
        <v>13563643.359999999</v>
      </c>
      <c r="K29" s="133">
        <f t="shared" si="2"/>
        <v>15174834.550000001</v>
      </c>
      <c r="L29" s="133">
        <f>SUM(L27:L28)</f>
        <v>34391634.379999995</v>
      </c>
      <c r="M29" s="133">
        <f>SUM(M27:M28)</f>
        <v>32521568.130000003</v>
      </c>
    </row>
    <row r="30" spans="1:13" ht="15" customHeight="1" x14ac:dyDescent="0.25">
      <c r="A30" s="134"/>
      <c r="B30" s="135"/>
      <c r="C30" s="135"/>
      <c r="D30" s="135"/>
      <c r="E30" s="135"/>
      <c r="F30" s="135"/>
      <c r="G30" s="135"/>
      <c r="H30" s="135"/>
      <c r="I30" s="135"/>
      <c r="J30" s="136"/>
      <c r="K30" s="136"/>
      <c r="L30" s="131"/>
      <c r="M30" s="292"/>
    </row>
    <row r="31" spans="1:13" ht="15" customHeight="1" x14ac:dyDescent="0.25">
      <c r="A31" s="134"/>
      <c r="B31" s="135"/>
      <c r="C31" s="135"/>
      <c r="D31" s="135"/>
      <c r="E31" s="135"/>
      <c r="F31" s="135"/>
      <c r="G31" s="135"/>
      <c r="H31" s="135"/>
      <c r="I31" s="135"/>
      <c r="J31" s="136"/>
      <c r="K31" s="136"/>
      <c r="L31" s="131"/>
      <c r="M31" s="292"/>
    </row>
    <row r="32" spans="1:13" ht="15" hidden="1" customHeight="1" x14ac:dyDescent="0.25">
      <c r="A32" s="401" t="s">
        <v>193</v>
      </c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131"/>
      <c r="M32" s="292"/>
    </row>
    <row r="33" spans="1:13" ht="9" hidden="1" customHeight="1" x14ac:dyDescent="0.25">
      <c r="A33" s="132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1"/>
      <c r="M33" s="292"/>
    </row>
    <row r="34" spans="1:13" ht="15" hidden="1" customHeight="1" x14ac:dyDescent="0.25">
      <c r="A34" s="402" t="s">
        <v>115</v>
      </c>
      <c r="B34" s="404" t="s">
        <v>98</v>
      </c>
      <c r="C34" s="404"/>
      <c r="D34" s="400" t="s">
        <v>128</v>
      </c>
      <c r="E34" s="400"/>
      <c r="F34" s="400" t="s">
        <v>129</v>
      </c>
      <c r="G34" s="400"/>
      <c r="H34" s="404" t="s">
        <v>130</v>
      </c>
      <c r="I34" s="404"/>
      <c r="J34" s="400" t="s">
        <v>192</v>
      </c>
      <c r="K34" s="400"/>
      <c r="L34" s="400" t="s">
        <v>194</v>
      </c>
      <c r="M34" s="400"/>
    </row>
    <row r="35" spans="1:13" ht="15" hidden="1" customHeight="1" x14ac:dyDescent="0.25">
      <c r="A35" s="403"/>
      <c r="B35" s="117" t="s">
        <v>121</v>
      </c>
      <c r="C35" s="291" t="s">
        <v>122</v>
      </c>
      <c r="D35" s="117" t="s">
        <v>121</v>
      </c>
      <c r="E35" s="291" t="s">
        <v>122</v>
      </c>
      <c r="F35" s="117" t="s">
        <v>121</v>
      </c>
      <c r="G35" s="291" t="s">
        <v>122</v>
      </c>
      <c r="H35" s="117" t="s">
        <v>121</v>
      </c>
      <c r="I35" s="291" t="s">
        <v>122</v>
      </c>
      <c r="J35" s="117" t="s">
        <v>121</v>
      </c>
      <c r="K35" s="291" t="s">
        <v>122</v>
      </c>
      <c r="L35" s="117" t="s">
        <v>121</v>
      </c>
      <c r="M35" s="291" t="s">
        <v>122</v>
      </c>
    </row>
    <row r="36" spans="1:13" ht="15" hidden="1" customHeight="1" x14ac:dyDescent="0.25">
      <c r="A36" s="119" t="s">
        <v>99</v>
      </c>
      <c r="B36" s="121"/>
      <c r="C36" s="120"/>
      <c r="D36" s="121"/>
      <c r="E36" s="71"/>
      <c r="F36" s="121"/>
      <c r="G36" s="71"/>
      <c r="H36" s="121"/>
      <c r="I36" s="71"/>
      <c r="J36" s="122">
        <f>+B36+D36+F36+H36</f>
        <v>0</v>
      </c>
      <c r="K36" s="122">
        <f>+C36+E36+G36+I36</f>
        <v>0</v>
      </c>
      <c r="L36" s="122">
        <f>+J36+L27</f>
        <v>21639204.539999999</v>
      </c>
      <c r="M36" s="122">
        <f>+K36+M27</f>
        <v>21880783.280000001</v>
      </c>
    </row>
    <row r="37" spans="1:13" ht="15" hidden="1" customHeight="1" x14ac:dyDescent="0.25">
      <c r="A37" s="119" t="s">
        <v>123</v>
      </c>
      <c r="B37" s="71"/>
      <c r="C37" s="71"/>
      <c r="D37" s="71"/>
      <c r="E37" s="71"/>
      <c r="F37" s="71"/>
      <c r="G37" s="71"/>
      <c r="H37" s="71"/>
      <c r="I37" s="71"/>
      <c r="J37" s="122">
        <f>+B37+D37+F37+H37</f>
        <v>0</v>
      </c>
      <c r="K37" s="122">
        <f>+C37+E37+G37+I37</f>
        <v>0</v>
      </c>
      <c r="L37" s="122">
        <f>+J37+L28</f>
        <v>12752429.84</v>
      </c>
      <c r="M37" s="122">
        <f>+K37+M28</f>
        <v>10640784.850000001</v>
      </c>
    </row>
    <row r="38" spans="1:13" ht="15" hidden="1" customHeight="1" x14ac:dyDescent="0.25">
      <c r="A38" s="119" t="s">
        <v>125</v>
      </c>
      <c r="B38" s="64">
        <f t="shared" ref="B38:K38" si="3">SUM(B36:B37)</f>
        <v>0</v>
      </c>
      <c r="C38" s="64">
        <f t="shared" si="3"/>
        <v>0</v>
      </c>
      <c r="D38" s="64">
        <f t="shared" si="3"/>
        <v>0</v>
      </c>
      <c r="E38" s="64">
        <f t="shared" si="3"/>
        <v>0</v>
      </c>
      <c r="F38" s="64">
        <f t="shared" si="3"/>
        <v>0</v>
      </c>
      <c r="G38" s="64">
        <f t="shared" si="3"/>
        <v>0</v>
      </c>
      <c r="H38" s="64">
        <f t="shared" si="3"/>
        <v>0</v>
      </c>
      <c r="I38" s="64">
        <f t="shared" si="3"/>
        <v>0</v>
      </c>
      <c r="J38" s="133">
        <f t="shared" si="3"/>
        <v>0</v>
      </c>
      <c r="K38" s="133">
        <f t="shared" si="3"/>
        <v>0</v>
      </c>
      <c r="L38" s="133">
        <f>SUM(L36:L37)</f>
        <v>34391634.379999995</v>
      </c>
      <c r="M38" s="133">
        <f>SUM(M36:M37)</f>
        <v>32521568.130000003</v>
      </c>
    </row>
    <row r="39" spans="1:13" ht="15" hidden="1" customHeight="1" x14ac:dyDescent="0.25">
      <c r="A39" s="137"/>
      <c r="B39" s="138"/>
      <c r="C39" s="138"/>
      <c r="D39" s="138"/>
      <c r="E39" s="138"/>
      <c r="F39" s="138"/>
      <c r="G39" s="138"/>
      <c r="H39" s="138"/>
      <c r="I39" s="138"/>
      <c r="J39" s="139"/>
      <c r="K39" s="139"/>
      <c r="L39" s="131"/>
      <c r="M39" s="292"/>
    </row>
    <row r="40" spans="1:13" ht="15" hidden="1" customHeight="1" x14ac:dyDescent="0.25">
      <c r="A40" s="140" t="s">
        <v>195</v>
      </c>
      <c r="B40" s="125"/>
      <c r="C40" s="123"/>
      <c r="D40" s="123"/>
      <c r="E40" s="123"/>
      <c r="F40" s="123"/>
      <c r="G40" s="123"/>
      <c r="H40" s="123"/>
      <c r="I40" s="123"/>
      <c r="J40" s="123"/>
      <c r="K40" s="123"/>
      <c r="L40" s="131"/>
      <c r="M40" s="292"/>
    </row>
    <row r="41" spans="1:13" ht="15" hidden="1" customHeight="1" x14ac:dyDescent="0.25">
      <c r="A41" s="397" t="s">
        <v>131</v>
      </c>
      <c r="B41" s="399" t="s">
        <v>196</v>
      </c>
      <c r="C41" s="399"/>
      <c r="D41" s="123"/>
      <c r="E41" s="123"/>
      <c r="F41" s="123"/>
      <c r="G41" s="123"/>
      <c r="H41" s="123"/>
      <c r="I41" s="123"/>
      <c r="J41" s="123"/>
      <c r="K41" s="123"/>
      <c r="L41" s="131"/>
      <c r="M41" s="292"/>
    </row>
    <row r="42" spans="1:13" ht="15" hidden="1" customHeight="1" x14ac:dyDescent="0.25">
      <c r="A42" s="398"/>
      <c r="B42" s="117" t="s">
        <v>132</v>
      </c>
      <c r="C42" s="291" t="s">
        <v>122</v>
      </c>
      <c r="D42" s="123"/>
      <c r="E42" s="123"/>
      <c r="F42" s="123"/>
      <c r="G42" s="123"/>
      <c r="H42" s="123"/>
      <c r="I42" s="123"/>
      <c r="J42" s="123"/>
      <c r="K42" s="123"/>
      <c r="L42" s="131"/>
      <c r="M42" s="292"/>
    </row>
    <row r="43" spans="1:13" ht="15" hidden="1" customHeight="1" x14ac:dyDescent="0.25">
      <c r="A43" s="141" t="s">
        <v>99</v>
      </c>
      <c r="B43" s="142">
        <f>+J18+J27+J36</f>
        <v>21639204.539999999</v>
      </c>
      <c r="C43" s="142">
        <f>+K18+K27+K36</f>
        <v>21880783.280000001</v>
      </c>
      <c r="D43" s="123"/>
      <c r="E43" s="123"/>
      <c r="F43" s="123"/>
      <c r="G43" s="123"/>
      <c r="H43" s="123"/>
      <c r="I43" s="123"/>
      <c r="J43" s="123"/>
      <c r="K43" s="123"/>
      <c r="L43" s="131"/>
      <c r="M43" s="292"/>
    </row>
    <row r="44" spans="1:13" ht="15" hidden="1" customHeight="1" x14ac:dyDescent="0.25">
      <c r="A44" s="119" t="s">
        <v>123</v>
      </c>
      <c r="B44" s="142">
        <f>+J19+J28+J37</f>
        <v>12752429.84</v>
      </c>
      <c r="C44" s="142">
        <f>+K19+K28+K37</f>
        <v>10640784.850000001</v>
      </c>
      <c r="D44" s="123"/>
      <c r="E44" s="123"/>
      <c r="F44" s="123"/>
      <c r="G44" s="123"/>
      <c r="H44" s="123"/>
      <c r="I44" s="123"/>
      <c r="J44" s="123"/>
      <c r="K44" s="123"/>
      <c r="L44" s="131"/>
      <c r="M44" s="292"/>
    </row>
    <row r="45" spans="1:13" ht="15" hidden="1" customHeight="1" thickBot="1" x14ac:dyDescent="0.3">
      <c r="A45" s="141" t="s">
        <v>125</v>
      </c>
      <c r="B45" s="166">
        <f>SUM(B43:B44)</f>
        <v>34391634.379999995</v>
      </c>
      <c r="C45" s="167">
        <f>SUM(C43:C44)</f>
        <v>32521568.130000003</v>
      </c>
      <c r="D45" s="123"/>
      <c r="E45" s="123"/>
      <c r="F45" s="123"/>
      <c r="G45" s="123"/>
      <c r="H45" s="123"/>
      <c r="I45" s="123"/>
      <c r="J45" s="123"/>
      <c r="K45" s="123"/>
      <c r="L45" s="131"/>
      <c r="M45" s="292"/>
    </row>
    <row r="46" spans="1:13" x14ac:dyDescent="0.25">
      <c r="D46" s="123"/>
      <c r="E46" s="123"/>
      <c r="F46" s="123"/>
      <c r="G46" s="123"/>
      <c r="H46" s="123"/>
      <c r="I46" s="123"/>
      <c r="J46" s="123"/>
      <c r="K46" s="123"/>
      <c r="L46" s="131"/>
      <c r="M46" s="292"/>
    </row>
    <row r="69" spans="1:11" x14ac:dyDescent="0.25">
      <c r="A69" s="96" t="s">
        <v>88</v>
      </c>
      <c r="C69" s="1" t="s">
        <v>109</v>
      </c>
      <c r="D69" s="1"/>
      <c r="E69" s="1"/>
      <c r="J69" s="81" t="s">
        <v>217</v>
      </c>
    </row>
    <row r="70" spans="1:11" x14ac:dyDescent="0.25">
      <c r="C70" s="385" t="s">
        <v>55</v>
      </c>
      <c r="D70" s="385"/>
      <c r="E70" s="385"/>
      <c r="J70" s="81" t="s">
        <v>218</v>
      </c>
      <c r="K70" s="81"/>
    </row>
    <row r="71" spans="1:11" x14ac:dyDescent="0.25">
      <c r="C71" s="385" t="s">
        <v>219</v>
      </c>
      <c r="D71" s="385"/>
      <c r="E71" s="385"/>
      <c r="J71" s="81" t="s">
        <v>220</v>
      </c>
      <c r="K71" s="81"/>
    </row>
    <row r="72" spans="1:11" x14ac:dyDescent="0.25">
      <c r="A72" s="96" t="s">
        <v>89</v>
      </c>
      <c r="C72" s="81" t="s">
        <v>215</v>
      </c>
      <c r="G72" s="98"/>
      <c r="H72" s="98"/>
      <c r="I72" s="98"/>
    </row>
  </sheetData>
  <mergeCells count="32">
    <mergeCell ref="A41:A42"/>
    <mergeCell ref="B41:C41"/>
    <mergeCell ref="C70:E70"/>
    <mergeCell ref="C71:E71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  <mergeCell ref="A23:K23"/>
    <mergeCell ref="A25:A26"/>
    <mergeCell ref="B25:C25"/>
    <mergeCell ref="D25:E25"/>
    <mergeCell ref="F25:G25"/>
    <mergeCell ref="H25:I25"/>
    <mergeCell ref="J25:K25"/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81"/>
  <sheetViews>
    <sheetView topLeftCell="A31" workbookViewId="0">
      <selection activeCell="E69" sqref="E69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3" width="14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9" width="14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5" width="14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1" width="14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7" width="14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3" width="14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9" width="14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5" width="14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1" width="14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7" width="14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3" width="14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9" width="14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5" width="14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1" width="14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7" width="14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3" width="14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9" width="14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5" width="14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1" width="14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7" width="14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3" width="14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9" width="14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5" width="14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1" width="14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7" width="14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3" width="14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9" width="14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5" width="14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1" width="14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7" width="14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3" width="14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9" width="14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5" width="14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1" width="14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7" width="14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3" width="14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9" width="14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5" width="14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1" width="14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7" width="14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3" width="14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9" width="14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5" width="14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1" width="14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7" width="14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3" width="14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9" width="14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5" width="14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1" width="14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7" width="14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3" width="14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9" width="14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5" width="14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1" width="14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7" width="14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3" width="14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9" width="14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5" width="14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1" width="14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7" width="14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3" width="14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9" width="14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5" width="14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1" width="14.85546875" bestFit="1" customWidth="1"/>
  </cols>
  <sheetData>
    <row r="2" spans="1:27" x14ac:dyDescent="0.25">
      <c r="F2" s="112"/>
    </row>
    <row r="6" spans="1:27" ht="15.75" thickBot="1" x14ac:dyDescent="0.3"/>
    <row r="7" spans="1:27" ht="16.5" thickBot="1" x14ac:dyDescent="0.3">
      <c r="B7" s="406" t="s">
        <v>59</v>
      </c>
      <c r="C7" s="407"/>
      <c r="J7" s="113" t="s">
        <v>189</v>
      </c>
    </row>
    <row r="8" spans="1:27" ht="15.75" x14ac:dyDescent="0.25">
      <c r="J8" s="114"/>
    </row>
    <row r="9" spans="1:27" x14ac:dyDescent="0.25">
      <c r="A9" s="379" t="s">
        <v>0</v>
      </c>
      <c r="B9" s="379"/>
      <c r="C9" s="379"/>
      <c r="D9" s="379"/>
      <c r="E9" s="379"/>
      <c r="F9" s="379"/>
      <c r="G9" s="379"/>
      <c r="H9" s="379"/>
      <c r="I9" s="379"/>
      <c r="J9" s="379"/>
      <c r="K9" s="379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</row>
    <row r="10" spans="1:27" x14ac:dyDescent="0.25">
      <c r="A10" s="379" t="s">
        <v>60</v>
      </c>
      <c r="B10" s="379"/>
      <c r="C10" s="379"/>
      <c r="D10" s="379"/>
      <c r="E10" s="379"/>
      <c r="F10" s="379"/>
      <c r="G10" s="379"/>
      <c r="H10" s="379"/>
      <c r="I10" s="379"/>
      <c r="J10" s="379"/>
      <c r="K10" s="379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</row>
    <row r="11" spans="1:27" x14ac:dyDescent="0.25">
      <c r="A11" s="379" t="s">
        <v>113</v>
      </c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</row>
    <row r="12" spans="1:27" x14ac:dyDescent="0.25">
      <c r="A12" s="408" t="s">
        <v>114</v>
      </c>
      <c r="B12" s="408"/>
      <c r="C12" s="408"/>
      <c r="D12" s="408"/>
      <c r="E12" s="408"/>
      <c r="F12" s="408"/>
      <c r="G12" s="408"/>
      <c r="H12" s="408"/>
      <c r="I12" s="408"/>
      <c r="J12" s="408"/>
      <c r="K12" s="408"/>
    </row>
    <row r="14" spans="1:27" ht="15" customHeight="1" x14ac:dyDescent="0.25">
      <c r="A14" s="401" t="s">
        <v>190</v>
      </c>
      <c r="B14" s="401"/>
      <c r="C14" s="401"/>
      <c r="D14" s="401"/>
      <c r="E14" s="401"/>
      <c r="F14" s="401"/>
      <c r="G14" s="401"/>
      <c r="H14" s="401"/>
      <c r="I14" s="401"/>
      <c r="J14" s="401"/>
      <c r="K14" s="401"/>
      <c r="L14" s="115"/>
      <c r="M14" s="116"/>
    </row>
    <row r="15" spans="1:27" ht="9" customHeight="1" x14ac:dyDescent="0.25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</row>
    <row r="16" spans="1:27" x14ac:dyDescent="0.25">
      <c r="A16" s="402" t="s">
        <v>115</v>
      </c>
      <c r="B16" s="399" t="s">
        <v>116</v>
      </c>
      <c r="C16" s="399"/>
      <c r="D16" s="405" t="s">
        <v>117</v>
      </c>
      <c r="E16" s="405"/>
      <c r="F16" s="405" t="s">
        <v>118</v>
      </c>
      <c r="G16" s="405"/>
      <c r="H16" s="399" t="s">
        <v>119</v>
      </c>
      <c r="I16" s="399"/>
      <c r="J16" s="405" t="s">
        <v>135</v>
      </c>
      <c r="K16" s="405"/>
    </row>
    <row r="17" spans="1:13" x14ac:dyDescent="0.25">
      <c r="A17" s="403"/>
      <c r="B17" s="117" t="s">
        <v>121</v>
      </c>
      <c r="C17" s="303" t="s">
        <v>122</v>
      </c>
      <c r="D17" s="117" t="s">
        <v>121</v>
      </c>
      <c r="E17" s="303" t="s">
        <v>122</v>
      </c>
      <c r="F17" s="117" t="s">
        <v>121</v>
      </c>
      <c r="G17" s="303" t="s">
        <v>122</v>
      </c>
      <c r="H17" s="117" t="s">
        <v>121</v>
      </c>
      <c r="I17" s="303" t="s">
        <v>122</v>
      </c>
      <c r="J17" s="117" t="s">
        <v>121</v>
      </c>
      <c r="K17" s="303" t="s">
        <v>122</v>
      </c>
      <c r="L17" s="118"/>
      <c r="M17" s="118"/>
    </row>
    <row r="18" spans="1:13" x14ac:dyDescent="0.25">
      <c r="A18" s="119" t="s">
        <v>99</v>
      </c>
      <c r="B18" s="120">
        <v>3606534.09</v>
      </c>
      <c r="C18" s="120">
        <v>3001907.15</v>
      </c>
      <c r="D18" s="120">
        <v>3606534.09</v>
      </c>
      <c r="E18" s="121">
        <v>3000995.38</v>
      </c>
      <c r="F18" s="120">
        <v>3606534.09</v>
      </c>
      <c r="G18" s="121">
        <v>4933177.0999999996</v>
      </c>
      <c r="H18" s="120">
        <v>3606534.09</v>
      </c>
      <c r="I18" s="120">
        <v>3626273.41</v>
      </c>
      <c r="J18" s="122">
        <f t="shared" ref="J18:K20" si="0">+B18+D18+F18+H18</f>
        <v>14426136.359999999</v>
      </c>
      <c r="K18" s="122">
        <f t="shared" si="0"/>
        <v>14562353.039999999</v>
      </c>
      <c r="L18" s="123"/>
      <c r="M18" s="123"/>
    </row>
    <row r="19" spans="1:13" x14ac:dyDescent="0.25">
      <c r="A19" s="119" t="s">
        <v>123</v>
      </c>
      <c r="B19" s="71">
        <v>3340</v>
      </c>
      <c r="C19" s="71">
        <v>0</v>
      </c>
      <c r="D19" s="71">
        <v>354218.4</v>
      </c>
      <c r="E19" s="121">
        <v>11403.26</v>
      </c>
      <c r="F19" s="71">
        <v>3094423.04</v>
      </c>
      <c r="G19" s="121">
        <v>1594516.3</v>
      </c>
      <c r="H19" s="71">
        <v>2949873.22</v>
      </c>
      <c r="I19" s="120">
        <v>1178460.98</v>
      </c>
      <c r="J19" s="122">
        <f t="shared" si="0"/>
        <v>6401854.6600000001</v>
      </c>
      <c r="K19" s="122">
        <f t="shared" si="0"/>
        <v>2784380.54</v>
      </c>
      <c r="L19" s="123"/>
      <c r="M19" s="123"/>
    </row>
    <row r="20" spans="1:13" ht="15.75" x14ac:dyDescent="0.3">
      <c r="A20" s="119" t="s">
        <v>124</v>
      </c>
      <c r="B20" s="71">
        <v>0</v>
      </c>
      <c r="C20" s="124">
        <v>0</v>
      </c>
      <c r="D20" s="71">
        <v>0</v>
      </c>
      <c r="E20" s="69">
        <v>0</v>
      </c>
      <c r="F20" s="71">
        <v>0</v>
      </c>
      <c r="G20" s="124">
        <v>0</v>
      </c>
      <c r="H20" s="71">
        <v>0</v>
      </c>
      <c r="I20" s="120">
        <v>0</v>
      </c>
      <c r="J20" s="122">
        <f t="shared" si="0"/>
        <v>0</v>
      </c>
      <c r="K20" s="122">
        <f t="shared" si="0"/>
        <v>0</v>
      </c>
      <c r="L20" s="123"/>
      <c r="M20" s="123"/>
    </row>
    <row r="21" spans="1:13" x14ac:dyDescent="0.25">
      <c r="A21" s="119" t="s">
        <v>125</v>
      </c>
      <c r="B21" s="64">
        <f t="shared" ref="B21:K21" si="1">SUM(B18:B20)</f>
        <v>3609874.09</v>
      </c>
      <c r="C21" s="64">
        <f t="shared" si="1"/>
        <v>3001907.15</v>
      </c>
      <c r="D21" s="64">
        <f t="shared" si="1"/>
        <v>3960752.4899999998</v>
      </c>
      <c r="E21" s="64">
        <f t="shared" si="1"/>
        <v>3012398.6399999997</v>
      </c>
      <c r="F21" s="64">
        <f t="shared" si="1"/>
        <v>6700957.1299999999</v>
      </c>
      <c r="G21" s="64">
        <f t="shared" si="1"/>
        <v>6527693.3999999994</v>
      </c>
      <c r="H21" s="64">
        <f t="shared" si="1"/>
        <v>6556407.3100000005</v>
      </c>
      <c r="I21" s="64">
        <f t="shared" si="1"/>
        <v>4804734.3900000006</v>
      </c>
      <c r="J21" s="64">
        <f t="shared" si="1"/>
        <v>20827991.02</v>
      </c>
      <c r="K21" s="64">
        <f t="shared" si="1"/>
        <v>17346733.579999998</v>
      </c>
      <c r="L21" s="125"/>
      <c r="M21" s="123"/>
    </row>
    <row r="22" spans="1:13" x14ac:dyDescent="0.25">
      <c r="A22" s="74"/>
      <c r="B22" s="126"/>
      <c r="C22" s="127"/>
      <c r="D22" s="127"/>
      <c r="E22" s="127"/>
      <c r="F22" s="127"/>
      <c r="G22" s="127"/>
      <c r="H22" s="127"/>
      <c r="I22" s="127"/>
      <c r="J22" s="128"/>
      <c r="K22" s="127"/>
      <c r="L22" s="129"/>
      <c r="M22" s="130"/>
    </row>
    <row r="23" spans="1:13" ht="15" customHeight="1" x14ac:dyDescent="0.25">
      <c r="A23" s="401" t="s">
        <v>191</v>
      </c>
      <c r="B23" s="401"/>
      <c r="C23" s="401"/>
      <c r="D23" s="401"/>
      <c r="E23" s="401"/>
      <c r="F23" s="401"/>
      <c r="G23" s="401"/>
      <c r="H23" s="401"/>
      <c r="I23" s="401"/>
      <c r="J23" s="401"/>
      <c r="K23" s="401"/>
      <c r="L23" s="131"/>
      <c r="M23" s="304"/>
    </row>
    <row r="24" spans="1:13" ht="15" customHeight="1" x14ac:dyDescent="0.25">
      <c r="A24" s="132"/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1"/>
      <c r="M24" s="304"/>
    </row>
    <row r="25" spans="1:13" ht="15" customHeight="1" x14ac:dyDescent="0.25">
      <c r="A25" s="402" t="s">
        <v>115</v>
      </c>
      <c r="B25" s="404" t="s">
        <v>126</v>
      </c>
      <c r="C25" s="404"/>
      <c r="D25" s="400" t="s">
        <v>127</v>
      </c>
      <c r="E25" s="400"/>
      <c r="F25" s="400" t="s">
        <v>96</v>
      </c>
      <c r="G25" s="400"/>
      <c r="H25" s="404" t="s">
        <v>97</v>
      </c>
      <c r="I25" s="404"/>
      <c r="J25" s="400" t="s">
        <v>192</v>
      </c>
      <c r="K25" s="400"/>
      <c r="L25" s="400" t="s">
        <v>174</v>
      </c>
      <c r="M25" s="400"/>
    </row>
    <row r="26" spans="1:13" ht="15" customHeight="1" x14ac:dyDescent="0.25">
      <c r="A26" s="403"/>
      <c r="B26" s="117" t="s">
        <v>121</v>
      </c>
      <c r="C26" s="303" t="s">
        <v>122</v>
      </c>
      <c r="D26" s="117" t="s">
        <v>121</v>
      </c>
      <c r="E26" s="303" t="s">
        <v>122</v>
      </c>
      <c r="F26" s="117" t="s">
        <v>121</v>
      </c>
      <c r="G26" s="303" t="s">
        <v>122</v>
      </c>
      <c r="H26" s="117" t="s">
        <v>121</v>
      </c>
      <c r="I26" s="303" t="s">
        <v>122</v>
      </c>
      <c r="J26" s="117" t="s">
        <v>121</v>
      </c>
      <c r="K26" s="303" t="s">
        <v>122</v>
      </c>
      <c r="L26" s="117" t="s">
        <v>121</v>
      </c>
      <c r="M26" s="303" t="s">
        <v>122</v>
      </c>
    </row>
    <row r="27" spans="1:13" ht="15" customHeight="1" x14ac:dyDescent="0.25">
      <c r="A27" s="119" t="s">
        <v>99</v>
      </c>
      <c r="B27" s="121">
        <v>3606534.09</v>
      </c>
      <c r="C27" s="121">
        <v>3655693.14</v>
      </c>
      <c r="D27" s="120">
        <v>3606534.09</v>
      </c>
      <c r="E27" s="121">
        <v>3662737.1</v>
      </c>
      <c r="F27" s="120">
        <v>6646386.3399999999</v>
      </c>
      <c r="G27" s="120">
        <v>6644750.4100000001</v>
      </c>
      <c r="H27" s="120"/>
      <c r="I27" s="121"/>
      <c r="J27" s="122">
        <f>+B27+D27+F27+H27</f>
        <v>13859454.52</v>
      </c>
      <c r="K27" s="122">
        <f>+C27+E27+G27+I27</f>
        <v>13963180.65</v>
      </c>
      <c r="L27" s="122">
        <f>+J27+J18</f>
        <v>28285590.879999999</v>
      </c>
      <c r="M27" s="122">
        <f>+K27+K18</f>
        <v>28525533.689999998</v>
      </c>
    </row>
    <row r="28" spans="1:13" ht="15" customHeight="1" x14ac:dyDescent="0.25">
      <c r="A28" s="119" t="s">
        <v>123</v>
      </c>
      <c r="B28" s="71">
        <v>3515905.61</v>
      </c>
      <c r="C28" s="71">
        <v>3556500.32</v>
      </c>
      <c r="D28" s="71">
        <v>2834669.57</v>
      </c>
      <c r="E28" s="71">
        <v>4299903.99</v>
      </c>
      <c r="F28" s="71">
        <v>3437785.62</v>
      </c>
      <c r="G28" s="71">
        <v>3189628.02</v>
      </c>
      <c r="H28" s="71"/>
      <c r="I28" s="120"/>
      <c r="J28" s="122">
        <f>+B28+D28+F28+H28</f>
        <v>9788360.8000000007</v>
      </c>
      <c r="K28" s="122">
        <f>+C28+E28+G28+I28</f>
        <v>11046032.33</v>
      </c>
      <c r="L28" s="122">
        <f>+J28+J19</f>
        <v>16190215.460000001</v>
      </c>
      <c r="M28" s="122">
        <f>+K28+K19</f>
        <v>13830412.870000001</v>
      </c>
    </row>
    <row r="29" spans="1:13" ht="15" customHeight="1" x14ac:dyDescent="0.25">
      <c r="A29" s="119" t="s">
        <v>125</v>
      </c>
      <c r="B29" s="64">
        <f t="shared" ref="B29:K29" si="2">SUM(B27:B28)</f>
        <v>7122439.6999999993</v>
      </c>
      <c r="C29" s="64">
        <f t="shared" si="2"/>
        <v>7212193.46</v>
      </c>
      <c r="D29" s="64">
        <f t="shared" si="2"/>
        <v>6441203.6600000001</v>
      </c>
      <c r="E29" s="64">
        <f t="shared" si="2"/>
        <v>7962641.0899999999</v>
      </c>
      <c r="F29" s="64">
        <f t="shared" si="2"/>
        <v>10084171.960000001</v>
      </c>
      <c r="G29" s="64">
        <f t="shared" si="2"/>
        <v>9834378.4299999997</v>
      </c>
      <c r="H29" s="64">
        <f t="shared" si="2"/>
        <v>0</v>
      </c>
      <c r="I29" s="64">
        <f t="shared" si="2"/>
        <v>0</v>
      </c>
      <c r="J29" s="133">
        <f t="shared" si="2"/>
        <v>23647815.32</v>
      </c>
      <c r="K29" s="133">
        <f t="shared" si="2"/>
        <v>25009212.98</v>
      </c>
      <c r="L29" s="133">
        <f>SUM(L27:L28)</f>
        <v>44475806.340000004</v>
      </c>
      <c r="M29" s="133">
        <f>SUM(M27:M28)</f>
        <v>42355946.560000002</v>
      </c>
    </row>
    <row r="30" spans="1:13" ht="15" customHeight="1" x14ac:dyDescent="0.25">
      <c r="A30" s="134"/>
      <c r="B30" s="135"/>
      <c r="C30" s="135"/>
      <c r="D30" s="135"/>
      <c r="E30" s="135"/>
      <c r="F30" s="135"/>
      <c r="G30" s="135"/>
      <c r="H30" s="135"/>
      <c r="I30" s="135"/>
      <c r="J30" s="136"/>
      <c r="K30" s="136"/>
      <c r="L30" s="131"/>
      <c r="M30" s="304"/>
    </row>
    <row r="31" spans="1:13" ht="15" customHeight="1" x14ac:dyDescent="0.25">
      <c r="A31" s="134"/>
      <c r="B31" s="135"/>
      <c r="C31" s="135"/>
      <c r="D31" s="135"/>
      <c r="E31" s="135"/>
      <c r="F31" s="135"/>
      <c r="G31" s="135"/>
      <c r="H31" s="135"/>
      <c r="I31" s="135"/>
      <c r="J31" s="136"/>
      <c r="K31" s="136"/>
      <c r="L31" s="131"/>
      <c r="M31" s="304"/>
    </row>
    <row r="32" spans="1:13" ht="15" hidden="1" customHeight="1" x14ac:dyDescent="0.25">
      <c r="A32" s="401" t="s">
        <v>193</v>
      </c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131"/>
      <c r="M32" s="304"/>
    </row>
    <row r="33" spans="1:13" ht="9" hidden="1" customHeight="1" x14ac:dyDescent="0.25">
      <c r="A33" s="132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1"/>
      <c r="M33" s="304"/>
    </row>
    <row r="34" spans="1:13" ht="15" hidden="1" customHeight="1" x14ac:dyDescent="0.25">
      <c r="A34" s="402" t="s">
        <v>115</v>
      </c>
      <c r="B34" s="404" t="s">
        <v>98</v>
      </c>
      <c r="C34" s="404"/>
      <c r="D34" s="400" t="s">
        <v>128</v>
      </c>
      <c r="E34" s="400"/>
      <c r="F34" s="400" t="s">
        <v>129</v>
      </c>
      <c r="G34" s="400"/>
      <c r="H34" s="404" t="s">
        <v>130</v>
      </c>
      <c r="I34" s="404"/>
      <c r="J34" s="400" t="s">
        <v>192</v>
      </c>
      <c r="K34" s="400"/>
      <c r="L34" s="400" t="s">
        <v>194</v>
      </c>
      <c r="M34" s="400"/>
    </row>
    <row r="35" spans="1:13" ht="15" hidden="1" customHeight="1" x14ac:dyDescent="0.25">
      <c r="A35" s="403"/>
      <c r="B35" s="117" t="s">
        <v>121</v>
      </c>
      <c r="C35" s="303" t="s">
        <v>122</v>
      </c>
      <c r="D35" s="117" t="s">
        <v>121</v>
      </c>
      <c r="E35" s="303" t="s">
        <v>122</v>
      </c>
      <c r="F35" s="117" t="s">
        <v>121</v>
      </c>
      <c r="G35" s="303" t="s">
        <v>122</v>
      </c>
      <c r="H35" s="117" t="s">
        <v>121</v>
      </c>
      <c r="I35" s="303" t="s">
        <v>122</v>
      </c>
      <c r="J35" s="117" t="s">
        <v>121</v>
      </c>
      <c r="K35" s="303" t="s">
        <v>122</v>
      </c>
      <c r="L35" s="117" t="s">
        <v>121</v>
      </c>
      <c r="M35" s="303" t="s">
        <v>122</v>
      </c>
    </row>
    <row r="36" spans="1:13" ht="15" hidden="1" customHeight="1" x14ac:dyDescent="0.25">
      <c r="A36" s="119" t="s">
        <v>99</v>
      </c>
      <c r="B36" s="121"/>
      <c r="C36" s="120"/>
      <c r="D36" s="121"/>
      <c r="E36" s="71"/>
      <c r="F36" s="121"/>
      <c r="G36" s="71"/>
      <c r="H36" s="121"/>
      <c r="I36" s="71"/>
      <c r="J36" s="122">
        <f>+B36+D36+F36+H36</f>
        <v>0</v>
      </c>
      <c r="K36" s="122">
        <f>+C36+E36+G36+I36</f>
        <v>0</v>
      </c>
      <c r="L36" s="122">
        <f>+J36+L27</f>
        <v>28285590.879999999</v>
      </c>
      <c r="M36" s="122">
        <f>+K36+M27</f>
        <v>28525533.689999998</v>
      </c>
    </row>
    <row r="37" spans="1:13" ht="15" hidden="1" customHeight="1" x14ac:dyDescent="0.25">
      <c r="A37" s="119" t="s">
        <v>123</v>
      </c>
      <c r="B37" s="71"/>
      <c r="C37" s="71"/>
      <c r="D37" s="71"/>
      <c r="E37" s="71"/>
      <c r="F37" s="71"/>
      <c r="G37" s="71"/>
      <c r="H37" s="71"/>
      <c r="I37" s="71"/>
      <c r="J37" s="122">
        <f>+B37+D37+F37+H37</f>
        <v>0</v>
      </c>
      <c r="K37" s="122">
        <f>+C37+E37+G37+I37</f>
        <v>0</v>
      </c>
      <c r="L37" s="122">
        <f>+J37+L28</f>
        <v>16190215.460000001</v>
      </c>
      <c r="M37" s="122">
        <f>+K37+M28</f>
        <v>13830412.870000001</v>
      </c>
    </row>
    <row r="38" spans="1:13" ht="15" hidden="1" customHeight="1" x14ac:dyDescent="0.25">
      <c r="A38" s="119" t="s">
        <v>125</v>
      </c>
      <c r="B38" s="64">
        <f t="shared" ref="B38:K38" si="3">SUM(B36:B37)</f>
        <v>0</v>
      </c>
      <c r="C38" s="64">
        <f t="shared" si="3"/>
        <v>0</v>
      </c>
      <c r="D38" s="64">
        <f t="shared" si="3"/>
        <v>0</v>
      </c>
      <c r="E38" s="64">
        <f t="shared" si="3"/>
        <v>0</v>
      </c>
      <c r="F38" s="64">
        <f t="shared" si="3"/>
        <v>0</v>
      </c>
      <c r="G38" s="64">
        <f t="shared" si="3"/>
        <v>0</v>
      </c>
      <c r="H38" s="64">
        <f t="shared" si="3"/>
        <v>0</v>
      </c>
      <c r="I38" s="64">
        <f t="shared" si="3"/>
        <v>0</v>
      </c>
      <c r="J38" s="133">
        <f t="shared" si="3"/>
        <v>0</v>
      </c>
      <c r="K38" s="133">
        <f t="shared" si="3"/>
        <v>0</v>
      </c>
      <c r="L38" s="133">
        <f>SUM(L36:L37)</f>
        <v>44475806.340000004</v>
      </c>
      <c r="M38" s="133">
        <f>SUM(M36:M37)</f>
        <v>42355946.560000002</v>
      </c>
    </row>
    <row r="39" spans="1:13" ht="15" hidden="1" customHeight="1" x14ac:dyDescent="0.25">
      <c r="A39" s="137"/>
      <c r="B39" s="138"/>
      <c r="C39" s="138"/>
      <c r="D39" s="138"/>
      <c r="E39" s="138"/>
      <c r="F39" s="138"/>
      <c r="G39" s="138"/>
      <c r="H39" s="138"/>
      <c r="I39" s="138"/>
      <c r="J39" s="139"/>
      <c r="K39" s="139"/>
      <c r="L39" s="131"/>
      <c r="M39" s="304"/>
    </row>
    <row r="40" spans="1:13" ht="15" hidden="1" customHeight="1" x14ac:dyDescent="0.25">
      <c r="A40" s="140" t="s">
        <v>195</v>
      </c>
      <c r="B40" s="125"/>
      <c r="C40" s="123"/>
      <c r="D40" s="123"/>
      <c r="E40" s="123"/>
      <c r="F40" s="123"/>
      <c r="G40" s="123"/>
      <c r="H40" s="123"/>
      <c r="I40" s="123"/>
      <c r="J40" s="123"/>
      <c r="K40" s="123"/>
      <c r="L40" s="131"/>
      <c r="M40" s="304"/>
    </row>
    <row r="41" spans="1:13" ht="15" hidden="1" customHeight="1" x14ac:dyDescent="0.25">
      <c r="A41" s="397" t="s">
        <v>131</v>
      </c>
      <c r="B41" s="399" t="s">
        <v>196</v>
      </c>
      <c r="C41" s="399"/>
      <c r="D41" s="123"/>
      <c r="E41" s="123"/>
      <c r="F41" s="123"/>
      <c r="G41" s="123"/>
      <c r="H41" s="123"/>
      <c r="I41" s="123"/>
      <c r="J41" s="123"/>
      <c r="K41" s="123"/>
      <c r="L41" s="131"/>
      <c r="M41" s="304"/>
    </row>
    <row r="42" spans="1:13" ht="15" hidden="1" customHeight="1" x14ac:dyDescent="0.25">
      <c r="A42" s="398"/>
      <c r="B42" s="117" t="s">
        <v>132</v>
      </c>
      <c r="C42" s="303" t="s">
        <v>122</v>
      </c>
      <c r="D42" s="123"/>
      <c r="E42" s="123"/>
      <c r="F42" s="123"/>
      <c r="G42" s="123"/>
      <c r="H42" s="123"/>
      <c r="I42" s="123"/>
      <c r="J42" s="123"/>
      <c r="K42" s="123"/>
      <c r="L42" s="131"/>
      <c r="M42" s="304"/>
    </row>
    <row r="43" spans="1:13" ht="15" hidden="1" customHeight="1" x14ac:dyDescent="0.25">
      <c r="A43" s="141" t="s">
        <v>99</v>
      </c>
      <c r="B43" s="142">
        <f>+J18+J27+J36</f>
        <v>28285590.879999999</v>
      </c>
      <c r="C43" s="142">
        <f>+K18+K27+K36</f>
        <v>28525533.689999998</v>
      </c>
      <c r="D43" s="123"/>
      <c r="E43" s="123"/>
      <c r="F43" s="123"/>
      <c r="G43" s="123"/>
      <c r="H43" s="123"/>
      <c r="I43" s="123"/>
      <c r="J43" s="123"/>
      <c r="K43" s="123"/>
      <c r="L43" s="131"/>
      <c r="M43" s="304"/>
    </row>
    <row r="44" spans="1:13" ht="15" hidden="1" customHeight="1" x14ac:dyDescent="0.25">
      <c r="A44" s="119" t="s">
        <v>123</v>
      </c>
      <c r="B44" s="142">
        <f>+J19+J28+J37</f>
        <v>16190215.460000001</v>
      </c>
      <c r="C44" s="142">
        <f>+K19+K28+K37</f>
        <v>13830412.870000001</v>
      </c>
      <c r="D44" s="123"/>
      <c r="E44" s="123"/>
      <c r="F44" s="123"/>
      <c r="G44" s="123"/>
      <c r="H44" s="123"/>
      <c r="I44" s="123"/>
      <c r="J44" s="123"/>
      <c r="K44" s="123"/>
      <c r="L44" s="131"/>
      <c r="M44" s="304"/>
    </row>
    <row r="45" spans="1:13" ht="15" hidden="1" customHeight="1" thickBot="1" x14ac:dyDescent="0.3">
      <c r="A45" s="141" t="s">
        <v>125</v>
      </c>
      <c r="B45" s="166">
        <f>SUM(B43:B44)</f>
        <v>44475806.340000004</v>
      </c>
      <c r="C45" s="167">
        <f>SUM(C43:C44)</f>
        <v>42355946.560000002</v>
      </c>
      <c r="D45" s="123"/>
      <c r="E45" s="123"/>
      <c r="F45" s="123"/>
      <c r="G45" s="123"/>
      <c r="H45" s="123"/>
      <c r="I45" s="123"/>
      <c r="J45" s="123"/>
      <c r="K45" s="123"/>
      <c r="L45" s="131"/>
      <c r="M45" s="304"/>
    </row>
    <row r="46" spans="1:13" hidden="1" x14ac:dyDescent="0.25">
      <c r="D46" s="123"/>
      <c r="E46" s="123"/>
      <c r="F46" s="123"/>
      <c r="G46" s="123"/>
      <c r="H46" s="123"/>
      <c r="I46" s="123"/>
      <c r="J46" s="123"/>
      <c r="K46" s="123"/>
      <c r="L46" s="131"/>
      <c r="M46" s="304"/>
    </row>
    <row r="47" spans="1:13" hidden="1" x14ac:dyDescent="0.25"/>
    <row r="48" spans="1:13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78" spans="1:11" x14ac:dyDescent="0.25">
      <c r="A78" s="96" t="s">
        <v>88</v>
      </c>
      <c r="C78" s="1" t="s">
        <v>109</v>
      </c>
      <c r="D78" s="1"/>
      <c r="E78" s="1"/>
      <c r="F78" s="81" t="s">
        <v>110</v>
      </c>
      <c r="H78" t="s">
        <v>223</v>
      </c>
    </row>
    <row r="79" spans="1:11" x14ac:dyDescent="0.25">
      <c r="C79" s="385" t="s">
        <v>55</v>
      </c>
      <c r="D79" s="385"/>
      <c r="E79" s="385"/>
      <c r="F79" s="81"/>
      <c r="G79" s="81"/>
      <c r="H79" s="81" t="s">
        <v>164</v>
      </c>
      <c r="I79" s="81"/>
      <c r="J79" s="81"/>
      <c r="K79" s="81"/>
    </row>
    <row r="80" spans="1:11" x14ac:dyDescent="0.25">
      <c r="C80" s="385" t="s">
        <v>219</v>
      </c>
      <c r="D80" s="385"/>
      <c r="E80" s="385"/>
      <c r="F80" s="81"/>
      <c r="G80" s="81"/>
      <c r="H80" s="81" t="s">
        <v>165</v>
      </c>
      <c r="I80" s="81"/>
      <c r="J80" s="81"/>
      <c r="K80" s="81"/>
    </row>
    <row r="81" spans="1:9" x14ac:dyDescent="0.25">
      <c r="A81" s="96" t="s">
        <v>89</v>
      </c>
      <c r="C81" s="81" t="s">
        <v>224</v>
      </c>
      <c r="G81" s="98"/>
      <c r="H81" s="98"/>
      <c r="I81" s="98"/>
    </row>
  </sheetData>
  <mergeCells count="32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1:A42"/>
    <mergeCell ref="B41:C41"/>
    <mergeCell ref="C79:E79"/>
    <mergeCell ref="C80:E80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workbookViewId="0">
      <selection activeCell="Q206" sqref="Q206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3" width="14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9" width="14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5" width="14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1" width="14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7" width="14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3" width="14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9" width="14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5" width="14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1" width="14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7" width="14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3" width="14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9" width="14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5" width="14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1" width="14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7" width="14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3" width="14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9" width="14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5" width="14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1" width="14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7" width="14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3" width="14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9" width="14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5" width="14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1" width="14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7" width="14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3" width="14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9" width="14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5" width="14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1" width="14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7" width="14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3" width="14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9" width="14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5" width="14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1" width="14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7" width="14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3" width="14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9" width="14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5" width="14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1" width="14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7" width="14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3" width="14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9" width="14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5" width="14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1" width="14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7" width="14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3" width="14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9" width="14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5" width="14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1" width="14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7" width="14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3" width="14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9" width="14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5" width="14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1" width="14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7" width="14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3" width="14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9" width="14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5" width="14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1" width="14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7" width="14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3" width="14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9" width="14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5" width="14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1" width="14.85546875" bestFit="1" customWidth="1"/>
  </cols>
  <sheetData>
    <row r="2" spans="1:27" x14ac:dyDescent="0.25">
      <c r="F2" s="112"/>
    </row>
    <row r="6" spans="1:27" ht="15.75" thickBot="1" x14ac:dyDescent="0.3"/>
    <row r="7" spans="1:27" ht="16.5" thickBot="1" x14ac:dyDescent="0.3">
      <c r="B7" s="406" t="s">
        <v>59</v>
      </c>
      <c r="C7" s="407"/>
      <c r="J7" s="113" t="s">
        <v>189</v>
      </c>
    </row>
    <row r="8" spans="1:27" ht="15.75" x14ac:dyDescent="0.25">
      <c r="J8" s="114"/>
    </row>
    <row r="9" spans="1:27" x14ac:dyDescent="0.25">
      <c r="A9" s="379" t="s">
        <v>0</v>
      </c>
      <c r="B9" s="379"/>
      <c r="C9" s="379"/>
      <c r="D9" s="379"/>
      <c r="E9" s="379"/>
      <c r="F9" s="379"/>
      <c r="G9" s="379"/>
      <c r="H9" s="379"/>
      <c r="I9" s="379"/>
      <c r="J9" s="379"/>
      <c r="K9" s="379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</row>
    <row r="10" spans="1:27" x14ac:dyDescent="0.25">
      <c r="A10" s="379" t="s">
        <v>60</v>
      </c>
      <c r="B10" s="379"/>
      <c r="C10" s="379"/>
      <c r="D10" s="379"/>
      <c r="E10" s="379"/>
      <c r="F10" s="379"/>
      <c r="G10" s="379"/>
      <c r="H10" s="379"/>
      <c r="I10" s="379"/>
      <c r="J10" s="379"/>
      <c r="K10" s="379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</row>
    <row r="11" spans="1:27" x14ac:dyDescent="0.25">
      <c r="A11" s="379" t="s">
        <v>113</v>
      </c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</row>
    <row r="12" spans="1:27" x14ac:dyDescent="0.25">
      <c r="A12" s="408" t="s">
        <v>114</v>
      </c>
      <c r="B12" s="408"/>
      <c r="C12" s="408"/>
      <c r="D12" s="408"/>
      <c r="E12" s="408"/>
      <c r="F12" s="408"/>
      <c r="G12" s="408"/>
      <c r="H12" s="408"/>
      <c r="I12" s="408"/>
      <c r="J12" s="408"/>
      <c r="K12" s="408"/>
    </row>
    <row r="14" spans="1:27" ht="15" customHeight="1" x14ac:dyDescent="0.25">
      <c r="A14" s="401" t="s">
        <v>190</v>
      </c>
      <c r="B14" s="401"/>
      <c r="C14" s="401"/>
      <c r="D14" s="401"/>
      <c r="E14" s="401"/>
      <c r="F14" s="401"/>
      <c r="G14" s="401"/>
      <c r="H14" s="401"/>
      <c r="I14" s="401"/>
      <c r="J14" s="401"/>
      <c r="K14" s="401"/>
      <c r="L14" s="115"/>
      <c r="M14" s="116"/>
    </row>
    <row r="15" spans="1:27" ht="9" customHeight="1" x14ac:dyDescent="0.25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</row>
    <row r="16" spans="1:27" x14ac:dyDescent="0.25">
      <c r="A16" s="402" t="s">
        <v>115</v>
      </c>
      <c r="B16" s="399" t="s">
        <v>116</v>
      </c>
      <c r="C16" s="399"/>
      <c r="D16" s="405" t="s">
        <v>117</v>
      </c>
      <c r="E16" s="405"/>
      <c r="F16" s="405" t="s">
        <v>118</v>
      </c>
      <c r="G16" s="405"/>
      <c r="H16" s="399" t="s">
        <v>119</v>
      </c>
      <c r="I16" s="399"/>
      <c r="J16" s="405" t="s">
        <v>135</v>
      </c>
      <c r="K16" s="405"/>
    </row>
    <row r="17" spans="1:13" x14ac:dyDescent="0.25">
      <c r="A17" s="403"/>
      <c r="B17" s="117" t="s">
        <v>121</v>
      </c>
      <c r="C17" s="344" t="s">
        <v>122</v>
      </c>
      <c r="D17" s="117" t="s">
        <v>121</v>
      </c>
      <c r="E17" s="344" t="s">
        <v>122</v>
      </c>
      <c r="F17" s="117" t="s">
        <v>121</v>
      </c>
      <c r="G17" s="344" t="s">
        <v>122</v>
      </c>
      <c r="H17" s="117" t="s">
        <v>121</v>
      </c>
      <c r="I17" s="344" t="s">
        <v>122</v>
      </c>
      <c r="J17" s="117" t="s">
        <v>121</v>
      </c>
      <c r="K17" s="344" t="s">
        <v>122</v>
      </c>
      <c r="L17" s="118"/>
      <c r="M17" s="118"/>
    </row>
    <row r="18" spans="1:13" x14ac:dyDescent="0.25">
      <c r="A18" s="119" t="s">
        <v>99</v>
      </c>
      <c r="B18" s="120">
        <v>3606534.09</v>
      </c>
      <c r="C18" s="120">
        <v>3001907.15</v>
      </c>
      <c r="D18" s="120">
        <v>3606534.09</v>
      </c>
      <c r="E18" s="121">
        <v>3000995.38</v>
      </c>
      <c r="F18" s="120">
        <v>3606534.09</v>
      </c>
      <c r="G18" s="121">
        <v>4933177.0999999996</v>
      </c>
      <c r="H18" s="120">
        <v>3606534.09</v>
      </c>
      <c r="I18" s="120">
        <v>3626273.41</v>
      </c>
      <c r="J18" s="122">
        <f t="shared" ref="J18:K20" si="0">+B18+D18+F18+H18</f>
        <v>14426136.359999999</v>
      </c>
      <c r="K18" s="122">
        <f t="shared" si="0"/>
        <v>14562353.039999999</v>
      </c>
      <c r="L18" s="123"/>
      <c r="M18" s="123"/>
    </row>
    <row r="19" spans="1:13" x14ac:dyDescent="0.25">
      <c r="A19" s="119" t="s">
        <v>123</v>
      </c>
      <c r="B19" s="71">
        <v>3340</v>
      </c>
      <c r="C19" s="71">
        <v>0</v>
      </c>
      <c r="D19" s="71">
        <v>354218.4</v>
      </c>
      <c r="E19" s="121">
        <v>11403.26</v>
      </c>
      <c r="F19" s="71">
        <v>3094423.04</v>
      </c>
      <c r="G19" s="121">
        <v>1594516.3</v>
      </c>
      <c r="H19" s="71">
        <v>2949873.22</v>
      </c>
      <c r="I19" s="120">
        <v>1178460.98</v>
      </c>
      <c r="J19" s="122">
        <f t="shared" si="0"/>
        <v>6401854.6600000001</v>
      </c>
      <c r="K19" s="122">
        <f t="shared" si="0"/>
        <v>2784380.54</v>
      </c>
      <c r="L19" s="123"/>
      <c r="M19" s="123"/>
    </row>
    <row r="20" spans="1:13" ht="15.75" x14ac:dyDescent="0.3">
      <c r="A20" s="119" t="s">
        <v>124</v>
      </c>
      <c r="B20" s="71">
        <v>0</v>
      </c>
      <c r="C20" s="124">
        <v>0</v>
      </c>
      <c r="D20" s="71">
        <v>0</v>
      </c>
      <c r="E20" s="69">
        <v>0</v>
      </c>
      <c r="F20" s="71">
        <v>0</v>
      </c>
      <c r="G20" s="124">
        <v>0</v>
      </c>
      <c r="H20" s="71">
        <v>0</v>
      </c>
      <c r="I20" s="120">
        <v>0</v>
      </c>
      <c r="J20" s="122">
        <f t="shared" si="0"/>
        <v>0</v>
      </c>
      <c r="K20" s="122">
        <f t="shared" si="0"/>
        <v>0</v>
      </c>
      <c r="L20" s="123"/>
      <c r="M20" s="123"/>
    </row>
    <row r="21" spans="1:13" x14ac:dyDescent="0.25">
      <c r="A21" s="119" t="s">
        <v>125</v>
      </c>
      <c r="B21" s="64">
        <f t="shared" ref="B21:K21" si="1">SUM(B18:B20)</f>
        <v>3609874.09</v>
      </c>
      <c r="C21" s="64">
        <f t="shared" si="1"/>
        <v>3001907.15</v>
      </c>
      <c r="D21" s="64">
        <f t="shared" si="1"/>
        <v>3960752.4899999998</v>
      </c>
      <c r="E21" s="64">
        <f t="shared" si="1"/>
        <v>3012398.6399999997</v>
      </c>
      <c r="F21" s="64">
        <f t="shared" si="1"/>
        <v>6700957.1299999999</v>
      </c>
      <c r="G21" s="64">
        <f t="shared" si="1"/>
        <v>6527693.3999999994</v>
      </c>
      <c r="H21" s="64">
        <f t="shared" si="1"/>
        <v>6556407.3100000005</v>
      </c>
      <c r="I21" s="64">
        <f t="shared" si="1"/>
        <v>4804734.3900000006</v>
      </c>
      <c r="J21" s="64">
        <f t="shared" si="1"/>
        <v>20827991.02</v>
      </c>
      <c r="K21" s="64">
        <f t="shared" si="1"/>
        <v>17346733.579999998</v>
      </c>
      <c r="L21" s="125"/>
      <c r="M21" s="123"/>
    </row>
    <row r="22" spans="1:13" x14ac:dyDescent="0.25">
      <c r="A22" s="74"/>
      <c r="B22" s="126"/>
      <c r="C22" s="127"/>
      <c r="D22" s="127"/>
      <c r="E22" s="127"/>
      <c r="F22" s="127"/>
      <c r="G22" s="127"/>
      <c r="H22" s="127"/>
      <c r="I22" s="127"/>
      <c r="J22" s="128"/>
      <c r="K22" s="127"/>
      <c r="L22" s="129"/>
      <c r="M22" s="130"/>
    </row>
    <row r="23" spans="1:13" ht="15" customHeight="1" x14ac:dyDescent="0.25">
      <c r="A23" s="401" t="s">
        <v>191</v>
      </c>
      <c r="B23" s="401"/>
      <c r="C23" s="401"/>
      <c r="D23" s="401"/>
      <c r="E23" s="401"/>
      <c r="F23" s="401"/>
      <c r="G23" s="401"/>
      <c r="H23" s="401"/>
      <c r="I23" s="401"/>
      <c r="J23" s="401"/>
      <c r="K23" s="401"/>
      <c r="L23" s="131"/>
      <c r="M23" s="345"/>
    </row>
    <row r="24" spans="1:13" ht="15" customHeight="1" x14ac:dyDescent="0.25">
      <c r="A24" s="132"/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1"/>
      <c r="M24" s="345"/>
    </row>
    <row r="25" spans="1:13" ht="15" customHeight="1" x14ac:dyDescent="0.25">
      <c r="A25" s="402" t="s">
        <v>115</v>
      </c>
      <c r="B25" s="404" t="s">
        <v>126</v>
      </c>
      <c r="C25" s="404"/>
      <c r="D25" s="400" t="s">
        <v>127</v>
      </c>
      <c r="E25" s="400"/>
      <c r="F25" s="400" t="s">
        <v>96</v>
      </c>
      <c r="G25" s="400"/>
      <c r="H25" s="404" t="s">
        <v>97</v>
      </c>
      <c r="I25" s="404"/>
      <c r="J25" s="400" t="s">
        <v>192</v>
      </c>
      <c r="K25" s="400"/>
      <c r="L25" s="400" t="s">
        <v>174</v>
      </c>
      <c r="M25" s="400"/>
    </row>
    <row r="26" spans="1:13" ht="15" customHeight="1" x14ac:dyDescent="0.25">
      <c r="A26" s="403"/>
      <c r="B26" s="117" t="s">
        <v>121</v>
      </c>
      <c r="C26" s="344" t="s">
        <v>122</v>
      </c>
      <c r="D26" s="117" t="s">
        <v>121</v>
      </c>
      <c r="E26" s="344" t="s">
        <v>122</v>
      </c>
      <c r="F26" s="117" t="s">
        <v>121</v>
      </c>
      <c r="G26" s="344" t="s">
        <v>122</v>
      </c>
      <c r="H26" s="117" t="s">
        <v>121</v>
      </c>
      <c r="I26" s="344" t="s">
        <v>122</v>
      </c>
      <c r="J26" s="117" t="s">
        <v>121</v>
      </c>
      <c r="K26" s="344" t="s">
        <v>122</v>
      </c>
      <c r="L26" s="117" t="s">
        <v>121</v>
      </c>
      <c r="M26" s="344" t="s">
        <v>122</v>
      </c>
    </row>
    <row r="27" spans="1:13" ht="15" customHeight="1" x14ac:dyDescent="0.25">
      <c r="A27" s="119" t="s">
        <v>99</v>
      </c>
      <c r="B27" s="121">
        <v>3606534.09</v>
      </c>
      <c r="C27" s="121">
        <v>3655693.14</v>
      </c>
      <c r="D27" s="120">
        <v>3606534.09</v>
      </c>
      <c r="E27" s="121">
        <v>3662737.1</v>
      </c>
      <c r="F27" s="120">
        <v>6646386.3399999999</v>
      </c>
      <c r="G27" s="120">
        <v>6644750.4100000001</v>
      </c>
      <c r="H27" s="120">
        <v>3606534.09</v>
      </c>
      <c r="I27" s="121">
        <v>3627010.22</v>
      </c>
      <c r="J27" s="122">
        <f>+B27+D27+F27+H27</f>
        <v>17465988.609999999</v>
      </c>
      <c r="K27" s="122">
        <f>+C27+E27+G27+I27</f>
        <v>17590190.870000001</v>
      </c>
      <c r="L27" s="122">
        <f>+J27+J18</f>
        <v>31892124.969999999</v>
      </c>
      <c r="M27" s="122">
        <f>+K27+K18</f>
        <v>32152543.91</v>
      </c>
    </row>
    <row r="28" spans="1:13" ht="15" customHeight="1" x14ac:dyDescent="0.25">
      <c r="A28" s="119" t="s">
        <v>123</v>
      </c>
      <c r="B28" s="71">
        <v>3515905.61</v>
      </c>
      <c r="C28" s="71">
        <v>3556500.32</v>
      </c>
      <c r="D28" s="71">
        <v>2834669.57</v>
      </c>
      <c r="E28" s="71">
        <v>4299903.99</v>
      </c>
      <c r="F28" s="71">
        <v>3437785.62</v>
      </c>
      <c r="G28" s="71">
        <v>3189628.02</v>
      </c>
      <c r="H28" s="71">
        <v>2802868.62</v>
      </c>
      <c r="I28" s="120">
        <v>2614010.7200000002</v>
      </c>
      <c r="J28" s="122">
        <f>+B28+D28+F28+H28</f>
        <v>12591229.420000002</v>
      </c>
      <c r="K28" s="122">
        <f>+C28+E28+G28+I28</f>
        <v>13660043.050000001</v>
      </c>
      <c r="L28" s="122">
        <f>+J28+J19</f>
        <v>18993084.080000002</v>
      </c>
      <c r="M28" s="122">
        <f>+K28+K19</f>
        <v>16444423.59</v>
      </c>
    </row>
    <row r="29" spans="1:13" ht="15" customHeight="1" x14ac:dyDescent="0.25">
      <c r="A29" s="119" t="s">
        <v>125</v>
      </c>
      <c r="B29" s="64">
        <f t="shared" ref="B29:K29" si="2">SUM(B27:B28)</f>
        <v>7122439.6999999993</v>
      </c>
      <c r="C29" s="64">
        <f t="shared" si="2"/>
        <v>7212193.46</v>
      </c>
      <c r="D29" s="64">
        <f t="shared" si="2"/>
        <v>6441203.6600000001</v>
      </c>
      <c r="E29" s="64">
        <f t="shared" si="2"/>
        <v>7962641.0899999999</v>
      </c>
      <c r="F29" s="64">
        <f t="shared" si="2"/>
        <v>10084171.960000001</v>
      </c>
      <c r="G29" s="64">
        <f t="shared" si="2"/>
        <v>9834378.4299999997</v>
      </c>
      <c r="H29" s="64">
        <f t="shared" si="2"/>
        <v>6409402.71</v>
      </c>
      <c r="I29" s="64">
        <f t="shared" si="2"/>
        <v>6241020.9400000004</v>
      </c>
      <c r="J29" s="133">
        <f t="shared" si="2"/>
        <v>30057218.030000001</v>
      </c>
      <c r="K29" s="133">
        <f t="shared" si="2"/>
        <v>31250233.920000002</v>
      </c>
      <c r="L29" s="133">
        <f>SUM(L27:L28)</f>
        <v>50885209.049999997</v>
      </c>
      <c r="M29" s="133">
        <f>SUM(M27:M28)</f>
        <v>48596967.5</v>
      </c>
    </row>
    <row r="30" spans="1:13" ht="15" customHeight="1" x14ac:dyDescent="0.25">
      <c r="A30" s="134"/>
      <c r="B30" s="135"/>
      <c r="C30" s="135"/>
      <c r="D30" s="135"/>
      <c r="E30" s="135"/>
      <c r="F30" s="135"/>
      <c r="G30" s="135"/>
      <c r="H30" s="135"/>
      <c r="I30" s="135"/>
      <c r="J30" s="136"/>
      <c r="K30" s="136"/>
      <c r="L30" s="131"/>
      <c r="M30" s="345"/>
    </row>
    <row r="31" spans="1:13" ht="15" customHeight="1" x14ac:dyDescent="0.25">
      <c r="A31" s="134"/>
      <c r="B31" s="135"/>
      <c r="C31" s="135"/>
      <c r="D31" s="135"/>
      <c r="E31" s="135"/>
      <c r="F31" s="135"/>
      <c r="G31" s="135"/>
      <c r="H31" s="135"/>
      <c r="I31" s="135"/>
      <c r="J31" s="136"/>
      <c r="K31" s="136"/>
      <c r="L31" s="131"/>
      <c r="M31" s="345"/>
    </row>
    <row r="32" spans="1:13" ht="15" hidden="1" customHeight="1" x14ac:dyDescent="0.25">
      <c r="A32" s="401" t="s">
        <v>193</v>
      </c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131"/>
      <c r="M32" s="345"/>
    </row>
    <row r="33" spans="1:13" ht="9" hidden="1" customHeight="1" x14ac:dyDescent="0.25">
      <c r="A33" s="132"/>
      <c r="B33" s="132"/>
      <c r="C33" s="132"/>
      <c r="D33" s="132"/>
      <c r="E33" s="132"/>
      <c r="F33" s="132"/>
      <c r="G33" s="132"/>
      <c r="H33" s="132"/>
      <c r="I33" s="132"/>
      <c r="J33" s="132"/>
      <c r="K33" s="132"/>
      <c r="L33" s="131"/>
      <c r="M33" s="345"/>
    </row>
    <row r="34" spans="1:13" ht="15" hidden="1" customHeight="1" x14ac:dyDescent="0.25">
      <c r="A34" s="402" t="s">
        <v>115</v>
      </c>
      <c r="B34" s="404" t="s">
        <v>98</v>
      </c>
      <c r="C34" s="404"/>
      <c r="D34" s="400" t="s">
        <v>128</v>
      </c>
      <c r="E34" s="400"/>
      <c r="F34" s="400" t="s">
        <v>129</v>
      </c>
      <c r="G34" s="400"/>
      <c r="H34" s="404" t="s">
        <v>130</v>
      </c>
      <c r="I34" s="404"/>
      <c r="J34" s="400" t="s">
        <v>192</v>
      </c>
      <c r="K34" s="400"/>
      <c r="L34" s="400" t="s">
        <v>194</v>
      </c>
      <c r="M34" s="400"/>
    </row>
    <row r="35" spans="1:13" ht="15" hidden="1" customHeight="1" x14ac:dyDescent="0.25">
      <c r="A35" s="403"/>
      <c r="B35" s="117" t="s">
        <v>121</v>
      </c>
      <c r="C35" s="344" t="s">
        <v>122</v>
      </c>
      <c r="D35" s="117" t="s">
        <v>121</v>
      </c>
      <c r="E35" s="344" t="s">
        <v>122</v>
      </c>
      <c r="F35" s="117" t="s">
        <v>121</v>
      </c>
      <c r="G35" s="344" t="s">
        <v>122</v>
      </c>
      <c r="H35" s="117" t="s">
        <v>121</v>
      </c>
      <c r="I35" s="344" t="s">
        <v>122</v>
      </c>
      <c r="J35" s="117" t="s">
        <v>121</v>
      </c>
      <c r="K35" s="344" t="s">
        <v>122</v>
      </c>
      <c r="L35" s="117" t="s">
        <v>121</v>
      </c>
      <c r="M35" s="344" t="s">
        <v>122</v>
      </c>
    </row>
    <row r="36" spans="1:13" ht="15" hidden="1" customHeight="1" x14ac:dyDescent="0.25">
      <c r="A36" s="119" t="s">
        <v>99</v>
      </c>
      <c r="B36" s="121"/>
      <c r="C36" s="120"/>
      <c r="D36" s="121"/>
      <c r="E36" s="71"/>
      <c r="F36" s="121"/>
      <c r="G36" s="71"/>
      <c r="H36" s="121"/>
      <c r="I36" s="71"/>
      <c r="J36" s="122">
        <f>+B36+D36+F36+H36</f>
        <v>0</v>
      </c>
      <c r="K36" s="122">
        <f>+C36+E36+G36+I36</f>
        <v>0</v>
      </c>
      <c r="L36" s="122">
        <f>+J36+L27</f>
        <v>31892124.969999999</v>
      </c>
      <c r="M36" s="122">
        <f>+K36+M27</f>
        <v>32152543.91</v>
      </c>
    </row>
    <row r="37" spans="1:13" ht="15" hidden="1" customHeight="1" x14ac:dyDescent="0.25">
      <c r="A37" s="119" t="s">
        <v>123</v>
      </c>
      <c r="B37" s="71"/>
      <c r="C37" s="71"/>
      <c r="D37" s="71"/>
      <c r="E37" s="71"/>
      <c r="F37" s="71"/>
      <c r="G37" s="71"/>
      <c r="H37" s="71"/>
      <c r="I37" s="71"/>
      <c r="J37" s="122">
        <f>+B37+D37+F37+H37</f>
        <v>0</v>
      </c>
      <c r="K37" s="122">
        <f>+C37+E37+G37+I37</f>
        <v>0</v>
      </c>
      <c r="L37" s="122">
        <f>+J37+L28</f>
        <v>18993084.080000002</v>
      </c>
      <c r="M37" s="122">
        <f>+K37+M28</f>
        <v>16444423.59</v>
      </c>
    </row>
    <row r="38" spans="1:13" ht="15" hidden="1" customHeight="1" x14ac:dyDescent="0.25">
      <c r="A38" s="119" t="s">
        <v>125</v>
      </c>
      <c r="B38" s="64">
        <f t="shared" ref="B38:K38" si="3">SUM(B36:B37)</f>
        <v>0</v>
      </c>
      <c r="C38" s="64">
        <f t="shared" si="3"/>
        <v>0</v>
      </c>
      <c r="D38" s="64">
        <f t="shared" si="3"/>
        <v>0</v>
      </c>
      <c r="E38" s="64">
        <f t="shared" si="3"/>
        <v>0</v>
      </c>
      <c r="F38" s="64">
        <f t="shared" si="3"/>
        <v>0</v>
      </c>
      <c r="G38" s="64">
        <f t="shared" si="3"/>
        <v>0</v>
      </c>
      <c r="H38" s="64">
        <f t="shared" si="3"/>
        <v>0</v>
      </c>
      <c r="I38" s="64">
        <f t="shared" si="3"/>
        <v>0</v>
      </c>
      <c r="J38" s="133">
        <f t="shared" si="3"/>
        <v>0</v>
      </c>
      <c r="K38" s="133">
        <f t="shared" si="3"/>
        <v>0</v>
      </c>
      <c r="L38" s="133">
        <f>SUM(L36:L37)</f>
        <v>50885209.049999997</v>
      </c>
      <c r="M38" s="133">
        <f>SUM(M36:M37)</f>
        <v>48596967.5</v>
      </c>
    </row>
    <row r="39" spans="1:13" ht="15" customHeight="1" x14ac:dyDescent="0.25">
      <c r="A39" s="137"/>
      <c r="B39" s="138"/>
      <c r="C39" s="138"/>
      <c r="D39" s="138"/>
      <c r="E39" s="138"/>
      <c r="F39" s="138"/>
      <c r="G39" s="138"/>
      <c r="H39" s="138"/>
      <c r="I39" s="138"/>
      <c r="J39" s="139"/>
      <c r="K39" s="139"/>
      <c r="L39" s="131"/>
      <c r="M39" s="345"/>
    </row>
    <row r="40" spans="1:13" ht="15" hidden="1" customHeight="1" x14ac:dyDescent="0.25">
      <c r="A40" s="140" t="s">
        <v>195</v>
      </c>
      <c r="B40" s="125"/>
      <c r="C40" s="123"/>
      <c r="D40" s="123"/>
      <c r="E40" s="123"/>
      <c r="F40" s="123"/>
      <c r="G40" s="123"/>
      <c r="H40" s="123"/>
      <c r="I40" s="123"/>
      <c r="J40" s="123"/>
      <c r="K40" s="123"/>
      <c r="L40" s="131"/>
      <c r="M40" s="345"/>
    </row>
    <row r="41" spans="1:13" ht="15" hidden="1" customHeight="1" x14ac:dyDescent="0.25">
      <c r="A41" s="397" t="s">
        <v>131</v>
      </c>
      <c r="B41" s="399" t="s">
        <v>196</v>
      </c>
      <c r="C41" s="399"/>
      <c r="D41" s="123"/>
      <c r="E41" s="123"/>
      <c r="F41" s="123"/>
      <c r="G41" s="123"/>
      <c r="H41" s="123"/>
      <c r="I41" s="123"/>
      <c r="J41" s="123"/>
      <c r="K41" s="123"/>
      <c r="L41" s="131"/>
      <c r="M41" s="345"/>
    </row>
    <row r="42" spans="1:13" ht="15" hidden="1" customHeight="1" x14ac:dyDescent="0.25">
      <c r="A42" s="398"/>
      <c r="B42" s="117" t="s">
        <v>132</v>
      </c>
      <c r="C42" s="344" t="s">
        <v>122</v>
      </c>
      <c r="D42" s="123"/>
      <c r="E42" s="123"/>
      <c r="F42" s="123"/>
      <c r="G42" s="123"/>
      <c r="H42" s="123"/>
      <c r="I42" s="123"/>
      <c r="J42" s="123"/>
      <c r="K42" s="123"/>
      <c r="L42" s="131"/>
      <c r="M42" s="345"/>
    </row>
    <row r="43" spans="1:13" ht="15" hidden="1" customHeight="1" x14ac:dyDescent="0.25">
      <c r="A43" s="141" t="s">
        <v>99</v>
      </c>
      <c r="B43" s="142">
        <f>+J18+J27+J36</f>
        <v>31892124.969999999</v>
      </c>
      <c r="C43" s="142">
        <f>+K18+K27+K36</f>
        <v>32152543.91</v>
      </c>
      <c r="D43" s="123"/>
      <c r="E43" s="123"/>
      <c r="F43" s="123"/>
      <c r="G43" s="123"/>
      <c r="H43" s="123"/>
      <c r="I43" s="123"/>
      <c r="J43" s="123"/>
      <c r="K43" s="123"/>
      <c r="L43" s="131"/>
      <c r="M43" s="345"/>
    </row>
    <row r="44" spans="1:13" ht="15" hidden="1" customHeight="1" x14ac:dyDescent="0.25">
      <c r="A44" s="119" t="s">
        <v>123</v>
      </c>
      <c r="B44" s="142">
        <f>+J19+J28+J37</f>
        <v>18993084.080000002</v>
      </c>
      <c r="C44" s="142">
        <f>+K19+K28+K37</f>
        <v>16444423.59</v>
      </c>
      <c r="D44" s="123"/>
      <c r="E44" s="123"/>
      <c r="F44" s="123"/>
      <c r="G44" s="123"/>
      <c r="H44" s="123"/>
      <c r="I44" s="123"/>
      <c r="J44" s="123"/>
      <c r="K44" s="123"/>
      <c r="L44" s="131"/>
      <c r="M44" s="345"/>
    </row>
    <row r="45" spans="1:13" ht="15" hidden="1" customHeight="1" thickBot="1" x14ac:dyDescent="0.3">
      <c r="A45" s="141" t="s">
        <v>125</v>
      </c>
      <c r="B45" s="166">
        <f>SUM(B43:B44)</f>
        <v>50885209.049999997</v>
      </c>
      <c r="C45" s="167">
        <f>SUM(C43:C44)</f>
        <v>48596967.5</v>
      </c>
      <c r="D45" s="123"/>
      <c r="E45" s="123"/>
      <c r="F45" s="123"/>
      <c r="G45" s="123"/>
      <c r="H45" s="123"/>
      <c r="I45" s="123"/>
      <c r="J45" s="123"/>
      <c r="K45" s="123"/>
      <c r="L45" s="131"/>
      <c r="M45" s="345"/>
    </row>
    <row r="46" spans="1:13" x14ac:dyDescent="0.25">
      <c r="D46" s="123"/>
      <c r="E46" s="123"/>
      <c r="F46" s="123"/>
      <c r="G46" s="123"/>
      <c r="H46" s="123"/>
      <c r="I46" s="123"/>
      <c r="J46" s="123"/>
      <c r="K46" s="123"/>
      <c r="L46" s="131"/>
      <c r="M46" s="345"/>
    </row>
    <row r="69" spans="1:11" x14ac:dyDescent="0.25">
      <c r="A69" s="96" t="s">
        <v>88</v>
      </c>
      <c r="C69" s="1" t="s">
        <v>109</v>
      </c>
      <c r="D69" s="1"/>
      <c r="E69" s="1"/>
      <c r="F69" s="81" t="s">
        <v>110</v>
      </c>
      <c r="H69" t="s">
        <v>223</v>
      </c>
    </row>
    <row r="70" spans="1:11" x14ac:dyDescent="0.25">
      <c r="C70" s="385" t="s">
        <v>55</v>
      </c>
      <c r="D70" s="385"/>
      <c r="E70" s="385"/>
      <c r="F70" s="81"/>
      <c r="G70" s="81"/>
      <c r="H70" s="81" t="s">
        <v>164</v>
      </c>
      <c r="I70" s="81"/>
      <c r="J70" s="81"/>
      <c r="K70" s="81"/>
    </row>
    <row r="71" spans="1:11" x14ac:dyDescent="0.25">
      <c r="C71" s="385" t="s">
        <v>219</v>
      </c>
      <c r="D71" s="385"/>
      <c r="E71" s="385"/>
      <c r="F71" s="81"/>
      <c r="G71" s="81"/>
      <c r="H71" s="81" t="s">
        <v>165</v>
      </c>
      <c r="I71" s="81"/>
      <c r="J71" s="81"/>
      <c r="K71" s="81"/>
    </row>
    <row r="72" spans="1:11" x14ac:dyDescent="0.25">
      <c r="A72" s="96" t="s">
        <v>89</v>
      </c>
      <c r="C72" s="81" t="s">
        <v>228</v>
      </c>
      <c r="G72" s="98"/>
      <c r="H72" s="98"/>
      <c r="I72" s="98"/>
    </row>
  </sheetData>
  <mergeCells count="32">
    <mergeCell ref="A41:A42"/>
    <mergeCell ref="B41:C41"/>
    <mergeCell ref="C70:E70"/>
    <mergeCell ref="C71:E71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  <mergeCell ref="A23:K23"/>
    <mergeCell ref="A25:A26"/>
    <mergeCell ref="B25:C25"/>
    <mergeCell ref="D25:E25"/>
    <mergeCell ref="F25:G25"/>
    <mergeCell ref="H25:I25"/>
    <mergeCell ref="J25:K25"/>
    <mergeCell ref="A16:A17"/>
    <mergeCell ref="B16:C16"/>
    <mergeCell ref="D16:E16"/>
    <mergeCell ref="F16:G16"/>
    <mergeCell ref="H16:I16"/>
    <mergeCell ref="J16:K16"/>
    <mergeCell ref="B7:C7"/>
    <mergeCell ref="A9:K9"/>
    <mergeCell ref="A10:K10"/>
    <mergeCell ref="A11:K11"/>
    <mergeCell ref="A12:K12"/>
    <mergeCell ref="A14:K14"/>
  </mergeCells>
  <hyperlinks>
    <hyperlink ref="A12" r:id="rId1"/>
  </hyperlinks>
  <pageMargins left="0" right="0" top="0.74803149606299213" bottom="0.74803149606299213" header="0" footer="0.31496062992125984"/>
  <pageSetup scale="67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opLeftCell="A45" workbookViewId="0">
      <selection activeCell="G134" sqref="G134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63"/>
      <c r="C2" s="363"/>
      <c r="L2" s="143" t="s">
        <v>204</v>
      </c>
    </row>
    <row r="3" spans="1:12" ht="18.75" x14ac:dyDescent="0.3">
      <c r="H3" s="144"/>
      <c r="I3" s="144"/>
      <c r="J3" s="144"/>
      <c r="L3" s="145"/>
    </row>
    <row r="4" spans="1:12" x14ac:dyDescent="0.25">
      <c r="A4" s="379"/>
      <c r="B4" s="379"/>
      <c r="C4" s="379"/>
      <c r="D4" s="379"/>
      <c r="E4" s="379"/>
      <c r="F4" s="379"/>
      <c r="G4" s="379"/>
      <c r="H4" s="379"/>
      <c r="I4" s="379"/>
      <c r="J4" s="379"/>
      <c r="K4" s="379"/>
      <c r="L4" s="379"/>
    </row>
    <row r="5" spans="1:12" x14ac:dyDescent="0.25">
      <c r="A5" s="168"/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</row>
    <row r="6" spans="1:12" x14ac:dyDescent="0.25">
      <c r="A6" s="378" t="s">
        <v>0</v>
      </c>
      <c r="B6" s="378"/>
      <c r="C6" s="378"/>
      <c r="D6" s="378"/>
      <c r="E6" s="378"/>
      <c r="F6" s="378"/>
      <c r="G6" s="378"/>
      <c r="H6" s="378"/>
      <c r="I6" s="378"/>
      <c r="J6" s="378"/>
      <c r="K6" s="378"/>
      <c r="L6" s="378"/>
    </row>
    <row r="7" spans="1:12" x14ac:dyDescent="0.25">
      <c r="A7" s="379" t="s">
        <v>60</v>
      </c>
      <c r="B7" s="379"/>
      <c r="C7" s="379"/>
      <c r="D7" s="379"/>
      <c r="E7" s="379"/>
      <c r="F7" s="379"/>
      <c r="G7" s="379"/>
      <c r="H7" s="379"/>
      <c r="I7" s="379"/>
      <c r="J7" s="379"/>
      <c r="K7" s="379"/>
      <c r="L7" s="379"/>
    </row>
    <row r="8" spans="1:12" x14ac:dyDescent="0.25">
      <c r="A8" s="380" t="s">
        <v>61</v>
      </c>
      <c r="B8" s="379"/>
      <c r="C8" s="379"/>
      <c r="D8" s="379"/>
      <c r="E8" s="379"/>
      <c r="F8" s="379"/>
      <c r="G8" s="379"/>
      <c r="H8" s="379"/>
      <c r="I8" s="379"/>
      <c r="J8" s="379"/>
      <c r="K8" s="379"/>
      <c r="L8" s="379"/>
    </row>
    <row r="10" spans="1:12" ht="15.75" customHeight="1" thickBot="1" x14ac:dyDescent="0.3">
      <c r="A10" s="1"/>
      <c r="B10" s="420" t="s">
        <v>133</v>
      </c>
      <c r="C10" s="420"/>
      <c r="D10" s="420"/>
      <c r="E10" s="420"/>
      <c r="F10" s="420"/>
      <c r="G10" s="420"/>
      <c r="H10" s="420"/>
      <c r="I10" s="420"/>
      <c r="J10" s="420"/>
      <c r="K10" s="420"/>
      <c r="L10" s="420"/>
    </row>
    <row r="11" spans="1:12" x14ac:dyDescent="0.25">
      <c r="A11" s="421" t="s">
        <v>62</v>
      </c>
      <c r="B11" s="423" t="s">
        <v>134</v>
      </c>
      <c r="C11" s="425" t="s">
        <v>116</v>
      </c>
      <c r="D11" s="425"/>
      <c r="E11" s="409" t="s">
        <v>117</v>
      </c>
      <c r="F11" s="409"/>
      <c r="G11" s="409" t="s">
        <v>118</v>
      </c>
      <c r="H11" s="409"/>
      <c r="I11" s="409" t="s">
        <v>119</v>
      </c>
      <c r="J11" s="409"/>
      <c r="K11" s="409" t="s">
        <v>135</v>
      </c>
      <c r="L11" s="410"/>
    </row>
    <row r="12" spans="1:12" ht="15.75" thickBot="1" x14ac:dyDescent="0.3">
      <c r="A12" s="422"/>
      <c r="B12" s="424"/>
      <c r="C12" s="146" t="s">
        <v>136</v>
      </c>
      <c r="D12" s="146" t="s">
        <v>122</v>
      </c>
      <c r="E12" s="146" t="s">
        <v>136</v>
      </c>
      <c r="F12" s="146" t="s">
        <v>122</v>
      </c>
      <c r="G12" s="146" t="s">
        <v>136</v>
      </c>
      <c r="H12" s="146" t="s">
        <v>122</v>
      </c>
      <c r="I12" s="146" t="s">
        <v>136</v>
      </c>
      <c r="J12" s="146" t="s">
        <v>122</v>
      </c>
      <c r="K12" s="146" t="s">
        <v>136</v>
      </c>
      <c r="L12" s="147" t="s">
        <v>122</v>
      </c>
    </row>
    <row r="13" spans="1:12" x14ac:dyDescent="0.25">
      <c r="A13" s="148">
        <v>1</v>
      </c>
      <c r="B13" s="149" t="s">
        <v>137</v>
      </c>
      <c r="C13" s="150">
        <v>7</v>
      </c>
      <c r="D13" s="150">
        <v>20</v>
      </c>
      <c r="E13" s="150">
        <v>14</v>
      </c>
      <c r="F13" s="150">
        <v>13</v>
      </c>
      <c r="G13" s="150">
        <v>15</v>
      </c>
      <c r="H13" s="150">
        <v>17</v>
      </c>
      <c r="I13" s="150">
        <v>13</v>
      </c>
      <c r="J13" s="150">
        <v>9</v>
      </c>
      <c r="K13" s="150">
        <f>+C13+E13+G13+I13</f>
        <v>49</v>
      </c>
      <c r="L13" s="151">
        <f>+D13+F13+H13+J13</f>
        <v>59</v>
      </c>
    </row>
    <row r="14" spans="1:12" x14ac:dyDescent="0.25">
      <c r="A14" s="152">
        <v>2</v>
      </c>
      <c r="B14" s="153" t="s">
        <v>138</v>
      </c>
      <c r="C14" s="150">
        <v>7</v>
      </c>
      <c r="D14" s="150">
        <v>21</v>
      </c>
      <c r="E14" s="150">
        <v>15</v>
      </c>
      <c r="F14" s="150">
        <v>6</v>
      </c>
      <c r="G14" s="150">
        <v>11</v>
      </c>
      <c r="H14" s="150">
        <v>12</v>
      </c>
      <c r="I14" s="150">
        <v>15</v>
      </c>
      <c r="J14" s="150">
        <v>17</v>
      </c>
      <c r="K14" s="150">
        <f t="shared" ref="K14:L28" si="0">+C14+E14+G14+I14</f>
        <v>48</v>
      </c>
      <c r="L14" s="151">
        <f t="shared" si="0"/>
        <v>56</v>
      </c>
    </row>
    <row r="15" spans="1:12" x14ac:dyDescent="0.25">
      <c r="A15" s="152">
        <v>3</v>
      </c>
      <c r="B15" s="153" t="s">
        <v>139</v>
      </c>
      <c r="C15" s="150">
        <v>39</v>
      </c>
      <c r="D15" s="150">
        <v>96</v>
      </c>
      <c r="E15" s="150">
        <v>85</v>
      </c>
      <c r="F15" s="150">
        <v>86</v>
      </c>
      <c r="G15" s="150">
        <v>80</v>
      </c>
      <c r="H15" s="150">
        <v>59</v>
      </c>
      <c r="I15" s="150">
        <v>86</v>
      </c>
      <c r="J15" s="150">
        <v>103</v>
      </c>
      <c r="K15" s="150">
        <f t="shared" si="0"/>
        <v>290</v>
      </c>
      <c r="L15" s="151">
        <f t="shared" si="0"/>
        <v>344</v>
      </c>
    </row>
    <row r="16" spans="1:12" x14ac:dyDescent="0.25">
      <c r="A16" s="152">
        <v>4</v>
      </c>
      <c r="B16" s="153" t="s">
        <v>140</v>
      </c>
      <c r="C16" s="150">
        <v>6</v>
      </c>
      <c r="D16" s="150">
        <v>18</v>
      </c>
      <c r="E16" s="150">
        <v>15</v>
      </c>
      <c r="F16" s="150">
        <v>7</v>
      </c>
      <c r="G16" s="150">
        <v>12</v>
      </c>
      <c r="H16" s="150">
        <v>12</v>
      </c>
      <c r="I16" s="150">
        <v>15</v>
      </c>
      <c r="J16" s="150">
        <v>16</v>
      </c>
      <c r="K16" s="150">
        <f t="shared" si="0"/>
        <v>48</v>
      </c>
      <c r="L16" s="151">
        <f t="shared" si="0"/>
        <v>53</v>
      </c>
    </row>
    <row r="17" spans="1:14" x14ac:dyDescent="0.25">
      <c r="A17" s="152">
        <v>5</v>
      </c>
      <c r="B17" s="153" t="s">
        <v>141</v>
      </c>
      <c r="C17" s="150">
        <v>201</v>
      </c>
      <c r="D17" s="150">
        <v>451</v>
      </c>
      <c r="E17" s="150">
        <v>443</v>
      </c>
      <c r="F17" s="150">
        <v>442</v>
      </c>
      <c r="G17" s="150">
        <v>435</v>
      </c>
      <c r="H17" s="150">
        <v>405</v>
      </c>
      <c r="I17" s="150">
        <v>443</v>
      </c>
      <c r="J17" s="150">
        <v>526</v>
      </c>
      <c r="K17" s="150">
        <f t="shared" si="0"/>
        <v>1522</v>
      </c>
      <c r="L17" s="151">
        <f t="shared" si="0"/>
        <v>1824</v>
      </c>
    </row>
    <row r="18" spans="1:14" x14ac:dyDescent="0.25">
      <c r="A18" s="152">
        <v>6</v>
      </c>
      <c r="B18" s="153" t="s">
        <v>142</v>
      </c>
      <c r="C18" s="150">
        <v>167</v>
      </c>
      <c r="D18" s="150">
        <v>422</v>
      </c>
      <c r="E18" s="150">
        <v>367</v>
      </c>
      <c r="F18" s="150">
        <v>345</v>
      </c>
      <c r="G18" s="150">
        <v>363</v>
      </c>
      <c r="H18" s="150">
        <v>309</v>
      </c>
      <c r="I18" s="150">
        <v>367</v>
      </c>
      <c r="J18" s="150">
        <v>414</v>
      </c>
      <c r="K18" s="150">
        <f t="shared" si="0"/>
        <v>1264</v>
      </c>
      <c r="L18" s="151">
        <f t="shared" si="0"/>
        <v>1490</v>
      </c>
    </row>
    <row r="19" spans="1:14" x14ac:dyDescent="0.25">
      <c r="A19" s="152">
        <v>7</v>
      </c>
      <c r="B19" s="153" t="s">
        <v>143</v>
      </c>
      <c r="C19" s="150">
        <v>64</v>
      </c>
      <c r="D19" s="150">
        <v>147</v>
      </c>
      <c r="E19" s="150">
        <v>138</v>
      </c>
      <c r="F19" s="150">
        <v>139</v>
      </c>
      <c r="G19" s="150">
        <v>138</v>
      </c>
      <c r="H19" s="150">
        <v>107</v>
      </c>
      <c r="I19" s="150">
        <v>138</v>
      </c>
      <c r="J19" s="150">
        <v>173</v>
      </c>
      <c r="K19" s="150">
        <f t="shared" si="0"/>
        <v>478</v>
      </c>
      <c r="L19" s="151">
        <f t="shared" si="0"/>
        <v>566</v>
      </c>
    </row>
    <row r="20" spans="1:14" x14ac:dyDescent="0.25">
      <c r="A20" s="152">
        <v>8</v>
      </c>
      <c r="B20" s="153" t="s">
        <v>144</v>
      </c>
      <c r="C20" s="150">
        <v>77</v>
      </c>
      <c r="D20" s="150">
        <v>161</v>
      </c>
      <c r="E20" s="150">
        <v>170</v>
      </c>
      <c r="F20" s="150">
        <v>151</v>
      </c>
      <c r="G20" s="150">
        <v>166</v>
      </c>
      <c r="H20" s="150">
        <v>117</v>
      </c>
      <c r="I20" s="150">
        <v>170</v>
      </c>
      <c r="J20" s="150">
        <v>135</v>
      </c>
      <c r="K20" s="150">
        <f t="shared" si="0"/>
        <v>583</v>
      </c>
      <c r="L20" s="151">
        <f t="shared" si="0"/>
        <v>564</v>
      </c>
    </row>
    <row r="21" spans="1:14" x14ac:dyDescent="0.25">
      <c r="A21" s="152">
        <v>9</v>
      </c>
      <c r="B21" s="153" t="s">
        <v>145</v>
      </c>
      <c r="C21" s="150">
        <v>491</v>
      </c>
      <c r="D21" s="150">
        <v>1121</v>
      </c>
      <c r="E21" s="150">
        <v>1080</v>
      </c>
      <c r="F21" s="150">
        <v>1114</v>
      </c>
      <c r="G21" s="150">
        <v>1078</v>
      </c>
      <c r="H21" s="150">
        <v>918</v>
      </c>
      <c r="I21" s="150">
        <v>1080</v>
      </c>
      <c r="J21" s="150">
        <v>1100</v>
      </c>
      <c r="K21" s="150">
        <f t="shared" si="0"/>
        <v>3729</v>
      </c>
      <c r="L21" s="151">
        <f t="shared" si="0"/>
        <v>4253</v>
      </c>
    </row>
    <row r="22" spans="1:14" x14ac:dyDescent="0.25">
      <c r="A22" s="152">
        <v>10</v>
      </c>
      <c r="B22" s="153" t="s">
        <v>146</v>
      </c>
      <c r="C22" s="150">
        <v>205</v>
      </c>
      <c r="D22" s="150">
        <v>496</v>
      </c>
      <c r="E22" s="150">
        <v>449</v>
      </c>
      <c r="F22" s="150">
        <v>408</v>
      </c>
      <c r="G22" s="150">
        <v>449</v>
      </c>
      <c r="H22" s="150">
        <v>358</v>
      </c>
      <c r="I22" s="150">
        <v>449</v>
      </c>
      <c r="J22" s="150">
        <v>428</v>
      </c>
      <c r="K22" s="150">
        <f t="shared" si="0"/>
        <v>1552</v>
      </c>
      <c r="L22" s="151">
        <f t="shared" si="0"/>
        <v>1690</v>
      </c>
    </row>
    <row r="23" spans="1:14" x14ac:dyDescent="0.25">
      <c r="A23" s="152">
        <v>11</v>
      </c>
      <c r="B23" s="153" t="s">
        <v>147</v>
      </c>
      <c r="C23" s="150">
        <v>22</v>
      </c>
      <c r="D23" s="150">
        <v>44</v>
      </c>
      <c r="E23" s="150">
        <v>47</v>
      </c>
      <c r="F23" s="150">
        <v>42</v>
      </c>
      <c r="G23" s="150">
        <v>43</v>
      </c>
      <c r="H23" s="150">
        <v>38</v>
      </c>
      <c r="I23" s="150">
        <v>47</v>
      </c>
      <c r="J23" s="150">
        <v>66</v>
      </c>
      <c r="K23" s="150">
        <f t="shared" si="0"/>
        <v>159</v>
      </c>
      <c r="L23" s="151">
        <f t="shared" si="0"/>
        <v>190</v>
      </c>
    </row>
    <row r="24" spans="1:14" ht="24" x14ac:dyDescent="0.25">
      <c r="A24" s="152">
        <v>12</v>
      </c>
      <c r="B24" s="153" t="s">
        <v>148</v>
      </c>
      <c r="C24" s="150">
        <v>9</v>
      </c>
      <c r="D24" s="150">
        <v>21</v>
      </c>
      <c r="E24" s="150">
        <v>20</v>
      </c>
      <c r="F24" s="150">
        <v>18</v>
      </c>
      <c r="G24" s="150">
        <v>16</v>
      </c>
      <c r="H24" s="150">
        <v>8</v>
      </c>
      <c r="I24" s="150">
        <v>20</v>
      </c>
      <c r="J24" s="150">
        <v>21</v>
      </c>
      <c r="K24" s="150">
        <f t="shared" si="0"/>
        <v>65</v>
      </c>
      <c r="L24" s="151">
        <f t="shared" si="0"/>
        <v>68</v>
      </c>
    </row>
    <row r="25" spans="1:14" x14ac:dyDescent="0.25">
      <c r="A25" s="152">
        <v>13</v>
      </c>
      <c r="B25" s="154" t="s">
        <v>149</v>
      </c>
      <c r="C25" s="150">
        <v>42</v>
      </c>
      <c r="D25" s="150">
        <v>92</v>
      </c>
      <c r="E25" s="150">
        <v>91</v>
      </c>
      <c r="F25" s="150">
        <v>59</v>
      </c>
      <c r="G25" s="150">
        <v>89</v>
      </c>
      <c r="H25" s="150">
        <v>48</v>
      </c>
      <c r="I25" s="150">
        <v>91</v>
      </c>
      <c r="J25" s="150">
        <v>92</v>
      </c>
      <c r="K25" s="150">
        <f t="shared" si="0"/>
        <v>313</v>
      </c>
      <c r="L25" s="151">
        <f t="shared" si="0"/>
        <v>291</v>
      </c>
    </row>
    <row r="26" spans="1:14" x14ac:dyDescent="0.25">
      <c r="A26" s="152">
        <v>14</v>
      </c>
      <c r="B26" s="154" t="s">
        <v>150</v>
      </c>
      <c r="C26" s="150">
        <v>1</v>
      </c>
      <c r="D26" s="150">
        <v>14</v>
      </c>
      <c r="E26" s="150">
        <v>2</v>
      </c>
      <c r="F26" s="150">
        <v>2</v>
      </c>
      <c r="G26" s="150">
        <v>1</v>
      </c>
      <c r="H26" s="150">
        <v>1</v>
      </c>
      <c r="I26" s="150">
        <v>2</v>
      </c>
      <c r="J26" s="150">
        <v>4</v>
      </c>
      <c r="K26" s="150">
        <f t="shared" si="0"/>
        <v>6</v>
      </c>
      <c r="L26" s="151">
        <f t="shared" si="0"/>
        <v>21</v>
      </c>
    </row>
    <row r="27" spans="1:14" x14ac:dyDescent="0.25">
      <c r="A27" s="152">
        <v>15</v>
      </c>
      <c r="B27" s="154" t="s">
        <v>151</v>
      </c>
      <c r="C27" s="150">
        <v>28</v>
      </c>
      <c r="D27" s="150">
        <v>79</v>
      </c>
      <c r="E27" s="150">
        <v>62</v>
      </c>
      <c r="F27" s="150">
        <v>60</v>
      </c>
      <c r="G27" s="150">
        <v>56</v>
      </c>
      <c r="H27" s="150">
        <v>50</v>
      </c>
      <c r="I27" s="150">
        <v>62</v>
      </c>
      <c r="J27" s="150">
        <v>73</v>
      </c>
      <c r="K27" s="150">
        <f t="shared" si="0"/>
        <v>208</v>
      </c>
      <c r="L27" s="151">
        <f t="shared" si="0"/>
        <v>262</v>
      </c>
    </row>
    <row r="28" spans="1:14" ht="15.75" thickBot="1" x14ac:dyDescent="0.3">
      <c r="A28" s="152">
        <v>16</v>
      </c>
      <c r="B28" s="154" t="s">
        <v>152</v>
      </c>
      <c r="C28" s="150">
        <v>4</v>
      </c>
      <c r="D28" s="150">
        <v>11</v>
      </c>
      <c r="E28" s="150">
        <v>8</v>
      </c>
      <c r="F28" s="150">
        <v>6</v>
      </c>
      <c r="G28" s="150">
        <v>2</v>
      </c>
      <c r="H28" s="150">
        <v>4</v>
      </c>
      <c r="I28" s="150">
        <v>8</v>
      </c>
      <c r="J28" s="150">
        <v>4</v>
      </c>
      <c r="K28" s="150">
        <f t="shared" si="0"/>
        <v>22</v>
      </c>
      <c r="L28" s="151">
        <f t="shared" si="0"/>
        <v>25</v>
      </c>
    </row>
    <row r="29" spans="1:14" ht="15.75" thickBot="1" x14ac:dyDescent="0.3">
      <c r="A29" s="411" t="s">
        <v>153</v>
      </c>
      <c r="B29" s="412"/>
      <c r="C29" s="155">
        <f t="shared" ref="C29:H29" si="1">SUM(C13:C28)</f>
        <v>1370</v>
      </c>
      <c r="D29" s="155">
        <f t="shared" si="1"/>
        <v>3214</v>
      </c>
      <c r="E29" s="155">
        <f>SUM(E13:E28)</f>
        <v>3006</v>
      </c>
      <c r="F29" s="155">
        <f t="shared" si="1"/>
        <v>2898</v>
      </c>
      <c r="G29" s="155">
        <f>SUM(G13:G28)</f>
        <v>2954</v>
      </c>
      <c r="H29" s="155">
        <f t="shared" si="1"/>
        <v>2463</v>
      </c>
      <c r="I29" s="155">
        <f>SUM(I13:I28)</f>
        <v>3006</v>
      </c>
      <c r="J29" s="155">
        <f>SUM(J13:J28)</f>
        <v>3181</v>
      </c>
      <c r="K29" s="155">
        <f>SUM(K13:K28)</f>
        <v>10336</v>
      </c>
      <c r="L29" s="156">
        <f>SUM(L13:L28)</f>
        <v>11756</v>
      </c>
    </row>
    <row r="30" spans="1:14" x14ac:dyDescent="0.25">
      <c r="A30" s="157"/>
      <c r="B30" s="140"/>
      <c r="C30" s="125"/>
      <c r="D30" s="123"/>
      <c r="E30" s="123"/>
      <c r="F30" s="123"/>
      <c r="G30" s="123"/>
      <c r="H30" s="123"/>
      <c r="I30" s="123"/>
      <c r="J30" s="123"/>
      <c r="K30" s="123"/>
      <c r="L30" s="123"/>
    </row>
    <row r="31" spans="1:14" ht="15.75" customHeight="1" thickBot="1" x14ac:dyDescent="0.3">
      <c r="A31" s="1"/>
      <c r="B31" s="420" t="s">
        <v>154</v>
      </c>
      <c r="C31" s="420"/>
      <c r="D31" s="420"/>
      <c r="E31" s="420"/>
      <c r="F31" s="420"/>
      <c r="G31" s="420"/>
      <c r="H31" s="420"/>
      <c r="I31" s="420"/>
      <c r="J31" s="420"/>
      <c r="K31" s="420"/>
      <c r="L31" s="420"/>
    </row>
    <row r="32" spans="1:14" x14ac:dyDescent="0.25">
      <c r="A32" s="421" t="s">
        <v>62</v>
      </c>
      <c r="B32" s="423" t="s">
        <v>134</v>
      </c>
      <c r="C32" s="425" t="s">
        <v>126</v>
      </c>
      <c r="D32" s="425"/>
      <c r="E32" s="409" t="s">
        <v>127</v>
      </c>
      <c r="F32" s="409"/>
      <c r="G32" s="409" t="s">
        <v>96</v>
      </c>
      <c r="H32" s="409"/>
      <c r="I32" s="409" t="s">
        <v>97</v>
      </c>
      <c r="J32" s="409"/>
      <c r="K32" s="409" t="s">
        <v>135</v>
      </c>
      <c r="L32" s="410"/>
      <c r="M32" s="409" t="s">
        <v>155</v>
      </c>
      <c r="N32" s="410"/>
    </row>
    <row r="33" spans="1:14" ht="15.75" thickBot="1" x14ac:dyDescent="0.3">
      <c r="A33" s="422"/>
      <c r="B33" s="424"/>
      <c r="C33" s="146" t="s">
        <v>136</v>
      </c>
      <c r="D33" s="146" t="s">
        <v>122</v>
      </c>
      <c r="E33" s="146" t="s">
        <v>136</v>
      </c>
      <c r="F33" s="146" t="s">
        <v>122</v>
      </c>
      <c r="G33" s="146" t="s">
        <v>136</v>
      </c>
      <c r="H33" s="146" t="s">
        <v>122</v>
      </c>
      <c r="I33" s="146" t="s">
        <v>136</v>
      </c>
      <c r="J33" s="146" t="s">
        <v>122</v>
      </c>
      <c r="K33" s="146" t="s">
        <v>136</v>
      </c>
      <c r="L33" s="147" t="s">
        <v>122</v>
      </c>
      <c r="M33" s="146" t="s">
        <v>136</v>
      </c>
      <c r="N33" s="147" t="s">
        <v>122</v>
      </c>
    </row>
    <row r="34" spans="1:14" x14ac:dyDescent="0.25">
      <c r="A34" s="148">
        <v>1</v>
      </c>
      <c r="B34" s="149" t="s">
        <v>137</v>
      </c>
      <c r="C34" s="150">
        <v>15</v>
      </c>
      <c r="D34" s="150">
        <v>13</v>
      </c>
      <c r="E34" s="150"/>
      <c r="F34" s="150"/>
      <c r="G34" s="150"/>
      <c r="H34" s="150"/>
      <c r="I34" s="150"/>
      <c r="J34" s="150"/>
      <c r="K34" s="150">
        <f>+C34+E34+G34+I34</f>
        <v>15</v>
      </c>
      <c r="L34" s="151">
        <f>+D34+F34+H34+J34</f>
        <v>13</v>
      </c>
      <c r="M34" s="150">
        <f t="shared" ref="M34:N49" si="2">+K34+K13</f>
        <v>64</v>
      </c>
      <c r="N34" s="151">
        <f t="shared" si="2"/>
        <v>72</v>
      </c>
    </row>
    <row r="35" spans="1:14" x14ac:dyDescent="0.25">
      <c r="A35" s="152">
        <v>2</v>
      </c>
      <c r="B35" s="153" t="s">
        <v>138</v>
      </c>
      <c r="C35" s="150">
        <v>15</v>
      </c>
      <c r="D35" s="150">
        <v>13</v>
      </c>
      <c r="E35" s="150"/>
      <c r="F35" s="150"/>
      <c r="G35" s="150"/>
      <c r="H35" s="150"/>
      <c r="I35" s="150"/>
      <c r="J35" s="150"/>
      <c r="K35" s="150">
        <f t="shared" ref="K35:L49" si="3">+C35+E35+G35+I35</f>
        <v>15</v>
      </c>
      <c r="L35" s="151">
        <f t="shared" si="3"/>
        <v>13</v>
      </c>
      <c r="M35" s="150">
        <f t="shared" si="2"/>
        <v>63</v>
      </c>
      <c r="N35" s="151">
        <f t="shared" si="2"/>
        <v>69</v>
      </c>
    </row>
    <row r="36" spans="1:14" x14ac:dyDescent="0.25">
      <c r="A36" s="152">
        <v>3</v>
      </c>
      <c r="B36" s="153" t="s">
        <v>139</v>
      </c>
      <c r="C36" s="150">
        <v>86</v>
      </c>
      <c r="D36" s="150">
        <v>81</v>
      </c>
      <c r="E36" s="150"/>
      <c r="F36" s="150"/>
      <c r="G36" s="150"/>
      <c r="H36" s="150"/>
      <c r="I36" s="150"/>
      <c r="J36" s="150"/>
      <c r="K36" s="150">
        <f t="shared" si="3"/>
        <v>86</v>
      </c>
      <c r="L36" s="151">
        <f t="shared" si="3"/>
        <v>81</v>
      </c>
      <c r="M36" s="150">
        <f t="shared" si="2"/>
        <v>376</v>
      </c>
      <c r="N36" s="151">
        <f t="shared" si="2"/>
        <v>425</v>
      </c>
    </row>
    <row r="37" spans="1:14" x14ac:dyDescent="0.25">
      <c r="A37" s="152">
        <v>4</v>
      </c>
      <c r="B37" s="153" t="s">
        <v>140</v>
      </c>
      <c r="C37" s="150">
        <v>15</v>
      </c>
      <c r="D37" s="150">
        <v>15</v>
      </c>
      <c r="E37" s="150"/>
      <c r="F37" s="150"/>
      <c r="G37" s="150"/>
      <c r="H37" s="150"/>
      <c r="I37" s="150"/>
      <c r="J37" s="150"/>
      <c r="K37" s="150">
        <f t="shared" si="3"/>
        <v>15</v>
      </c>
      <c r="L37" s="151">
        <f t="shared" si="3"/>
        <v>15</v>
      </c>
      <c r="M37" s="150">
        <f t="shared" si="2"/>
        <v>63</v>
      </c>
      <c r="N37" s="151">
        <f t="shared" si="2"/>
        <v>68</v>
      </c>
    </row>
    <row r="38" spans="1:14" x14ac:dyDescent="0.25">
      <c r="A38" s="152">
        <v>5</v>
      </c>
      <c r="B38" s="153" t="s">
        <v>141</v>
      </c>
      <c r="C38" s="150">
        <v>443</v>
      </c>
      <c r="D38" s="150">
        <v>492</v>
      </c>
      <c r="E38" s="150"/>
      <c r="F38" s="150"/>
      <c r="G38" s="150"/>
      <c r="H38" s="150"/>
      <c r="I38" s="150"/>
      <c r="J38" s="150"/>
      <c r="K38" s="150">
        <f t="shared" si="3"/>
        <v>443</v>
      </c>
      <c r="L38" s="151">
        <f t="shared" si="3"/>
        <v>492</v>
      </c>
      <c r="M38" s="150">
        <f t="shared" si="2"/>
        <v>1965</v>
      </c>
      <c r="N38" s="151">
        <f t="shared" si="2"/>
        <v>2316</v>
      </c>
    </row>
    <row r="39" spans="1:14" x14ac:dyDescent="0.25">
      <c r="A39" s="152">
        <v>6</v>
      </c>
      <c r="B39" s="153" t="s">
        <v>142</v>
      </c>
      <c r="C39" s="150">
        <v>367</v>
      </c>
      <c r="D39" s="150">
        <v>443</v>
      </c>
      <c r="E39" s="150"/>
      <c r="F39" s="150"/>
      <c r="G39" s="150"/>
      <c r="H39" s="150"/>
      <c r="I39" s="150"/>
      <c r="J39" s="150"/>
      <c r="K39" s="150">
        <f t="shared" si="3"/>
        <v>367</v>
      </c>
      <c r="L39" s="151">
        <f t="shared" si="3"/>
        <v>443</v>
      </c>
      <c r="M39" s="150">
        <f t="shared" si="2"/>
        <v>1631</v>
      </c>
      <c r="N39" s="151">
        <f t="shared" si="2"/>
        <v>1933</v>
      </c>
    </row>
    <row r="40" spans="1:14" x14ac:dyDescent="0.25">
      <c r="A40" s="152">
        <v>7</v>
      </c>
      <c r="B40" s="153" t="s">
        <v>143</v>
      </c>
      <c r="C40" s="150">
        <v>138</v>
      </c>
      <c r="D40" s="150">
        <v>147</v>
      </c>
      <c r="E40" s="150"/>
      <c r="F40" s="150"/>
      <c r="G40" s="150"/>
      <c r="H40" s="150"/>
      <c r="I40" s="150"/>
      <c r="J40" s="150"/>
      <c r="K40" s="150">
        <f t="shared" si="3"/>
        <v>138</v>
      </c>
      <c r="L40" s="151">
        <f t="shared" si="3"/>
        <v>147</v>
      </c>
      <c r="M40" s="150">
        <f t="shared" si="2"/>
        <v>616</v>
      </c>
      <c r="N40" s="151">
        <f t="shared" si="2"/>
        <v>713</v>
      </c>
    </row>
    <row r="41" spans="1:14" x14ac:dyDescent="0.25">
      <c r="A41" s="152">
        <v>8</v>
      </c>
      <c r="B41" s="153" t="s">
        <v>144</v>
      </c>
      <c r="C41" s="150">
        <v>170</v>
      </c>
      <c r="D41" s="150">
        <v>181</v>
      </c>
      <c r="E41" s="150"/>
      <c r="F41" s="150"/>
      <c r="G41" s="150"/>
      <c r="H41" s="150"/>
      <c r="I41" s="150"/>
      <c r="J41" s="150"/>
      <c r="K41" s="150">
        <f t="shared" si="3"/>
        <v>170</v>
      </c>
      <c r="L41" s="151">
        <f t="shared" si="3"/>
        <v>181</v>
      </c>
      <c r="M41" s="150">
        <f t="shared" si="2"/>
        <v>753</v>
      </c>
      <c r="N41" s="151">
        <f t="shared" si="2"/>
        <v>745</v>
      </c>
    </row>
    <row r="42" spans="1:14" x14ac:dyDescent="0.25">
      <c r="A42" s="152">
        <v>9</v>
      </c>
      <c r="B42" s="153" t="s">
        <v>145</v>
      </c>
      <c r="C42" s="150">
        <v>1080</v>
      </c>
      <c r="D42" s="150">
        <v>1233</v>
      </c>
      <c r="E42" s="150"/>
      <c r="F42" s="150"/>
      <c r="G42" s="150"/>
      <c r="H42" s="150"/>
      <c r="I42" s="150"/>
      <c r="J42" s="150"/>
      <c r="K42" s="150">
        <f t="shared" si="3"/>
        <v>1080</v>
      </c>
      <c r="L42" s="151">
        <f t="shared" si="3"/>
        <v>1233</v>
      </c>
      <c r="M42" s="150">
        <f t="shared" si="2"/>
        <v>4809</v>
      </c>
      <c r="N42" s="151">
        <f t="shared" si="2"/>
        <v>5486</v>
      </c>
    </row>
    <row r="43" spans="1:14" x14ac:dyDescent="0.25">
      <c r="A43" s="152">
        <v>10</v>
      </c>
      <c r="B43" s="153" t="s">
        <v>146</v>
      </c>
      <c r="C43" s="150">
        <v>449</v>
      </c>
      <c r="D43" s="150">
        <v>478</v>
      </c>
      <c r="E43" s="150"/>
      <c r="F43" s="150"/>
      <c r="G43" s="150"/>
      <c r="H43" s="150"/>
      <c r="I43" s="150"/>
      <c r="J43" s="150"/>
      <c r="K43" s="150">
        <f t="shared" si="3"/>
        <v>449</v>
      </c>
      <c r="L43" s="151">
        <f t="shared" si="3"/>
        <v>478</v>
      </c>
      <c r="M43" s="150">
        <f t="shared" si="2"/>
        <v>2001</v>
      </c>
      <c r="N43" s="151">
        <f t="shared" si="2"/>
        <v>2168</v>
      </c>
    </row>
    <row r="44" spans="1:14" x14ac:dyDescent="0.25">
      <c r="A44" s="152">
        <v>11</v>
      </c>
      <c r="B44" s="153" t="s">
        <v>147</v>
      </c>
      <c r="C44" s="150">
        <v>47</v>
      </c>
      <c r="D44" s="150">
        <v>53</v>
      </c>
      <c r="E44" s="150"/>
      <c r="F44" s="150"/>
      <c r="G44" s="150"/>
      <c r="H44" s="150"/>
      <c r="I44" s="150"/>
      <c r="J44" s="150"/>
      <c r="K44" s="150">
        <f t="shared" si="3"/>
        <v>47</v>
      </c>
      <c r="L44" s="151">
        <f t="shared" si="3"/>
        <v>53</v>
      </c>
      <c r="M44" s="150">
        <f t="shared" si="2"/>
        <v>206</v>
      </c>
      <c r="N44" s="151">
        <f t="shared" si="2"/>
        <v>243</v>
      </c>
    </row>
    <row r="45" spans="1:14" ht="24" x14ac:dyDescent="0.25">
      <c r="A45" s="152">
        <v>12</v>
      </c>
      <c r="B45" s="153" t="s">
        <v>148</v>
      </c>
      <c r="C45" s="150">
        <v>20</v>
      </c>
      <c r="D45" s="150">
        <v>23</v>
      </c>
      <c r="E45" s="150"/>
      <c r="F45" s="150"/>
      <c r="G45" s="150"/>
      <c r="H45" s="150"/>
      <c r="I45" s="150"/>
      <c r="J45" s="150"/>
      <c r="K45" s="150">
        <f t="shared" si="3"/>
        <v>20</v>
      </c>
      <c r="L45" s="151">
        <f t="shared" si="3"/>
        <v>23</v>
      </c>
      <c r="M45" s="150">
        <f t="shared" si="2"/>
        <v>85</v>
      </c>
      <c r="N45" s="151">
        <f t="shared" si="2"/>
        <v>91</v>
      </c>
    </row>
    <row r="46" spans="1:14" x14ac:dyDescent="0.25">
      <c r="A46" s="152">
        <v>13</v>
      </c>
      <c r="B46" s="154" t="s">
        <v>149</v>
      </c>
      <c r="C46" s="150">
        <v>91</v>
      </c>
      <c r="D46" s="150">
        <v>79</v>
      </c>
      <c r="E46" s="150"/>
      <c r="F46" s="150"/>
      <c r="G46" s="150"/>
      <c r="H46" s="150"/>
      <c r="I46" s="150"/>
      <c r="J46" s="150"/>
      <c r="K46" s="150">
        <f t="shared" si="3"/>
        <v>91</v>
      </c>
      <c r="L46" s="151">
        <f t="shared" si="3"/>
        <v>79</v>
      </c>
      <c r="M46" s="150">
        <f t="shared" si="2"/>
        <v>404</v>
      </c>
      <c r="N46" s="151">
        <f t="shared" si="2"/>
        <v>370</v>
      </c>
    </row>
    <row r="47" spans="1:14" x14ac:dyDescent="0.25">
      <c r="A47" s="152">
        <v>14</v>
      </c>
      <c r="B47" s="154" t="s">
        <v>150</v>
      </c>
      <c r="C47" s="150">
        <v>2</v>
      </c>
      <c r="D47" s="150">
        <v>0</v>
      </c>
      <c r="E47" s="150"/>
      <c r="F47" s="150"/>
      <c r="G47" s="150"/>
      <c r="H47" s="150"/>
      <c r="I47" s="150"/>
      <c r="J47" s="150"/>
      <c r="K47" s="150">
        <f t="shared" si="3"/>
        <v>2</v>
      </c>
      <c r="L47" s="151">
        <f t="shared" si="3"/>
        <v>0</v>
      </c>
      <c r="M47" s="150">
        <f t="shared" si="2"/>
        <v>8</v>
      </c>
      <c r="N47" s="151">
        <f t="shared" si="2"/>
        <v>21</v>
      </c>
    </row>
    <row r="48" spans="1:14" x14ac:dyDescent="0.25">
      <c r="A48" s="152">
        <v>15</v>
      </c>
      <c r="B48" s="154" t="s">
        <v>151</v>
      </c>
      <c r="C48" s="150">
        <v>62</v>
      </c>
      <c r="D48" s="150">
        <v>80</v>
      </c>
      <c r="E48" s="150"/>
      <c r="F48" s="150"/>
      <c r="G48" s="150"/>
      <c r="H48" s="150"/>
      <c r="I48" s="150"/>
      <c r="J48" s="150"/>
      <c r="K48" s="150">
        <f>+C48+E48+G48+I48</f>
        <v>62</v>
      </c>
      <c r="L48" s="151">
        <f>+D48+F48+H48+J48</f>
        <v>80</v>
      </c>
      <c r="M48" s="150">
        <f t="shared" si="2"/>
        <v>270</v>
      </c>
      <c r="N48" s="151">
        <f t="shared" si="2"/>
        <v>342</v>
      </c>
    </row>
    <row r="49" spans="1:14" ht="15.75" thickBot="1" x14ac:dyDescent="0.3">
      <c r="A49" s="152">
        <v>16</v>
      </c>
      <c r="B49" s="154" t="s">
        <v>152</v>
      </c>
      <c r="C49" s="150">
        <v>8</v>
      </c>
      <c r="D49" s="150">
        <v>8</v>
      </c>
      <c r="E49" s="150"/>
      <c r="F49" s="150"/>
      <c r="G49" s="150"/>
      <c r="H49" s="150"/>
      <c r="I49" s="150"/>
      <c r="J49" s="150"/>
      <c r="K49" s="150">
        <f t="shared" si="3"/>
        <v>8</v>
      </c>
      <c r="L49" s="151">
        <f t="shared" si="3"/>
        <v>8</v>
      </c>
      <c r="M49" s="150">
        <f t="shared" si="2"/>
        <v>30</v>
      </c>
      <c r="N49" s="151">
        <f t="shared" si="2"/>
        <v>33</v>
      </c>
    </row>
    <row r="50" spans="1:14" ht="15.75" thickBot="1" x14ac:dyDescent="0.3">
      <c r="A50" s="411" t="s">
        <v>153</v>
      </c>
      <c r="B50" s="412"/>
      <c r="C50" s="155">
        <f t="shared" ref="C50:L50" si="4">SUM(C34:C49)</f>
        <v>3008</v>
      </c>
      <c r="D50" s="155">
        <f t="shared" si="4"/>
        <v>3339</v>
      </c>
      <c r="E50" s="155">
        <f>SUM(E34:E49)</f>
        <v>0</v>
      </c>
      <c r="F50" s="155">
        <f t="shared" si="4"/>
        <v>0</v>
      </c>
      <c r="G50" s="155">
        <f>SUM(G34:G49)</f>
        <v>0</v>
      </c>
      <c r="H50" s="155">
        <f t="shared" si="4"/>
        <v>0</v>
      </c>
      <c r="I50" s="155">
        <f>SUM(I34:I49)</f>
        <v>0</v>
      </c>
      <c r="J50" s="155">
        <f t="shared" si="4"/>
        <v>0</v>
      </c>
      <c r="K50" s="155">
        <f t="shared" si="4"/>
        <v>3008</v>
      </c>
      <c r="L50" s="156">
        <f t="shared" si="4"/>
        <v>3339</v>
      </c>
      <c r="M50" s="155">
        <f>SUM(M34:M49)</f>
        <v>13344</v>
      </c>
      <c r="N50" s="156">
        <f>SUM(N34:N49)</f>
        <v>15095</v>
      </c>
    </row>
    <row r="51" spans="1:14" x14ac:dyDescent="0.25">
      <c r="A51" s="158"/>
      <c r="B51" s="158"/>
      <c r="C51" s="125"/>
      <c r="D51" s="123"/>
      <c r="E51" s="123"/>
      <c r="F51" s="123"/>
      <c r="G51" s="123"/>
      <c r="H51" s="123"/>
      <c r="I51" s="123"/>
      <c r="J51" s="123"/>
      <c r="K51" s="123"/>
      <c r="L51" s="123"/>
    </row>
    <row r="52" spans="1:14" ht="15.75" hidden="1" customHeight="1" thickBot="1" x14ac:dyDescent="0.3">
      <c r="A52" s="1"/>
      <c r="B52" s="420" t="s">
        <v>156</v>
      </c>
      <c r="C52" s="420"/>
      <c r="D52" s="420"/>
      <c r="E52" s="420"/>
      <c r="F52" s="420"/>
      <c r="G52" s="420"/>
      <c r="H52" s="420"/>
      <c r="I52" s="420"/>
      <c r="J52" s="420"/>
      <c r="K52" s="420"/>
      <c r="L52" s="420"/>
    </row>
    <row r="53" spans="1:14" hidden="1" x14ac:dyDescent="0.25">
      <c r="A53" s="421" t="s">
        <v>62</v>
      </c>
      <c r="B53" s="423" t="s">
        <v>134</v>
      </c>
      <c r="C53" s="425" t="s">
        <v>98</v>
      </c>
      <c r="D53" s="425"/>
      <c r="E53" s="409" t="s">
        <v>128</v>
      </c>
      <c r="F53" s="409"/>
      <c r="G53" s="409" t="s">
        <v>129</v>
      </c>
      <c r="H53" s="409"/>
      <c r="I53" s="409" t="s">
        <v>130</v>
      </c>
      <c r="J53" s="409"/>
      <c r="K53" s="409" t="s">
        <v>120</v>
      </c>
      <c r="L53" s="410"/>
      <c r="M53" s="409" t="s">
        <v>205</v>
      </c>
      <c r="N53" s="410"/>
    </row>
    <row r="54" spans="1:14" ht="15.75" hidden="1" thickBot="1" x14ac:dyDescent="0.3">
      <c r="A54" s="422"/>
      <c r="B54" s="424"/>
      <c r="C54" s="146" t="s">
        <v>136</v>
      </c>
      <c r="D54" s="146" t="s">
        <v>122</v>
      </c>
      <c r="E54" s="146" t="s">
        <v>136</v>
      </c>
      <c r="F54" s="146" t="s">
        <v>122</v>
      </c>
      <c r="G54" s="146" t="s">
        <v>136</v>
      </c>
      <c r="H54" s="146" t="s">
        <v>122</v>
      </c>
      <c r="I54" s="146" t="s">
        <v>136</v>
      </c>
      <c r="J54" s="146" t="s">
        <v>122</v>
      </c>
      <c r="K54" s="146" t="s">
        <v>136</v>
      </c>
      <c r="L54" s="147" t="s">
        <v>122</v>
      </c>
      <c r="M54" s="146" t="s">
        <v>136</v>
      </c>
      <c r="N54" s="147" t="s">
        <v>122</v>
      </c>
    </row>
    <row r="55" spans="1:14" hidden="1" x14ac:dyDescent="0.25">
      <c r="A55" s="148">
        <v>1</v>
      </c>
      <c r="B55" s="149" t="s">
        <v>137</v>
      </c>
      <c r="C55" s="150"/>
      <c r="D55" s="150"/>
      <c r="E55" s="150"/>
      <c r="F55" s="150"/>
      <c r="G55" s="150"/>
      <c r="H55" s="150"/>
      <c r="I55" s="150"/>
      <c r="J55" s="150"/>
      <c r="K55" s="150">
        <f>+C55+E55+G55+I55</f>
        <v>0</v>
      </c>
      <c r="L55" s="151">
        <f>+D55+F55+H55+J55</f>
        <v>0</v>
      </c>
      <c r="M55" s="150">
        <f t="shared" ref="M55:N70" si="5">+K55+M34</f>
        <v>64</v>
      </c>
      <c r="N55" s="151">
        <f t="shared" si="5"/>
        <v>72</v>
      </c>
    </row>
    <row r="56" spans="1:14" hidden="1" x14ac:dyDescent="0.25">
      <c r="A56" s="152">
        <v>2</v>
      </c>
      <c r="B56" s="153" t="s">
        <v>138</v>
      </c>
      <c r="C56" s="150"/>
      <c r="D56" s="150"/>
      <c r="E56" s="150"/>
      <c r="F56" s="150"/>
      <c r="G56" s="150"/>
      <c r="H56" s="150"/>
      <c r="I56" s="150"/>
      <c r="J56" s="150"/>
      <c r="K56" s="150">
        <f t="shared" ref="K56:L70" si="6">+C56+E56+G56+I56</f>
        <v>0</v>
      </c>
      <c r="L56" s="151">
        <f t="shared" si="6"/>
        <v>0</v>
      </c>
      <c r="M56" s="150">
        <f t="shared" si="5"/>
        <v>63</v>
      </c>
      <c r="N56" s="151">
        <f t="shared" si="5"/>
        <v>69</v>
      </c>
    </row>
    <row r="57" spans="1:14" hidden="1" x14ac:dyDescent="0.25">
      <c r="A57" s="152">
        <v>3</v>
      </c>
      <c r="B57" s="153" t="s">
        <v>139</v>
      </c>
      <c r="C57" s="150"/>
      <c r="D57" s="150"/>
      <c r="E57" s="150"/>
      <c r="F57" s="150"/>
      <c r="G57" s="150"/>
      <c r="H57" s="150"/>
      <c r="I57" s="150"/>
      <c r="J57" s="150"/>
      <c r="K57" s="150">
        <f t="shared" si="6"/>
        <v>0</v>
      </c>
      <c r="L57" s="151">
        <f t="shared" si="6"/>
        <v>0</v>
      </c>
      <c r="M57" s="150">
        <f t="shared" si="5"/>
        <v>376</v>
      </c>
      <c r="N57" s="151">
        <f t="shared" si="5"/>
        <v>425</v>
      </c>
    </row>
    <row r="58" spans="1:14" hidden="1" x14ac:dyDescent="0.25">
      <c r="A58" s="152">
        <v>4</v>
      </c>
      <c r="B58" s="153" t="s">
        <v>140</v>
      </c>
      <c r="C58" s="150"/>
      <c r="D58" s="150"/>
      <c r="E58" s="150"/>
      <c r="F58" s="150"/>
      <c r="G58" s="150"/>
      <c r="H58" s="150"/>
      <c r="I58" s="150"/>
      <c r="J58" s="150"/>
      <c r="K58" s="150">
        <f t="shared" si="6"/>
        <v>0</v>
      </c>
      <c r="L58" s="151">
        <f t="shared" si="6"/>
        <v>0</v>
      </c>
      <c r="M58" s="150">
        <f t="shared" si="5"/>
        <v>63</v>
      </c>
      <c r="N58" s="151">
        <f t="shared" si="5"/>
        <v>68</v>
      </c>
    </row>
    <row r="59" spans="1:14" hidden="1" x14ac:dyDescent="0.25">
      <c r="A59" s="152">
        <v>5</v>
      </c>
      <c r="B59" s="153" t="s">
        <v>141</v>
      </c>
      <c r="C59" s="150"/>
      <c r="D59" s="150"/>
      <c r="E59" s="150"/>
      <c r="F59" s="150"/>
      <c r="G59" s="150"/>
      <c r="H59" s="150"/>
      <c r="I59" s="150"/>
      <c r="J59" s="150"/>
      <c r="K59" s="150">
        <f t="shared" si="6"/>
        <v>0</v>
      </c>
      <c r="L59" s="151">
        <f t="shared" si="6"/>
        <v>0</v>
      </c>
      <c r="M59" s="150">
        <f t="shared" si="5"/>
        <v>1965</v>
      </c>
      <c r="N59" s="151">
        <f t="shared" si="5"/>
        <v>2316</v>
      </c>
    </row>
    <row r="60" spans="1:14" hidden="1" x14ac:dyDescent="0.25">
      <c r="A60" s="152">
        <v>6</v>
      </c>
      <c r="B60" s="153" t="s">
        <v>142</v>
      </c>
      <c r="C60" s="150"/>
      <c r="D60" s="150"/>
      <c r="E60" s="150"/>
      <c r="F60" s="150"/>
      <c r="G60" s="150"/>
      <c r="H60" s="150"/>
      <c r="I60" s="150"/>
      <c r="J60" s="150"/>
      <c r="K60" s="150">
        <f t="shared" si="6"/>
        <v>0</v>
      </c>
      <c r="L60" s="151">
        <f t="shared" si="6"/>
        <v>0</v>
      </c>
      <c r="M60" s="150">
        <f t="shared" si="5"/>
        <v>1631</v>
      </c>
      <c r="N60" s="151">
        <f t="shared" si="5"/>
        <v>1933</v>
      </c>
    </row>
    <row r="61" spans="1:14" hidden="1" x14ac:dyDescent="0.25">
      <c r="A61" s="152">
        <v>7</v>
      </c>
      <c r="B61" s="153" t="s">
        <v>143</v>
      </c>
      <c r="C61" s="150"/>
      <c r="D61" s="150"/>
      <c r="E61" s="150"/>
      <c r="F61" s="150"/>
      <c r="G61" s="150"/>
      <c r="H61" s="150"/>
      <c r="I61" s="150"/>
      <c r="J61" s="150"/>
      <c r="K61" s="150">
        <f t="shared" si="6"/>
        <v>0</v>
      </c>
      <c r="L61" s="151">
        <f t="shared" si="6"/>
        <v>0</v>
      </c>
      <c r="M61" s="150">
        <f t="shared" si="5"/>
        <v>616</v>
      </c>
      <c r="N61" s="151">
        <f t="shared" si="5"/>
        <v>713</v>
      </c>
    </row>
    <row r="62" spans="1:14" hidden="1" x14ac:dyDescent="0.25">
      <c r="A62" s="152">
        <v>8</v>
      </c>
      <c r="B62" s="153" t="s">
        <v>144</v>
      </c>
      <c r="C62" s="150"/>
      <c r="D62" s="150"/>
      <c r="E62" s="150"/>
      <c r="F62" s="150"/>
      <c r="G62" s="150"/>
      <c r="H62" s="150"/>
      <c r="I62" s="150"/>
      <c r="J62" s="150"/>
      <c r="K62" s="150">
        <f t="shared" si="6"/>
        <v>0</v>
      </c>
      <c r="L62" s="151">
        <f t="shared" si="6"/>
        <v>0</v>
      </c>
      <c r="M62" s="150">
        <f t="shared" si="5"/>
        <v>753</v>
      </c>
      <c r="N62" s="151">
        <f t="shared" si="5"/>
        <v>745</v>
      </c>
    </row>
    <row r="63" spans="1:14" hidden="1" x14ac:dyDescent="0.25">
      <c r="A63" s="152">
        <v>9</v>
      </c>
      <c r="B63" s="153" t="s">
        <v>145</v>
      </c>
      <c r="C63" s="150"/>
      <c r="D63" s="150"/>
      <c r="E63" s="150"/>
      <c r="F63" s="150"/>
      <c r="G63" s="150"/>
      <c r="H63" s="150"/>
      <c r="I63" s="150"/>
      <c r="J63" s="150"/>
      <c r="K63" s="150">
        <f t="shared" si="6"/>
        <v>0</v>
      </c>
      <c r="L63" s="151">
        <f t="shared" si="6"/>
        <v>0</v>
      </c>
      <c r="M63" s="150">
        <f t="shared" si="5"/>
        <v>4809</v>
      </c>
      <c r="N63" s="151">
        <f t="shared" si="5"/>
        <v>5486</v>
      </c>
    </row>
    <row r="64" spans="1:14" hidden="1" x14ac:dyDescent="0.25">
      <c r="A64" s="152">
        <v>10</v>
      </c>
      <c r="B64" s="153" t="s">
        <v>146</v>
      </c>
      <c r="C64" s="150"/>
      <c r="D64" s="150"/>
      <c r="E64" s="150"/>
      <c r="F64" s="150"/>
      <c r="G64" s="150"/>
      <c r="H64" s="150"/>
      <c r="I64" s="150"/>
      <c r="J64" s="150"/>
      <c r="K64" s="150">
        <f t="shared" si="6"/>
        <v>0</v>
      </c>
      <c r="L64" s="151">
        <f t="shared" si="6"/>
        <v>0</v>
      </c>
      <c r="M64" s="150">
        <f t="shared" si="5"/>
        <v>2001</v>
      </c>
      <c r="N64" s="151">
        <f t="shared" si="5"/>
        <v>2168</v>
      </c>
    </row>
    <row r="65" spans="1:14" hidden="1" x14ac:dyDescent="0.25">
      <c r="A65" s="152">
        <v>11</v>
      </c>
      <c r="B65" s="153" t="s">
        <v>147</v>
      </c>
      <c r="C65" s="150"/>
      <c r="D65" s="150"/>
      <c r="E65" s="150"/>
      <c r="F65" s="150"/>
      <c r="G65" s="150"/>
      <c r="H65" s="150"/>
      <c r="I65" s="150"/>
      <c r="J65" s="150"/>
      <c r="K65" s="150">
        <f t="shared" si="6"/>
        <v>0</v>
      </c>
      <c r="L65" s="151">
        <f t="shared" si="6"/>
        <v>0</v>
      </c>
      <c r="M65" s="150">
        <f t="shared" si="5"/>
        <v>206</v>
      </c>
      <c r="N65" s="151">
        <f t="shared" si="5"/>
        <v>243</v>
      </c>
    </row>
    <row r="66" spans="1:14" ht="24" hidden="1" x14ac:dyDescent="0.25">
      <c r="A66" s="152">
        <v>12</v>
      </c>
      <c r="B66" s="153" t="s">
        <v>148</v>
      </c>
      <c r="C66" s="150"/>
      <c r="D66" s="150"/>
      <c r="E66" s="150"/>
      <c r="F66" s="150"/>
      <c r="G66" s="150"/>
      <c r="H66" s="150"/>
      <c r="I66" s="150"/>
      <c r="J66" s="150"/>
      <c r="K66" s="150">
        <f t="shared" si="6"/>
        <v>0</v>
      </c>
      <c r="L66" s="151">
        <f t="shared" si="6"/>
        <v>0</v>
      </c>
      <c r="M66" s="150">
        <f t="shared" si="5"/>
        <v>85</v>
      </c>
      <c r="N66" s="151">
        <f t="shared" si="5"/>
        <v>91</v>
      </c>
    </row>
    <row r="67" spans="1:14" hidden="1" x14ac:dyDescent="0.25">
      <c r="A67" s="152">
        <v>13</v>
      </c>
      <c r="B67" s="154" t="s">
        <v>149</v>
      </c>
      <c r="C67" s="150"/>
      <c r="D67" s="150"/>
      <c r="E67" s="150"/>
      <c r="F67" s="150"/>
      <c r="G67" s="150"/>
      <c r="H67" s="150"/>
      <c r="I67" s="150"/>
      <c r="J67" s="150"/>
      <c r="K67" s="150">
        <f t="shared" si="6"/>
        <v>0</v>
      </c>
      <c r="L67" s="151">
        <f t="shared" si="6"/>
        <v>0</v>
      </c>
      <c r="M67" s="150">
        <f t="shared" si="5"/>
        <v>404</v>
      </c>
      <c r="N67" s="151">
        <f t="shared" si="5"/>
        <v>370</v>
      </c>
    </row>
    <row r="68" spans="1:14" hidden="1" x14ac:dyDescent="0.25">
      <c r="A68" s="152">
        <v>14</v>
      </c>
      <c r="B68" s="154" t="s">
        <v>150</v>
      </c>
      <c r="C68" s="150"/>
      <c r="D68" s="150"/>
      <c r="E68" s="150"/>
      <c r="F68" s="150"/>
      <c r="G68" s="150"/>
      <c r="H68" s="150"/>
      <c r="I68" s="150"/>
      <c r="J68" s="150"/>
      <c r="K68" s="150">
        <f t="shared" si="6"/>
        <v>0</v>
      </c>
      <c r="L68" s="151">
        <f t="shared" si="6"/>
        <v>0</v>
      </c>
      <c r="M68" s="150">
        <f t="shared" si="5"/>
        <v>8</v>
      </c>
      <c r="N68" s="151">
        <f t="shared" si="5"/>
        <v>21</v>
      </c>
    </row>
    <row r="69" spans="1:14" hidden="1" x14ac:dyDescent="0.25">
      <c r="A69" s="152">
        <v>15</v>
      </c>
      <c r="B69" s="154" t="s">
        <v>151</v>
      </c>
      <c r="C69" s="150"/>
      <c r="D69" s="150"/>
      <c r="E69" s="150"/>
      <c r="F69" s="150"/>
      <c r="G69" s="150"/>
      <c r="H69" s="150"/>
      <c r="I69" s="150"/>
      <c r="J69" s="150"/>
      <c r="K69" s="150">
        <f>+C69+E69+G69+I69</f>
        <v>0</v>
      </c>
      <c r="L69" s="151">
        <f>+D69+F69+H69+J69</f>
        <v>0</v>
      </c>
      <c r="M69" s="150">
        <f t="shared" si="5"/>
        <v>270</v>
      </c>
      <c r="N69" s="151">
        <f t="shared" si="5"/>
        <v>342</v>
      </c>
    </row>
    <row r="70" spans="1:14" hidden="1" x14ac:dyDescent="0.25">
      <c r="A70" s="152">
        <v>16</v>
      </c>
      <c r="B70" s="154" t="s">
        <v>152</v>
      </c>
      <c r="C70" s="150"/>
      <c r="D70" s="150"/>
      <c r="E70" s="150"/>
      <c r="F70" s="150"/>
      <c r="G70" s="150"/>
      <c r="H70" s="150"/>
      <c r="I70" s="150"/>
      <c r="J70" s="150"/>
      <c r="K70" s="150">
        <f t="shared" si="6"/>
        <v>0</v>
      </c>
      <c r="L70" s="151">
        <f t="shared" si="6"/>
        <v>0</v>
      </c>
      <c r="M70" s="150">
        <f t="shared" si="5"/>
        <v>30</v>
      </c>
      <c r="N70" s="151">
        <f t="shared" si="5"/>
        <v>33</v>
      </c>
    </row>
    <row r="71" spans="1:14" ht="15.75" hidden="1" thickBot="1" x14ac:dyDescent="0.3">
      <c r="A71" s="411" t="s">
        <v>157</v>
      </c>
      <c r="B71" s="412"/>
      <c r="C71" s="155">
        <f t="shared" ref="C71:N71" si="7">SUM(C55:C70)</f>
        <v>0</v>
      </c>
      <c r="D71" s="155">
        <f t="shared" si="7"/>
        <v>0</v>
      </c>
      <c r="E71" s="155">
        <f>SUM(E55:E70)</f>
        <v>0</v>
      </c>
      <c r="F71" s="155">
        <f t="shared" si="7"/>
        <v>0</v>
      </c>
      <c r="G71" s="155">
        <f>SUM(G55:G70)</f>
        <v>0</v>
      </c>
      <c r="H71" s="155">
        <f t="shared" si="7"/>
        <v>0</v>
      </c>
      <c r="I71" s="155">
        <f t="shared" si="7"/>
        <v>0</v>
      </c>
      <c r="J71" s="155">
        <f t="shared" si="7"/>
        <v>0</v>
      </c>
      <c r="K71" s="155">
        <f t="shared" si="7"/>
        <v>0</v>
      </c>
      <c r="L71" s="156">
        <f t="shared" si="7"/>
        <v>0</v>
      </c>
      <c r="M71" s="155">
        <f t="shared" si="7"/>
        <v>13344</v>
      </c>
      <c r="N71" s="156">
        <f t="shared" si="7"/>
        <v>15095</v>
      </c>
    </row>
    <row r="72" spans="1:14" hidden="1" x14ac:dyDescent="0.25">
      <c r="A72" s="158"/>
      <c r="B72" s="158"/>
      <c r="C72" s="159"/>
      <c r="D72" s="159"/>
      <c r="E72" s="159"/>
      <c r="F72" s="159"/>
      <c r="G72" s="159"/>
      <c r="H72" s="159"/>
      <c r="I72" s="159"/>
      <c r="J72" s="159"/>
      <c r="K72" s="159"/>
      <c r="L72" s="159"/>
    </row>
    <row r="73" spans="1:14" hidden="1" x14ac:dyDescent="0.25">
      <c r="A73" s="158"/>
      <c r="B73" s="158"/>
      <c r="C73" s="125"/>
      <c r="D73" s="123"/>
      <c r="E73" s="123"/>
      <c r="F73" s="123"/>
      <c r="G73" s="123"/>
      <c r="H73" s="123"/>
      <c r="I73" s="123"/>
      <c r="J73" s="123"/>
      <c r="K73" s="123"/>
      <c r="L73" s="123"/>
    </row>
    <row r="74" spans="1:14" hidden="1" x14ac:dyDescent="0.25">
      <c r="A74" s="158"/>
      <c r="B74" s="158"/>
      <c r="C74" s="125"/>
      <c r="D74" s="123"/>
      <c r="E74" s="123"/>
      <c r="F74" s="123"/>
      <c r="G74" s="123"/>
      <c r="H74" s="123"/>
      <c r="I74" s="123"/>
      <c r="J74" s="123"/>
      <c r="K74" s="123"/>
      <c r="L74" s="123"/>
    </row>
    <row r="75" spans="1:14" hidden="1" x14ac:dyDescent="0.25">
      <c r="A75" s="158"/>
      <c r="B75" s="158"/>
      <c r="C75" s="125"/>
      <c r="D75" s="123"/>
      <c r="E75" s="123"/>
      <c r="F75" s="123"/>
      <c r="G75" s="123"/>
      <c r="H75" s="123"/>
      <c r="I75" s="123"/>
      <c r="J75" s="123"/>
      <c r="K75" s="123"/>
      <c r="L75" s="123"/>
    </row>
    <row r="76" spans="1:14" hidden="1" x14ac:dyDescent="0.25">
      <c r="A76" s="158"/>
      <c r="B76" s="158"/>
      <c r="C76" s="125"/>
      <c r="D76" s="123"/>
      <c r="E76" s="123"/>
      <c r="F76" s="123"/>
      <c r="G76" s="123"/>
      <c r="H76" s="123"/>
      <c r="I76" s="123"/>
      <c r="J76" s="123"/>
      <c r="K76" s="123"/>
      <c r="L76" s="123"/>
    </row>
    <row r="77" spans="1:14" hidden="1" x14ac:dyDescent="0.25">
      <c r="A77" s="158"/>
      <c r="B77" s="158"/>
      <c r="C77" s="125"/>
      <c r="D77" s="123"/>
      <c r="E77" s="123"/>
      <c r="F77" s="123"/>
      <c r="G77" s="123"/>
      <c r="H77" s="123"/>
      <c r="I77" s="123"/>
      <c r="J77" s="123"/>
      <c r="K77" s="123"/>
      <c r="L77" s="123"/>
    </row>
    <row r="78" spans="1:14" hidden="1" x14ac:dyDescent="0.25">
      <c r="A78" s="158"/>
      <c r="B78" s="158"/>
      <c r="C78" s="125"/>
      <c r="D78" s="123"/>
      <c r="E78" s="123"/>
      <c r="F78" s="123"/>
      <c r="G78" s="123"/>
      <c r="H78" s="123"/>
      <c r="I78" s="123"/>
      <c r="J78" s="123"/>
      <c r="K78" s="123"/>
      <c r="L78" s="123"/>
    </row>
    <row r="79" spans="1:14" hidden="1" x14ac:dyDescent="0.25">
      <c r="A79" s="158"/>
      <c r="B79" s="158"/>
      <c r="C79" s="125"/>
      <c r="D79" s="123"/>
      <c r="E79" s="123"/>
      <c r="F79" s="123"/>
      <c r="G79" s="123"/>
      <c r="H79" s="123"/>
      <c r="I79" s="123"/>
      <c r="J79" s="123"/>
      <c r="K79" s="123"/>
      <c r="L79" s="123"/>
    </row>
    <row r="80" spans="1:14" hidden="1" x14ac:dyDescent="0.25">
      <c r="A80" s="158"/>
      <c r="B80" s="158"/>
      <c r="C80" s="125"/>
      <c r="D80" s="123"/>
      <c r="E80" s="123"/>
      <c r="F80" s="123"/>
      <c r="G80" s="123"/>
      <c r="H80" s="123"/>
      <c r="I80" s="123"/>
      <c r="J80" s="123"/>
      <c r="K80" s="123"/>
      <c r="L80" s="123"/>
    </row>
    <row r="81" spans="1:12" hidden="1" x14ac:dyDescent="0.25">
      <c r="A81" s="158"/>
      <c r="B81" s="158"/>
      <c r="C81" s="125"/>
      <c r="D81" s="123"/>
      <c r="E81" s="123"/>
      <c r="F81" s="123"/>
      <c r="G81" s="123"/>
      <c r="H81" s="123"/>
      <c r="I81" s="123"/>
      <c r="J81" s="123"/>
      <c r="K81" s="123"/>
      <c r="L81" s="123"/>
    </row>
    <row r="82" spans="1:12" hidden="1" x14ac:dyDescent="0.25">
      <c r="A82" s="158"/>
      <c r="B82" s="158"/>
      <c r="C82" s="125"/>
      <c r="D82" s="123"/>
      <c r="E82" s="123"/>
      <c r="F82" s="123"/>
      <c r="G82" s="123"/>
      <c r="H82" s="123"/>
      <c r="I82" s="123"/>
      <c r="J82" s="123"/>
      <c r="K82" s="123"/>
      <c r="L82" s="123"/>
    </row>
    <row r="83" spans="1:12" hidden="1" x14ac:dyDescent="0.25">
      <c r="A83" s="158"/>
      <c r="B83" s="158"/>
      <c r="C83" s="125"/>
      <c r="D83" s="123"/>
      <c r="E83" s="123"/>
      <c r="F83" s="123"/>
      <c r="G83" s="123"/>
      <c r="H83" s="123"/>
      <c r="I83" s="123"/>
      <c r="J83" s="123"/>
      <c r="K83" s="123"/>
      <c r="L83" s="123"/>
    </row>
    <row r="84" spans="1:12" hidden="1" x14ac:dyDescent="0.25">
      <c r="A84" s="158"/>
      <c r="B84" s="158"/>
      <c r="C84" s="125"/>
      <c r="D84" s="123"/>
      <c r="E84" s="123"/>
      <c r="F84" s="123"/>
      <c r="G84" s="123"/>
      <c r="H84" s="123"/>
      <c r="I84" s="123"/>
      <c r="J84" s="123"/>
      <c r="K84" s="123"/>
      <c r="L84" s="123"/>
    </row>
    <row r="85" spans="1:12" hidden="1" x14ac:dyDescent="0.25">
      <c r="A85" s="158"/>
      <c r="B85" s="158"/>
      <c r="C85" s="125"/>
      <c r="D85" s="123"/>
      <c r="E85" s="123"/>
      <c r="F85" s="123"/>
      <c r="G85" s="123"/>
      <c r="H85" s="123"/>
      <c r="I85" s="123"/>
      <c r="J85" s="123"/>
      <c r="K85" s="123"/>
      <c r="L85" s="123"/>
    </row>
    <row r="86" spans="1:12" hidden="1" x14ac:dyDescent="0.25">
      <c r="A86" s="158"/>
      <c r="B86" s="158"/>
      <c r="C86" s="125"/>
      <c r="D86" s="123"/>
      <c r="E86" s="123"/>
      <c r="F86" s="123"/>
      <c r="G86" s="123"/>
      <c r="H86" s="123"/>
      <c r="I86" s="123"/>
      <c r="J86" s="123"/>
      <c r="K86" s="123"/>
      <c r="L86" s="123"/>
    </row>
    <row r="87" spans="1:12" hidden="1" x14ac:dyDescent="0.25">
      <c r="A87" s="158"/>
      <c r="B87" s="158"/>
      <c r="C87" s="125"/>
      <c r="D87" s="123"/>
      <c r="E87" s="123"/>
      <c r="F87" s="123"/>
      <c r="G87" s="123"/>
      <c r="H87" s="123"/>
      <c r="I87" s="123"/>
      <c r="J87" s="123"/>
      <c r="K87" s="123"/>
      <c r="L87" s="123"/>
    </row>
    <row r="88" spans="1:12" hidden="1" x14ac:dyDescent="0.25">
      <c r="A88" s="158"/>
      <c r="B88" s="158"/>
      <c r="C88" s="125"/>
      <c r="D88" s="123"/>
      <c r="E88" s="123"/>
      <c r="F88" s="123"/>
      <c r="G88" s="123"/>
      <c r="H88" s="123"/>
      <c r="I88" s="123"/>
      <c r="J88" s="123"/>
      <c r="K88" s="123"/>
      <c r="L88" s="123"/>
    </row>
    <row r="89" spans="1:12" hidden="1" x14ac:dyDescent="0.25">
      <c r="A89" s="158"/>
      <c r="B89" s="158"/>
      <c r="C89" s="125"/>
      <c r="D89" s="123"/>
      <c r="E89" s="123"/>
      <c r="F89" s="123"/>
      <c r="G89" s="123"/>
      <c r="H89" s="123"/>
      <c r="I89" s="123"/>
      <c r="J89" s="123"/>
      <c r="K89" s="123"/>
      <c r="L89" s="123"/>
    </row>
    <row r="90" spans="1:12" hidden="1" x14ac:dyDescent="0.25">
      <c r="A90" s="158"/>
      <c r="B90" s="158"/>
      <c r="C90" s="125"/>
      <c r="D90" s="123"/>
      <c r="E90" s="123"/>
      <c r="F90" s="123"/>
      <c r="G90" s="123"/>
      <c r="H90" s="123"/>
      <c r="I90" s="123"/>
      <c r="J90" s="123"/>
      <c r="K90" s="123"/>
      <c r="L90" s="123"/>
    </row>
    <row r="91" spans="1:12" hidden="1" x14ac:dyDescent="0.25">
      <c r="A91" s="158"/>
      <c r="B91" s="158"/>
      <c r="C91" s="125"/>
      <c r="D91" s="123"/>
      <c r="E91" s="123"/>
      <c r="F91" s="123"/>
      <c r="G91" s="123"/>
      <c r="H91" s="123"/>
      <c r="I91" s="123"/>
      <c r="J91" s="123"/>
      <c r="K91" s="123"/>
      <c r="L91" s="123"/>
    </row>
    <row r="92" spans="1:12" hidden="1" x14ac:dyDescent="0.25">
      <c r="A92" s="158"/>
      <c r="B92" s="158"/>
      <c r="C92" s="125"/>
      <c r="D92" s="123"/>
      <c r="E92" s="123"/>
      <c r="F92" s="123"/>
      <c r="G92" s="123"/>
      <c r="H92" s="123"/>
      <c r="I92" s="123"/>
      <c r="J92" s="123"/>
      <c r="K92" s="123"/>
      <c r="L92" s="123"/>
    </row>
    <row r="93" spans="1:12" hidden="1" x14ac:dyDescent="0.25">
      <c r="A93" s="158"/>
      <c r="B93" s="158"/>
      <c r="C93" s="125"/>
      <c r="D93" s="123"/>
      <c r="E93" s="123"/>
      <c r="F93" s="123"/>
      <c r="G93" s="123"/>
      <c r="H93" s="123"/>
      <c r="I93" s="123"/>
      <c r="J93" s="123"/>
      <c r="K93" s="123"/>
      <c r="L93" s="123"/>
    </row>
    <row r="94" spans="1:12" hidden="1" x14ac:dyDescent="0.25">
      <c r="A94" s="267"/>
      <c r="B94" s="267" t="s">
        <v>177</v>
      </c>
      <c r="C94" s="268"/>
      <c r="D94" s="269"/>
      <c r="E94" s="123"/>
      <c r="F94" s="123"/>
      <c r="G94" s="123"/>
      <c r="H94" s="123"/>
      <c r="I94" s="123"/>
      <c r="J94" s="123"/>
      <c r="K94" s="123"/>
      <c r="L94" s="123"/>
    </row>
    <row r="95" spans="1:12" hidden="1" x14ac:dyDescent="0.25">
      <c r="A95" s="413" t="s">
        <v>62</v>
      </c>
      <c r="B95" s="414" t="s">
        <v>134</v>
      </c>
      <c r="C95" s="416" t="s">
        <v>120</v>
      </c>
      <c r="D95" s="417"/>
      <c r="E95" s="123"/>
      <c r="F95" s="123"/>
      <c r="G95" s="123"/>
      <c r="H95" s="123"/>
      <c r="I95" s="123"/>
      <c r="J95" s="123"/>
      <c r="K95" s="123"/>
      <c r="L95" s="123"/>
    </row>
    <row r="96" spans="1:12" ht="15.75" hidden="1" thickBot="1" x14ac:dyDescent="0.3">
      <c r="A96" s="413"/>
      <c r="B96" s="415"/>
      <c r="C96" s="270" t="s">
        <v>136</v>
      </c>
      <c r="D96" s="271" t="s">
        <v>122</v>
      </c>
      <c r="E96" s="123"/>
      <c r="F96" s="123"/>
      <c r="G96" s="123"/>
      <c r="H96" s="123"/>
      <c r="I96" s="123"/>
      <c r="J96" s="123"/>
      <c r="K96" s="123"/>
      <c r="L96" s="123"/>
    </row>
    <row r="97" spans="1:12" hidden="1" x14ac:dyDescent="0.25">
      <c r="A97" s="272">
        <v>1</v>
      </c>
      <c r="B97" s="273" t="s">
        <v>137</v>
      </c>
      <c r="C97" s="274">
        <f t="shared" ref="C97:D110" si="8">+K13+K34+K55</f>
        <v>64</v>
      </c>
      <c r="D97" s="275">
        <f t="shared" si="8"/>
        <v>72</v>
      </c>
      <c r="E97" s="160"/>
      <c r="F97" s="123"/>
      <c r="G97" s="123"/>
      <c r="H97" s="123"/>
      <c r="I97" s="123"/>
      <c r="J97" s="123"/>
      <c r="K97" s="123"/>
      <c r="L97" s="123"/>
    </row>
    <row r="98" spans="1:12" hidden="1" x14ac:dyDescent="0.25">
      <c r="A98" s="276">
        <v>2</v>
      </c>
      <c r="B98" s="277" t="s">
        <v>138</v>
      </c>
      <c r="C98" s="274">
        <f t="shared" si="8"/>
        <v>63</v>
      </c>
      <c r="D98" s="275">
        <f t="shared" si="8"/>
        <v>69</v>
      </c>
      <c r="E98" s="160"/>
      <c r="F98" s="123"/>
      <c r="G98" s="123"/>
      <c r="H98" s="123"/>
      <c r="I98" s="123"/>
      <c r="J98" s="123"/>
      <c r="K98" s="123"/>
      <c r="L98" s="123"/>
    </row>
    <row r="99" spans="1:12" hidden="1" x14ac:dyDescent="0.25">
      <c r="A99" s="276">
        <v>3</v>
      </c>
      <c r="B99" s="277" t="s">
        <v>139</v>
      </c>
      <c r="C99" s="274">
        <f t="shared" si="8"/>
        <v>376</v>
      </c>
      <c r="D99" s="275">
        <f t="shared" si="8"/>
        <v>425</v>
      </c>
      <c r="E99" s="160"/>
      <c r="F99" s="123"/>
      <c r="G99" s="123"/>
      <c r="H99" s="123"/>
      <c r="I99" s="123"/>
      <c r="J99" s="123"/>
      <c r="K99" s="123"/>
      <c r="L99" s="123"/>
    </row>
    <row r="100" spans="1:12" hidden="1" x14ac:dyDescent="0.25">
      <c r="A100" s="276">
        <v>4</v>
      </c>
      <c r="B100" s="277" t="s">
        <v>140</v>
      </c>
      <c r="C100" s="274">
        <f t="shared" si="8"/>
        <v>63</v>
      </c>
      <c r="D100" s="275">
        <f t="shared" si="8"/>
        <v>68</v>
      </c>
      <c r="E100" s="160"/>
      <c r="F100" s="123"/>
      <c r="G100" s="123"/>
      <c r="H100" s="123"/>
      <c r="I100" s="123"/>
      <c r="J100" s="123"/>
      <c r="K100" s="123"/>
      <c r="L100" s="123"/>
    </row>
    <row r="101" spans="1:12" hidden="1" x14ac:dyDescent="0.25">
      <c r="A101" s="276">
        <v>5</v>
      </c>
      <c r="B101" s="277" t="s">
        <v>141</v>
      </c>
      <c r="C101" s="274">
        <f t="shared" si="8"/>
        <v>1965</v>
      </c>
      <c r="D101" s="275">
        <f t="shared" si="8"/>
        <v>2316</v>
      </c>
      <c r="E101" s="160"/>
      <c r="F101" s="123"/>
      <c r="G101" s="123"/>
      <c r="H101" s="123"/>
      <c r="I101" s="123"/>
      <c r="J101" s="123"/>
      <c r="K101" s="123"/>
      <c r="L101" s="123"/>
    </row>
    <row r="102" spans="1:12" hidden="1" x14ac:dyDescent="0.25">
      <c r="A102" s="276">
        <v>6</v>
      </c>
      <c r="B102" s="277" t="s">
        <v>142</v>
      </c>
      <c r="C102" s="274">
        <f t="shared" si="8"/>
        <v>1631</v>
      </c>
      <c r="D102" s="275">
        <f t="shared" si="8"/>
        <v>1933</v>
      </c>
      <c r="E102" s="160"/>
      <c r="F102" s="123"/>
      <c r="G102" s="123"/>
      <c r="H102" s="123"/>
      <c r="I102" s="123"/>
      <c r="J102" s="123"/>
      <c r="K102" s="123"/>
      <c r="L102" s="123"/>
    </row>
    <row r="103" spans="1:12" hidden="1" x14ac:dyDescent="0.25">
      <c r="A103" s="276">
        <v>7</v>
      </c>
      <c r="B103" s="277" t="s">
        <v>143</v>
      </c>
      <c r="C103" s="274">
        <f t="shared" si="8"/>
        <v>616</v>
      </c>
      <c r="D103" s="275">
        <f t="shared" si="8"/>
        <v>713</v>
      </c>
      <c r="E103" s="160"/>
      <c r="F103" s="123"/>
      <c r="G103" s="123"/>
      <c r="H103" s="123"/>
      <c r="I103" s="123"/>
      <c r="J103" s="123"/>
      <c r="K103" s="123"/>
      <c r="L103" s="123"/>
    </row>
    <row r="104" spans="1:12" hidden="1" x14ac:dyDescent="0.25">
      <c r="A104" s="276">
        <v>8</v>
      </c>
      <c r="B104" s="277" t="s">
        <v>144</v>
      </c>
      <c r="C104" s="274">
        <f t="shared" si="8"/>
        <v>753</v>
      </c>
      <c r="D104" s="275">
        <f t="shared" si="8"/>
        <v>745</v>
      </c>
      <c r="E104" s="160"/>
      <c r="F104" s="123"/>
      <c r="G104" s="123"/>
      <c r="H104" s="123"/>
      <c r="I104" s="123"/>
      <c r="J104" s="123"/>
      <c r="K104" s="123"/>
      <c r="L104" s="123"/>
    </row>
    <row r="105" spans="1:12" hidden="1" x14ac:dyDescent="0.25">
      <c r="A105" s="276">
        <v>9</v>
      </c>
      <c r="B105" s="277" t="s">
        <v>145</v>
      </c>
      <c r="C105" s="274">
        <f t="shared" si="8"/>
        <v>4809</v>
      </c>
      <c r="D105" s="275">
        <f t="shared" si="8"/>
        <v>5486</v>
      </c>
      <c r="E105" s="160"/>
      <c r="F105" s="123"/>
      <c r="G105" s="123"/>
      <c r="H105" s="123"/>
      <c r="I105" s="123"/>
      <c r="J105" s="123"/>
      <c r="K105" s="123"/>
      <c r="L105" s="123"/>
    </row>
    <row r="106" spans="1:12" hidden="1" x14ac:dyDescent="0.25">
      <c r="A106" s="276">
        <v>10</v>
      </c>
      <c r="B106" s="277" t="s">
        <v>146</v>
      </c>
      <c r="C106" s="274">
        <f t="shared" si="8"/>
        <v>2001</v>
      </c>
      <c r="D106" s="275">
        <f t="shared" si="8"/>
        <v>2168</v>
      </c>
      <c r="E106" s="160"/>
      <c r="F106" s="123"/>
      <c r="G106" s="123"/>
      <c r="H106" s="123"/>
      <c r="I106" s="123"/>
      <c r="J106" s="123"/>
      <c r="K106" s="123"/>
      <c r="L106" s="123"/>
    </row>
    <row r="107" spans="1:12" hidden="1" x14ac:dyDescent="0.25">
      <c r="A107" s="276">
        <v>11</v>
      </c>
      <c r="B107" s="277" t="s">
        <v>147</v>
      </c>
      <c r="C107" s="274">
        <f t="shared" si="8"/>
        <v>206</v>
      </c>
      <c r="D107" s="275">
        <f t="shared" si="8"/>
        <v>243</v>
      </c>
      <c r="E107" s="160"/>
      <c r="F107" s="123"/>
      <c r="G107" s="123"/>
      <c r="H107" s="123"/>
      <c r="I107" s="123"/>
      <c r="J107" s="123"/>
      <c r="K107" s="123"/>
      <c r="L107" s="123"/>
    </row>
    <row r="108" spans="1:12" ht="24" hidden="1" x14ac:dyDescent="0.25">
      <c r="A108" s="276">
        <v>12</v>
      </c>
      <c r="B108" s="277" t="s">
        <v>148</v>
      </c>
      <c r="C108" s="274">
        <f t="shared" si="8"/>
        <v>85</v>
      </c>
      <c r="D108" s="275">
        <f t="shared" si="8"/>
        <v>91</v>
      </c>
      <c r="E108" s="160"/>
      <c r="F108" s="123"/>
      <c r="G108" s="123"/>
      <c r="H108" s="123"/>
      <c r="I108" s="123"/>
      <c r="J108" s="123"/>
      <c r="K108" s="123"/>
      <c r="L108" s="123"/>
    </row>
    <row r="109" spans="1:12" hidden="1" x14ac:dyDescent="0.25">
      <c r="A109" s="276">
        <v>13</v>
      </c>
      <c r="B109" s="278" t="s">
        <v>149</v>
      </c>
      <c r="C109" s="274">
        <f t="shared" si="8"/>
        <v>404</v>
      </c>
      <c r="D109" s="275">
        <f t="shared" si="8"/>
        <v>370</v>
      </c>
      <c r="E109" s="160"/>
      <c r="F109" s="123"/>
      <c r="G109" s="123"/>
      <c r="H109" s="123"/>
      <c r="I109" s="123"/>
      <c r="J109" s="123"/>
      <c r="K109" s="123"/>
      <c r="L109" s="123"/>
    </row>
    <row r="110" spans="1:12" hidden="1" x14ac:dyDescent="0.25">
      <c r="A110" s="276">
        <v>14</v>
      </c>
      <c r="B110" s="278" t="s">
        <v>150</v>
      </c>
      <c r="C110" s="274">
        <f t="shared" si="8"/>
        <v>8</v>
      </c>
      <c r="D110" s="275">
        <f t="shared" si="8"/>
        <v>21</v>
      </c>
      <c r="E110" s="160"/>
      <c r="F110" s="123"/>
      <c r="G110" s="123"/>
      <c r="H110" s="123"/>
      <c r="I110" s="123"/>
      <c r="J110" s="123"/>
      <c r="K110" s="123"/>
      <c r="L110" s="123"/>
    </row>
    <row r="111" spans="1:12" hidden="1" x14ac:dyDescent="0.25">
      <c r="A111" s="276">
        <v>15</v>
      </c>
      <c r="B111" s="278" t="s">
        <v>151</v>
      </c>
      <c r="C111" s="274">
        <f>+K27+K48+K69</f>
        <v>270</v>
      </c>
      <c r="D111" s="275">
        <f>+L27+L48+L69</f>
        <v>342</v>
      </c>
      <c r="E111" s="160"/>
      <c r="F111" s="123"/>
      <c r="G111" s="123"/>
      <c r="H111" s="123"/>
      <c r="I111" s="123"/>
      <c r="J111" s="123"/>
      <c r="K111" s="123"/>
      <c r="L111" s="123"/>
    </row>
    <row r="112" spans="1:12" hidden="1" x14ac:dyDescent="0.25">
      <c r="A112" s="276">
        <v>16</v>
      </c>
      <c r="B112" s="278" t="s">
        <v>152</v>
      </c>
      <c r="C112" s="274">
        <f>+K28+K49+K70</f>
        <v>30</v>
      </c>
      <c r="D112" s="275">
        <f>+L28+L49+L70</f>
        <v>33</v>
      </c>
      <c r="E112" s="160"/>
      <c r="F112" s="123"/>
      <c r="G112" s="123"/>
      <c r="H112" s="123"/>
      <c r="I112" s="123"/>
      <c r="J112" s="123"/>
      <c r="K112" s="123"/>
      <c r="L112" s="123"/>
    </row>
    <row r="113" spans="1:12" ht="15.75" hidden="1" thickBot="1" x14ac:dyDescent="0.3">
      <c r="A113" s="418" t="s">
        <v>157</v>
      </c>
      <c r="B113" s="419"/>
      <c r="C113" s="279">
        <f>SUM(C97:C112)</f>
        <v>13344</v>
      </c>
      <c r="D113" s="280">
        <f>SUM(D97:D112)</f>
        <v>15095</v>
      </c>
      <c r="E113" s="123"/>
      <c r="F113" s="123"/>
      <c r="G113" s="123"/>
      <c r="H113" s="123"/>
      <c r="I113" s="123"/>
      <c r="J113" s="123"/>
      <c r="K113" s="123"/>
      <c r="L113" s="123"/>
    </row>
    <row r="114" spans="1:12" x14ac:dyDescent="0.25">
      <c r="A114" s="158"/>
      <c r="B114" s="158"/>
      <c r="C114" s="125"/>
      <c r="D114" s="123"/>
      <c r="E114" s="123"/>
      <c r="F114" s="123"/>
      <c r="G114" s="123"/>
      <c r="H114" s="123"/>
      <c r="I114" s="123"/>
      <c r="J114" s="123"/>
      <c r="K114" s="123"/>
      <c r="L114" s="123"/>
    </row>
    <row r="115" spans="1:12" x14ac:dyDescent="0.25">
      <c r="A115" s="158"/>
      <c r="B115" s="158"/>
      <c r="C115" s="125"/>
      <c r="D115" s="123"/>
      <c r="E115" s="123"/>
      <c r="F115" s="123"/>
      <c r="G115" s="123"/>
      <c r="H115" s="123"/>
      <c r="I115" s="123"/>
      <c r="J115" s="123"/>
      <c r="K115" s="123"/>
      <c r="L115" s="123"/>
    </row>
    <row r="116" spans="1:12" x14ac:dyDescent="0.25">
      <c r="A116" s="158"/>
      <c r="B116" s="158"/>
      <c r="C116" s="125"/>
      <c r="D116" s="123"/>
      <c r="E116" s="123"/>
      <c r="F116" s="123"/>
      <c r="G116" s="123"/>
      <c r="H116" s="123"/>
      <c r="I116" s="123"/>
      <c r="J116" s="123"/>
      <c r="K116" s="123"/>
      <c r="L116" s="123"/>
    </row>
    <row r="117" spans="1:12" x14ac:dyDescent="0.25">
      <c r="A117" s="158"/>
      <c r="B117" s="158"/>
      <c r="C117" s="125"/>
      <c r="D117" s="123"/>
      <c r="E117" s="123"/>
      <c r="F117" s="123"/>
      <c r="G117" s="123"/>
      <c r="H117" s="123"/>
      <c r="I117" s="123"/>
      <c r="J117" s="123"/>
      <c r="K117" s="123"/>
      <c r="L117" s="123"/>
    </row>
    <row r="118" spans="1:12" x14ac:dyDescent="0.25">
      <c r="A118" s="158"/>
      <c r="B118" s="158"/>
      <c r="C118" s="125"/>
      <c r="D118" s="123"/>
      <c r="E118" s="123"/>
      <c r="F118" s="123"/>
      <c r="G118" s="123"/>
      <c r="H118" s="123"/>
      <c r="I118" s="123"/>
      <c r="J118" s="123"/>
      <c r="K118" s="123"/>
      <c r="L118" s="123"/>
    </row>
    <row r="119" spans="1:12" x14ac:dyDescent="0.25">
      <c r="A119" s="158"/>
      <c r="B119" s="158"/>
      <c r="C119" s="125"/>
      <c r="D119" s="123"/>
      <c r="E119" s="123"/>
      <c r="F119" s="123"/>
      <c r="G119" s="123"/>
      <c r="H119" s="123"/>
      <c r="I119" s="123"/>
      <c r="J119" s="123"/>
      <c r="K119" s="123"/>
      <c r="L119" s="123"/>
    </row>
    <row r="120" spans="1:12" x14ac:dyDescent="0.25">
      <c r="A120" s="158"/>
      <c r="B120" s="158"/>
      <c r="C120" s="125"/>
      <c r="D120" s="123"/>
      <c r="E120" s="123"/>
      <c r="F120" s="123"/>
      <c r="G120" s="123"/>
      <c r="H120" s="123"/>
      <c r="I120" s="123"/>
      <c r="J120" s="123"/>
      <c r="K120" s="123"/>
      <c r="L120" s="123"/>
    </row>
    <row r="121" spans="1:12" x14ac:dyDescent="0.25">
      <c r="A121" s="158"/>
      <c r="B121" s="158"/>
      <c r="C121" s="125"/>
      <c r="D121" s="123"/>
      <c r="E121" s="123"/>
      <c r="F121" s="123"/>
      <c r="G121" s="123"/>
      <c r="H121" s="123"/>
      <c r="I121" s="123"/>
      <c r="J121" s="123"/>
      <c r="K121" s="123"/>
      <c r="L121" s="123"/>
    </row>
    <row r="122" spans="1:12" x14ac:dyDescent="0.25">
      <c r="A122" s="158"/>
      <c r="B122" s="158"/>
      <c r="C122" s="125"/>
      <c r="D122" s="123"/>
      <c r="E122" s="123"/>
      <c r="F122" s="123"/>
      <c r="G122" s="123"/>
      <c r="H122" s="123"/>
      <c r="I122" s="123"/>
      <c r="J122" s="123"/>
      <c r="K122" s="123"/>
      <c r="L122" s="123"/>
    </row>
    <row r="123" spans="1:12" x14ac:dyDescent="0.25">
      <c r="A123" s="158"/>
      <c r="B123" s="158"/>
      <c r="C123" s="125"/>
      <c r="D123" s="123"/>
      <c r="E123" s="123"/>
      <c r="F123" s="123"/>
      <c r="G123" s="123"/>
      <c r="H123" s="123"/>
      <c r="I123" s="123"/>
      <c r="J123" s="123"/>
      <c r="K123" s="123"/>
      <c r="L123" s="123"/>
    </row>
    <row r="124" spans="1:12" x14ac:dyDescent="0.25">
      <c r="A124" s="158"/>
      <c r="B124" s="158"/>
      <c r="C124" s="125"/>
      <c r="D124" s="123"/>
      <c r="E124" s="123"/>
      <c r="F124" s="123"/>
      <c r="G124" s="123"/>
      <c r="H124" s="123"/>
      <c r="I124" s="123"/>
      <c r="J124" s="123"/>
      <c r="K124" s="123"/>
      <c r="L124" s="123"/>
    </row>
    <row r="125" spans="1:12" x14ac:dyDescent="0.25">
      <c r="A125" s="158"/>
      <c r="B125" s="158"/>
      <c r="C125" s="125"/>
      <c r="D125" s="123"/>
      <c r="E125" s="123"/>
      <c r="F125" s="123"/>
      <c r="G125" s="123"/>
      <c r="H125" s="123"/>
      <c r="I125" s="123"/>
      <c r="J125" s="123"/>
      <c r="K125" s="123"/>
      <c r="L125" s="123"/>
    </row>
    <row r="126" spans="1:12" x14ac:dyDescent="0.25">
      <c r="A126" s="158"/>
      <c r="B126" s="158"/>
      <c r="C126" s="125"/>
      <c r="D126" s="123"/>
      <c r="E126" s="123"/>
      <c r="F126" s="123"/>
      <c r="G126" s="123"/>
      <c r="H126" s="123"/>
      <c r="I126" s="123"/>
      <c r="J126" s="123"/>
      <c r="K126" s="123"/>
      <c r="L126" s="123"/>
    </row>
    <row r="127" spans="1:12" hidden="1" x14ac:dyDescent="0.25">
      <c r="A127" s="158"/>
      <c r="B127" s="158"/>
      <c r="C127" s="125"/>
      <c r="D127" s="123"/>
      <c r="E127" s="123"/>
      <c r="F127" s="123"/>
      <c r="G127" s="123"/>
      <c r="H127" s="123"/>
      <c r="I127" s="123"/>
      <c r="J127" s="123"/>
      <c r="K127" s="123"/>
      <c r="L127" s="123"/>
    </row>
    <row r="128" spans="1:12" hidden="1" x14ac:dyDescent="0.25">
      <c r="A128" s="158"/>
      <c r="B128" s="158"/>
      <c r="C128" s="125"/>
      <c r="D128" s="123"/>
      <c r="E128" s="123"/>
      <c r="F128" s="123"/>
      <c r="G128" s="123"/>
      <c r="H128" s="123"/>
      <c r="I128" s="123"/>
      <c r="J128" s="123"/>
      <c r="K128" s="123"/>
      <c r="L128" s="123"/>
    </row>
    <row r="129" spans="1:12" hidden="1" x14ac:dyDescent="0.25">
      <c r="A129" s="158"/>
      <c r="B129" s="158"/>
      <c r="C129" s="125"/>
      <c r="D129" s="123"/>
      <c r="E129" s="123"/>
      <c r="F129" s="123"/>
      <c r="G129" s="123"/>
      <c r="H129" s="123"/>
      <c r="I129" s="123"/>
      <c r="J129" s="123"/>
      <c r="K129" s="123"/>
      <c r="L129" s="123"/>
    </row>
    <row r="130" spans="1:12" x14ac:dyDescent="0.25">
      <c r="A130" s="158"/>
      <c r="B130" s="158"/>
      <c r="C130" s="125"/>
      <c r="D130" s="123"/>
      <c r="E130" s="123"/>
      <c r="F130" s="123"/>
      <c r="G130" s="123"/>
      <c r="H130" s="123"/>
      <c r="I130" s="123"/>
      <c r="J130" s="123"/>
      <c r="K130" s="123"/>
      <c r="L130" s="123"/>
    </row>
    <row r="131" spans="1:12" x14ac:dyDescent="0.25">
      <c r="A131" s="158"/>
      <c r="B131" s="158"/>
      <c r="C131" s="125"/>
      <c r="D131" s="123"/>
      <c r="E131" s="123"/>
      <c r="F131" s="123"/>
      <c r="G131" s="123"/>
      <c r="H131" s="123"/>
      <c r="I131" s="123"/>
      <c r="J131" s="123"/>
      <c r="K131" s="123"/>
      <c r="L131" s="123"/>
    </row>
    <row r="132" spans="1:12" x14ac:dyDescent="0.25">
      <c r="A132" s="158"/>
      <c r="B132" s="158"/>
      <c r="C132" s="125"/>
      <c r="D132" s="123"/>
      <c r="E132" s="123"/>
      <c r="F132" s="123"/>
      <c r="G132" s="123"/>
      <c r="H132" s="123"/>
      <c r="I132" s="123"/>
      <c r="J132" s="123"/>
      <c r="K132" s="123"/>
      <c r="L132" s="123"/>
    </row>
    <row r="133" spans="1:12" x14ac:dyDescent="0.25">
      <c r="A133" s="158"/>
      <c r="B133" s="158"/>
      <c r="C133" s="125"/>
      <c r="D133" s="123"/>
      <c r="E133" s="123"/>
      <c r="F133" s="123"/>
      <c r="G133" s="123"/>
      <c r="H133" s="123"/>
      <c r="I133" s="123"/>
      <c r="J133" s="123"/>
      <c r="K133" s="123"/>
      <c r="L133" s="123"/>
    </row>
    <row r="134" spans="1:12" x14ac:dyDescent="0.25">
      <c r="A134" s="158"/>
      <c r="B134" s="158"/>
      <c r="C134" s="125"/>
      <c r="D134" s="123"/>
      <c r="E134" s="123"/>
      <c r="F134" s="123"/>
      <c r="G134" s="123"/>
      <c r="H134" s="123"/>
      <c r="I134" s="123"/>
      <c r="J134" s="123"/>
      <c r="K134" s="123"/>
      <c r="L134" s="123"/>
    </row>
    <row r="135" spans="1:12" x14ac:dyDescent="0.25">
      <c r="A135" s="158"/>
      <c r="B135" s="158"/>
      <c r="C135" s="125"/>
      <c r="D135" s="123"/>
      <c r="E135" s="123"/>
      <c r="F135" s="123"/>
      <c r="G135" s="123"/>
      <c r="H135" s="123"/>
      <c r="I135" s="123"/>
      <c r="J135" s="123"/>
      <c r="K135" s="123"/>
      <c r="L135" s="123"/>
    </row>
    <row r="137" spans="1:12" x14ac:dyDescent="0.25">
      <c r="B137" s="96" t="s">
        <v>88</v>
      </c>
      <c r="C137" s="1" t="s">
        <v>109</v>
      </c>
      <c r="D137" s="1"/>
      <c r="E137" s="1"/>
      <c r="F137" s="81" t="s">
        <v>158</v>
      </c>
      <c r="H137" t="s">
        <v>159</v>
      </c>
    </row>
    <row r="138" spans="1:12" ht="15" customHeight="1" x14ac:dyDescent="0.25">
      <c r="C138" s="385" t="s">
        <v>160</v>
      </c>
      <c r="D138" s="385"/>
      <c r="E138" s="385"/>
      <c r="F138" s="81"/>
      <c r="G138" s="81"/>
      <c r="H138" s="81" t="s">
        <v>161</v>
      </c>
      <c r="I138" s="81"/>
      <c r="J138" s="81"/>
      <c r="K138" s="81"/>
    </row>
    <row r="139" spans="1:12" ht="15" customHeight="1" x14ac:dyDescent="0.25">
      <c r="C139" s="385" t="s">
        <v>162</v>
      </c>
      <c r="D139" s="385"/>
      <c r="E139" s="385"/>
      <c r="F139" s="81"/>
      <c r="G139" s="81"/>
      <c r="H139" s="81" t="s">
        <v>163</v>
      </c>
      <c r="I139" s="81"/>
      <c r="J139" s="81"/>
      <c r="K139" s="81"/>
    </row>
    <row r="140" spans="1:12" x14ac:dyDescent="0.25">
      <c r="B140" s="96" t="s">
        <v>89</v>
      </c>
      <c r="C140" s="81" t="s">
        <v>206</v>
      </c>
      <c r="G140" s="81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C138:E138"/>
    <mergeCell ref="C139:E139"/>
    <mergeCell ref="M53:N53"/>
    <mergeCell ref="A71:B71"/>
    <mergeCell ref="A95:A96"/>
    <mergeCell ref="B95:B96"/>
    <mergeCell ref="C95:D95"/>
    <mergeCell ref="A113:B113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opLeftCell="A36" workbookViewId="0">
      <selection activeCell="E154" sqref="E154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63"/>
      <c r="C2" s="363"/>
      <c r="L2" s="143" t="s">
        <v>204</v>
      </c>
    </row>
    <row r="3" spans="1:12" ht="18.75" x14ac:dyDescent="0.3">
      <c r="H3" s="144"/>
      <c r="I3" s="144"/>
      <c r="J3" s="144"/>
      <c r="L3" s="145"/>
    </row>
    <row r="4" spans="1:12" x14ac:dyDescent="0.25">
      <c r="A4" s="379"/>
      <c r="B4" s="379"/>
      <c r="C4" s="379"/>
      <c r="D4" s="379"/>
      <c r="E4" s="379"/>
      <c r="F4" s="379"/>
      <c r="G4" s="379"/>
      <c r="H4" s="379"/>
      <c r="I4" s="379"/>
      <c r="J4" s="379"/>
      <c r="K4" s="379"/>
      <c r="L4" s="379"/>
    </row>
    <row r="5" spans="1:12" x14ac:dyDescent="0.25">
      <c r="A5" s="281"/>
      <c r="B5" s="281"/>
      <c r="C5" s="281"/>
      <c r="D5" s="281"/>
      <c r="E5" s="281"/>
      <c r="F5" s="281"/>
      <c r="G5" s="281"/>
      <c r="H5" s="281"/>
      <c r="I5" s="281"/>
      <c r="J5" s="281"/>
      <c r="K5" s="281"/>
      <c r="L5" s="281"/>
    </row>
    <row r="6" spans="1:12" x14ac:dyDescent="0.25">
      <c r="A6" s="378" t="s">
        <v>0</v>
      </c>
      <c r="B6" s="378"/>
      <c r="C6" s="378"/>
      <c r="D6" s="378"/>
      <c r="E6" s="378"/>
      <c r="F6" s="378"/>
      <c r="G6" s="378"/>
      <c r="H6" s="378"/>
      <c r="I6" s="378"/>
      <c r="J6" s="378"/>
      <c r="K6" s="378"/>
      <c r="L6" s="378"/>
    </row>
    <row r="7" spans="1:12" x14ac:dyDescent="0.25">
      <c r="A7" s="379" t="s">
        <v>60</v>
      </c>
      <c r="B7" s="379"/>
      <c r="C7" s="379"/>
      <c r="D7" s="379"/>
      <c r="E7" s="379"/>
      <c r="F7" s="379"/>
      <c r="G7" s="379"/>
      <c r="H7" s="379"/>
      <c r="I7" s="379"/>
      <c r="J7" s="379"/>
      <c r="K7" s="379"/>
      <c r="L7" s="379"/>
    </row>
    <row r="8" spans="1:12" x14ac:dyDescent="0.25">
      <c r="A8" s="380" t="s">
        <v>61</v>
      </c>
      <c r="B8" s="379"/>
      <c r="C8" s="379"/>
      <c r="D8" s="379"/>
      <c r="E8" s="379"/>
      <c r="F8" s="379"/>
      <c r="G8" s="379"/>
      <c r="H8" s="379"/>
      <c r="I8" s="379"/>
      <c r="J8" s="379"/>
      <c r="K8" s="379"/>
      <c r="L8" s="379"/>
    </row>
    <row r="10" spans="1:12" ht="15.75" customHeight="1" thickBot="1" x14ac:dyDescent="0.3">
      <c r="A10" s="1"/>
      <c r="B10" s="420" t="s">
        <v>133</v>
      </c>
      <c r="C10" s="420"/>
      <c r="D10" s="420"/>
      <c r="E10" s="420"/>
      <c r="F10" s="420"/>
      <c r="G10" s="420"/>
      <c r="H10" s="420"/>
      <c r="I10" s="420"/>
      <c r="J10" s="420"/>
      <c r="K10" s="420"/>
      <c r="L10" s="420"/>
    </row>
    <row r="11" spans="1:12" x14ac:dyDescent="0.25">
      <c r="A11" s="421" t="s">
        <v>62</v>
      </c>
      <c r="B11" s="423" t="s">
        <v>134</v>
      </c>
      <c r="C11" s="425" t="s">
        <v>116</v>
      </c>
      <c r="D11" s="425"/>
      <c r="E11" s="409" t="s">
        <v>117</v>
      </c>
      <c r="F11" s="409"/>
      <c r="G11" s="409" t="s">
        <v>118</v>
      </c>
      <c r="H11" s="409"/>
      <c r="I11" s="409" t="s">
        <v>119</v>
      </c>
      <c r="J11" s="409"/>
      <c r="K11" s="409" t="s">
        <v>135</v>
      </c>
      <c r="L11" s="410"/>
    </row>
    <row r="12" spans="1:12" ht="15.75" thickBot="1" x14ac:dyDescent="0.3">
      <c r="A12" s="422"/>
      <c r="B12" s="424"/>
      <c r="C12" s="146" t="s">
        <v>136</v>
      </c>
      <c r="D12" s="146" t="s">
        <v>122</v>
      </c>
      <c r="E12" s="146" t="s">
        <v>136</v>
      </c>
      <c r="F12" s="146" t="s">
        <v>122</v>
      </c>
      <c r="G12" s="146" t="s">
        <v>136</v>
      </c>
      <c r="H12" s="146" t="s">
        <v>122</v>
      </c>
      <c r="I12" s="146" t="s">
        <v>136</v>
      </c>
      <c r="J12" s="146" t="s">
        <v>122</v>
      </c>
      <c r="K12" s="146" t="s">
        <v>136</v>
      </c>
      <c r="L12" s="147" t="s">
        <v>122</v>
      </c>
    </row>
    <row r="13" spans="1:12" x14ac:dyDescent="0.25">
      <c r="A13" s="148">
        <v>1</v>
      </c>
      <c r="B13" s="149" t="s">
        <v>137</v>
      </c>
      <c r="C13" s="150">
        <v>7</v>
      </c>
      <c r="D13" s="150">
        <v>20</v>
      </c>
      <c r="E13" s="150">
        <v>14</v>
      </c>
      <c r="F13" s="150">
        <v>13</v>
      </c>
      <c r="G13" s="150">
        <v>15</v>
      </c>
      <c r="H13" s="150">
        <v>17</v>
      </c>
      <c r="I13" s="150">
        <v>13</v>
      </c>
      <c r="J13" s="150">
        <v>9</v>
      </c>
      <c r="K13" s="150">
        <f>+C13+E13+G13+I13</f>
        <v>49</v>
      </c>
      <c r="L13" s="151">
        <f>+D13+F13+H13+J13</f>
        <v>59</v>
      </c>
    </row>
    <row r="14" spans="1:12" x14ac:dyDescent="0.25">
      <c r="A14" s="152">
        <v>2</v>
      </c>
      <c r="B14" s="153" t="s">
        <v>138</v>
      </c>
      <c r="C14" s="150">
        <v>7</v>
      </c>
      <c r="D14" s="150">
        <v>21</v>
      </c>
      <c r="E14" s="150">
        <v>15</v>
      </c>
      <c r="F14" s="150">
        <v>6</v>
      </c>
      <c r="G14" s="150">
        <v>11</v>
      </c>
      <c r="H14" s="150">
        <v>12</v>
      </c>
      <c r="I14" s="150">
        <v>15</v>
      </c>
      <c r="J14" s="150">
        <v>17</v>
      </c>
      <c r="K14" s="150">
        <f t="shared" ref="K14:L28" si="0">+C14+E14+G14+I14</f>
        <v>48</v>
      </c>
      <c r="L14" s="151">
        <f t="shared" si="0"/>
        <v>56</v>
      </c>
    </row>
    <row r="15" spans="1:12" x14ac:dyDescent="0.25">
      <c r="A15" s="152">
        <v>3</v>
      </c>
      <c r="B15" s="153" t="s">
        <v>139</v>
      </c>
      <c r="C15" s="150">
        <v>39</v>
      </c>
      <c r="D15" s="150">
        <v>96</v>
      </c>
      <c r="E15" s="150">
        <v>85</v>
      </c>
      <c r="F15" s="150">
        <v>86</v>
      </c>
      <c r="G15" s="150">
        <v>80</v>
      </c>
      <c r="H15" s="150">
        <v>59</v>
      </c>
      <c r="I15" s="150">
        <v>86</v>
      </c>
      <c r="J15" s="150">
        <v>103</v>
      </c>
      <c r="K15" s="150">
        <f t="shared" si="0"/>
        <v>290</v>
      </c>
      <c r="L15" s="151">
        <f t="shared" si="0"/>
        <v>344</v>
      </c>
    </row>
    <row r="16" spans="1:12" x14ac:dyDescent="0.25">
      <c r="A16" s="152">
        <v>4</v>
      </c>
      <c r="B16" s="153" t="s">
        <v>140</v>
      </c>
      <c r="C16" s="150">
        <v>6</v>
      </c>
      <c r="D16" s="150">
        <v>18</v>
      </c>
      <c r="E16" s="150">
        <v>15</v>
      </c>
      <c r="F16" s="150">
        <v>7</v>
      </c>
      <c r="G16" s="150">
        <v>12</v>
      </c>
      <c r="H16" s="150">
        <v>12</v>
      </c>
      <c r="I16" s="150">
        <v>15</v>
      </c>
      <c r="J16" s="150">
        <v>16</v>
      </c>
      <c r="K16" s="150">
        <f t="shared" si="0"/>
        <v>48</v>
      </c>
      <c r="L16" s="151">
        <f t="shared" si="0"/>
        <v>53</v>
      </c>
    </row>
    <row r="17" spans="1:14" x14ac:dyDescent="0.25">
      <c r="A17" s="152">
        <v>5</v>
      </c>
      <c r="B17" s="153" t="s">
        <v>141</v>
      </c>
      <c r="C17" s="150">
        <v>201</v>
      </c>
      <c r="D17" s="150">
        <v>451</v>
      </c>
      <c r="E17" s="150">
        <v>443</v>
      </c>
      <c r="F17" s="150">
        <v>442</v>
      </c>
      <c r="G17" s="150">
        <v>435</v>
      </c>
      <c r="H17" s="150">
        <v>405</v>
      </c>
      <c r="I17" s="150">
        <v>443</v>
      </c>
      <c r="J17" s="150">
        <v>526</v>
      </c>
      <c r="K17" s="150">
        <f t="shared" si="0"/>
        <v>1522</v>
      </c>
      <c r="L17" s="151">
        <f t="shared" si="0"/>
        <v>1824</v>
      </c>
    </row>
    <row r="18" spans="1:14" x14ac:dyDescent="0.25">
      <c r="A18" s="152">
        <v>6</v>
      </c>
      <c r="B18" s="153" t="s">
        <v>142</v>
      </c>
      <c r="C18" s="150">
        <v>167</v>
      </c>
      <c r="D18" s="150">
        <v>422</v>
      </c>
      <c r="E18" s="150">
        <v>367</v>
      </c>
      <c r="F18" s="150">
        <v>345</v>
      </c>
      <c r="G18" s="150">
        <v>363</v>
      </c>
      <c r="H18" s="150">
        <v>309</v>
      </c>
      <c r="I18" s="150">
        <v>367</v>
      </c>
      <c r="J18" s="150">
        <v>414</v>
      </c>
      <c r="K18" s="150">
        <f t="shared" si="0"/>
        <v>1264</v>
      </c>
      <c r="L18" s="151">
        <f t="shared" si="0"/>
        <v>1490</v>
      </c>
    </row>
    <row r="19" spans="1:14" x14ac:dyDescent="0.25">
      <c r="A19" s="152">
        <v>7</v>
      </c>
      <c r="B19" s="153" t="s">
        <v>143</v>
      </c>
      <c r="C19" s="150">
        <v>64</v>
      </c>
      <c r="D19" s="150">
        <v>147</v>
      </c>
      <c r="E19" s="150">
        <v>138</v>
      </c>
      <c r="F19" s="150">
        <v>139</v>
      </c>
      <c r="G19" s="150">
        <v>138</v>
      </c>
      <c r="H19" s="150">
        <v>107</v>
      </c>
      <c r="I19" s="150">
        <v>138</v>
      </c>
      <c r="J19" s="150">
        <v>173</v>
      </c>
      <c r="K19" s="150">
        <f t="shared" si="0"/>
        <v>478</v>
      </c>
      <c r="L19" s="151">
        <f t="shared" si="0"/>
        <v>566</v>
      </c>
    </row>
    <row r="20" spans="1:14" x14ac:dyDescent="0.25">
      <c r="A20" s="152">
        <v>8</v>
      </c>
      <c r="B20" s="153" t="s">
        <v>144</v>
      </c>
      <c r="C20" s="150">
        <v>77</v>
      </c>
      <c r="D20" s="150">
        <v>161</v>
      </c>
      <c r="E20" s="150">
        <v>170</v>
      </c>
      <c r="F20" s="150">
        <v>151</v>
      </c>
      <c r="G20" s="150">
        <v>166</v>
      </c>
      <c r="H20" s="150">
        <v>117</v>
      </c>
      <c r="I20" s="150">
        <v>170</v>
      </c>
      <c r="J20" s="150">
        <v>135</v>
      </c>
      <c r="K20" s="150">
        <f t="shared" si="0"/>
        <v>583</v>
      </c>
      <c r="L20" s="151">
        <f t="shared" si="0"/>
        <v>564</v>
      </c>
    </row>
    <row r="21" spans="1:14" x14ac:dyDescent="0.25">
      <c r="A21" s="152">
        <v>9</v>
      </c>
      <c r="B21" s="153" t="s">
        <v>145</v>
      </c>
      <c r="C21" s="150">
        <v>491</v>
      </c>
      <c r="D21" s="150">
        <v>1121</v>
      </c>
      <c r="E21" s="150">
        <v>1080</v>
      </c>
      <c r="F21" s="150">
        <v>1114</v>
      </c>
      <c r="G21" s="150">
        <v>1078</v>
      </c>
      <c r="H21" s="150">
        <v>918</v>
      </c>
      <c r="I21" s="150">
        <v>1080</v>
      </c>
      <c r="J21" s="150">
        <v>1100</v>
      </c>
      <c r="K21" s="150">
        <f t="shared" si="0"/>
        <v>3729</v>
      </c>
      <c r="L21" s="151">
        <f t="shared" si="0"/>
        <v>4253</v>
      </c>
    </row>
    <row r="22" spans="1:14" x14ac:dyDescent="0.25">
      <c r="A22" s="152">
        <v>10</v>
      </c>
      <c r="B22" s="153" t="s">
        <v>146</v>
      </c>
      <c r="C22" s="150">
        <v>205</v>
      </c>
      <c r="D22" s="150">
        <v>496</v>
      </c>
      <c r="E22" s="150">
        <v>449</v>
      </c>
      <c r="F22" s="150">
        <v>408</v>
      </c>
      <c r="G22" s="150">
        <v>449</v>
      </c>
      <c r="H22" s="150">
        <v>358</v>
      </c>
      <c r="I22" s="150">
        <v>449</v>
      </c>
      <c r="J22" s="150">
        <v>428</v>
      </c>
      <c r="K22" s="150">
        <f t="shared" si="0"/>
        <v>1552</v>
      </c>
      <c r="L22" s="151">
        <f t="shared" si="0"/>
        <v>1690</v>
      </c>
    </row>
    <row r="23" spans="1:14" x14ac:dyDescent="0.25">
      <c r="A23" s="152">
        <v>11</v>
      </c>
      <c r="B23" s="153" t="s">
        <v>147</v>
      </c>
      <c r="C23" s="150">
        <v>22</v>
      </c>
      <c r="D23" s="150">
        <v>44</v>
      </c>
      <c r="E23" s="150">
        <v>47</v>
      </c>
      <c r="F23" s="150">
        <v>42</v>
      </c>
      <c r="G23" s="150">
        <v>43</v>
      </c>
      <c r="H23" s="150">
        <v>38</v>
      </c>
      <c r="I23" s="150">
        <v>47</v>
      </c>
      <c r="J23" s="150">
        <v>66</v>
      </c>
      <c r="K23" s="150">
        <f t="shared" si="0"/>
        <v>159</v>
      </c>
      <c r="L23" s="151">
        <f t="shared" si="0"/>
        <v>190</v>
      </c>
    </row>
    <row r="24" spans="1:14" ht="24" x14ac:dyDescent="0.25">
      <c r="A24" s="152">
        <v>12</v>
      </c>
      <c r="B24" s="153" t="s">
        <v>148</v>
      </c>
      <c r="C24" s="150">
        <v>9</v>
      </c>
      <c r="D24" s="150">
        <v>21</v>
      </c>
      <c r="E24" s="150">
        <v>20</v>
      </c>
      <c r="F24" s="150">
        <v>18</v>
      </c>
      <c r="G24" s="150">
        <v>16</v>
      </c>
      <c r="H24" s="150">
        <v>8</v>
      </c>
      <c r="I24" s="150">
        <v>20</v>
      </c>
      <c r="J24" s="150">
        <v>21</v>
      </c>
      <c r="K24" s="150">
        <f t="shared" si="0"/>
        <v>65</v>
      </c>
      <c r="L24" s="151">
        <f t="shared" si="0"/>
        <v>68</v>
      </c>
    </row>
    <row r="25" spans="1:14" x14ac:dyDescent="0.25">
      <c r="A25" s="152">
        <v>13</v>
      </c>
      <c r="B25" s="154" t="s">
        <v>149</v>
      </c>
      <c r="C25" s="150">
        <v>42</v>
      </c>
      <c r="D25" s="150">
        <v>92</v>
      </c>
      <c r="E25" s="150">
        <v>91</v>
      </c>
      <c r="F25" s="150">
        <v>59</v>
      </c>
      <c r="G25" s="150">
        <v>89</v>
      </c>
      <c r="H25" s="150">
        <v>48</v>
      </c>
      <c r="I25" s="150">
        <v>91</v>
      </c>
      <c r="J25" s="150">
        <v>92</v>
      </c>
      <c r="K25" s="150">
        <f t="shared" si="0"/>
        <v>313</v>
      </c>
      <c r="L25" s="151">
        <f t="shared" si="0"/>
        <v>291</v>
      </c>
    </row>
    <row r="26" spans="1:14" x14ac:dyDescent="0.25">
      <c r="A26" s="152">
        <v>14</v>
      </c>
      <c r="B26" s="154" t="s">
        <v>150</v>
      </c>
      <c r="C26" s="150">
        <v>1</v>
      </c>
      <c r="D26" s="150">
        <v>14</v>
      </c>
      <c r="E26" s="150">
        <v>2</v>
      </c>
      <c r="F26" s="150">
        <v>2</v>
      </c>
      <c r="G26" s="150">
        <v>1</v>
      </c>
      <c r="H26" s="150">
        <v>1</v>
      </c>
      <c r="I26" s="150">
        <v>2</v>
      </c>
      <c r="J26" s="150">
        <v>4</v>
      </c>
      <c r="K26" s="150">
        <f t="shared" si="0"/>
        <v>6</v>
      </c>
      <c r="L26" s="151">
        <f t="shared" si="0"/>
        <v>21</v>
      </c>
    </row>
    <row r="27" spans="1:14" x14ac:dyDescent="0.25">
      <c r="A27" s="152">
        <v>15</v>
      </c>
      <c r="B27" s="154" t="s">
        <v>151</v>
      </c>
      <c r="C27" s="150">
        <v>28</v>
      </c>
      <c r="D27" s="150">
        <v>79</v>
      </c>
      <c r="E27" s="150">
        <v>62</v>
      </c>
      <c r="F27" s="150">
        <v>60</v>
      </c>
      <c r="G27" s="150">
        <v>56</v>
      </c>
      <c r="H27" s="150">
        <v>50</v>
      </c>
      <c r="I27" s="150">
        <v>62</v>
      </c>
      <c r="J27" s="150">
        <v>73</v>
      </c>
      <c r="K27" s="150">
        <f t="shared" si="0"/>
        <v>208</v>
      </c>
      <c r="L27" s="151">
        <f t="shared" si="0"/>
        <v>262</v>
      </c>
    </row>
    <row r="28" spans="1:14" ht="15.75" thickBot="1" x14ac:dyDescent="0.3">
      <c r="A28" s="152">
        <v>16</v>
      </c>
      <c r="B28" s="154" t="s">
        <v>152</v>
      </c>
      <c r="C28" s="150">
        <v>4</v>
      </c>
      <c r="D28" s="150">
        <v>11</v>
      </c>
      <c r="E28" s="150">
        <v>8</v>
      </c>
      <c r="F28" s="150">
        <v>6</v>
      </c>
      <c r="G28" s="150">
        <v>2</v>
      </c>
      <c r="H28" s="150">
        <v>4</v>
      </c>
      <c r="I28" s="150">
        <v>8</v>
      </c>
      <c r="J28" s="150">
        <v>4</v>
      </c>
      <c r="K28" s="150">
        <f t="shared" si="0"/>
        <v>22</v>
      </c>
      <c r="L28" s="151">
        <f t="shared" si="0"/>
        <v>25</v>
      </c>
    </row>
    <row r="29" spans="1:14" ht="15.75" thickBot="1" x14ac:dyDescent="0.3">
      <c r="A29" s="411" t="s">
        <v>153</v>
      </c>
      <c r="B29" s="412"/>
      <c r="C29" s="155">
        <f t="shared" ref="C29:H29" si="1">SUM(C13:C28)</f>
        <v>1370</v>
      </c>
      <c r="D29" s="155">
        <f t="shared" si="1"/>
        <v>3214</v>
      </c>
      <c r="E29" s="155">
        <f>SUM(E13:E28)</f>
        <v>3006</v>
      </c>
      <c r="F29" s="155">
        <f t="shared" si="1"/>
        <v>2898</v>
      </c>
      <c r="G29" s="155">
        <f>SUM(G13:G28)</f>
        <v>2954</v>
      </c>
      <c r="H29" s="155">
        <f t="shared" si="1"/>
        <v>2463</v>
      </c>
      <c r="I29" s="155">
        <f>SUM(I13:I28)</f>
        <v>3006</v>
      </c>
      <c r="J29" s="155">
        <f>SUM(J13:J28)</f>
        <v>3181</v>
      </c>
      <c r="K29" s="155">
        <f>SUM(K13:K28)</f>
        <v>10336</v>
      </c>
      <c r="L29" s="156">
        <f>SUM(L13:L28)</f>
        <v>11756</v>
      </c>
    </row>
    <row r="30" spans="1:14" x14ac:dyDescent="0.25">
      <c r="A30" s="157"/>
      <c r="B30" s="140"/>
      <c r="C30" s="125"/>
      <c r="D30" s="123"/>
      <c r="E30" s="123"/>
      <c r="F30" s="123"/>
      <c r="G30" s="123"/>
      <c r="H30" s="123"/>
      <c r="I30" s="123"/>
      <c r="J30" s="123"/>
      <c r="K30" s="123"/>
      <c r="L30" s="123"/>
    </row>
    <row r="31" spans="1:14" ht="15.75" customHeight="1" thickBot="1" x14ac:dyDescent="0.3">
      <c r="A31" s="1"/>
      <c r="B31" s="420" t="s">
        <v>154</v>
      </c>
      <c r="C31" s="420"/>
      <c r="D31" s="420"/>
      <c r="E31" s="420"/>
      <c r="F31" s="420"/>
      <c r="G31" s="420"/>
      <c r="H31" s="420"/>
      <c r="I31" s="420"/>
      <c r="J31" s="420"/>
      <c r="K31" s="420"/>
      <c r="L31" s="420"/>
    </row>
    <row r="32" spans="1:14" x14ac:dyDescent="0.25">
      <c r="A32" s="421" t="s">
        <v>62</v>
      </c>
      <c r="B32" s="423" t="s">
        <v>134</v>
      </c>
      <c r="C32" s="425" t="s">
        <v>126</v>
      </c>
      <c r="D32" s="425"/>
      <c r="E32" s="409" t="s">
        <v>127</v>
      </c>
      <c r="F32" s="409"/>
      <c r="G32" s="409" t="s">
        <v>96</v>
      </c>
      <c r="H32" s="409"/>
      <c r="I32" s="409" t="s">
        <v>97</v>
      </c>
      <c r="J32" s="409"/>
      <c r="K32" s="409" t="s">
        <v>135</v>
      </c>
      <c r="L32" s="410"/>
      <c r="M32" s="409" t="s">
        <v>155</v>
      </c>
      <c r="N32" s="410"/>
    </row>
    <row r="33" spans="1:14" ht="15.75" thickBot="1" x14ac:dyDescent="0.3">
      <c r="A33" s="422"/>
      <c r="B33" s="424"/>
      <c r="C33" s="146" t="s">
        <v>136</v>
      </c>
      <c r="D33" s="146" t="s">
        <v>122</v>
      </c>
      <c r="E33" s="146" t="s">
        <v>136</v>
      </c>
      <c r="F33" s="146" t="s">
        <v>122</v>
      </c>
      <c r="G33" s="146" t="s">
        <v>136</v>
      </c>
      <c r="H33" s="146" t="s">
        <v>122</v>
      </c>
      <c r="I33" s="146" t="s">
        <v>136</v>
      </c>
      <c r="J33" s="146" t="s">
        <v>122</v>
      </c>
      <c r="K33" s="146" t="s">
        <v>136</v>
      </c>
      <c r="L33" s="147" t="s">
        <v>122</v>
      </c>
      <c r="M33" s="146" t="s">
        <v>136</v>
      </c>
      <c r="N33" s="147" t="s">
        <v>122</v>
      </c>
    </row>
    <row r="34" spans="1:14" x14ac:dyDescent="0.25">
      <c r="A34" s="148">
        <v>1</v>
      </c>
      <c r="B34" s="149" t="s">
        <v>137</v>
      </c>
      <c r="C34" s="150">
        <v>15</v>
      </c>
      <c r="D34" s="150">
        <v>13</v>
      </c>
      <c r="E34" s="150">
        <v>15</v>
      </c>
      <c r="F34" s="150">
        <v>16</v>
      </c>
      <c r="G34" s="150"/>
      <c r="H34" s="150"/>
      <c r="I34" s="150"/>
      <c r="J34" s="150"/>
      <c r="K34" s="150">
        <f>+C34+E34+G34+I34</f>
        <v>30</v>
      </c>
      <c r="L34" s="151">
        <f>+D34+F34+H34+J34</f>
        <v>29</v>
      </c>
      <c r="M34" s="150">
        <f t="shared" ref="M34:N49" si="2">+K34+K13</f>
        <v>79</v>
      </c>
      <c r="N34" s="151">
        <f t="shared" si="2"/>
        <v>88</v>
      </c>
    </row>
    <row r="35" spans="1:14" x14ac:dyDescent="0.25">
      <c r="A35" s="152">
        <v>2</v>
      </c>
      <c r="B35" s="153" t="s">
        <v>138</v>
      </c>
      <c r="C35" s="150">
        <v>15</v>
      </c>
      <c r="D35" s="150">
        <v>13</v>
      </c>
      <c r="E35" s="150">
        <v>15</v>
      </c>
      <c r="F35" s="150">
        <v>23</v>
      </c>
      <c r="G35" s="150"/>
      <c r="H35" s="150"/>
      <c r="I35" s="150"/>
      <c r="J35" s="150"/>
      <c r="K35" s="150">
        <f t="shared" ref="K35:L49" si="3">+C35+E35+G35+I35</f>
        <v>30</v>
      </c>
      <c r="L35" s="151">
        <f t="shared" si="3"/>
        <v>36</v>
      </c>
      <c r="M35" s="150">
        <f t="shared" si="2"/>
        <v>78</v>
      </c>
      <c r="N35" s="151">
        <f t="shared" si="2"/>
        <v>92</v>
      </c>
    </row>
    <row r="36" spans="1:14" x14ac:dyDescent="0.25">
      <c r="A36" s="152">
        <v>3</v>
      </c>
      <c r="B36" s="153" t="s">
        <v>139</v>
      </c>
      <c r="C36" s="150">
        <v>86</v>
      </c>
      <c r="D36" s="150">
        <v>81</v>
      </c>
      <c r="E36" s="150">
        <v>86</v>
      </c>
      <c r="F36" s="150">
        <v>72</v>
      </c>
      <c r="G36" s="150"/>
      <c r="H36" s="150"/>
      <c r="I36" s="150"/>
      <c r="J36" s="150"/>
      <c r="K36" s="150">
        <f t="shared" si="3"/>
        <v>172</v>
      </c>
      <c r="L36" s="151">
        <f t="shared" si="3"/>
        <v>153</v>
      </c>
      <c r="M36" s="150">
        <f t="shared" si="2"/>
        <v>462</v>
      </c>
      <c r="N36" s="151">
        <f t="shared" si="2"/>
        <v>497</v>
      </c>
    </row>
    <row r="37" spans="1:14" x14ac:dyDescent="0.25">
      <c r="A37" s="152">
        <v>4</v>
      </c>
      <c r="B37" s="153" t="s">
        <v>140</v>
      </c>
      <c r="C37" s="150">
        <v>15</v>
      </c>
      <c r="D37" s="150">
        <v>15</v>
      </c>
      <c r="E37" s="150">
        <v>15</v>
      </c>
      <c r="F37" s="150">
        <v>19</v>
      </c>
      <c r="G37" s="150"/>
      <c r="H37" s="150"/>
      <c r="I37" s="150"/>
      <c r="J37" s="150"/>
      <c r="K37" s="150">
        <f t="shared" si="3"/>
        <v>30</v>
      </c>
      <c r="L37" s="151">
        <f t="shared" si="3"/>
        <v>34</v>
      </c>
      <c r="M37" s="150">
        <f t="shared" si="2"/>
        <v>78</v>
      </c>
      <c r="N37" s="151">
        <f t="shared" si="2"/>
        <v>87</v>
      </c>
    </row>
    <row r="38" spans="1:14" x14ac:dyDescent="0.25">
      <c r="A38" s="152">
        <v>5</v>
      </c>
      <c r="B38" s="153" t="s">
        <v>141</v>
      </c>
      <c r="C38" s="150">
        <v>443</v>
      </c>
      <c r="D38" s="150">
        <v>492</v>
      </c>
      <c r="E38" s="150">
        <v>443</v>
      </c>
      <c r="F38" s="150">
        <v>386</v>
      </c>
      <c r="G38" s="150"/>
      <c r="H38" s="150"/>
      <c r="I38" s="150"/>
      <c r="J38" s="150"/>
      <c r="K38" s="150">
        <f t="shared" si="3"/>
        <v>886</v>
      </c>
      <c r="L38" s="151">
        <f t="shared" si="3"/>
        <v>878</v>
      </c>
      <c r="M38" s="150">
        <f t="shared" si="2"/>
        <v>2408</v>
      </c>
      <c r="N38" s="151">
        <f t="shared" si="2"/>
        <v>2702</v>
      </c>
    </row>
    <row r="39" spans="1:14" x14ac:dyDescent="0.25">
      <c r="A39" s="152">
        <v>6</v>
      </c>
      <c r="B39" s="153" t="s">
        <v>142</v>
      </c>
      <c r="C39" s="150">
        <v>367</v>
      </c>
      <c r="D39" s="150">
        <v>443</v>
      </c>
      <c r="E39" s="150">
        <v>367</v>
      </c>
      <c r="F39" s="150">
        <v>356</v>
      </c>
      <c r="G39" s="150"/>
      <c r="H39" s="150"/>
      <c r="I39" s="150"/>
      <c r="J39" s="150"/>
      <c r="K39" s="150">
        <f t="shared" si="3"/>
        <v>734</v>
      </c>
      <c r="L39" s="151">
        <f t="shared" si="3"/>
        <v>799</v>
      </c>
      <c r="M39" s="150">
        <f t="shared" si="2"/>
        <v>1998</v>
      </c>
      <c r="N39" s="151">
        <f t="shared" si="2"/>
        <v>2289</v>
      </c>
    </row>
    <row r="40" spans="1:14" x14ac:dyDescent="0.25">
      <c r="A40" s="152">
        <v>7</v>
      </c>
      <c r="B40" s="153" t="s">
        <v>143</v>
      </c>
      <c r="C40" s="150">
        <v>138</v>
      </c>
      <c r="D40" s="150">
        <v>147</v>
      </c>
      <c r="E40" s="150">
        <v>138</v>
      </c>
      <c r="F40" s="150">
        <v>124</v>
      </c>
      <c r="G40" s="150"/>
      <c r="H40" s="150"/>
      <c r="I40" s="150"/>
      <c r="J40" s="150"/>
      <c r="K40" s="150">
        <f t="shared" si="3"/>
        <v>276</v>
      </c>
      <c r="L40" s="151">
        <f t="shared" si="3"/>
        <v>271</v>
      </c>
      <c r="M40" s="150">
        <f t="shared" si="2"/>
        <v>754</v>
      </c>
      <c r="N40" s="151">
        <f t="shared" si="2"/>
        <v>837</v>
      </c>
    </row>
    <row r="41" spans="1:14" x14ac:dyDescent="0.25">
      <c r="A41" s="152">
        <v>8</v>
      </c>
      <c r="B41" s="153" t="s">
        <v>144</v>
      </c>
      <c r="C41" s="150">
        <v>170</v>
      </c>
      <c r="D41" s="150">
        <v>181</v>
      </c>
      <c r="E41" s="150">
        <v>170</v>
      </c>
      <c r="F41" s="150">
        <v>136</v>
      </c>
      <c r="G41" s="150"/>
      <c r="H41" s="150"/>
      <c r="I41" s="150"/>
      <c r="J41" s="150"/>
      <c r="K41" s="150">
        <f t="shared" si="3"/>
        <v>340</v>
      </c>
      <c r="L41" s="151">
        <f t="shared" si="3"/>
        <v>317</v>
      </c>
      <c r="M41" s="150">
        <f t="shared" si="2"/>
        <v>923</v>
      </c>
      <c r="N41" s="151">
        <f t="shared" si="2"/>
        <v>881</v>
      </c>
    </row>
    <row r="42" spans="1:14" x14ac:dyDescent="0.25">
      <c r="A42" s="152">
        <v>9</v>
      </c>
      <c r="B42" s="153" t="s">
        <v>145</v>
      </c>
      <c r="C42" s="150">
        <v>1080</v>
      </c>
      <c r="D42" s="150">
        <v>1233</v>
      </c>
      <c r="E42" s="150">
        <v>1080</v>
      </c>
      <c r="F42" s="150">
        <v>909</v>
      </c>
      <c r="G42" s="150"/>
      <c r="H42" s="150"/>
      <c r="I42" s="150"/>
      <c r="J42" s="150"/>
      <c r="K42" s="150">
        <f t="shared" si="3"/>
        <v>2160</v>
      </c>
      <c r="L42" s="151">
        <f t="shared" si="3"/>
        <v>2142</v>
      </c>
      <c r="M42" s="150">
        <f t="shared" si="2"/>
        <v>5889</v>
      </c>
      <c r="N42" s="151">
        <f t="shared" si="2"/>
        <v>6395</v>
      </c>
    </row>
    <row r="43" spans="1:14" x14ac:dyDescent="0.25">
      <c r="A43" s="152">
        <v>10</v>
      </c>
      <c r="B43" s="153" t="s">
        <v>146</v>
      </c>
      <c r="C43" s="150">
        <v>449</v>
      </c>
      <c r="D43" s="150">
        <v>478</v>
      </c>
      <c r="E43" s="150">
        <v>449</v>
      </c>
      <c r="F43" s="150">
        <v>419</v>
      </c>
      <c r="G43" s="150"/>
      <c r="H43" s="150"/>
      <c r="I43" s="150"/>
      <c r="J43" s="150"/>
      <c r="K43" s="150">
        <f t="shared" si="3"/>
        <v>898</v>
      </c>
      <c r="L43" s="151">
        <f t="shared" si="3"/>
        <v>897</v>
      </c>
      <c r="M43" s="150">
        <f t="shared" si="2"/>
        <v>2450</v>
      </c>
      <c r="N43" s="151">
        <f t="shared" si="2"/>
        <v>2587</v>
      </c>
    </row>
    <row r="44" spans="1:14" x14ac:dyDescent="0.25">
      <c r="A44" s="152">
        <v>11</v>
      </c>
      <c r="B44" s="153" t="s">
        <v>147</v>
      </c>
      <c r="C44" s="150">
        <v>47</v>
      </c>
      <c r="D44" s="150">
        <v>53</v>
      </c>
      <c r="E44" s="150">
        <v>47</v>
      </c>
      <c r="F44" s="150">
        <v>42</v>
      </c>
      <c r="G44" s="150"/>
      <c r="H44" s="150"/>
      <c r="I44" s="150"/>
      <c r="J44" s="150"/>
      <c r="K44" s="150">
        <f t="shared" si="3"/>
        <v>94</v>
      </c>
      <c r="L44" s="151">
        <f t="shared" si="3"/>
        <v>95</v>
      </c>
      <c r="M44" s="150">
        <f t="shared" si="2"/>
        <v>253</v>
      </c>
      <c r="N44" s="151">
        <f t="shared" si="2"/>
        <v>285</v>
      </c>
    </row>
    <row r="45" spans="1:14" ht="24" x14ac:dyDescent="0.25">
      <c r="A45" s="152">
        <v>12</v>
      </c>
      <c r="B45" s="153" t="s">
        <v>148</v>
      </c>
      <c r="C45" s="150">
        <v>20</v>
      </c>
      <c r="D45" s="150">
        <v>23</v>
      </c>
      <c r="E45" s="150">
        <v>20</v>
      </c>
      <c r="F45" s="150">
        <v>24</v>
      </c>
      <c r="G45" s="150"/>
      <c r="H45" s="150"/>
      <c r="I45" s="150"/>
      <c r="J45" s="150"/>
      <c r="K45" s="150">
        <f t="shared" si="3"/>
        <v>40</v>
      </c>
      <c r="L45" s="151">
        <f t="shared" si="3"/>
        <v>47</v>
      </c>
      <c r="M45" s="150">
        <f t="shared" si="2"/>
        <v>105</v>
      </c>
      <c r="N45" s="151">
        <f t="shared" si="2"/>
        <v>115</v>
      </c>
    </row>
    <row r="46" spans="1:14" x14ac:dyDescent="0.25">
      <c r="A46" s="152">
        <v>13</v>
      </c>
      <c r="B46" s="154" t="s">
        <v>149</v>
      </c>
      <c r="C46" s="150">
        <v>91</v>
      </c>
      <c r="D46" s="150">
        <v>79</v>
      </c>
      <c r="E46" s="150">
        <v>91</v>
      </c>
      <c r="F46" s="150">
        <v>178</v>
      </c>
      <c r="G46" s="150"/>
      <c r="H46" s="150"/>
      <c r="I46" s="150"/>
      <c r="J46" s="150"/>
      <c r="K46" s="150">
        <f t="shared" si="3"/>
        <v>182</v>
      </c>
      <c r="L46" s="151">
        <f t="shared" si="3"/>
        <v>257</v>
      </c>
      <c r="M46" s="150">
        <f t="shared" si="2"/>
        <v>495</v>
      </c>
      <c r="N46" s="151">
        <f t="shared" si="2"/>
        <v>548</v>
      </c>
    </row>
    <row r="47" spans="1:14" x14ac:dyDescent="0.25">
      <c r="A47" s="152">
        <v>14</v>
      </c>
      <c r="B47" s="154" t="s">
        <v>150</v>
      </c>
      <c r="C47" s="150">
        <v>2</v>
      </c>
      <c r="D47" s="150">
        <v>0</v>
      </c>
      <c r="E47" s="150">
        <v>2</v>
      </c>
      <c r="F47" s="150">
        <v>1</v>
      </c>
      <c r="G47" s="150"/>
      <c r="H47" s="150"/>
      <c r="I47" s="150"/>
      <c r="J47" s="150"/>
      <c r="K47" s="150">
        <f t="shared" si="3"/>
        <v>4</v>
      </c>
      <c r="L47" s="151">
        <f t="shared" si="3"/>
        <v>1</v>
      </c>
      <c r="M47" s="150">
        <f t="shared" si="2"/>
        <v>10</v>
      </c>
      <c r="N47" s="151">
        <f t="shared" si="2"/>
        <v>22</v>
      </c>
    </row>
    <row r="48" spans="1:14" x14ac:dyDescent="0.25">
      <c r="A48" s="152">
        <v>15</v>
      </c>
      <c r="B48" s="154" t="s">
        <v>151</v>
      </c>
      <c r="C48" s="150">
        <v>62</v>
      </c>
      <c r="D48" s="150">
        <v>80</v>
      </c>
      <c r="E48" s="150">
        <v>62</v>
      </c>
      <c r="F48" s="150">
        <v>53</v>
      </c>
      <c r="G48" s="150"/>
      <c r="H48" s="150"/>
      <c r="I48" s="150"/>
      <c r="J48" s="150"/>
      <c r="K48" s="150">
        <f>+C48+E48+G48+I48</f>
        <v>124</v>
      </c>
      <c r="L48" s="151">
        <f>+D48+F48+H48+J48</f>
        <v>133</v>
      </c>
      <c r="M48" s="150">
        <f t="shared" si="2"/>
        <v>332</v>
      </c>
      <c r="N48" s="151">
        <f t="shared" si="2"/>
        <v>395</v>
      </c>
    </row>
    <row r="49" spans="1:14" ht="15.75" thickBot="1" x14ac:dyDescent="0.3">
      <c r="A49" s="152">
        <v>16</v>
      </c>
      <c r="B49" s="154" t="s">
        <v>152</v>
      </c>
      <c r="C49" s="150">
        <v>8</v>
      </c>
      <c r="D49" s="150">
        <v>8</v>
      </c>
      <c r="E49" s="150">
        <v>8</v>
      </c>
      <c r="F49" s="150">
        <v>7</v>
      </c>
      <c r="G49" s="150"/>
      <c r="H49" s="150"/>
      <c r="I49" s="150"/>
      <c r="J49" s="150"/>
      <c r="K49" s="150">
        <f t="shared" si="3"/>
        <v>16</v>
      </c>
      <c r="L49" s="151">
        <f t="shared" si="3"/>
        <v>15</v>
      </c>
      <c r="M49" s="150">
        <f t="shared" si="2"/>
        <v>38</v>
      </c>
      <c r="N49" s="151">
        <f t="shared" si="2"/>
        <v>40</v>
      </c>
    </row>
    <row r="50" spans="1:14" ht="15.75" thickBot="1" x14ac:dyDescent="0.3">
      <c r="A50" s="411" t="s">
        <v>153</v>
      </c>
      <c r="B50" s="412"/>
      <c r="C50" s="155">
        <f t="shared" ref="C50:L50" si="4">SUM(C34:C49)</f>
        <v>3008</v>
      </c>
      <c r="D50" s="155">
        <f t="shared" si="4"/>
        <v>3339</v>
      </c>
      <c r="E50" s="155">
        <f>SUM(E34:E49)</f>
        <v>3008</v>
      </c>
      <c r="F50" s="155">
        <f t="shared" si="4"/>
        <v>2765</v>
      </c>
      <c r="G50" s="155">
        <f>SUM(G34:G49)</f>
        <v>0</v>
      </c>
      <c r="H50" s="155">
        <f t="shared" si="4"/>
        <v>0</v>
      </c>
      <c r="I50" s="155">
        <f>SUM(I34:I49)</f>
        <v>0</v>
      </c>
      <c r="J50" s="155">
        <f t="shared" si="4"/>
        <v>0</v>
      </c>
      <c r="K50" s="155">
        <f t="shared" si="4"/>
        <v>6016</v>
      </c>
      <c r="L50" s="156">
        <f t="shared" si="4"/>
        <v>6104</v>
      </c>
      <c r="M50" s="155">
        <f>SUM(M34:M49)</f>
        <v>16352</v>
      </c>
      <c r="N50" s="156">
        <f>SUM(N34:N49)</f>
        <v>17860</v>
      </c>
    </row>
    <row r="51" spans="1:14" x14ac:dyDescent="0.25">
      <c r="A51" s="158"/>
      <c r="B51" s="158"/>
      <c r="C51" s="125"/>
      <c r="D51" s="123"/>
      <c r="E51" s="123"/>
      <c r="F51" s="123"/>
      <c r="G51" s="123"/>
      <c r="H51" s="123"/>
      <c r="I51" s="123"/>
      <c r="J51" s="123"/>
      <c r="K51" s="123"/>
      <c r="L51" s="123"/>
    </row>
    <row r="52" spans="1:14" ht="15.75" hidden="1" customHeight="1" thickBot="1" x14ac:dyDescent="0.3">
      <c r="A52" s="1"/>
      <c r="B52" s="420" t="s">
        <v>156</v>
      </c>
      <c r="C52" s="420"/>
      <c r="D52" s="420"/>
      <c r="E52" s="420"/>
      <c r="F52" s="420"/>
      <c r="G52" s="420"/>
      <c r="H52" s="420"/>
      <c r="I52" s="420"/>
      <c r="J52" s="420"/>
      <c r="K52" s="420"/>
      <c r="L52" s="420"/>
    </row>
    <row r="53" spans="1:14" hidden="1" x14ac:dyDescent="0.25">
      <c r="A53" s="421" t="s">
        <v>62</v>
      </c>
      <c r="B53" s="423" t="s">
        <v>134</v>
      </c>
      <c r="C53" s="425" t="s">
        <v>98</v>
      </c>
      <c r="D53" s="425"/>
      <c r="E53" s="409" t="s">
        <v>128</v>
      </c>
      <c r="F53" s="409"/>
      <c r="G53" s="409" t="s">
        <v>129</v>
      </c>
      <c r="H53" s="409"/>
      <c r="I53" s="409" t="s">
        <v>130</v>
      </c>
      <c r="J53" s="409"/>
      <c r="K53" s="409" t="s">
        <v>120</v>
      </c>
      <c r="L53" s="410"/>
      <c r="M53" s="409" t="s">
        <v>205</v>
      </c>
      <c r="N53" s="410"/>
    </row>
    <row r="54" spans="1:14" ht="15.75" hidden="1" thickBot="1" x14ac:dyDescent="0.3">
      <c r="A54" s="422"/>
      <c r="B54" s="424"/>
      <c r="C54" s="146" t="s">
        <v>136</v>
      </c>
      <c r="D54" s="146" t="s">
        <v>122</v>
      </c>
      <c r="E54" s="146" t="s">
        <v>136</v>
      </c>
      <c r="F54" s="146" t="s">
        <v>122</v>
      </c>
      <c r="G54" s="146" t="s">
        <v>136</v>
      </c>
      <c r="H54" s="146" t="s">
        <v>122</v>
      </c>
      <c r="I54" s="146" t="s">
        <v>136</v>
      </c>
      <c r="J54" s="146" t="s">
        <v>122</v>
      </c>
      <c r="K54" s="146" t="s">
        <v>136</v>
      </c>
      <c r="L54" s="147" t="s">
        <v>122</v>
      </c>
      <c r="M54" s="146" t="s">
        <v>136</v>
      </c>
      <c r="N54" s="147" t="s">
        <v>122</v>
      </c>
    </row>
    <row r="55" spans="1:14" hidden="1" x14ac:dyDescent="0.25">
      <c r="A55" s="148">
        <v>1</v>
      </c>
      <c r="B55" s="149" t="s">
        <v>137</v>
      </c>
      <c r="C55" s="150"/>
      <c r="D55" s="150"/>
      <c r="E55" s="150"/>
      <c r="F55" s="150"/>
      <c r="G55" s="150"/>
      <c r="H55" s="150"/>
      <c r="I55" s="150"/>
      <c r="J55" s="150"/>
      <c r="K55" s="150">
        <f>+C55+E55+G55+I55</f>
        <v>0</v>
      </c>
      <c r="L55" s="151">
        <f>+D55+F55+H55+J55</f>
        <v>0</v>
      </c>
      <c r="M55" s="150">
        <f t="shared" ref="M55:N70" si="5">+K55+M34</f>
        <v>79</v>
      </c>
      <c r="N55" s="151">
        <f t="shared" si="5"/>
        <v>88</v>
      </c>
    </row>
    <row r="56" spans="1:14" hidden="1" x14ac:dyDescent="0.25">
      <c r="A56" s="152">
        <v>2</v>
      </c>
      <c r="B56" s="153" t="s">
        <v>138</v>
      </c>
      <c r="C56" s="150"/>
      <c r="D56" s="150"/>
      <c r="E56" s="150"/>
      <c r="F56" s="150"/>
      <c r="G56" s="150"/>
      <c r="H56" s="150"/>
      <c r="I56" s="150"/>
      <c r="J56" s="150"/>
      <c r="K56" s="150">
        <f t="shared" ref="K56:L70" si="6">+C56+E56+G56+I56</f>
        <v>0</v>
      </c>
      <c r="L56" s="151">
        <f t="shared" si="6"/>
        <v>0</v>
      </c>
      <c r="M56" s="150">
        <f t="shared" si="5"/>
        <v>78</v>
      </c>
      <c r="N56" s="151">
        <f t="shared" si="5"/>
        <v>92</v>
      </c>
    </row>
    <row r="57" spans="1:14" hidden="1" x14ac:dyDescent="0.25">
      <c r="A57" s="152">
        <v>3</v>
      </c>
      <c r="B57" s="153" t="s">
        <v>139</v>
      </c>
      <c r="C57" s="150"/>
      <c r="D57" s="150"/>
      <c r="E57" s="150"/>
      <c r="F57" s="150"/>
      <c r="G57" s="150"/>
      <c r="H57" s="150"/>
      <c r="I57" s="150"/>
      <c r="J57" s="150"/>
      <c r="K57" s="150">
        <f t="shared" si="6"/>
        <v>0</v>
      </c>
      <c r="L57" s="151">
        <f t="shared" si="6"/>
        <v>0</v>
      </c>
      <c r="M57" s="150">
        <f t="shared" si="5"/>
        <v>462</v>
      </c>
      <c r="N57" s="151">
        <f t="shared" si="5"/>
        <v>497</v>
      </c>
    </row>
    <row r="58" spans="1:14" hidden="1" x14ac:dyDescent="0.25">
      <c r="A58" s="152">
        <v>4</v>
      </c>
      <c r="B58" s="153" t="s">
        <v>140</v>
      </c>
      <c r="C58" s="150"/>
      <c r="D58" s="150"/>
      <c r="E58" s="150"/>
      <c r="F58" s="150"/>
      <c r="G58" s="150"/>
      <c r="H58" s="150"/>
      <c r="I58" s="150"/>
      <c r="J58" s="150"/>
      <c r="K58" s="150">
        <f t="shared" si="6"/>
        <v>0</v>
      </c>
      <c r="L58" s="151">
        <f t="shared" si="6"/>
        <v>0</v>
      </c>
      <c r="M58" s="150">
        <f t="shared" si="5"/>
        <v>78</v>
      </c>
      <c r="N58" s="151">
        <f t="shared" si="5"/>
        <v>87</v>
      </c>
    </row>
    <row r="59" spans="1:14" hidden="1" x14ac:dyDescent="0.25">
      <c r="A59" s="152">
        <v>5</v>
      </c>
      <c r="B59" s="153" t="s">
        <v>141</v>
      </c>
      <c r="C59" s="150"/>
      <c r="D59" s="150"/>
      <c r="E59" s="150"/>
      <c r="F59" s="150"/>
      <c r="G59" s="150"/>
      <c r="H59" s="150"/>
      <c r="I59" s="150"/>
      <c r="J59" s="150"/>
      <c r="K59" s="150">
        <f t="shared" si="6"/>
        <v>0</v>
      </c>
      <c r="L59" s="151">
        <f t="shared" si="6"/>
        <v>0</v>
      </c>
      <c r="M59" s="150">
        <f t="shared" si="5"/>
        <v>2408</v>
      </c>
      <c r="N59" s="151">
        <f t="shared" si="5"/>
        <v>2702</v>
      </c>
    </row>
    <row r="60" spans="1:14" hidden="1" x14ac:dyDescent="0.25">
      <c r="A60" s="152">
        <v>6</v>
      </c>
      <c r="B60" s="153" t="s">
        <v>142</v>
      </c>
      <c r="C60" s="150"/>
      <c r="D60" s="150"/>
      <c r="E60" s="150"/>
      <c r="F60" s="150"/>
      <c r="G60" s="150"/>
      <c r="H60" s="150"/>
      <c r="I60" s="150"/>
      <c r="J60" s="150"/>
      <c r="K60" s="150">
        <f t="shared" si="6"/>
        <v>0</v>
      </c>
      <c r="L60" s="151">
        <f t="shared" si="6"/>
        <v>0</v>
      </c>
      <c r="M60" s="150">
        <f t="shared" si="5"/>
        <v>1998</v>
      </c>
      <c r="N60" s="151">
        <f t="shared" si="5"/>
        <v>2289</v>
      </c>
    </row>
    <row r="61" spans="1:14" hidden="1" x14ac:dyDescent="0.25">
      <c r="A61" s="152">
        <v>7</v>
      </c>
      <c r="B61" s="153" t="s">
        <v>143</v>
      </c>
      <c r="C61" s="150"/>
      <c r="D61" s="150"/>
      <c r="E61" s="150"/>
      <c r="F61" s="150"/>
      <c r="G61" s="150"/>
      <c r="H61" s="150"/>
      <c r="I61" s="150"/>
      <c r="J61" s="150"/>
      <c r="K61" s="150">
        <f t="shared" si="6"/>
        <v>0</v>
      </c>
      <c r="L61" s="151">
        <f t="shared" si="6"/>
        <v>0</v>
      </c>
      <c r="M61" s="150">
        <f t="shared" si="5"/>
        <v>754</v>
      </c>
      <c r="N61" s="151">
        <f t="shared" si="5"/>
        <v>837</v>
      </c>
    </row>
    <row r="62" spans="1:14" hidden="1" x14ac:dyDescent="0.25">
      <c r="A62" s="152">
        <v>8</v>
      </c>
      <c r="B62" s="153" t="s">
        <v>144</v>
      </c>
      <c r="C62" s="150"/>
      <c r="D62" s="150"/>
      <c r="E62" s="150"/>
      <c r="F62" s="150"/>
      <c r="G62" s="150"/>
      <c r="H62" s="150"/>
      <c r="I62" s="150"/>
      <c r="J62" s="150"/>
      <c r="K62" s="150">
        <f t="shared" si="6"/>
        <v>0</v>
      </c>
      <c r="L62" s="151">
        <f t="shared" si="6"/>
        <v>0</v>
      </c>
      <c r="M62" s="150">
        <f t="shared" si="5"/>
        <v>923</v>
      </c>
      <c r="N62" s="151">
        <f t="shared" si="5"/>
        <v>881</v>
      </c>
    </row>
    <row r="63" spans="1:14" hidden="1" x14ac:dyDescent="0.25">
      <c r="A63" s="152">
        <v>9</v>
      </c>
      <c r="B63" s="153" t="s">
        <v>145</v>
      </c>
      <c r="C63" s="150"/>
      <c r="D63" s="150"/>
      <c r="E63" s="150"/>
      <c r="F63" s="150"/>
      <c r="G63" s="150"/>
      <c r="H63" s="150"/>
      <c r="I63" s="150"/>
      <c r="J63" s="150"/>
      <c r="K63" s="150">
        <f t="shared" si="6"/>
        <v>0</v>
      </c>
      <c r="L63" s="151">
        <f t="shared" si="6"/>
        <v>0</v>
      </c>
      <c r="M63" s="150">
        <f t="shared" si="5"/>
        <v>5889</v>
      </c>
      <c r="N63" s="151">
        <f t="shared" si="5"/>
        <v>6395</v>
      </c>
    </row>
    <row r="64" spans="1:14" hidden="1" x14ac:dyDescent="0.25">
      <c r="A64" s="152">
        <v>10</v>
      </c>
      <c r="B64" s="153" t="s">
        <v>146</v>
      </c>
      <c r="C64" s="150"/>
      <c r="D64" s="150"/>
      <c r="E64" s="150"/>
      <c r="F64" s="150"/>
      <c r="G64" s="150"/>
      <c r="H64" s="150"/>
      <c r="I64" s="150"/>
      <c r="J64" s="150"/>
      <c r="K64" s="150">
        <f t="shared" si="6"/>
        <v>0</v>
      </c>
      <c r="L64" s="151">
        <f t="shared" si="6"/>
        <v>0</v>
      </c>
      <c r="M64" s="150">
        <f t="shared" si="5"/>
        <v>2450</v>
      </c>
      <c r="N64" s="151">
        <f t="shared" si="5"/>
        <v>2587</v>
      </c>
    </row>
    <row r="65" spans="1:14" hidden="1" x14ac:dyDescent="0.25">
      <c r="A65" s="152">
        <v>11</v>
      </c>
      <c r="B65" s="153" t="s">
        <v>147</v>
      </c>
      <c r="C65" s="150"/>
      <c r="D65" s="150"/>
      <c r="E65" s="150"/>
      <c r="F65" s="150"/>
      <c r="G65" s="150"/>
      <c r="H65" s="150"/>
      <c r="I65" s="150"/>
      <c r="J65" s="150"/>
      <c r="K65" s="150">
        <f t="shared" si="6"/>
        <v>0</v>
      </c>
      <c r="L65" s="151">
        <f t="shared" si="6"/>
        <v>0</v>
      </c>
      <c r="M65" s="150">
        <f t="shared" si="5"/>
        <v>253</v>
      </c>
      <c r="N65" s="151">
        <f t="shared" si="5"/>
        <v>285</v>
      </c>
    </row>
    <row r="66" spans="1:14" ht="24" hidden="1" x14ac:dyDescent="0.25">
      <c r="A66" s="152">
        <v>12</v>
      </c>
      <c r="B66" s="153" t="s">
        <v>148</v>
      </c>
      <c r="C66" s="150"/>
      <c r="D66" s="150"/>
      <c r="E66" s="150"/>
      <c r="F66" s="150"/>
      <c r="G66" s="150"/>
      <c r="H66" s="150"/>
      <c r="I66" s="150"/>
      <c r="J66" s="150"/>
      <c r="K66" s="150">
        <f t="shared" si="6"/>
        <v>0</v>
      </c>
      <c r="L66" s="151">
        <f t="shared" si="6"/>
        <v>0</v>
      </c>
      <c r="M66" s="150">
        <f t="shared" si="5"/>
        <v>105</v>
      </c>
      <c r="N66" s="151">
        <f t="shared" si="5"/>
        <v>115</v>
      </c>
    </row>
    <row r="67" spans="1:14" hidden="1" x14ac:dyDescent="0.25">
      <c r="A67" s="152">
        <v>13</v>
      </c>
      <c r="B67" s="154" t="s">
        <v>149</v>
      </c>
      <c r="C67" s="150"/>
      <c r="D67" s="150"/>
      <c r="E67" s="150"/>
      <c r="F67" s="150"/>
      <c r="G67" s="150"/>
      <c r="H67" s="150"/>
      <c r="I67" s="150"/>
      <c r="J67" s="150"/>
      <c r="K67" s="150">
        <f t="shared" si="6"/>
        <v>0</v>
      </c>
      <c r="L67" s="151">
        <f t="shared" si="6"/>
        <v>0</v>
      </c>
      <c r="M67" s="150">
        <f t="shared" si="5"/>
        <v>495</v>
      </c>
      <c r="N67" s="151">
        <f t="shared" si="5"/>
        <v>548</v>
      </c>
    </row>
    <row r="68" spans="1:14" hidden="1" x14ac:dyDescent="0.25">
      <c r="A68" s="152">
        <v>14</v>
      </c>
      <c r="B68" s="154" t="s">
        <v>150</v>
      </c>
      <c r="C68" s="150"/>
      <c r="D68" s="150"/>
      <c r="E68" s="150"/>
      <c r="F68" s="150"/>
      <c r="G68" s="150"/>
      <c r="H68" s="150"/>
      <c r="I68" s="150"/>
      <c r="J68" s="150"/>
      <c r="K68" s="150">
        <f t="shared" si="6"/>
        <v>0</v>
      </c>
      <c r="L68" s="151">
        <f t="shared" si="6"/>
        <v>0</v>
      </c>
      <c r="M68" s="150">
        <f t="shared" si="5"/>
        <v>10</v>
      </c>
      <c r="N68" s="151">
        <f t="shared" si="5"/>
        <v>22</v>
      </c>
    </row>
    <row r="69" spans="1:14" hidden="1" x14ac:dyDescent="0.25">
      <c r="A69" s="152">
        <v>15</v>
      </c>
      <c r="B69" s="154" t="s">
        <v>151</v>
      </c>
      <c r="C69" s="150"/>
      <c r="D69" s="150"/>
      <c r="E69" s="150"/>
      <c r="F69" s="150"/>
      <c r="G69" s="150"/>
      <c r="H69" s="150"/>
      <c r="I69" s="150"/>
      <c r="J69" s="150"/>
      <c r="K69" s="150">
        <f>+C69+E69+G69+I69</f>
        <v>0</v>
      </c>
      <c r="L69" s="151">
        <f>+D69+F69+H69+J69</f>
        <v>0</v>
      </c>
      <c r="M69" s="150">
        <f t="shared" si="5"/>
        <v>332</v>
      </c>
      <c r="N69" s="151">
        <f t="shared" si="5"/>
        <v>395</v>
      </c>
    </row>
    <row r="70" spans="1:14" hidden="1" x14ac:dyDescent="0.25">
      <c r="A70" s="152">
        <v>16</v>
      </c>
      <c r="B70" s="154" t="s">
        <v>152</v>
      </c>
      <c r="C70" s="150"/>
      <c r="D70" s="150"/>
      <c r="E70" s="150"/>
      <c r="F70" s="150"/>
      <c r="G70" s="150"/>
      <c r="H70" s="150"/>
      <c r="I70" s="150"/>
      <c r="J70" s="150"/>
      <c r="K70" s="150">
        <f t="shared" si="6"/>
        <v>0</v>
      </c>
      <c r="L70" s="151">
        <f t="shared" si="6"/>
        <v>0</v>
      </c>
      <c r="M70" s="150">
        <f t="shared" si="5"/>
        <v>38</v>
      </c>
      <c r="N70" s="151">
        <f t="shared" si="5"/>
        <v>40</v>
      </c>
    </row>
    <row r="71" spans="1:14" ht="15.75" hidden="1" thickBot="1" x14ac:dyDescent="0.3">
      <c r="A71" s="411" t="s">
        <v>157</v>
      </c>
      <c r="B71" s="412"/>
      <c r="C71" s="155">
        <f t="shared" ref="C71:N71" si="7">SUM(C55:C70)</f>
        <v>0</v>
      </c>
      <c r="D71" s="155">
        <f t="shared" si="7"/>
        <v>0</v>
      </c>
      <c r="E71" s="155">
        <f>SUM(E55:E70)</f>
        <v>0</v>
      </c>
      <c r="F71" s="155">
        <f t="shared" si="7"/>
        <v>0</v>
      </c>
      <c r="G71" s="155">
        <f>SUM(G55:G70)</f>
        <v>0</v>
      </c>
      <c r="H71" s="155">
        <f t="shared" si="7"/>
        <v>0</v>
      </c>
      <c r="I71" s="155">
        <f t="shared" si="7"/>
        <v>0</v>
      </c>
      <c r="J71" s="155">
        <f t="shared" si="7"/>
        <v>0</v>
      </c>
      <c r="K71" s="155">
        <f t="shared" si="7"/>
        <v>0</v>
      </c>
      <c r="L71" s="156">
        <f t="shared" si="7"/>
        <v>0</v>
      </c>
      <c r="M71" s="155">
        <f t="shared" si="7"/>
        <v>16352</v>
      </c>
      <c r="N71" s="156">
        <f t="shared" si="7"/>
        <v>17860</v>
      </c>
    </row>
    <row r="72" spans="1:14" hidden="1" x14ac:dyDescent="0.25">
      <c r="A72" s="158"/>
      <c r="B72" s="158"/>
      <c r="C72" s="159"/>
      <c r="D72" s="159"/>
      <c r="E72" s="159"/>
      <c r="F72" s="159"/>
      <c r="G72" s="159"/>
      <c r="H72" s="159"/>
      <c r="I72" s="159"/>
      <c r="J72" s="159"/>
      <c r="K72" s="159"/>
      <c r="L72" s="159"/>
    </row>
    <row r="73" spans="1:14" hidden="1" x14ac:dyDescent="0.25">
      <c r="A73" s="158"/>
      <c r="B73" s="158"/>
      <c r="C73" s="125"/>
      <c r="D73" s="123"/>
      <c r="E73" s="123"/>
      <c r="F73" s="123"/>
      <c r="G73" s="123"/>
      <c r="H73" s="123"/>
      <c r="I73" s="123"/>
      <c r="J73" s="123"/>
      <c r="K73" s="123"/>
      <c r="L73" s="123"/>
    </row>
    <row r="74" spans="1:14" hidden="1" x14ac:dyDescent="0.25">
      <c r="A74" s="158"/>
      <c r="B74" s="158"/>
      <c r="C74" s="125"/>
      <c r="D74" s="123"/>
      <c r="E74" s="123"/>
      <c r="F74" s="123"/>
      <c r="G74" s="123"/>
      <c r="H74" s="123"/>
      <c r="I74" s="123"/>
      <c r="J74" s="123"/>
      <c r="K74" s="123"/>
      <c r="L74" s="123"/>
    </row>
    <row r="75" spans="1:14" hidden="1" x14ac:dyDescent="0.25">
      <c r="A75" s="158"/>
      <c r="B75" s="158"/>
      <c r="C75" s="125"/>
      <c r="D75" s="123"/>
      <c r="E75" s="123"/>
      <c r="F75" s="123"/>
      <c r="G75" s="123"/>
      <c r="H75" s="123"/>
      <c r="I75" s="123"/>
      <c r="J75" s="123"/>
      <c r="K75" s="123"/>
      <c r="L75" s="123"/>
    </row>
    <row r="76" spans="1:14" hidden="1" x14ac:dyDescent="0.25">
      <c r="A76" s="158"/>
      <c r="B76" s="158"/>
      <c r="C76" s="125"/>
      <c r="D76" s="123"/>
      <c r="E76" s="123"/>
      <c r="F76" s="123"/>
      <c r="G76" s="123"/>
      <c r="H76" s="123"/>
      <c r="I76" s="123"/>
      <c r="J76" s="123"/>
      <c r="K76" s="123"/>
      <c r="L76" s="123"/>
    </row>
    <row r="77" spans="1:14" hidden="1" x14ac:dyDescent="0.25">
      <c r="A77" s="158"/>
      <c r="B77" s="158"/>
      <c r="C77" s="125"/>
      <c r="D77" s="123"/>
      <c r="E77" s="123"/>
      <c r="F77" s="123"/>
      <c r="G77" s="123"/>
      <c r="H77" s="123"/>
      <c r="I77" s="123"/>
      <c r="J77" s="123"/>
      <c r="K77" s="123"/>
      <c r="L77" s="123"/>
    </row>
    <row r="78" spans="1:14" x14ac:dyDescent="0.25">
      <c r="A78" s="158"/>
      <c r="B78" s="158"/>
      <c r="C78" s="125"/>
      <c r="D78" s="123"/>
      <c r="E78" s="123"/>
      <c r="F78" s="123"/>
      <c r="G78" s="123"/>
      <c r="H78" s="123"/>
      <c r="I78" s="123"/>
      <c r="J78" s="123"/>
      <c r="K78" s="123"/>
      <c r="L78" s="123"/>
    </row>
    <row r="79" spans="1:14" x14ac:dyDescent="0.25">
      <c r="A79" s="158"/>
      <c r="B79" s="158"/>
      <c r="C79" s="125"/>
      <c r="D79" s="123"/>
      <c r="E79" s="123"/>
      <c r="F79" s="123"/>
      <c r="G79" s="123"/>
      <c r="H79" s="123"/>
      <c r="I79" s="123"/>
      <c r="J79" s="123"/>
      <c r="K79" s="123"/>
      <c r="L79" s="123"/>
    </row>
    <row r="80" spans="1:14" x14ac:dyDescent="0.25">
      <c r="A80" s="158"/>
      <c r="B80" s="158"/>
      <c r="C80" s="125"/>
      <c r="D80" s="123"/>
      <c r="E80" s="123"/>
      <c r="F80" s="123"/>
      <c r="G80" s="123"/>
      <c r="H80" s="123"/>
      <c r="I80" s="123"/>
      <c r="J80" s="123"/>
      <c r="K80" s="123"/>
      <c r="L80" s="123"/>
    </row>
    <row r="81" spans="1:12" x14ac:dyDescent="0.25">
      <c r="A81" s="158"/>
      <c r="B81" s="158"/>
      <c r="C81" s="125"/>
      <c r="D81" s="123"/>
      <c r="E81" s="123"/>
      <c r="F81" s="123"/>
      <c r="G81" s="123"/>
      <c r="H81" s="123"/>
      <c r="I81" s="123"/>
      <c r="J81" s="123"/>
      <c r="K81" s="123"/>
      <c r="L81" s="123"/>
    </row>
    <row r="82" spans="1:12" x14ac:dyDescent="0.25">
      <c r="A82" s="158"/>
      <c r="B82" s="158"/>
      <c r="C82" s="125"/>
      <c r="D82" s="123"/>
      <c r="E82" s="123"/>
      <c r="F82" s="123"/>
      <c r="G82" s="123"/>
      <c r="H82" s="123"/>
      <c r="I82" s="123"/>
      <c r="J82" s="123"/>
      <c r="K82" s="123"/>
      <c r="L82" s="123"/>
    </row>
    <row r="83" spans="1:12" x14ac:dyDescent="0.25">
      <c r="A83" s="158"/>
      <c r="B83" s="158"/>
      <c r="C83" s="125"/>
      <c r="D83" s="123"/>
      <c r="E83" s="123"/>
      <c r="F83" s="123"/>
      <c r="G83" s="123"/>
      <c r="H83" s="123"/>
      <c r="I83" s="123"/>
      <c r="J83" s="123"/>
      <c r="K83" s="123"/>
      <c r="L83" s="123"/>
    </row>
    <row r="84" spans="1:12" x14ac:dyDescent="0.25">
      <c r="A84" s="158"/>
      <c r="B84" s="158"/>
      <c r="C84" s="125"/>
      <c r="D84" s="123"/>
      <c r="E84" s="123"/>
      <c r="F84" s="123"/>
      <c r="G84" s="123"/>
      <c r="H84" s="123"/>
      <c r="I84" s="123"/>
      <c r="J84" s="123"/>
      <c r="K84" s="123"/>
      <c r="L84" s="123"/>
    </row>
    <row r="85" spans="1:12" x14ac:dyDescent="0.25">
      <c r="A85" s="158"/>
      <c r="B85" s="158"/>
      <c r="C85" s="125"/>
      <c r="D85" s="123"/>
      <c r="E85" s="123"/>
      <c r="F85" s="123"/>
      <c r="G85" s="123"/>
      <c r="H85" s="123"/>
      <c r="I85" s="123"/>
      <c r="J85" s="123"/>
      <c r="K85" s="123"/>
      <c r="L85" s="123"/>
    </row>
    <row r="86" spans="1:12" x14ac:dyDescent="0.25">
      <c r="A86" s="158"/>
      <c r="B86" s="158"/>
      <c r="C86" s="125"/>
      <c r="D86" s="123"/>
      <c r="E86" s="123"/>
      <c r="F86" s="123"/>
      <c r="G86" s="123"/>
      <c r="H86" s="123"/>
      <c r="I86" s="123"/>
      <c r="J86" s="123"/>
      <c r="K86" s="123"/>
      <c r="L86" s="123"/>
    </row>
    <row r="87" spans="1:12" x14ac:dyDescent="0.25">
      <c r="A87" s="158"/>
      <c r="B87" s="158"/>
      <c r="C87" s="125"/>
      <c r="D87" s="123"/>
      <c r="E87" s="123"/>
      <c r="F87" s="123"/>
      <c r="G87" s="123"/>
      <c r="H87" s="123"/>
      <c r="I87" s="123"/>
      <c r="J87" s="123"/>
      <c r="K87" s="123"/>
      <c r="L87" s="123"/>
    </row>
    <row r="88" spans="1:12" x14ac:dyDescent="0.25">
      <c r="A88" s="158"/>
      <c r="B88" s="158"/>
      <c r="C88" s="125"/>
      <c r="D88" s="123"/>
      <c r="E88" s="123"/>
      <c r="F88" s="123"/>
      <c r="G88" s="123"/>
      <c r="H88" s="123"/>
      <c r="I88" s="123"/>
      <c r="J88" s="123"/>
      <c r="K88" s="123"/>
      <c r="L88" s="123"/>
    </row>
    <row r="89" spans="1:12" x14ac:dyDescent="0.25">
      <c r="A89" s="158"/>
      <c r="B89" s="158"/>
      <c r="C89" s="125"/>
      <c r="D89" s="123"/>
      <c r="E89" s="123"/>
      <c r="F89" s="123"/>
      <c r="G89" s="123"/>
      <c r="H89" s="123"/>
      <c r="I89" s="123"/>
      <c r="J89" s="123"/>
      <c r="K89" s="123"/>
      <c r="L89" s="123"/>
    </row>
    <row r="90" spans="1:12" x14ac:dyDescent="0.25">
      <c r="A90" s="158"/>
      <c r="B90" s="158"/>
      <c r="C90" s="125"/>
      <c r="D90" s="123"/>
      <c r="E90" s="123"/>
      <c r="F90" s="123"/>
      <c r="G90" s="123"/>
      <c r="H90" s="123"/>
      <c r="I90" s="123"/>
      <c r="J90" s="123"/>
      <c r="K90" s="123"/>
      <c r="L90" s="123"/>
    </row>
    <row r="91" spans="1:12" x14ac:dyDescent="0.25">
      <c r="A91" s="158"/>
      <c r="B91" s="158"/>
      <c r="C91" s="125"/>
      <c r="D91" s="123"/>
      <c r="E91" s="123"/>
      <c r="F91" s="123"/>
      <c r="G91" s="123"/>
      <c r="H91" s="123"/>
      <c r="I91" s="123"/>
      <c r="J91" s="123"/>
      <c r="K91" s="123"/>
      <c r="L91" s="123"/>
    </row>
    <row r="92" spans="1:12" x14ac:dyDescent="0.25">
      <c r="A92" s="158"/>
      <c r="B92" s="158"/>
      <c r="C92" s="125"/>
      <c r="D92" s="123"/>
      <c r="E92" s="123"/>
      <c r="F92" s="123"/>
      <c r="G92" s="123"/>
      <c r="H92" s="123"/>
      <c r="I92" s="123"/>
      <c r="J92" s="123"/>
      <c r="K92" s="123"/>
      <c r="L92" s="123"/>
    </row>
    <row r="93" spans="1:12" x14ac:dyDescent="0.25">
      <c r="A93" s="158"/>
      <c r="B93" s="158"/>
      <c r="C93" s="125"/>
      <c r="D93" s="123"/>
      <c r="E93" s="123"/>
      <c r="F93" s="123"/>
      <c r="G93" s="123"/>
      <c r="H93" s="123"/>
      <c r="I93" s="123"/>
      <c r="J93" s="123"/>
      <c r="K93" s="123"/>
      <c r="L93" s="123"/>
    </row>
    <row r="94" spans="1:12" hidden="1" x14ac:dyDescent="0.25">
      <c r="A94" s="267"/>
      <c r="B94" s="267" t="s">
        <v>177</v>
      </c>
      <c r="C94" s="268"/>
      <c r="D94" s="269"/>
      <c r="E94" s="123"/>
      <c r="F94" s="123"/>
      <c r="G94" s="123"/>
      <c r="H94" s="123"/>
      <c r="I94" s="123"/>
      <c r="J94" s="123"/>
      <c r="K94" s="123"/>
      <c r="L94" s="123"/>
    </row>
    <row r="95" spans="1:12" hidden="1" x14ac:dyDescent="0.25">
      <c r="A95" s="413" t="s">
        <v>62</v>
      </c>
      <c r="B95" s="414" t="s">
        <v>134</v>
      </c>
      <c r="C95" s="416" t="s">
        <v>120</v>
      </c>
      <c r="D95" s="417"/>
      <c r="E95" s="123"/>
      <c r="F95" s="123"/>
      <c r="G95" s="123"/>
      <c r="H95" s="123"/>
      <c r="I95" s="123"/>
      <c r="J95" s="123"/>
      <c r="K95" s="123"/>
      <c r="L95" s="123"/>
    </row>
    <row r="96" spans="1:12" ht="15.75" hidden="1" thickBot="1" x14ac:dyDescent="0.3">
      <c r="A96" s="413"/>
      <c r="B96" s="415"/>
      <c r="C96" s="270" t="s">
        <v>136</v>
      </c>
      <c r="D96" s="271" t="s">
        <v>122</v>
      </c>
      <c r="E96" s="123"/>
      <c r="F96" s="123"/>
      <c r="G96" s="123"/>
      <c r="H96" s="123"/>
      <c r="I96" s="123"/>
      <c r="J96" s="123"/>
      <c r="K96" s="123"/>
      <c r="L96" s="123"/>
    </row>
    <row r="97" spans="1:12" hidden="1" x14ac:dyDescent="0.25">
      <c r="A97" s="272">
        <v>1</v>
      </c>
      <c r="B97" s="273" t="s">
        <v>137</v>
      </c>
      <c r="C97" s="274">
        <f t="shared" ref="C97:D110" si="8">+K13+K34+K55</f>
        <v>79</v>
      </c>
      <c r="D97" s="275">
        <f t="shared" si="8"/>
        <v>88</v>
      </c>
      <c r="E97" s="160"/>
      <c r="F97" s="123"/>
      <c r="G97" s="123"/>
      <c r="H97" s="123"/>
      <c r="I97" s="123"/>
      <c r="J97" s="123"/>
      <c r="K97" s="123"/>
      <c r="L97" s="123"/>
    </row>
    <row r="98" spans="1:12" hidden="1" x14ac:dyDescent="0.25">
      <c r="A98" s="276">
        <v>2</v>
      </c>
      <c r="B98" s="277" t="s">
        <v>138</v>
      </c>
      <c r="C98" s="274">
        <f t="shared" si="8"/>
        <v>78</v>
      </c>
      <c r="D98" s="275">
        <f t="shared" si="8"/>
        <v>92</v>
      </c>
      <c r="E98" s="160"/>
      <c r="F98" s="123"/>
      <c r="G98" s="123"/>
      <c r="H98" s="123"/>
      <c r="I98" s="123"/>
      <c r="J98" s="123"/>
      <c r="K98" s="123"/>
      <c r="L98" s="123"/>
    </row>
    <row r="99" spans="1:12" hidden="1" x14ac:dyDescent="0.25">
      <c r="A99" s="276">
        <v>3</v>
      </c>
      <c r="B99" s="277" t="s">
        <v>139</v>
      </c>
      <c r="C99" s="274">
        <f t="shared" si="8"/>
        <v>462</v>
      </c>
      <c r="D99" s="275">
        <f t="shared" si="8"/>
        <v>497</v>
      </c>
      <c r="E99" s="160"/>
      <c r="F99" s="123"/>
      <c r="G99" s="123"/>
      <c r="H99" s="123"/>
      <c r="I99" s="123"/>
      <c r="J99" s="123"/>
      <c r="K99" s="123"/>
      <c r="L99" s="123"/>
    </row>
    <row r="100" spans="1:12" hidden="1" x14ac:dyDescent="0.25">
      <c r="A100" s="276">
        <v>4</v>
      </c>
      <c r="B100" s="277" t="s">
        <v>140</v>
      </c>
      <c r="C100" s="274">
        <f t="shared" si="8"/>
        <v>78</v>
      </c>
      <c r="D100" s="275">
        <f t="shared" si="8"/>
        <v>87</v>
      </c>
      <c r="E100" s="160"/>
      <c r="F100" s="123"/>
      <c r="G100" s="123"/>
      <c r="H100" s="123"/>
      <c r="I100" s="123"/>
      <c r="J100" s="123"/>
      <c r="K100" s="123"/>
      <c r="L100" s="123"/>
    </row>
    <row r="101" spans="1:12" hidden="1" x14ac:dyDescent="0.25">
      <c r="A101" s="276">
        <v>5</v>
      </c>
      <c r="B101" s="277" t="s">
        <v>141</v>
      </c>
      <c r="C101" s="274">
        <f t="shared" si="8"/>
        <v>2408</v>
      </c>
      <c r="D101" s="275">
        <f t="shared" si="8"/>
        <v>2702</v>
      </c>
      <c r="E101" s="160"/>
      <c r="F101" s="123"/>
      <c r="G101" s="123"/>
      <c r="H101" s="123"/>
      <c r="I101" s="123"/>
      <c r="J101" s="123"/>
      <c r="K101" s="123"/>
      <c r="L101" s="123"/>
    </row>
    <row r="102" spans="1:12" hidden="1" x14ac:dyDescent="0.25">
      <c r="A102" s="276">
        <v>6</v>
      </c>
      <c r="B102" s="277" t="s">
        <v>142</v>
      </c>
      <c r="C102" s="274">
        <f t="shared" si="8"/>
        <v>1998</v>
      </c>
      <c r="D102" s="275">
        <f t="shared" si="8"/>
        <v>2289</v>
      </c>
      <c r="E102" s="160"/>
      <c r="F102" s="123"/>
      <c r="G102" s="123"/>
      <c r="H102" s="123"/>
      <c r="I102" s="123"/>
      <c r="J102" s="123"/>
      <c r="K102" s="123"/>
      <c r="L102" s="123"/>
    </row>
    <row r="103" spans="1:12" hidden="1" x14ac:dyDescent="0.25">
      <c r="A103" s="276">
        <v>7</v>
      </c>
      <c r="B103" s="277" t="s">
        <v>143</v>
      </c>
      <c r="C103" s="274">
        <f t="shared" si="8"/>
        <v>754</v>
      </c>
      <c r="D103" s="275">
        <f t="shared" si="8"/>
        <v>837</v>
      </c>
      <c r="E103" s="160"/>
      <c r="F103" s="123"/>
      <c r="G103" s="123"/>
      <c r="H103" s="123"/>
      <c r="I103" s="123"/>
      <c r="J103" s="123"/>
      <c r="K103" s="123"/>
      <c r="L103" s="123"/>
    </row>
    <row r="104" spans="1:12" hidden="1" x14ac:dyDescent="0.25">
      <c r="A104" s="276">
        <v>8</v>
      </c>
      <c r="B104" s="277" t="s">
        <v>144</v>
      </c>
      <c r="C104" s="274">
        <f t="shared" si="8"/>
        <v>923</v>
      </c>
      <c r="D104" s="275">
        <f t="shared" si="8"/>
        <v>881</v>
      </c>
      <c r="E104" s="160"/>
      <c r="F104" s="123"/>
      <c r="G104" s="123"/>
      <c r="H104" s="123"/>
      <c r="I104" s="123"/>
      <c r="J104" s="123"/>
      <c r="K104" s="123"/>
      <c r="L104" s="123"/>
    </row>
    <row r="105" spans="1:12" hidden="1" x14ac:dyDescent="0.25">
      <c r="A105" s="276">
        <v>9</v>
      </c>
      <c r="B105" s="277" t="s">
        <v>145</v>
      </c>
      <c r="C105" s="274">
        <f t="shared" si="8"/>
        <v>5889</v>
      </c>
      <c r="D105" s="275">
        <f t="shared" si="8"/>
        <v>6395</v>
      </c>
      <c r="E105" s="160"/>
      <c r="F105" s="123"/>
      <c r="G105" s="123"/>
      <c r="H105" s="123"/>
      <c r="I105" s="123"/>
      <c r="J105" s="123"/>
      <c r="K105" s="123"/>
      <c r="L105" s="123"/>
    </row>
    <row r="106" spans="1:12" hidden="1" x14ac:dyDescent="0.25">
      <c r="A106" s="276">
        <v>10</v>
      </c>
      <c r="B106" s="277" t="s">
        <v>146</v>
      </c>
      <c r="C106" s="274">
        <f t="shared" si="8"/>
        <v>2450</v>
      </c>
      <c r="D106" s="275">
        <f t="shared" si="8"/>
        <v>2587</v>
      </c>
      <c r="E106" s="160"/>
      <c r="F106" s="123"/>
      <c r="G106" s="123"/>
      <c r="H106" s="123"/>
      <c r="I106" s="123"/>
      <c r="J106" s="123"/>
      <c r="K106" s="123"/>
      <c r="L106" s="123"/>
    </row>
    <row r="107" spans="1:12" hidden="1" x14ac:dyDescent="0.25">
      <c r="A107" s="276">
        <v>11</v>
      </c>
      <c r="B107" s="277" t="s">
        <v>147</v>
      </c>
      <c r="C107" s="274">
        <f t="shared" si="8"/>
        <v>253</v>
      </c>
      <c r="D107" s="275">
        <f t="shared" si="8"/>
        <v>285</v>
      </c>
      <c r="E107" s="160"/>
      <c r="F107" s="123"/>
      <c r="G107" s="123"/>
      <c r="H107" s="123"/>
      <c r="I107" s="123"/>
      <c r="J107" s="123"/>
      <c r="K107" s="123"/>
      <c r="L107" s="123"/>
    </row>
    <row r="108" spans="1:12" ht="24" hidden="1" x14ac:dyDescent="0.25">
      <c r="A108" s="276">
        <v>12</v>
      </c>
      <c r="B108" s="277" t="s">
        <v>148</v>
      </c>
      <c r="C108" s="274">
        <f t="shared" si="8"/>
        <v>105</v>
      </c>
      <c r="D108" s="275">
        <f t="shared" si="8"/>
        <v>115</v>
      </c>
      <c r="E108" s="160"/>
      <c r="F108" s="123"/>
      <c r="G108" s="123"/>
      <c r="H108" s="123"/>
      <c r="I108" s="123"/>
      <c r="J108" s="123"/>
      <c r="K108" s="123"/>
      <c r="L108" s="123"/>
    </row>
    <row r="109" spans="1:12" hidden="1" x14ac:dyDescent="0.25">
      <c r="A109" s="276">
        <v>13</v>
      </c>
      <c r="B109" s="278" t="s">
        <v>149</v>
      </c>
      <c r="C109" s="274">
        <f t="shared" si="8"/>
        <v>495</v>
      </c>
      <c r="D109" s="275">
        <f t="shared" si="8"/>
        <v>548</v>
      </c>
      <c r="E109" s="160"/>
      <c r="F109" s="123"/>
      <c r="G109" s="123"/>
      <c r="H109" s="123"/>
      <c r="I109" s="123"/>
      <c r="J109" s="123"/>
      <c r="K109" s="123"/>
      <c r="L109" s="123"/>
    </row>
    <row r="110" spans="1:12" hidden="1" x14ac:dyDescent="0.25">
      <c r="A110" s="276">
        <v>14</v>
      </c>
      <c r="B110" s="278" t="s">
        <v>150</v>
      </c>
      <c r="C110" s="274">
        <f t="shared" si="8"/>
        <v>10</v>
      </c>
      <c r="D110" s="275">
        <f t="shared" si="8"/>
        <v>22</v>
      </c>
      <c r="E110" s="160"/>
      <c r="F110" s="123"/>
      <c r="G110" s="123"/>
      <c r="H110" s="123"/>
      <c r="I110" s="123"/>
      <c r="J110" s="123"/>
      <c r="K110" s="123"/>
      <c r="L110" s="123"/>
    </row>
    <row r="111" spans="1:12" hidden="1" x14ac:dyDescent="0.25">
      <c r="A111" s="276">
        <v>15</v>
      </c>
      <c r="B111" s="278" t="s">
        <v>151</v>
      </c>
      <c r="C111" s="274">
        <f>+K27+K48+K69</f>
        <v>332</v>
      </c>
      <c r="D111" s="275">
        <f>+L27+L48+L69</f>
        <v>395</v>
      </c>
      <c r="E111" s="160"/>
      <c r="F111" s="123"/>
      <c r="G111" s="123"/>
      <c r="H111" s="123"/>
      <c r="I111" s="123"/>
      <c r="J111" s="123"/>
      <c r="K111" s="123"/>
      <c r="L111" s="123"/>
    </row>
    <row r="112" spans="1:12" hidden="1" x14ac:dyDescent="0.25">
      <c r="A112" s="276">
        <v>16</v>
      </c>
      <c r="B112" s="278" t="s">
        <v>152</v>
      </c>
      <c r="C112" s="274">
        <f>+K28+K49+K70</f>
        <v>38</v>
      </c>
      <c r="D112" s="275">
        <f>+L28+L49+L70</f>
        <v>40</v>
      </c>
      <c r="E112" s="160"/>
      <c r="F112" s="123"/>
      <c r="G112" s="123"/>
      <c r="H112" s="123"/>
      <c r="I112" s="123"/>
      <c r="J112" s="123"/>
      <c r="K112" s="123"/>
      <c r="L112" s="123"/>
    </row>
    <row r="113" spans="1:12" ht="15.75" hidden="1" thickBot="1" x14ac:dyDescent="0.3">
      <c r="A113" s="418" t="s">
        <v>157</v>
      </c>
      <c r="B113" s="419"/>
      <c r="C113" s="279">
        <f>SUM(C97:C112)</f>
        <v>16352</v>
      </c>
      <c r="D113" s="280">
        <f>SUM(D97:D112)</f>
        <v>17860</v>
      </c>
      <c r="E113" s="123"/>
      <c r="F113" s="123"/>
      <c r="G113" s="123"/>
      <c r="H113" s="123"/>
      <c r="I113" s="123"/>
      <c r="J113" s="123"/>
      <c r="K113" s="123"/>
      <c r="L113" s="123"/>
    </row>
    <row r="114" spans="1:12" x14ac:dyDescent="0.25">
      <c r="A114" s="158"/>
      <c r="B114" s="158"/>
      <c r="C114" s="125"/>
      <c r="D114" s="123"/>
      <c r="E114" s="123"/>
      <c r="F114" s="123"/>
      <c r="G114" s="123"/>
      <c r="H114" s="123"/>
      <c r="I114" s="123"/>
      <c r="J114" s="123"/>
      <c r="K114" s="123"/>
      <c r="L114" s="123"/>
    </row>
    <row r="115" spans="1:12" x14ac:dyDescent="0.25">
      <c r="A115" s="158"/>
      <c r="B115" s="158"/>
      <c r="C115" s="125"/>
      <c r="D115" s="123"/>
      <c r="E115" s="123"/>
      <c r="F115" s="123"/>
      <c r="G115" s="123"/>
      <c r="H115" s="123"/>
      <c r="I115" s="123"/>
      <c r="J115" s="123"/>
      <c r="K115" s="123"/>
      <c r="L115" s="123"/>
    </row>
    <row r="116" spans="1:12" x14ac:dyDescent="0.25">
      <c r="A116" s="158"/>
      <c r="B116" s="158"/>
      <c r="C116" s="125"/>
      <c r="D116" s="123"/>
      <c r="E116" s="123"/>
      <c r="F116" s="123"/>
      <c r="G116" s="123"/>
      <c r="H116" s="123"/>
      <c r="I116" s="123"/>
      <c r="J116" s="123"/>
      <c r="K116" s="123"/>
      <c r="L116" s="123"/>
    </row>
    <row r="117" spans="1:12" x14ac:dyDescent="0.25">
      <c r="A117" s="158"/>
      <c r="B117" s="158"/>
      <c r="C117" s="125"/>
      <c r="D117" s="123"/>
      <c r="E117" s="123"/>
      <c r="F117" s="123"/>
      <c r="G117" s="123"/>
      <c r="H117" s="123"/>
      <c r="I117" s="123"/>
      <c r="J117" s="123"/>
      <c r="K117" s="123"/>
      <c r="L117" s="123"/>
    </row>
    <row r="118" spans="1:12" x14ac:dyDescent="0.25">
      <c r="A118" s="158"/>
      <c r="B118" s="158"/>
      <c r="C118" s="125"/>
      <c r="D118" s="123"/>
      <c r="E118" s="123"/>
      <c r="F118" s="123"/>
      <c r="G118" s="123"/>
      <c r="H118" s="123"/>
      <c r="I118" s="123"/>
      <c r="J118" s="123"/>
      <c r="K118" s="123"/>
      <c r="L118" s="123"/>
    </row>
    <row r="119" spans="1:12" x14ac:dyDescent="0.25">
      <c r="A119" s="158"/>
      <c r="B119" s="158"/>
      <c r="C119" s="125"/>
      <c r="D119" s="123"/>
      <c r="E119" s="123"/>
      <c r="F119" s="123"/>
      <c r="G119" s="123"/>
      <c r="H119" s="123"/>
      <c r="I119" s="123"/>
      <c r="J119" s="123"/>
      <c r="K119" s="123"/>
      <c r="L119" s="123"/>
    </row>
    <row r="120" spans="1:12" x14ac:dyDescent="0.25">
      <c r="A120" s="158"/>
      <c r="B120" s="158"/>
      <c r="C120" s="125"/>
      <c r="D120" s="123"/>
      <c r="E120" s="123"/>
      <c r="F120" s="123"/>
      <c r="G120" s="123"/>
      <c r="H120" s="123"/>
      <c r="I120" s="123"/>
      <c r="J120" s="123"/>
      <c r="K120" s="123"/>
      <c r="L120" s="123"/>
    </row>
    <row r="121" spans="1:12" x14ac:dyDescent="0.25">
      <c r="A121" s="158"/>
      <c r="B121" s="158"/>
      <c r="C121" s="125"/>
      <c r="D121" s="123"/>
      <c r="E121" s="123"/>
      <c r="F121" s="123"/>
      <c r="G121" s="123"/>
      <c r="H121" s="123"/>
      <c r="I121" s="123"/>
      <c r="J121" s="123"/>
      <c r="K121" s="123"/>
      <c r="L121" s="123"/>
    </row>
    <row r="122" spans="1:12" x14ac:dyDescent="0.25">
      <c r="A122" s="158"/>
      <c r="B122" s="158"/>
      <c r="C122" s="125"/>
      <c r="D122" s="123"/>
      <c r="E122" s="123"/>
      <c r="F122" s="123"/>
      <c r="G122" s="123"/>
      <c r="H122" s="123"/>
      <c r="I122" s="123"/>
      <c r="J122" s="123"/>
      <c r="K122" s="123"/>
      <c r="L122" s="123"/>
    </row>
    <row r="123" spans="1:12" x14ac:dyDescent="0.25">
      <c r="A123" s="158"/>
      <c r="B123" s="158"/>
      <c r="C123" s="125"/>
      <c r="D123" s="123"/>
      <c r="E123" s="123"/>
      <c r="F123" s="123"/>
      <c r="G123" s="123"/>
      <c r="H123" s="123"/>
      <c r="I123" s="123"/>
      <c r="J123" s="123"/>
      <c r="K123" s="123"/>
      <c r="L123" s="123"/>
    </row>
    <row r="124" spans="1:12" x14ac:dyDescent="0.25">
      <c r="A124" s="158"/>
      <c r="B124" s="158"/>
      <c r="C124" s="125"/>
      <c r="D124" s="123"/>
      <c r="E124" s="123"/>
      <c r="F124" s="123"/>
      <c r="G124" s="123"/>
      <c r="H124" s="123"/>
      <c r="I124" s="123"/>
      <c r="J124" s="123"/>
      <c r="K124" s="123"/>
      <c r="L124" s="123"/>
    </row>
    <row r="125" spans="1:12" x14ac:dyDescent="0.25">
      <c r="A125" s="158"/>
      <c r="B125" s="158"/>
      <c r="C125" s="125"/>
      <c r="D125" s="123"/>
      <c r="E125" s="123"/>
      <c r="F125" s="123"/>
      <c r="G125" s="123"/>
      <c r="H125" s="123"/>
      <c r="I125" s="123"/>
      <c r="J125" s="123"/>
      <c r="K125" s="123"/>
      <c r="L125" s="123"/>
    </row>
    <row r="126" spans="1:12" x14ac:dyDescent="0.25">
      <c r="A126" s="158"/>
      <c r="B126" s="158"/>
      <c r="C126" s="125"/>
      <c r="D126" s="123"/>
      <c r="E126" s="123"/>
      <c r="F126" s="123"/>
      <c r="G126" s="123"/>
      <c r="H126" s="123"/>
      <c r="I126" s="123"/>
      <c r="J126" s="123"/>
      <c r="K126" s="123"/>
      <c r="L126" s="123"/>
    </row>
    <row r="127" spans="1:12" hidden="1" x14ac:dyDescent="0.25">
      <c r="A127" s="158"/>
      <c r="B127" s="158"/>
      <c r="C127" s="125"/>
      <c r="D127" s="123"/>
      <c r="E127" s="123"/>
      <c r="F127" s="123"/>
      <c r="G127" s="123"/>
      <c r="H127" s="123"/>
      <c r="I127" s="123"/>
      <c r="J127" s="123"/>
      <c r="K127" s="123"/>
      <c r="L127" s="123"/>
    </row>
    <row r="128" spans="1:12" hidden="1" x14ac:dyDescent="0.25">
      <c r="A128" s="158"/>
      <c r="B128" s="158"/>
      <c r="C128" s="125"/>
      <c r="D128" s="123"/>
      <c r="E128" s="123"/>
      <c r="F128" s="123"/>
      <c r="G128" s="123"/>
      <c r="H128" s="123"/>
      <c r="I128" s="123"/>
      <c r="J128" s="123"/>
      <c r="K128" s="123"/>
      <c r="L128" s="123"/>
    </row>
    <row r="129" spans="1:12" hidden="1" x14ac:dyDescent="0.25">
      <c r="A129" s="158"/>
      <c r="B129" s="158"/>
      <c r="C129" s="125"/>
      <c r="D129" s="123"/>
      <c r="E129" s="123"/>
      <c r="F129" s="123"/>
      <c r="G129" s="123"/>
      <c r="H129" s="123"/>
      <c r="I129" s="123"/>
      <c r="J129" s="123"/>
      <c r="K129" s="123"/>
      <c r="L129" s="123"/>
    </row>
    <row r="130" spans="1:12" x14ac:dyDescent="0.25">
      <c r="A130" s="158"/>
      <c r="B130" s="158"/>
      <c r="C130" s="125"/>
      <c r="D130" s="123"/>
      <c r="E130" s="123"/>
      <c r="F130" s="123"/>
      <c r="G130" s="123"/>
      <c r="H130" s="123"/>
      <c r="I130" s="123"/>
      <c r="J130" s="123"/>
      <c r="K130" s="123"/>
      <c r="L130" s="123"/>
    </row>
    <row r="131" spans="1:12" x14ac:dyDescent="0.25">
      <c r="A131" s="158"/>
      <c r="B131" s="158"/>
      <c r="C131" s="125"/>
      <c r="D131" s="123"/>
      <c r="E131" s="123"/>
      <c r="F131" s="123"/>
      <c r="G131" s="123"/>
      <c r="H131" s="123"/>
      <c r="I131" s="123"/>
      <c r="J131" s="123"/>
      <c r="K131" s="123"/>
      <c r="L131" s="123"/>
    </row>
    <row r="132" spans="1:12" x14ac:dyDescent="0.25">
      <c r="A132" s="158"/>
      <c r="B132" s="158"/>
      <c r="C132" s="125"/>
      <c r="D132" s="123"/>
      <c r="E132" s="123"/>
      <c r="F132" s="123"/>
      <c r="G132" s="123"/>
      <c r="H132" s="123"/>
      <c r="I132" s="123"/>
      <c r="J132" s="123"/>
      <c r="K132" s="123"/>
      <c r="L132" s="123"/>
    </row>
    <row r="133" spans="1:12" x14ac:dyDescent="0.25">
      <c r="A133" s="158"/>
      <c r="B133" s="158"/>
      <c r="C133" s="125"/>
      <c r="D133" s="123"/>
      <c r="E133" s="123"/>
      <c r="F133" s="123"/>
      <c r="G133" s="123"/>
      <c r="H133" s="123"/>
      <c r="I133" s="123"/>
      <c r="J133" s="123"/>
      <c r="K133" s="123"/>
      <c r="L133" s="123"/>
    </row>
    <row r="134" spans="1:12" x14ac:dyDescent="0.25">
      <c r="A134" s="158"/>
      <c r="B134" s="158"/>
      <c r="C134" s="125"/>
      <c r="D134" s="123"/>
      <c r="E134" s="123"/>
      <c r="F134" s="123"/>
      <c r="G134" s="123"/>
      <c r="H134" s="123"/>
      <c r="I134" s="123"/>
      <c r="J134" s="123"/>
      <c r="K134" s="123"/>
      <c r="L134" s="123"/>
    </row>
    <row r="135" spans="1:12" x14ac:dyDescent="0.25">
      <c r="A135" s="158"/>
      <c r="B135" s="158"/>
      <c r="C135" s="125"/>
      <c r="D135" s="123"/>
      <c r="E135" s="123"/>
      <c r="F135" s="123"/>
      <c r="G135" s="123"/>
      <c r="H135" s="123"/>
      <c r="I135" s="123"/>
      <c r="J135" s="123"/>
      <c r="K135" s="123"/>
      <c r="L135" s="123"/>
    </row>
    <row r="137" spans="1:12" x14ac:dyDescent="0.25">
      <c r="B137" s="96" t="s">
        <v>88</v>
      </c>
      <c r="C137" s="1" t="s">
        <v>109</v>
      </c>
      <c r="D137" s="1"/>
      <c r="E137" s="1"/>
      <c r="F137" s="81" t="s">
        <v>158</v>
      </c>
      <c r="H137" t="s">
        <v>159</v>
      </c>
    </row>
    <row r="138" spans="1:12" ht="15" customHeight="1" x14ac:dyDescent="0.25">
      <c r="C138" s="385" t="s">
        <v>160</v>
      </c>
      <c r="D138" s="385"/>
      <c r="E138" s="385"/>
      <c r="F138" s="81"/>
      <c r="G138" s="81"/>
      <c r="H138" s="81" t="s">
        <v>161</v>
      </c>
      <c r="I138" s="81"/>
      <c r="J138" s="81"/>
      <c r="K138" s="81"/>
    </row>
    <row r="139" spans="1:12" ht="15" customHeight="1" x14ac:dyDescent="0.25">
      <c r="C139" s="385" t="s">
        <v>162</v>
      </c>
      <c r="D139" s="385"/>
      <c r="E139" s="385"/>
      <c r="F139" s="81"/>
      <c r="G139" s="81"/>
      <c r="H139" s="81" t="s">
        <v>163</v>
      </c>
      <c r="I139" s="81"/>
      <c r="J139" s="81"/>
      <c r="K139" s="81"/>
    </row>
    <row r="140" spans="1:12" x14ac:dyDescent="0.25">
      <c r="B140" s="96" t="s">
        <v>89</v>
      </c>
      <c r="C140" s="81" t="s">
        <v>207</v>
      </c>
      <c r="G140" s="81"/>
    </row>
  </sheetData>
  <mergeCells count="40">
    <mergeCell ref="C138:E138"/>
    <mergeCell ref="C139:E139"/>
    <mergeCell ref="M53:N53"/>
    <mergeCell ref="A71:B71"/>
    <mergeCell ref="A95:A96"/>
    <mergeCell ref="B95:B96"/>
    <mergeCell ref="C95:D95"/>
    <mergeCell ref="A113:B11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opLeftCell="A25" workbookViewId="0">
      <selection activeCell="B48" sqref="B48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63"/>
      <c r="C2" s="363"/>
      <c r="L2" s="143" t="s">
        <v>204</v>
      </c>
    </row>
    <row r="3" spans="1:12" ht="18.75" x14ac:dyDescent="0.3">
      <c r="H3" s="144"/>
      <c r="I3" s="144"/>
      <c r="J3" s="144"/>
      <c r="L3" s="145"/>
    </row>
    <row r="4" spans="1:12" x14ac:dyDescent="0.25">
      <c r="A4" s="379"/>
      <c r="B4" s="379"/>
      <c r="C4" s="379"/>
      <c r="D4" s="379"/>
      <c r="E4" s="379"/>
      <c r="F4" s="379"/>
      <c r="G4" s="379"/>
      <c r="H4" s="379"/>
      <c r="I4" s="379"/>
      <c r="J4" s="379"/>
      <c r="K4" s="379"/>
      <c r="L4" s="379"/>
    </row>
    <row r="5" spans="1:12" x14ac:dyDescent="0.25">
      <c r="A5" s="299"/>
      <c r="B5" s="299"/>
      <c r="C5" s="299"/>
      <c r="D5" s="299"/>
      <c r="E5" s="299"/>
      <c r="F5" s="299"/>
      <c r="G5" s="299"/>
      <c r="H5" s="299"/>
      <c r="I5" s="299"/>
      <c r="J5" s="299"/>
      <c r="K5" s="299"/>
      <c r="L5" s="299"/>
    </row>
    <row r="6" spans="1:12" x14ac:dyDescent="0.25">
      <c r="A6" s="378" t="s">
        <v>0</v>
      </c>
      <c r="B6" s="378"/>
      <c r="C6" s="378"/>
      <c r="D6" s="378"/>
      <c r="E6" s="378"/>
      <c r="F6" s="378"/>
      <c r="G6" s="378"/>
      <c r="H6" s="378"/>
      <c r="I6" s="378"/>
      <c r="J6" s="378"/>
      <c r="K6" s="378"/>
      <c r="L6" s="378"/>
    </row>
    <row r="7" spans="1:12" x14ac:dyDescent="0.25">
      <c r="A7" s="379" t="s">
        <v>60</v>
      </c>
      <c r="B7" s="379"/>
      <c r="C7" s="379"/>
      <c r="D7" s="379"/>
      <c r="E7" s="379"/>
      <c r="F7" s="379"/>
      <c r="G7" s="379"/>
      <c r="H7" s="379"/>
      <c r="I7" s="379"/>
      <c r="J7" s="379"/>
      <c r="K7" s="379"/>
      <c r="L7" s="379"/>
    </row>
    <row r="8" spans="1:12" x14ac:dyDescent="0.25">
      <c r="A8" s="380" t="s">
        <v>61</v>
      </c>
      <c r="B8" s="379"/>
      <c r="C8" s="379"/>
      <c r="D8" s="379"/>
      <c r="E8" s="379"/>
      <c r="F8" s="379"/>
      <c r="G8" s="379"/>
      <c r="H8" s="379"/>
      <c r="I8" s="379"/>
      <c r="J8" s="379"/>
      <c r="K8" s="379"/>
      <c r="L8" s="379"/>
    </row>
    <row r="10" spans="1:12" ht="15.75" customHeight="1" thickBot="1" x14ac:dyDescent="0.3">
      <c r="A10" s="1"/>
      <c r="B10" s="420" t="s">
        <v>133</v>
      </c>
      <c r="C10" s="420"/>
      <c r="D10" s="420"/>
      <c r="E10" s="420"/>
      <c r="F10" s="420"/>
      <c r="G10" s="420"/>
      <c r="H10" s="420"/>
      <c r="I10" s="420"/>
      <c r="J10" s="420"/>
      <c r="K10" s="420"/>
      <c r="L10" s="420"/>
    </row>
    <row r="11" spans="1:12" x14ac:dyDescent="0.25">
      <c r="A11" s="421" t="s">
        <v>62</v>
      </c>
      <c r="B11" s="423" t="s">
        <v>134</v>
      </c>
      <c r="C11" s="425" t="s">
        <v>116</v>
      </c>
      <c r="D11" s="425"/>
      <c r="E11" s="409" t="s">
        <v>117</v>
      </c>
      <c r="F11" s="409"/>
      <c r="G11" s="409" t="s">
        <v>118</v>
      </c>
      <c r="H11" s="409"/>
      <c r="I11" s="409" t="s">
        <v>119</v>
      </c>
      <c r="J11" s="409"/>
      <c r="K11" s="409" t="s">
        <v>135</v>
      </c>
      <c r="L11" s="410"/>
    </row>
    <row r="12" spans="1:12" ht="15.75" thickBot="1" x14ac:dyDescent="0.3">
      <c r="A12" s="422"/>
      <c r="B12" s="424"/>
      <c r="C12" s="146" t="s">
        <v>136</v>
      </c>
      <c r="D12" s="146" t="s">
        <v>122</v>
      </c>
      <c r="E12" s="146" t="s">
        <v>136</v>
      </c>
      <c r="F12" s="146" t="s">
        <v>122</v>
      </c>
      <c r="G12" s="146" t="s">
        <v>136</v>
      </c>
      <c r="H12" s="146" t="s">
        <v>122</v>
      </c>
      <c r="I12" s="146" t="s">
        <v>136</v>
      </c>
      <c r="J12" s="146" t="s">
        <v>122</v>
      </c>
      <c r="K12" s="146" t="s">
        <v>136</v>
      </c>
      <c r="L12" s="147" t="s">
        <v>122</v>
      </c>
    </row>
    <row r="13" spans="1:12" x14ac:dyDescent="0.25">
      <c r="A13" s="148">
        <v>1</v>
      </c>
      <c r="B13" s="149" t="s">
        <v>137</v>
      </c>
      <c r="C13" s="150">
        <v>7</v>
      </c>
      <c r="D13" s="150">
        <v>20</v>
      </c>
      <c r="E13" s="150">
        <v>14</v>
      </c>
      <c r="F13" s="150">
        <v>13</v>
      </c>
      <c r="G13" s="150">
        <v>15</v>
      </c>
      <c r="H13" s="150">
        <v>17</v>
      </c>
      <c r="I13" s="150">
        <v>13</v>
      </c>
      <c r="J13" s="150">
        <v>9</v>
      </c>
      <c r="K13" s="150">
        <f>+C13+E13+G13+I13</f>
        <v>49</v>
      </c>
      <c r="L13" s="151">
        <f>+D13+F13+H13+J13</f>
        <v>59</v>
      </c>
    </row>
    <row r="14" spans="1:12" x14ac:dyDescent="0.25">
      <c r="A14" s="152">
        <v>2</v>
      </c>
      <c r="B14" s="153" t="s">
        <v>138</v>
      </c>
      <c r="C14" s="150">
        <v>7</v>
      </c>
      <c r="D14" s="150">
        <v>21</v>
      </c>
      <c r="E14" s="150">
        <v>15</v>
      </c>
      <c r="F14" s="150">
        <v>6</v>
      </c>
      <c r="G14" s="150">
        <v>11</v>
      </c>
      <c r="H14" s="150">
        <v>12</v>
      </c>
      <c r="I14" s="150">
        <v>15</v>
      </c>
      <c r="J14" s="150">
        <v>17</v>
      </c>
      <c r="K14" s="150">
        <f t="shared" ref="K14:L28" si="0">+C14+E14+G14+I14</f>
        <v>48</v>
      </c>
      <c r="L14" s="151">
        <f t="shared" si="0"/>
        <v>56</v>
      </c>
    </row>
    <row r="15" spans="1:12" x14ac:dyDescent="0.25">
      <c r="A15" s="152">
        <v>3</v>
      </c>
      <c r="B15" s="153" t="s">
        <v>139</v>
      </c>
      <c r="C15" s="150">
        <v>39</v>
      </c>
      <c r="D15" s="150">
        <v>96</v>
      </c>
      <c r="E15" s="150">
        <v>85</v>
      </c>
      <c r="F15" s="150">
        <v>86</v>
      </c>
      <c r="G15" s="150">
        <v>80</v>
      </c>
      <c r="H15" s="150">
        <v>59</v>
      </c>
      <c r="I15" s="150">
        <v>86</v>
      </c>
      <c r="J15" s="150">
        <v>103</v>
      </c>
      <c r="K15" s="150">
        <f t="shared" si="0"/>
        <v>290</v>
      </c>
      <c r="L15" s="151">
        <f t="shared" si="0"/>
        <v>344</v>
      </c>
    </row>
    <row r="16" spans="1:12" x14ac:dyDescent="0.25">
      <c r="A16" s="152">
        <v>4</v>
      </c>
      <c r="B16" s="153" t="s">
        <v>140</v>
      </c>
      <c r="C16" s="150">
        <v>6</v>
      </c>
      <c r="D16" s="150">
        <v>18</v>
      </c>
      <c r="E16" s="150">
        <v>15</v>
      </c>
      <c r="F16" s="150">
        <v>7</v>
      </c>
      <c r="G16" s="150">
        <v>12</v>
      </c>
      <c r="H16" s="150">
        <v>12</v>
      </c>
      <c r="I16" s="150">
        <v>15</v>
      </c>
      <c r="J16" s="150">
        <v>16</v>
      </c>
      <c r="K16" s="150">
        <f t="shared" si="0"/>
        <v>48</v>
      </c>
      <c r="L16" s="151">
        <f t="shared" si="0"/>
        <v>53</v>
      </c>
    </row>
    <row r="17" spans="1:14" x14ac:dyDescent="0.25">
      <c r="A17" s="152">
        <v>5</v>
      </c>
      <c r="B17" s="153" t="s">
        <v>141</v>
      </c>
      <c r="C17" s="150">
        <v>201</v>
      </c>
      <c r="D17" s="150">
        <v>451</v>
      </c>
      <c r="E17" s="150">
        <v>443</v>
      </c>
      <c r="F17" s="150">
        <v>442</v>
      </c>
      <c r="G17" s="150">
        <v>435</v>
      </c>
      <c r="H17" s="150">
        <v>405</v>
      </c>
      <c r="I17" s="150">
        <v>443</v>
      </c>
      <c r="J17" s="150">
        <v>526</v>
      </c>
      <c r="K17" s="150">
        <f t="shared" si="0"/>
        <v>1522</v>
      </c>
      <c r="L17" s="151">
        <f t="shared" si="0"/>
        <v>1824</v>
      </c>
    </row>
    <row r="18" spans="1:14" x14ac:dyDescent="0.25">
      <c r="A18" s="152">
        <v>6</v>
      </c>
      <c r="B18" s="153" t="s">
        <v>142</v>
      </c>
      <c r="C18" s="150">
        <v>167</v>
      </c>
      <c r="D18" s="150">
        <v>422</v>
      </c>
      <c r="E18" s="150">
        <v>367</v>
      </c>
      <c r="F18" s="150">
        <v>345</v>
      </c>
      <c r="G18" s="150">
        <v>363</v>
      </c>
      <c r="H18" s="150">
        <v>309</v>
      </c>
      <c r="I18" s="150">
        <v>367</v>
      </c>
      <c r="J18" s="150">
        <v>414</v>
      </c>
      <c r="K18" s="150">
        <f t="shared" si="0"/>
        <v>1264</v>
      </c>
      <c r="L18" s="151">
        <f t="shared" si="0"/>
        <v>1490</v>
      </c>
    </row>
    <row r="19" spans="1:14" x14ac:dyDescent="0.25">
      <c r="A19" s="152">
        <v>7</v>
      </c>
      <c r="B19" s="153" t="s">
        <v>143</v>
      </c>
      <c r="C19" s="150">
        <v>64</v>
      </c>
      <c r="D19" s="150">
        <v>147</v>
      </c>
      <c r="E19" s="150">
        <v>138</v>
      </c>
      <c r="F19" s="150">
        <v>139</v>
      </c>
      <c r="G19" s="150">
        <v>138</v>
      </c>
      <c r="H19" s="150">
        <v>107</v>
      </c>
      <c r="I19" s="150">
        <v>138</v>
      </c>
      <c r="J19" s="150">
        <v>173</v>
      </c>
      <c r="K19" s="150">
        <f t="shared" si="0"/>
        <v>478</v>
      </c>
      <c r="L19" s="151">
        <f t="shared" si="0"/>
        <v>566</v>
      </c>
    </row>
    <row r="20" spans="1:14" x14ac:dyDescent="0.25">
      <c r="A20" s="152">
        <v>8</v>
      </c>
      <c r="B20" s="153" t="s">
        <v>144</v>
      </c>
      <c r="C20" s="150">
        <v>77</v>
      </c>
      <c r="D20" s="150">
        <v>161</v>
      </c>
      <c r="E20" s="150">
        <v>170</v>
      </c>
      <c r="F20" s="150">
        <v>151</v>
      </c>
      <c r="G20" s="150">
        <v>166</v>
      </c>
      <c r="H20" s="150">
        <v>117</v>
      </c>
      <c r="I20" s="150">
        <v>170</v>
      </c>
      <c r="J20" s="150">
        <v>135</v>
      </c>
      <c r="K20" s="150">
        <f t="shared" si="0"/>
        <v>583</v>
      </c>
      <c r="L20" s="151">
        <f t="shared" si="0"/>
        <v>564</v>
      </c>
    </row>
    <row r="21" spans="1:14" x14ac:dyDescent="0.25">
      <c r="A21" s="152">
        <v>9</v>
      </c>
      <c r="B21" s="153" t="s">
        <v>145</v>
      </c>
      <c r="C21" s="150">
        <v>491</v>
      </c>
      <c r="D21" s="150">
        <v>1121</v>
      </c>
      <c r="E21" s="150">
        <v>1080</v>
      </c>
      <c r="F21" s="150">
        <v>1114</v>
      </c>
      <c r="G21" s="150">
        <v>1078</v>
      </c>
      <c r="H21" s="150">
        <v>918</v>
      </c>
      <c r="I21" s="150">
        <v>1080</v>
      </c>
      <c r="J21" s="150">
        <v>1100</v>
      </c>
      <c r="K21" s="150">
        <f t="shared" si="0"/>
        <v>3729</v>
      </c>
      <c r="L21" s="151">
        <f t="shared" si="0"/>
        <v>4253</v>
      </c>
    </row>
    <row r="22" spans="1:14" x14ac:dyDescent="0.25">
      <c r="A22" s="152">
        <v>10</v>
      </c>
      <c r="B22" s="153" t="s">
        <v>146</v>
      </c>
      <c r="C22" s="150">
        <v>205</v>
      </c>
      <c r="D22" s="150">
        <v>496</v>
      </c>
      <c r="E22" s="150">
        <v>449</v>
      </c>
      <c r="F22" s="150">
        <v>408</v>
      </c>
      <c r="G22" s="150">
        <v>449</v>
      </c>
      <c r="H22" s="150">
        <v>358</v>
      </c>
      <c r="I22" s="150">
        <v>449</v>
      </c>
      <c r="J22" s="150">
        <v>428</v>
      </c>
      <c r="K22" s="150">
        <f t="shared" si="0"/>
        <v>1552</v>
      </c>
      <c r="L22" s="151">
        <f t="shared" si="0"/>
        <v>1690</v>
      </c>
    </row>
    <row r="23" spans="1:14" x14ac:dyDescent="0.25">
      <c r="A23" s="152">
        <v>11</v>
      </c>
      <c r="B23" s="153" t="s">
        <v>147</v>
      </c>
      <c r="C23" s="150">
        <v>22</v>
      </c>
      <c r="D23" s="150">
        <v>44</v>
      </c>
      <c r="E23" s="150">
        <v>47</v>
      </c>
      <c r="F23" s="150">
        <v>42</v>
      </c>
      <c r="G23" s="150">
        <v>43</v>
      </c>
      <c r="H23" s="150">
        <v>38</v>
      </c>
      <c r="I23" s="150">
        <v>47</v>
      </c>
      <c r="J23" s="150">
        <v>66</v>
      </c>
      <c r="K23" s="150">
        <f t="shared" si="0"/>
        <v>159</v>
      </c>
      <c r="L23" s="151">
        <f t="shared" si="0"/>
        <v>190</v>
      </c>
    </row>
    <row r="24" spans="1:14" ht="24" x14ac:dyDescent="0.25">
      <c r="A24" s="152">
        <v>12</v>
      </c>
      <c r="B24" s="153" t="s">
        <v>148</v>
      </c>
      <c r="C24" s="150">
        <v>9</v>
      </c>
      <c r="D24" s="150">
        <v>21</v>
      </c>
      <c r="E24" s="150">
        <v>20</v>
      </c>
      <c r="F24" s="150">
        <v>18</v>
      </c>
      <c r="G24" s="150">
        <v>16</v>
      </c>
      <c r="H24" s="150">
        <v>8</v>
      </c>
      <c r="I24" s="150">
        <v>20</v>
      </c>
      <c r="J24" s="150">
        <v>21</v>
      </c>
      <c r="K24" s="150">
        <f t="shared" si="0"/>
        <v>65</v>
      </c>
      <c r="L24" s="151">
        <f t="shared" si="0"/>
        <v>68</v>
      </c>
    </row>
    <row r="25" spans="1:14" x14ac:dyDescent="0.25">
      <c r="A25" s="152">
        <v>13</v>
      </c>
      <c r="B25" s="154" t="s">
        <v>149</v>
      </c>
      <c r="C25" s="150">
        <v>42</v>
      </c>
      <c r="D25" s="150">
        <v>92</v>
      </c>
      <c r="E25" s="150">
        <v>91</v>
      </c>
      <c r="F25" s="150">
        <v>59</v>
      </c>
      <c r="G25" s="150">
        <v>89</v>
      </c>
      <c r="H25" s="150">
        <v>48</v>
      </c>
      <c r="I25" s="150">
        <v>91</v>
      </c>
      <c r="J25" s="150">
        <v>92</v>
      </c>
      <c r="K25" s="150">
        <f t="shared" si="0"/>
        <v>313</v>
      </c>
      <c r="L25" s="151">
        <f t="shared" si="0"/>
        <v>291</v>
      </c>
    </row>
    <row r="26" spans="1:14" x14ac:dyDescent="0.25">
      <c r="A26" s="152">
        <v>14</v>
      </c>
      <c r="B26" s="154" t="s">
        <v>150</v>
      </c>
      <c r="C26" s="150">
        <v>1</v>
      </c>
      <c r="D26" s="150">
        <v>14</v>
      </c>
      <c r="E26" s="150">
        <v>2</v>
      </c>
      <c r="F26" s="150">
        <v>2</v>
      </c>
      <c r="G26" s="150">
        <v>1</v>
      </c>
      <c r="H26" s="150">
        <v>1</v>
      </c>
      <c r="I26" s="150">
        <v>2</v>
      </c>
      <c r="J26" s="150">
        <v>4</v>
      </c>
      <c r="K26" s="150">
        <f t="shared" si="0"/>
        <v>6</v>
      </c>
      <c r="L26" s="151">
        <f t="shared" si="0"/>
        <v>21</v>
      </c>
    </row>
    <row r="27" spans="1:14" x14ac:dyDescent="0.25">
      <c r="A27" s="152">
        <v>15</v>
      </c>
      <c r="B27" s="154" t="s">
        <v>151</v>
      </c>
      <c r="C27" s="150">
        <v>28</v>
      </c>
      <c r="D27" s="150">
        <v>79</v>
      </c>
      <c r="E27" s="150">
        <v>62</v>
      </c>
      <c r="F27" s="150">
        <v>60</v>
      </c>
      <c r="G27" s="150">
        <v>56</v>
      </c>
      <c r="H27" s="150">
        <v>50</v>
      </c>
      <c r="I27" s="150">
        <v>62</v>
      </c>
      <c r="J27" s="150">
        <v>73</v>
      </c>
      <c r="K27" s="150">
        <f t="shared" si="0"/>
        <v>208</v>
      </c>
      <c r="L27" s="151">
        <f t="shared" si="0"/>
        <v>262</v>
      </c>
    </row>
    <row r="28" spans="1:14" ht="15.75" thickBot="1" x14ac:dyDescent="0.3">
      <c r="A28" s="152">
        <v>16</v>
      </c>
      <c r="B28" s="154" t="s">
        <v>152</v>
      </c>
      <c r="C28" s="150">
        <v>4</v>
      </c>
      <c r="D28" s="150">
        <v>11</v>
      </c>
      <c r="E28" s="150">
        <v>8</v>
      </c>
      <c r="F28" s="150">
        <v>6</v>
      </c>
      <c r="G28" s="150">
        <v>2</v>
      </c>
      <c r="H28" s="150">
        <v>4</v>
      </c>
      <c r="I28" s="150">
        <v>8</v>
      </c>
      <c r="J28" s="150">
        <v>4</v>
      </c>
      <c r="K28" s="150">
        <f t="shared" si="0"/>
        <v>22</v>
      </c>
      <c r="L28" s="151">
        <f t="shared" si="0"/>
        <v>25</v>
      </c>
    </row>
    <row r="29" spans="1:14" ht="15.75" thickBot="1" x14ac:dyDescent="0.3">
      <c r="A29" s="411" t="s">
        <v>153</v>
      </c>
      <c r="B29" s="412"/>
      <c r="C29" s="155">
        <f t="shared" ref="C29:H29" si="1">SUM(C13:C28)</f>
        <v>1370</v>
      </c>
      <c r="D29" s="155">
        <f t="shared" si="1"/>
        <v>3214</v>
      </c>
      <c r="E29" s="155">
        <f>SUM(E13:E28)</f>
        <v>3006</v>
      </c>
      <c r="F29" s="155">
        <f t="shared" si="1"/>
        <v>2898</v>
      </c>
      <c r="G29" s="155">
        <f>SUM(G13:G28)</f>
        <v>2954</v>
      </c>
      <c r="H29" s="155">
        <f t="shared" si="1"/>
        <v>2463</v>
      </c>
      <c r="I29" s="155">
        <f>SUM(I13:I28)</f>
        <v>3006</v>
      </c>
      <c r="J29" s="155">
        <f>SUM(J13:J28)</f>
        <v>3181</v>
      </c>
      <c r="K29" s="155">
        <f>SUM(K13:K28)</f>
        <v>10336</v>
      </c>
      <c r="L29" s="156">
        <f>SUM(L13:L28)</f>
        <v>11756</v>
      </c>
    </row>
    <row r="30" spans="1:14" x14ac:dyDescent="0.25">
      <c r="A30" s="157"/>
      <c r="B30" s="140"/>
      <c r="C30" s="125"/>
      <c r="D30" s="123"/>
      <c r="E30" s="123"/>
      <c r="F30" s="123"/>
      <c r="G30" s="123"/>
      <c r="H30" s="123"/>
      <c r="I30" s="123"/>
      <c r="J30" s="123"/>
      <c r="K30" s="123"/>
      <c r="L30" s="123"/>
    </row>
    <row r="31" spans="1:14" ht="15.75" customHeight="1" thickBot="1" x14ac:dyDescent="0.3">
      <c r="A31" s="1"/>
      <c r="B31" s="420" t="s">
        <v>154</v>
      </c>
      <c r="C31" s="420"/>
      <c r="D31" s="420"/>
      <c r="E31" s="420"/>
      <c r="F31" s="420"/>
      <c r="G31" s="420"/>
      <c r="H31" s="420"/>
      <c r="I31" s="420"/>
      <c r="J31" s="420"/>
      <c r="K31" s="420"/>
      <c r="L31" s="420"/>
    </row>
    <row r="32" spans="1:14" x14ac:dyDescent="0.25">
      <c r="A32" s="421" t="s">
        <v>62</v>
      </c>
      <c r="B32" s="423" t="s">
        <v>134</v>
      </c>
      <c r="C32" s="425" t="s">
        <v>126</v>
      </c>
      <c r="D32" s="425"/>
      <c r="E32" s="409" t="s">
        <v>127</v>
      </c>
      <c r="F32" s="409"/>
      <c r="G32" s="409" t="s">
        <v>96</v>
      </c>
      <c r="H32" s="409"/>
      <c r="I32" s="409" t="s">
        <v>97</v>
      </c>
      <c r="J32" s="409"/>
      <c r="K32" s="409" t="s">
        <v>135</v>
      </c>
      <c r="L32" s="410"/>
      <c r="M32" s="409" t="s">
        <v>155</v>
      </c>
      <c r="N32" s="410"/>
    </row>
    <row r="33" spans="1:14" ht="15.75" thickBot="1" x14ac:dyDescent="0.3">
      <c r="A33" s="422"/>
      <c r="B33" s="424"/>
      <c r="C33" s="146" t="s">
        <v>136</v>
      </c>
      <c r="D33" s="146" t="s">
        <v>122</v>
      </c>
      <c r="E33" s="146" t="s">
        <v>136</v>
      </c>
      <c r="F33" s="146" t="s">
        <v>122</v>
      </c>
      <c r="G33" s="146" t="s">
        <v>136</v>
      </c>
      <c r="H33" s="146" t="s">
        <v>122</v>
      </c>
      <c r="I33" s="146" t="s">
        <v>136</v>
      </c>
      <c r="J33" s="146" t="s">
        <v>122</v>
      </c>
      <c r="K33" s="146" t="s">
        <v>136</v>
      </c>
      <c r="L33" s="147" t="s">
        <v>122</v>
      </c>
      <c r="M33" s="146" t="s">
        <v>136</v>
      </c>
      <c r="N33" s="147" t="s">
        <v>122</v>
      </c>
    </row>
    <row r="34" spans="1:14" x14ac:dyDescent="0.25">
      <c r="A34" s="148">
        <v>1</v>
      </c>
      <c r="B34" s="149" t="s">
        <v>137</v>
      </c>
      <c r="C34" s="150">
        <v>15</v>
      </c>
      <c r="D34" s="150">
        <v>13</v>
      </c>
      <c r="E34" s="150">
        <v>15</v>
      </c>
      <c r="F34" s="150">
        <v>16</v>
      </c>
      <c r="G34" s="150">
        <v>15</v>
      </c>
      <c r="H34" s="150">
        <v>18</v>
      </c>
      <c r="I34" s="150"/>
      <c r="J34" s="150"/>
      <c r="K34" s="150">
        <f>+C34+E34+G34+I34</f>
        <v>45</v>
      </c>
      <c r="L34" s="151">
        <f>+D34+F34+H34+J34</f>
        <v>47</v>
      </c>
      <c r="M34" s="150">
        <f t="shared" ref="M34:N49" si="2">+K34+K13</f>
        <v>94</v>
      </c>
      <c r="N34" s="151">
        <f t="shared" si="2"/>
        <v>106</v>
      </c>
    </row>
    <row r="35" spans="1:14" x14ac:dyDescent="0.25">
      <c r="A35" s="152">
        <v>2</v>
      </c>
      <c r="B35" s="153" t="s">
        <v>138</v>
      </c>
      <c r="C35" s="150">
        <v>15</v>
      </c>
      <c r="D35" s="150">
        <v>13</v>
      </c>
      <c r="E35" s="150">
        <v>15</v>
      </c>
      <c r="F35" s="150">
        <v>23</v>
      </c>
      <c r="G35" s="150">
        <v>15</v>
      </c>
      <c r="H35" s="150">
        <v>15</v>
      </c>
      <c r="I35" s="150"/>
      <c r="J35" s="150"/>
      <c r="K35" s="150">
        <f t="shared" ref="K35:L49" si="3">+C35+E35+G35+I35</f>
        <v>45</v>
      </c>
      <c r="L35" s="151">
        <f t="shared" si="3"/>
        <v>51</v>
      </c>
      <c r="M35" s="150">
        <f t="shared" si="2"/>
        <v>93</v>
      </c>
      <c r="N35" s="151">
        <f t="shared" si="2"/>
        <v>107</v>
      </c>
    </row>
    <row r="36" spans="1:14" x14ac:dyDescent="0.25">
      <c r="A36" s="152">
        <v>3</v>
      </c>
      <c r="B36" s="153" t="s">
        <v>139</v>
      </c>
      <c r="C36" s="150">
        <v>86</v>
      </c>
      <c r="D36" s="150">
        <v>81</v>
      </c>
      <c r="E36" s="150">
        <v>86</v>
      </c>
      <c r="F36" s="150">
        <v>72</v>
      </c>
      <c r="G36" s="150">
        <v>86</v>
      </c>
      <c r="H36" s="150">
        <v>75</v>
      </c>
      <c r="I36" s="150"/>
      <c r="J36" s="150"/>
      <c r="K36" s="150">
        <f t="shared" si="3"/>
        <v>258</v>
      </c>
      <c r="L36" s="151">
        <f t="shared" si="3"/>
        <v>228</v>
      </c>
      <c r="M36" s="150">
        <f t="shared" si="2"/>
        <v>548</v>
      </c>
      <c r="N36" s="151">
        <f t="shared" si="2"/>
        <v>572</v>
      </c>
    </row>
    <row r="37" spans="1:14" x14ac:dyDescent="0.25">
      <c r="A37" s="152">
        <v>4</v>
      </c>
      <c r="B37" s="153" t="s">
        <v>140</v>
      </c>
      <c r="C37" s="150">
        <v>15</v>
      </c>
      <c r="D37" s="150">
        <v>15</v>
      </c>
      <c r="E37" s="150">
        <v>15</v>
      </c>
      <c r="F37" s="150">
        <v>19</v>
      </c>
      <c r="G37" s="150">
        <v>15</v>
      </c>
      <c r="H37" s="150">
        <v>17</v>
      </c>
      <c r="I37" s="150"/>
      <c r="J37" s="150"/>
      <c r="K37" s="150">
        <f t="shared" si="3"/>
        <v>45</v>
      </c>
      <c r="L37" s="151">
        <f t="shared" si="3"/>
        <v>51</v>
      </c>
      <c r="M37" s="150">
        <f t="shared" si="2"/>
        <v>93</v>
      </c>
      <c r="N37" s="151">
        <f t="shared" si="2"/>
        <v>104</v>
      </c>
    </row>
    <row r="38" spans="1:14" x14ac:dyDescent="0.25">
      <c r="A38" s="152">
        <v>5</v>
      </c>
      <c r="B38" s="153" t="s">
        <v>141</v>
      </c>
      <c r="C38" s="150">
        <v>443</v>
      </c>
      <c r="D38" s="150">
        <v>492</v>
      </c>
      <c r="E38" s="150">
        <v>443</v>
      </c>
      <c r="F38" s="150">
        <v>386</v>
      </c>
      <c r="G38" s="150">
        <v>443</v>
      </c>
      <c r="H38" s="150">
        <v>367</v>
      </c>
      <c r="I38" s="150"/>
      <c r="J38" s="150"/>
      <c r="K38" s="150">
        <f t="shared" si="3"/>
        <v>1329</v>
      </c>
      <c r="L38" s="151">
        <f t="shared" si="3"/>
        <v>1245</v>
      </c>
      <c r="M38" s="150">
        <f t="shared" si="2"/>
        <v>2851</v>
      </c>
      <c r="N38" s="151">
        <f t="shared" si="2"/>
        <v>3069</v>
      </c>
    </row>
    <row r="39" spans="1:14" x14ac:dyDescent="0.25">
      <c r="A39" s="152">
        <v>6</v>
      </c>
      <c r="B39" s="153" t="s">
        <v>142</v>
      </c>
      <c r="C39" s="150">
        <v>367</v>
      </c>
      <c r="D39" s="150">
        <v>443</v>
      </c>
      <c r="E39" s="150">
        <v>367</v>
      </c>
      <c r="F39" s="150">
        <v>356</v>
      </c>
      <c r="G39" s="150">
        <v>367</v>
      </c>
      <c r="H39" s="150">
        <v>375</v>
      </c>
      <c r="I39" s="150"/>
      <c r="J39" s="150"/>
      <c r="K39" s="150">
        <f t="shared" si="3"/>
        <v>1101</v>
      </c>
      <c r="L39" s="151">
        <f t="shared" si="3"/>
        <v>1174</v>
      </c>
      <c r="M39" s="150">
        <f t="shared" si="2"/>
        <v>2365</v>
      </c>
      <c r="N39" s="151">
        <f t="shared" si="2"/>
        <v>2664</v>
      </c>
    </row>
    <row r="40" spans="1:14" x14ac:dyDescent="0.25">
      <c r="A40" s="152">
        <v>7</v>
      </c>
      <c r="B40" s="153" t="s">
        <v>143</v>
      </c>
      <c r="C40" s="150">
        <v>138</v>
      </c>
      <c r="D40" s="150">
        <v>147</v>
      </c>
      <c r="E40" s="150">
        <v>138</v>
      </c>
      <c r="F40" s="150">
        <v>124</v>
      </c>
      <c r="G40" s="150">
        <v>138</v>
      </c>
      <c r="H40" s="150">
        <v>165</v>
      </c>
      <c r="I40" s="150"/>
      <c r="J40" s="150"/>
      <c r="K40" s="150">
        <f t="shared" si="3"/>
        <v>414</v>
      </c>
      <c r="L40" s="151">
        <f t="shared" si="3"/>
        <v>436</v>
      </c>
      <c r="M40" s="150">
        <f t="shared" si="2"/>
        <v>892</v>
      </c>
      <c r="N40" s="151">
        <f t="shared" si="2"/>
        <v>1002</v>
      </c>
    </row>
    <row r="41" spans="1:14" x14ac:dyDescent="0.25">
      <c r="A41" s="152">
        <v>8</v>
      </c>
      <c r="B41" s="153" t="s">
        <v>144</v>
      </c>
      <c r="C41" s="150">
        <v>170</v>
      </c>
      <c r="D41" s="150">
        <v>181</v>
      </c>
      <c r="E41" s="150">
        <v>170</v>
      </c>
      <c r="F41" s="150">
        <v>136</v>
      </c>
      <c r="G41" s="150">
        <v>170</v>
      </c>
      <c r="H41" s="150">
        <v>161</v>
      </c>
      <c r="I41" s="150"/>
      <c r="J41" s="150"/>
      <c r="K41" s="150">
        <f t="shared" si="3"/>
        <v>510</v>
      </c>
      <c r="L41" s="151">
        <f t="shared" si="3"/>
        <v>478</v>
      </c>
      <c r="M41" s="150">
        <f t="shared" si="2"/>
        <v>1093</v>
      </c>
      <c r="N41" s="151">
        <f t="shared" si="2"/>
        <v>1042</v>
      </c>
    </row>
    <row r="42" spans="1:14" x14ac:dyDescent="0.25">
      <c r="A42" s="152">
        <v>9</v>
      </c>
      <c r="B42" s="153" t="s">
        <v>145</v>
      </c>
      <c r="C42" s="150">
        <v>1080</v>
      </c>
      <c r="D42" s="150">
        <v>1233</v>
      </c>
      <c r="E42" s="150">
        <v>1080</v>
      </c>
      <c r="F42" s="150">
        <v>909</v>
      </c>
      <c r="G42" s="150">
        <v>1080</v>
      </c>
      <c r="H42" s="150">
        <v>1078</v>
      </c>
      <c r="I42" s="150"/>
      <c r="J42" s="150"/>
      <c r="K42" s="150">
        <f t="shared" si="3"/>
        <v>3240</v>
      </c>
      <c r="L42" s="151">
        <f t="shared" si="3"/>
        <v>3220</v>
      </c>
      <c r="M42" s="150">
        <f t="shared" si="2"/>
        <v>6969</v>
      </c>
      <c r="N42" s="151">
        <f t="shared" si="2"/>
        <v>7473</v>
      </c>
    </row>
    <row r="43" spans="1:14" x14ac:dyDescent="0.25">
      <c r="A43" s="152">
        <v>10</v>
      </c>
      <c r="B43" s="153" t="s">
        <v>146</v>
      </c>
      <c r="C43" s="150">
        <v>449</v>
      </c>
      <c r="D43" s="150">
        <v>478</v>
      </c>
      <c r="E43" s="150">
        <v>449</v>
      </c>
      <c r="F43" s="150">
        <v>419</v>
      </c>
      <c r="G43" s="150">
        <v>449</v>
      </c>
      <c r="H43" s="150">
        <v>422</v>
      </c>
      <c r="I43" s="150"/>
      <c r="J43" s="150"/>
      <c r="K43" s="150">
        <f t="shared" si="3"/>
        <v>1347</v>
      </c>
      <c r="L43" s="151">
        <f t="shared" si="3"/>
        <v>1319</v>
      </c>
      <c r="M43" s="150">
        <f t="shared" si="2"/>
        <v>2899</v>
      </c>
      <c r="N43" s="151">
        <f t="shared" si="2"/>
        <v>3009</v>
      </c>
    </row>
    <row r="44" spans="1:14" x14ac:dyDescent="0.25">
      <c r="A44" s="152">
        <v>11</v>
      </c>
      <c r="B44" s="153" t="s">
        <v>147</v>
      </c>
      <c r="C44" s="150">
        <v>47</v>
      </c>
      <c r="D44" s="150">
        <v>53</v>
      </c>
      <c r="E44" s="150">
        <v>47</v>
      </c>
      <c r="F44" s="150">
        <v>42</v>
      </c>
      <c r="G44" s="150">
        <v>47</v>
      </c>
      <c r="H44" s="150">
        <v>52</v>
      </c>
      <c r="I44" s="150"/>
      <c r="J44" s="150"/>
      <c r="K44" s="150">
        <f t="shared" si="3"/>
        <v>141</v>
      </c>
      <c r="L44" s="151">
        <f t="shared" si="3"/>
        <v>147</v>
      </c>
      <c r="M44" s="150">
        <f t="shared" si="2"/>
        <v>300</v>
      </c>
      <c r="N44" s="151">
        <f t="shared" si="2"/>
        <v>337</v>
      </c>
    </row>
    <row r="45" spans="1:14" ht="24" x14ac:dyDescent="0.25">
      <c r="A45" s="152">
        <v>12</v>
      </c>
      <c r="B45" s="153" t="s">
        <v>148</v>
      </c>
      <c r="C45" s="150">
        <v>20</v>
      </c>
      <c r="D45" s="150">
        <v>23</v>
      </c>
      <c r="E45" s="150">
        <v>20</v>
      </c>
      <c r="F45" s="150">
        <v>24</v>
      </c>
      <c r="G45" s="150">
        <v>20</v>
      </c>
      <c r="H45" s="150">
        <v>27</v>
      </c>
      <c r="I45" s="150"/>
      <c r="J45" s="150"/>
      <c r="K45" s="150">
        <f t="shared" si="3"/>
        <v>60</v>
      </c>
      <c r="L45" s="151">
        <f t="shared" si="3"/>
        <v>74</v>
      </c>
      <c r="M45" s="150">
        <f t="shared" si="2"/>
        <v>125</v>
      </c>
      <c r="N45" s="151">
        <f t="shared" si="2"/>
        <v>142</v>
      </c>
    </row>
    <row r="46" spans="1:14" x14ac:dyDescent="0.25">
      <c r="A46" s="152">
        <v>13</v>
      </c>
      <c r="B46" s="154" t="s">
        <v>149</v>
      </c>
      <c r="C46" s="150">
        <v>91</v>
      </c>
      <c r="D46" s="150">
        <v>79</v>
      </c>
      <c r="E46" s="150">
        <v>91</v>
      </c>
      <c r="F46" s="150">
        <v>178</v>
      </c>
      <c r="G46" s="150">
        <v>91</v>
      </c>
      <c r="H46" s="150">
        <v>226</v>
      </c>
      <c r="I46" s="150"/>
      <c r="J46" s="150"/>
      <c r="K46" s="150">
        <f t="shared" si="3"/>
        <v>273</v>
      </c>
      <c r="L46" s="151">
        <f t="shared" si="3"/>
        <v>483</v>
      </c>
      <c r="M46" s="150">
        <f t="shared" si="2"/>
        <v>586</v>
      </c>
      <c r="N46" s="151">
        <f t="shared" si="2"/>
        <v>774</v>
      </c>
    </row>
    <row r="47" spans="1:14" x14ac:dyDescent="0.25">
      <c r="A47" s="152">
        <v>14</v>
      </c>
      <c r="B47" s="154" t="s">
        <v>150</v>
      </c>
      <c r="C47" s="150">
        <v>2</v>
      </c>
      <c r="D47" s="150">
        <v>0</v>
      </c>
      <c r="E47" s="150">
        <v>2</v>
      </c>
      <c r="F47" s="150">
        <v>1</v>
      </c>
      <c r="G47" s="150">
        <v>2</v>
      </c>
      <c r="H47" s="150">
        <v>0</v>
      </c>
      <c r="I47" s="150"/>
      <c r="J47" s="150"/>
      <c r="K47" s="150">
        <f t="shared" si="3"/>
        <v>6</v>
      </c>
      <c r="L47" s="151">
        <f t="shared" si="3"/>
        <v>1</v>
      </c>
      <c r="M47" s="150">
        <f t="shared" si="2"/>
        <v>12</v>
      </c>
      <c r="N47" s="151">
        <f t="shared" si="2"/>
        <v>22</v>
      </c>
    </row>
    <row r="48" spans="1:14" x14ac:dyDescent="0.25">
      <c r="A48" s="152">
        <v>15</v>
      </c>
      <c r="B48" s="154" t="s">
        <v>151</v>
      </c>
      <c r="C48" s="150">
        <v>62</v>
      </c>
      <c r="D48" s="150">
        <v>80</v>
      </c>
      <c r="E48" s="150">
        <v>62</v>
      </c>
      <c r="F48" s="150">
        <v>53</v>
      </c>
      <c r="G48" s="150">
        <v>62</v>
      </c>
      <c r="H48" s="150">
        <v>71</v>
      </c>
      <c r="I48" s="150"/>
      <c r="J48" s="150"/>
      <c r="K48" s="150">
        <f>+C48+E48+G48+I48</f>
        <v>186</v>
      </c>
      <c r="L48" s="151">
        <f>+D48+F48+H48+J48</f>
        <v>204</v>
      </c>
      <c r="M48" s="150">
        <f t="shared" si="2"/>
        <v>394</v>
      </c>
      <c r="N48" s="151">
        <f t="shared" si="2"/>
        <v>466</v>
      </c>
    </row>
    <row r="49" spans="1:14" ht="15.75" thickBot="1" x14ac:dyDescent="0.3">
      <c r="A49" s="152">
        <v>16</v>
      </c>
      <c r="B49" s="154" t="s">
        <v>152</v>
      </c>
      <c r="C49" s="150">
        <v>8</v>
      </c>
      <c r="D49" s="150">
        <v>8</v>
      </c>
      <c r="E49" s="150">
        <v>8</v>
      </c>
      <c r="F49" s="150">
        <v>7</v>
      </c>
      <c r="G49" s="150">
        <v>8</v>
      </c>
      <c r="H49" s="150">
        <v>7</v>
      </c>
      <c r="I49" s="150"/>
      <c r="J49" s="150"/>
      <c r="K49" s="150">
        <f t="shared" si="3"/>
        <v>24</v>
      </c>
      <c r="L49" s="151">
        <f t="shared" si="3"/>
        <v>22</v>
      </c>
      <c r="M49" s="150">
        <f t="shared" si="2"/>
        <v>46</v>
      </c>
      <c r="N49" s="151">
        <f t="shared" si="2"/>
        <v>47</v>
      </c>
    </row>
    <row r="50" spans="1:14" ht="15.75" thickBot="1" x14ac:dyDescent="0.3">
      <c r="A50" s="411" t="s">
        <v>153</v>
      </c>
      <c r="B50" s="412"/>
      <c r="C50" s="155">
        <f t="shared" ref="C50:L50" si="4">SUM(C34:C49)</f>
        <v>3008</v>
      </c>
      <c r="D50" s="155">
        <f t="shared" si="4"/>
        <v>3339</v>
      </c>
      <c r="E50" s="155">
        <f>SUM(E34:E49)</f>
        <v>3008</v>
      </c>
      <c r="F50" s="155">
        <f t="shared" si="4"/>
        <v>2765</v>
      </c>
      <c r="G50" s="155">
        <f>SUM(G34:G49)</f>
        <v>3008</v>
      </c>
      <c r="H50" s="155">
        <f t="shared" si="4"/>
        <v>3076</v>
      </c>
      <c r="I50" s="155">
        <f>SUM(I34:I49)</f>
        <v>0</v>
      </c>
      <c r="J50" s="155">
        <f t="shared" si="4"/>
        <v>0</v>
      </c>
      <c r="K50" s="155">
        <f t="shared" si="4"/>
        <v>9024</v>
      </c>
      <c r="L50" s="156">
        <f t="shared" si="4"/>
        <v>9180</v>
      </c>
      <c r="M50" s="155">
        <f>SUM(M34:M49)</f>
        <v>19360</v>
      </c>
      <c r="N50" s="156">
        <f>SUM(N34:N49)</f>
        <v>20936</v>
      </c>
    </row>
    <row r="51" spans="1:14" x14ac:dyDescent="0.25">
      <c r="A51" s="158"/>
      <c r="B51" s="158"/>
      <c r="C51" s="125"/>
      <c r="D51" s="123"/>
      <c r="E51" s="123"/>
      <c r="F51" s="123"/>
      <c r="G51" s="123"/>
      <c r="H51" s="123"/>
      <c r="I51" s="123"/>
      <c r="J51" s="123"/>
      <c r="K51" s="123"/>
      <c r="L51" s="123"/>
    </row>
    <row r="52" spans="1:14" ht="15.75" hidden="1" customHeight="1" thickBot="1" x14ac:dyDescent="0.3">
      <c r="A52" s="1"/>
      <c r="B52" s="420" t="s">
        <v>156</v>
      </c>
      <c r="C52" s="420"/>
      <c r="D52" s="420"/>
      <c r="E52" s="420"/>
      <c r="F52" s="420"/>
      <c r="G52" s="420"/>
      <c r="H52" s="420"/>
      <c r="I52" s="420"/>
      <c r="J52" s="420"/>
      <c r="K52" s="420"/>
      <c r="L52" s="420"/>
    </row>
    <row r="53" spans="1:14" hidden="1" x14ac:dyDescent="0.25">
      <c r="A53" s="421" t="s">
        <v>62</v>
      </c>
      <c r="B53" s="423" t="s">
        <v>134</v>
      </c>
      <c r="C53" s="425" t="s">
        <v>98</v>
      </c>
      <c r="D53" s="425"/>
      <c r="E53" s="409" t="s">
        <v>128</v>
      </c>
      <c r="F53" s="409"/>
      <c r="G53" s="409" t="s">
        <v>129</v>
      </c>
      <c r="H53" s="409"/>
      <c r="I53" s="409" t="s">
        <v>130</v>
      </c>
      <c r="J53" s="409"/>
      <c r="K53" s="409" t="s">
        <v>120</v>
      </c>
      <c r="L53" s="410"/>
      <c r="M53" s="409" t="s">
        <v>205</v>
      </c>
      <c r="N53" s="410"/>
    </row>
    <row r="54" spans="1:14" ht="15.75" hidden="1" thickBot="1" x14ac:dyDescent="0.3">
      <c r="A54" s="422"/>
      <c r="B54" s="424"/>
      <c r="C54" s="146" t="s">
        <v>136</v>
      </c>
      <c r="D54" s="146" t="s">
        <v>122</v>
      </c>
      <c r="E54" s="146" t="s">
        <v>136</v>
      </c>
      <c r="F54" s="146" t="s">
        <v>122</v>
      </c>
      <c r="G54" s="146" t="s">
        <v>136</v>
      </c>
      <c r="H54" s="146" t="s">
        <v>122</v>
      </c>
      <c r="I54" s="146" t="s">
        <v>136</v>
      </c>
      <c r="J54" s="146" t="s">
        <v>122</v>
      </c>
      <c r="K54" s="146" t="s">
        <v>136</v>
      </c>
      <c r="L54" s="147" t="s">
        <v>122</v>
      </c>
      <c r="M54" s="146" t="s">
        <v>136</v>
      </c>
      <c r="N54" s="147" t="s">
        <v>122</v>
      </c>
    </row>
    <row r="55" spans="1:14" hidden="1" x14ac:dyDescent="0.25">
      <c r="A55" s="148">
        <v>1</v>
      </c>
      <c r="B55" s="149" t="s">
        <v>137</v>
      </c>
      <c r="C55" s="150"/>
      <c r="D55" s="150"/>
      <c r="E55" s="150"/>
      <c r="F55" s="150"/>
      <c r="G55" s="150"/>
      <c r="H55" s="150"/>
      <c r="I55" s="150"/>
      <c r="J55" s="150"/>
      <c r="K55" s="150">
        <f>+C55+E55+G55+I55</f>
        <v>0</v>
      </c>
      <c r="L55" s="151">
        <f>+D55+F55+H55+J55</f>
        <v>0</v>
      </c>
      <c r="M55" s="150">
        <f t="shared" ref="M55:N70" si="5">+K55+M34</f>
        <v>94</v>
      </c>
      <c r="N55" s="151">
        <f t="shared" si="5"/>
        <v>106</v>
      </c>
    </row>
    <row r="56" spans="1:14" hidden="1" x14ac:dyDescent="0.25">
      <c r="A56" s="152">
        <v>2</v>
      </c>
      <c r="B56" s="153" t="s">
        <v>138</v>
      </c>
      <c r="C56" s="150"/>
      <c r="D56" s="150"/>
      <c r="E56" s="150"/>
      <c r="F56" s="150"/>
      <c r="G56" s="150"/>
      <c r="H56" s="150"/>
      <c r="I56" s="150"/>
      <c r="J56" s="150"/>
      <c r="K56" s="150">
        <f t="shared" ref="K56:L70" si="6">+C56+E56+G56+I56</f>
        <v>0</v>
      </c>
      <c r="L56" s="151">
        <f t="shared" si="6"/>
        <v>0</v>
      </c>
      <c r="M56" s="150">
        <f t="shared" si="5"/>
        <v>93</v>
      </c>
      <c r="N56" s="151">
        <f t="shared" si="5"/>
        <v>107</v>
      </c>
    </row>
    <row r="57" spans="1:14" hidden="1" x14ac:dyDescent="0.25">
      <c r="A57" s="152">
        <v>3</v>
      </c>
      <c r="B57" s="153" t="s">
        <v>139</v>
      </c>
      <c r="C57" s="150"/>
      <c r="D57" s="150"/>
      <c r="E57" s="150"/>
      <c r="F57" s="150"/>
      <c r="G57" s="150"/>
      <c r="H57" s="150"/>
      <c r="I57" s="150"/>
      <c r="J57" s="150"/>
      <c r="K57" s="150">
        <f t="shared" si="6"/>
        <v>0</v>
      </c>
      <c r="L57" s="151">
        <f t="shared" si="6"/>
        <v>0</v>
      </c>
      <c r="M57" s="150">
        <f t="shared" si="5"/>
        <v>548</v>
      </c>
      <c r="N57" s="151">
        <f t="shared" si="5"/>
        <v>572</v>
      </c>
    </row>
    <row r="58" spans="1:14" hidden="1" x14ac:dyDescent="0.25">
      <c r="A58" s="152">
        <v>4</v>
      </c>
      <c r="B58" s="153" t="s">
        <v>140</v>
      </c>
      <c r="C58" s="150"/>
      <c r="D58" s="150"/>
      <c r="E58" s="150"/>
      <c r="F58" s="150"/>
      <c r="G58" s="150"/>
      <c r="H58" s="150"/>
      <c r="I58" s="150"/>
      <c r="J58" s="150"/>
      <c r="K58" s="150">
        <f t="shared" si="6"/>
        <v>0</v>
      </c>
      <c r="L58" s="151">
        <f t="shared" si="6"/>
        <v>0</v>
      </c>
      <c r="M58" s="150">
        <f t="shared" si="5"/>
        <v>93</v>
      </c>
      <c r="N58" s="151">
        <f t="shared" si="5"/>
        <v>104</v>
      </c>
    </row>
    <row r="59" spans="1:14" hidden="1" x14ac:dyDescent="0.25">
      <c r="A59" s="152">
        <v>5</v>
      </c>
      <c r="B59" s="153" t="s">
        <v>141</v>
      </c>
      <c r="C59" s="150"/>
      <c r="D59" s="150"/>
      <c r="E59" s="150"/>
      <c r="F59" s="150"/>
      <c r="G59" s="150"/>
      <c r="H59" s="150"/>
      <c r="I59" s="150"/>
      <c r="J59" s="150"/>
      <c r="K59" s="150">
        <f t="shared" si="6"/>
        <v>0</v>
      </c>
      <c r="L59" s="151">
        <f t="shared" si="6"/>
        <v>0</v>
      </c>
      <c r="M59" s="150">
        <f t="shared" si="5"/>
        <v>2851</v>
      </c>
      <c r="N59" s="151">
        <f t="shared" si="5"/>
        <v>3069</v>
      </c>
    </row>
    <row r="60" spans="1:14" hidden="1" x14ac:dyDescent="0.25">
      <c r="A60" s="152">
        <v>6</v>
      </c>
      <c r="B60" s="153" t="s">
        <v>142</v>
      </c>
      <c r="C60" s="150"/>
      <c r="D60" s="150"/>
      <c r="E60" s="150"/>
      <c r="F60" s="150"/>
      <c r="G60" s="150"/>
      <c r="H60" s="150"/>
      <c r="I60" s="150"/>
      <c r="J60" s="150"/>
      <c r="K60" s="150">
        <f t="shared" si="6"/>
        <v>0</v>
      </c>
      <c r="L60" s="151">
        <f t="shared" si="6"/>
        <v>0</v>
      </c>
      <c r="M60" s="150">
        <f t="shared" si="5"/>
        <v>2365</v>
      </c>
      <c r="N60" s="151">
        <f t="shared" si="5"/>
        <v>2664</v>
      </c>
    </row>
    <row r="61" spans="1:14" hidden="1" x14ac:dyDescent="0.25">
      <c r="A61" s="152">
        <v>7</v>
      </c>
      <c r="B61" s="153" t="s">
        <v>143</v>
      </c>
      <c r="C61" s="150"/>
      <c r="D61" s="150"/>
      <c r="E61" s="150"/>
      <c r="F61" s="150"/>
      <c r="G61" s="150"/>
      <c r="H61" s="150"/>
      <c r="I61" s="150"/>
      <c r="J61" s="150"/>
      <c r="K61" s="150">
        <f t="shared" si="6"/>
        <v>0</v>
      </c>
      <c r="L61" s="151">
        <f t="shared" si="6"/>
        <v>0</v>
      </c>
      <c r="M61" s="150">
        <f t="shared" si="5"/>
        <v>892</v>
      </c>
      <c r="N61" s="151">
        <f t="shared" si="5"/>
        <v>1002</v>
      </c>
    </row>
    <row r="62" spans="1:14" hidden="1" x14ac:dyDescent="0.25">
      <c r="A62" s="152">
        <v>8</v>
      </c>
      <c r="B62" s="153" t="s">
        <v>144</v>
      </c>
      <c r="C62" s="150"/>
      <c r="D62" s="150"/>
      <c r="E62" s="150"/>
      <c r="F62" s="150"/>
      <c r="G62" s="150"/>
      <c r="H62" s="150"/>
      <c r="I62" s="150"/>
      <c r="J62" s="150"/>
      <c r="K62" s="150">
        <f t="shared" si="6"/>
        <v>0</v>
      </c>
      <c r="L62" s="151">
        <f t="shared" si="6"/>
        <v>0</v>
      </c>
      <c r="M62" s="150">
        <f t="shared" si="5"/>
        <v>1093</v>
      </c>
      <c r="N62" s="151">
        <f t="shared" si="5"/>
        <v>1042</v>
      </c>
    </row>
    <row r="63" spans="1:14" hidden="1" x14ac:dyDescent="0.25">
      <c r="A63" s="152">
        <v>9</v>
      </c>
      <c r="B63" s="153" t="s">
        <v>145</v>
      </c>
      <c r="C63" s="150"/>
      <c r="D63" s="150"/>
      <c r="E63" s="150"/>
      <c r="F63" s="150"/>
      <c r="G63" s="150"/>
      <c r="H63" s="150"/>
      <c r="I63" s="150"/>
      <c r="J63" s="150"/>
      <c r="K63" s="150">
        <f t="shared" si="6"/>
        <v>0</v>
      </c>
      <c r="L63" s="151">
        <f t="shared" si="6"/>
        <v>0</v>
      </c>
      <c r="M63" s="150">
        <f t="shared" si="5"/>
        <v>6969</v>
      </c>
      <c r="N63" s="151">
        <f t="shared" si="5"/>
        <v>7473</v>
      </c>
    </row>
    <row r="64" spans="1:14" hidden="1" x14ac:dyDescent="0.25">
      <c r="A64" s="152">
        <v>10</v>
      </c>
      <c r="B64" s="153" t="s">
        <v>146</v>
      </c>
      <c r="C64" s="150"/>
      <c r="D64" s="150"/>
      <c r="E64" s="150"/>
      <c r="F64" s="150"/>
      <c r="G64" s="150"/>
      <c r="H64" s="150"/>
      <c r="I64" s="150"/>
      <c r="J64" s="150"/>
      <c r="K64" s="150">
        <f t="shared" si="6"/>
        <v>0</v>
      </c>
      <c r="L64" s="151">
        <f t="shared" si="6"/>
        <v>0</v>
      </c>
      <c r="M64" s="150">
        <f t="shared" si="5"/>
        <v>2899</v>
      </c>
      <c r="N64" s="151">
        <f t="shared" si="5"/>
        <v>3009</v>
      </c>
    </row>
    <row r="65" spans="1:14" hidden="1" x14ac:dyDescent="0.25">
      <c r="A65" s="152">
        <v>11</v>
      </c>
      <c r="B65" s="153" t="s">
        <v>147</v>
      </c>
      <c r="C65" s="150"/>
      <c r="D65" s="150"/>
      <c r="E65" s="150"/>
      <c r="F65" s="150"/>
      <c r="G65" s="150"/>
      <c r="H65" s="150"/>
      <c r="I65" s="150"/>
      <c r="J65" s="150"/>
      <c r="K65" s="150">
        <f t="shared" si="6"/>
        <v>0</v>
      </c>
      <c r="L65" s="151">
        <f t="shared" si="6"/>
        <v>0</v>
      </c>
      <c r="M65" s="150">
        <f t="shared" si="5"/>
        <v>300</v>
      </c>
      <c r="N65" s="151">
        <f t="shared" si="5"/>
        <v>337</v>
      </c>
    </row>
    <row r="66" spans="1:14" ht="24" hidden="1" x14ac:dyDescent="0.25">
      <c r="A66" s="152">
        <v>12</v>
      </c>
      <c r="B66" s="153" t="s">
        <v>148</v>
      </c>
      <c r="C66" s="150"/>
      <c r="D66" s="150"/>
      <c r="E66" s="150"/>
      <c r="F66" s="150"/>
      <c r="G66" s="150"/>
      <c r="H66" s="150"/>
      <c r="I66" s="150"/>
      <c r="J66" s="150"/>
      <c r="K66" s="150">
        <f t="shared" si="6"/>
        <v>0</v>
      </c>
      <c r="L66" s="151">
        <f t="shared" si="6"/>
        <v>0</v>
      </c>
      <c r="M66" s="150">
        <f t="shared" si="5"/>
        <v>125</v>
      </c>
      <c r="N66" s="151">
        <f t="shared" si="5"/>
        <v>142</v>
      </c>
    </row>
    <row r="67" spans="1:14" hidden="1" x14ac:dyDescent="0.25">
      <c r="A67" s="152">
        <v>13</v>
      </c>
      <c r="B67" s="154" t="s">
        <v>149</v>
      </c>
      <c r="C67" s="150"/>
      <c r="D67" s="150"/>
      <c r="E67" s="150"/>
      <c r="F67" s="150"/>
      <c r="G67" s="150"/>
      <c r="H67" s="150"/>
      <c r="I67" s="150"/>
      <c r="J67" s="150"/>
      <c r="K67" s="150">
        <f t="shared" si="6"/>
        <v>0</v>
      </c>
      <c r="L67" s="151">
        <f t="shared" si="6"/>
        <v>0</v>
      </c>
      <c r="M67" s="150">
        <f t="shared" si="5"/>
        <v>586</v>
      </c>
      <c r="N67" s="151">
        <f t="shared" si="5"/>
        <v>774</v>
      </c>
    </row>
    <row r="68" spans="1:14" hidden="1" x14ac:dyDescent="0.25">
      <c r="A68" s="152">
        <v>14</v>
      </c>
      <c r="B68" s="154" t="s">
        <v>150</v>
      </c>
      <c r="C68" s="150"/>
      <c r="D68" s="150"/>
      <c r="E68" s="150"/>
      <c r="F68" s="150"/>
      <c r="G68" s="150"/>
      <c r="H68" s="150"/>
      <c r="I68" s="150"/>
      <c r="J68" s="150"/>
      <c r="K68" s="150">
        <f t="shared" si="6"/>
        <v>0</v>
      </c>
      <c r="L68" s="151">
        <f t="shared" si="6"/>
        <v>0</v>
      </c>
      <c r="M68" s="150">
        <f t="shared" si="5"/>
        <v>12</v>
      </c>
      <c r="N68" s="151">
        <f t="shared" si="5"/>
        <v>22</v>
      </c>
    </row>
    <row r="69" spans="1:14" hidden="1" x14ac:dyDescent="0.25">
      <c r="A69" s="152">
        <v>15</v>
      </c>
      <c r="B69" s="154" t="s">
        <v>151</v>
      </c>
      <c r="C69" s="150"/>
      <c r="D69" s="150"/>
      <c r="E69" s="150"/>
      <c r="F69" s="150"/>
      <c r="G69" s="150"/>
      <c r="H69" s="150"/>
      <c r="I69" s="150"/>
      <c r="J69" s="150"/>
      <c r="K69" s="150">
        <f>+C69+E69+G69+I69</f>
        <v>0</v>
      </c>
      <c r="L69" s="151">
        <f>+D69+F69+H69+J69</f>
        <v>0</v>
      </c>
      <c r="M69" s="150">
        <f t="shared" si="5"/>
        <v>394</v>
      </c>
      <c r="N69" s="151">
        <f t="shared" si="5"/>
        <v>466</v>
      </c>
    </row>
    <row r="70" spans="1:14" hidden="1" x14ac:dyDescent="0.25">
      <c r="A70" s="152">
        <v>16</v>
      </c>
      <c r="B70" s="154" t="s">
        <v>152</v>
      </c>
      <c r="C70" s="150"/>
      <c r="D70" s="150"/>
      <c r="E70" s="150"/>
      <c r="F70" s="150"/>
      <c r="G70" s="150"/>
      <c r="H70" s="150"/>
      <c r="I70" s="150"/>
      <c r="J70" s="150"/>
      <c r="K70" s="150">
        <f t="shared" si="6"/>
        <v>0</v>
      </c>
      <c r="L70" s="151">
        <f t="shared" si="6"/>
        <v>0</v>
      </c>
      <c r="M70" s="150">
        <f t="shared" si="5"/>
        <v>46</v>
      </c>
      <c r="N70" s="151">
        <f t="shared" si="5"/>
        <v>47</v>
      </c>
    </row>
    <row r="71" spans="1:14" ht="15.75" hidden="1" thickBot="1" x14ac:dyDescent="0.3">
      <c r="A71" s="411" t="s">
        <v>157</v>
      </c>
      <c r="B71" s="412"/>
      <c r="C71" s="155">
        <f t="shared" ref="C71:N71" si="7">SUM(C55:C70)</f>
        <v>0</v>
      </c>
      <c r="D71" s="155">
        <f t="shared" si="7"/>
        <v>0</v>
      </c>
      <c r="E71" s="155">
        <f>SUM(E55:E70)</f>
        <v>0</v>
      </c>
      <c r="F71" s="155">
        <f t="shared" si="7"/>
        <v>0</v>
      </c>
      <c r="G71" s="155">
        <f>SUM(G55:G70)</f>
        <v>0</v>
      </c>
      <c r="H71" s="155">
        <f t="shared" si="7"/>
        <v>0</v>
      </c>
      <c r="I71" s="155">
        <f t="shared" si="7"/>
        <v>0</v>
      </c>
      <c r="J71" s="155">
        <f t="shared" si="7"/>
        <v>0</v>
      </c>
      <c r="K71" s="155">
        <f t="shared" si="7"/>
        <v>0</v>
      </c>
      <c r="L71" s="156">
        <f t="shared" si="7"/>
        <v>0</v>
      </c>
      <c r="M71" s="155">
        <f t="shared" si="7"/>
        <v>19360</v>
      </c>
      <c r="N71" s="156">
        <f t="shared" si="7"/>
        <v>20936</v>
      </c>
    </row>
    <row r="72" spans="1:14" hidden="1" x14ac:dyDescent="0.25">
      <c r="A72" s="158"/>
      <c r="B72" s="158"/>
      <c r="C72" s="159"/>
      <c r="D72" s="159"/>
      <c r="E72" s="159"/>
      <c r="F72" s="159"/>
      <c r="G72" s="159"/>
      <c r="H72" s="159"/>
      <c r="I72" s="159"/>
      <c r="J72" s="159"/>
      <c r="K72" s="159"/>
      <c r="L72" s="159"/>
    </row>
    <row r="73" spans="1:14" hidden="1" x14ac:dyDescent="0.25">
      <c r="A73" s="158"/>
      <c r="B73" s="158"/>
      <c r="C73" s="125"/>
      <c r="D73" s="123"/>
      <c r="E73" s="123"/>
      <c r="F73" s="123"/>
      <c r="G73" s="123"/>
      <c r="H73" s="123"/>
      <c r="I73" s="123"/>
      <c r="J73" s="123"/>
      <c r="K73" s="123"/>
      <c r="L73" s="123"/>
    </row>
    <row r="74" spans="1:14" hidden="1" x14ac:dyDescent="0.25">
      <c r="A74" s="158"/>
      <c r="B74" s="158"/>
      <c r="C74" s="125"/>
      <c r="D74" s="123"/>
      <c r="E74" s="123"/>
      <c r="F74" s="123"/>
      <c r="G74" s="123"/>
      <c r="H74" s="123"/>
      <c r="I74" s="123"/>
      <c r="J74" s="123"/>
      <c r="K74" s="123"/>
      <c r="L74" s="123"/>
    </row>
    <row r="75" spans="1:14" hidden="1" x14ac:dyDescent="0.25">
      <c r="A75" s="158"/>
      <c r="B75" s="158"/>
      <c r="C75" s="125"/>
      <c r="D75" s="123"/>
      <c r="E75" s="123"/>
      <c r="F75" s="123"/>
      <c r="G75" s="123"/>
      <c r="H75" s="123"/>
      <c r="I75" s="123"/>
      <c r="J75" s="123"/>
      <c r="K75" s="123"/>
      <c r="L75" s="123"/>
    </row>
    <row r="76" spans="1:14" hidden="1" x14ac:dyDescent="0.25">
      <c r="A76" s="158"/>
      <c r="B76" s="158"/>
      <c r="C76" s="125"/>
      <c r="D76" s="123"/>
      <c r="E76" s="123"/>
      <c r="F76" s="123"/>
      <c r="G76" s="123"/>
      <c r="H76" s="123"/>
      <c r="I76" s="123"/>
      <c r="J76" s="123"/>
      <c r="K76" s="123"/>
      <c r="L76" s="123"/>
    </row>
    <row r="77" spans="1:14" hidden="1" x14ac:dyDescent="0.25">
      <c r="A77" s="158"/>
      <c r="B77" s="158"/>
      <c r="C77" s="125"/>
      <c r="D77" s="123"/>
      <c r="E77" s="123"/>
      <c r="F77" s="123"/>
      <c r="G77" s="123"/>
      <c r="H77" s="123"/>
      <c r="I77" s="123"/>
      <c r="J77" s="123"/>
      <c r="K77" s="123"/>
      <c r="L77" s="123"/>
    </row>
    <row r="78" spans="1:14" hidden="1" x14ac:dyDescent="0.25">
      <c r="A78" s="158"/>
      <c r="B78" s="158"/>
      <c r="C78" s="125"/>
      <c r="D78" s="123"/>
      <c r="E78" s="123"/>
      <c r="F78" s="123"/>
      <c r="G78" s="123"/>
      <c r="H78" s="123"/>
      <c r="I78" s="123"/>
      <c r="J78" s="123"/>
      <c r="K78" s="123"/>
      <c r="L78" s="123"/>
    </row>
    <row r="79" spans="1:14" hidden="1" x14ac:dyDescent="0.25">
      <c r="A79" s="158"/>
      <c r="B79" s="158"/>
      <c r="C79" s="125"/>
      <c r="D79" s="123"/>
      <c r="E79" s="123"/>
      <c r="F79" s="123"/>
      <c r="G79" s="123"/>
      <c r="H79" s="123"/>
      <c r="I79" s="123"/>
      <c r="J79" s="123"/>
      <c r="K79" s="123"/>
      <c r="L79" s="123"/>
    </row>
    <row r="80" spans="1:14" hidden="1" x14ac:dyDescent="0.25">
      <c r="A80" s="158"/>
      <c r="B80" s="158"/>
      <c r="C80" s="125"/>
      <c r="D80" s="123"/>
      <c r="E80" s="123"/>
      <c r="F80" s="123"/>
      <c r="G80" s="123"/>
      <c r="H80" s="123"/>
      <c r="I80" s="123"/>
      <c r="J80" s="123"/>
      <c r="K80" s="123"/>
      <c r="L80" s="123"/>
    </row>
    <row r="81" spans="1:12" hidden="1" x14ac:dyDescent="0.25">
      <c r="A81" s="158"/>
      <c r="B81" s="158"/>
      <c r="C81" s="125"/>
      <c r="D81" s="123"/>
      <c r="E81" s="123"/>
      <c r="F81" s="123"/>
      <c r="G81" s="123"/>
      <c r="H81" s="123"/>
      <c r="I81" s="123"/>
      <c r="J81" s="123"/>
      <c r="K81" s="123"/>
      <c r="L81" s="123"/>
    </row>
    <row r="82" spans="1:12" hidden="1" x14ac:dyDescent="0.25">
      <c r="A82" s="158"/>
      <c r="B82" s="158"/>
      <c r="C82" s="125"/>
      <c r="D82" s="123"/>
      <c r="E82" s="123"/>
      <c r="F82" s="123"/>
      <c r="G82" s="123"/>
      <c r="H82" s="123"/>
      <c r="I82" s="123"/>
      <c r="J82" s="123"/>
      <c r="K82" s="123"/>
      <c r="L82" s="123"/>
    </row>
    <row r="83" spans="1:12" x14ac:dyDescent="0.25">
      <c r="A83" s="158"/>
      <c r="B83" s="158"/>
      <c r="C83" s="125"/>
      <c r="D83" s="123"/>
      <c r="E83" s="123"/>
      <c r="F83" s="123"/>
      <c r="G83" s="123"/>
      <c r="H83" s="123"/>
      <c r="I83" s="123"/>
      <c r="J83" s="123"/>
      <c r="K83" s="123"/>
      <c r="L83" s="123"/>
    </row>
    <row r="84" spans="1:12" x14ac:dyDescent="0.25">
      <c r="A84" s="158"/>
      <c r="B84" s="158"/>
      <c r="C84" s="125"/>
      <c r="D84" s="123"/>
      <c r="E84" s="123"/>
      <c r="F84" s="123"/>
      <c r="G84" s="123"/>
      <c r="H84" s="123"/>
      <c r="I84" s="123"/>
      <c r="J84" s="123"/>
      <c r="K84" s="123"/>
      <c r="L84" s="123"/>
    </row>
    <row r="85" spans="1:12" hidden="1" x14ac:dyDescent="0.25">
      <c r="A85" s="158"/>
      <c r="B85" s="158"/>
      <c r="C85" s="125"/>
      <c r="D85" s="123"/>
      <c r="E85" s="123"/>
      <c r="F85" s="123"/>
      <c r="G85" s="123"/>
      <c r="H85" s="123"/>
      <c r="I85" s="123"/>
      <c r="J85" s="123"/>
      <c r="K85" s="123"/>
      <c r="L85" s="123"/>
    </row>
    <row r="86" spans="1:12" hidden="1" x14ac:dyDescent="0.25">
      <c r="A86" s="158"/>
      <c r="B86" s="158"/>
      <c r="C86" s="125"/>
      <c r="D86" s="123"/>
      <c r="E86" s="123"/>
      <c r="F86" s="123"/>
      <c r="G86" s="123"/>
      <c r="H86" s="123"/>
      <c r="I86" s="123"/>
      <c r="J86" s="123"/>
      <c r="K86" s="123"/>
      <c r="L86" s="123"/>
    </row>
    <row r="87" spans="1:12" hidden="1" x14ac:dyDescent="0.25">
      <c r="A87" s="158"/>
      <c r="B87" s="158"/>
      <c r="C87" s="125"/>
      <c r="D87" s="123"/>
      <c r="E87" s="123"/>
      <c r="F87" s="123"/>
      <c r="G87" s="123"/>
      <c r="H87" s="123"/>
      <c r="I87" s="123"/>
      <c r="J87" s="123"/>
      <c r="K87" s="123"/>
      <c r="L87" s="123"/>
    </row>
    <row r="88" spans="1:12" hidden="1" x14ac:dyDescent="0.25">
      <c r="A88" s="158"/>
      <c r="B88" s="158"/>
      <c r="C88" s="125"/>
      <c r="D88" s="123"/>
      <c r="E88" s="123"/>
      <c r="F88" s="123"/>
      <c r="G88" s="123"/>
      <c r="H88" s="123"/>
      <c r="I88" s="123"/>
      <c r="J88" s="123"/>
      <c r="K88" s="123"/>
      <c r="L88" s="123"/>
    </row>
    <row r="89" spans="1:12" hidden="1" x14ac:dyDescent="0.25">
      <c r="A89" s="158"/>
      <c r="B89" s="158"/>
      <c r="C89" s="125"/>
      <c r="D89" s="123"/>
      <c r="E89" s="123"/>
      <c r="F89" s="123"/>
      <c r="G89" s="123"/>
      <c r="H89" s="123"/>
      <c r="I89" s="123"/>
      <c r="J89" s="123"/>
      <c r="K89" s="123"/>
      <c r="L89" s="123"/>
    </row>
    <row r="90" spans="1:12" hidden="1" x14ac:dyDescent="0.25">
      <c r="A90" s="158"/>
      <c r="B90" s="158"/>
      <c r="C90" s="125"/>
      <c r="D90" s="123"/>
      <c r="E90" s="123"/>
      <c r="F90" s="123"/>
      <c r="G90" s="123"/>
      <c r="H90" s="123"/>
      <c r="I90" s="123"/>
      <c r="J90" s="123"/>
      <c r="K90" s="123"/>
      <c r="L90" s="123"/>
    </row>
    <row r="91" spans="1:12" hidden="1" x14ac:dyDescent="0.25">
      <c r="A91" s="158"/>
      <c r="B91" s="158"/>
      <c r="C91" s="125"/>
      <c r="D91" s="123"/>
      <c r="E91" s="123"/>
      <c r="F91" s="123"/>
      <c r="G91" s="123"/>
      <c r="H91" s="123"/>
      <c r="I91" s="123"/>
      <c r="J91" s="123"/>
      <c r="K91" s="123"/>
      <c r="L91" s="123"/>
    </row>
    <row r="92" spans="1:12" hidden="1" x14ac:dyDescent="0.25">
      <c r="A92" s="158"/>
      <c r="B92" s="158"/>
      <c r="C92" s="125"/>
      <c r="D92" s="123"/>
      <c r="E92" s="123"/>
      <c r="F92" s="123"/>
      <c r="G92" s="123"/>
      <c r="H92" s="123"/>
      <c r="I92" s="123"/>
      <c r="J92" s="123"/>
      <c r="K92" s="123"/>
      <c r="L92" s="123"/>
    </row>
    <row r="93" spans="1:12" hidden="1" x14ac:dyDescent="0.25">
      <c r="A93" s="158"/>
      <c r="B93" s="158"/>
      <c r="C93" s="125"/>
      <c r="D93" s="123"/>
      <c r="E93" s="123"/>
      <c r="F93" s="123"/>
      <c r="G93" s="123"/>
      <c r="H93" s="123"/>
      <c r="I93" s="123"/>
      <c r="J93" s="123"/>
      <c r="K93" s="123"/>
      <c r="L93" s="123"/>
    </row>
    <row r="94" spans="1:12" hidden="1" x14ac:dyDescent="0.25">
      <c r="A94" s="267"/>
      <c r="B94" s="267" t="s">
        <v>177</v>
      </c>
      <c r="C94" s="268"/>
      <c r="D94" s="269"/>
      <c r="E94" s="123"/>
      <c r="F94" s="123"/>
      <c r="G94" s="123"/>
      <c r="H94" s="123"/>
      <c r="I94" s="123"/>
      <c r="J94" s="123"/>
      <c r="K94" s="123"/>
      <c r="L94" s="123"/>
    </row>
    <row r="95" spans="1:12" hidden="1" x14ac:dyDescent="0.25">
      <c r="A95" s="413" t="s">
        <v>62</v>
      </c>
      <c r="B95" s="414" t="s">
        <v>134</v>
      </c>
      <c r="C95" s="416" t="s">
        <v>120</v>
      </c>
      <c r="D95" s="417"/>
      <c r="E95" s="123"/>
      <c r="F95" s="123"/>
      <c r="G95" s="123"/>
      <c r="H95" s="123"/>
      <c r="I95" s="123"/>
      <c r="J95" s="123"/>
      <c r="K95" s="123"/>
      <c r="L95" s="123"/>
    </row>
    <row r="96" spans="1:12" ht="15.75" hidden="1" thickBot="1" x14ac:dyDescent="0.3">
      <c r="A96" s="413"/>
      <c r="B96" s="415"/>
      <c r="C96" s="270" t="s">
        <v>136</v>
      </c>
      <c r="D96" s="271" t="s">
        <v>122</v>
      </c>
      <c r="E96" s="123"/>
      <c r="F96" s="123"/>
      <c r="G96" s="123"/>
      <c r="H96" s="123"/>
      <c r="I96" s="123"/>
      <c r="J96" s="123"/>
      <c r="K96" s="123"/>
      <c r="L96" s="123"/>
    </row>
    <row r="97" spans="1:12" hidden="1" x14ac:dyDescent="0.25">
      <c r="A97" s="272">
        <v>1</v>
      </c>
      <c r="B97" s="273" t="s">
        <v>137</v>
      </c>
      <c r="C97" s="274">
        <f t="shared" ref="C97:D110" si="8">+K13+K34+K55</f>
        <v>94</v>
      </c>
      <c r="D97" s="275">
        <f t="shared" si="8"/>
        <v>106</v>
      </c>
      <c r="E97" s="160"/>
      <c r="F97" s="123"/>
      <c r="G97" s="123"/>
      <c r="H97" s="123"/>
      <c r="I97" s="123"/>
      <c r="J97" s="123"/>
      <c r="K97" s="123"/>
      <c r="L97" s="123"/>
    </row>
    <row r="98" spans="1:12" hidden="1" x14ac:dyDescent="0.25">
      <c r="A98" s="276">
        <v>2</v>
      </c>
      <c r="B98" s="277" t="s">
        <v>138</v>
      </c>
      <c r="C98" s="274">
        <f t="shared" si="8"/>
        <v>93</v>
      </c>
      <c r="D98" s="275">
        <f t="shared" si="8"/>
        <v>107</v>
      </c>
      <c r="E98" s="160"/>
      <c r="F98" s="123"/>
      <c r="G98" s="123"/>
      <c r="H98" s="123"/>
      <c r="I98" s="123"/>
      <c r="J98" s="123"/>
      <c r="K98" s="123"/>
      <c r="L98" s="123"/>
    </row>
    <row r="99" spans="1:12" hidden="1" x14ac:dyDescent="0.25">
      <c r="A99" s="276">
        <v>3</v>
      </c>
      <c r="B99" s="277" t="s">
        <v>139</v>
      </c>
      <c r="C99" s="274">
        <f t="shared" si="8"/>
        <v>548</v>
      </c>
      <c r="D99" s="275">
        <f t="shared" si="8"/>
        <v>572</v>
      </c>
      <c r="E99" s="160"/>
      <c r="F99" s="123"/>
      <c r="G99" s="123"/>
      <c r="H99" s="123"/>
      <c r="I99" s="123"/>
      <c r="J99" s="123"/>
      <c r="K99" s="123"/>
      <c r="L99" s="123"/>
    </row>
    <row r="100" spans="1:12" hidden="1" x14ac:dyDescent="0.25">
      <c r="A100" s="276">
        <v>4</v>
      </c>
      <c r="B100" s="277" t="s">
        <v>140</v>
      </c>
      <c r="C100" s="274">
        <f t="shared" si="8"/>
        <v>93</v>
      </c>
      <c r="D100" s="275">
        <f t="shared" si="8"/>
        <v>104</v>
      </c>
      <c r="E100" s="160"/>
      <c r="F100" s="123"/>
      <c r="G100" s="123"/>
      <c r="H100" s="123"/>
      <c r="I100" s="123"/>
      <c r="J100" s="123"/>
      <c r="K100" s="123"/>
      <c r="L100" s="123"/>
    </row>
    <row r="101" spans="1:12" hidden="1" x14ac:dyDescent="0.25">
      <c r="A101" s="276">
        <v>5</v>
      </c>
      <c r="B101" s="277" t="s">
        <v>141</v>
      </c>
      <c r="C101" s="274">
        <f t="shared" si="8"/>
        <v>2851</v>
      </c>
      <c r="D101" s="275">
        <f t="shared" si="8"/>
        <v>3069</v>
      </c>
      <c r="E101" s="160"/>
      <c r="F101" s="123"/>
      <c r="G101" s="123"/>
      <c r="H101" s="123"/>
      <c r="I101" s="123"/>
      <c r="J101" s="123"/>
      <c r="K101" s="123"/>
      <c r="L101" s="123"/>
    </row>
    <row r="102" spans="1:12" hidden="1" x14ac:dyDescent="0.25">
      <c r="A102" s="276">
        <v>6</v>
      </c>
      <c r="B102" s="277" t="s">
        <v>142</v>
      </c>
      <c r="C102" s="274">
        <f t="shared" si="8"/>
        <v>2365</v>
      </c>
      <c r="D102" s="275">
        <f t="shared" si="8"/>
        <v>2664</v>
      </c>
      <c r="E102" s="160"/>
      <c r="F102" s="123"/>
      <c r="G102" s="123"/>
      <c r="H102" s="123"/>
      <c r="I102" s="123"/>
      <c r="J102" s="123"/>
      <c r="K102" s="123"/>
      <c r="L102" s="123"/>
    </row>
    <row r="103" spans="1:12" hidden="1" x14ac:dyDescent="0.25">
      <c r="A103" s="276">
        <v>7</v>
      </c>
      <c r="B103" s="277" t="s">
        <v>143</v>
      </c>
      <c r="C103" s="274">
        <f t="shared" si="8"/>
        <v>892</v>
      </c>
      <c r="D103" s="275">
        <f t="shared" si="8"/>
        <v>1002</v>
      </c>
      <c r="E103" s="160"/>
      <c r="F103" s="123"/>
      <c r="G103" s="123"/>
      <c r="H103" s="123"/>
      <c r="I103" s="123"/>
      <c r="J103" s="123"/>
      <c r="K103" s="123"/>
      <c r="L103" s="123"/>
    </row>
    <row r="104" spans="1:12" hidden="1" x14ac:dyDescent="0.25">
      <c r="A104" s="276">
        <v>8</v>
      </c>
      <c r="B104" s="277" t="s">
        <v>144</v>
      </c>
      <c r="C104" s="274">
        <f t="shared" si="8"/>
        <v>1093</v>
      </c>
      <c r="D104" s="275">
        <f t="shared" si="8"/>
        <v>1042</v>
      </c>
      <c r="E104" s="160"/>
      <c r="F104" s="123"/>
      <c r="G104" s="123"/>
      <c r="H104" s="123"/>
      <c r="I104" s="123"/>
      <c r="J104" s="123"/>
      <c r="K104" s="123"/>
      <c r="L104" s="123"/>
    </row>
    <row r="105" spans="1:12" hidden="1" x14ac:dyDescent="0.25">
      <c r="A105" s="276">
        <v>9</v>
      </c>
      <c r="B105" s="277" t="s">
        <v>145</v>
      </c>
      <c r="C105" s="274">
        <f t="shared" si="8"/>
        <v>6969</v>
      </c>
      <c r="D105" s="275">
        <f t="shared" si="8"/>
        <v>7473</v>
      </c>
      <c r="E105" s="160"/>
      <c r="F105" s="123"/>
      <c r="G105" s="123"/>
      <c r="H105" s="123"/>
      <c r="I105" s="123"/>
      <c r="J105" s="123"/>
      <c r="K105" s="123"/>
      <c r="L105" s="123"/>
    </row>
    <row r="106" spans="1:12" hidden="1" x14ac:dyDescent="0.25">
      <c r="A106" s="276">
        <v>10</v>
      </c>
      <c r="B106" s="277" t="s">
        <v>146</v>
      </c>
      <c r="C106" s="274">
        <f t="shared" si="8"/>
        <v>2899</v>
      </c>
      <c r="D106" s="275">
        <f t="shared" si="8"/>
        <v>3009</v>
      </c>
      <c r="E106" s="160"/>
      <c r="F106" s="123"/>
      <c r="G106" s="123"/>
      <c r="H106" s="123"/>
      <c r="I106" s="123"/>
      <c r="J106" s="123"/>
      <c r="K106" s="123"/>
      <c r="L106" s="123"/>
    </row>
    <row r="107" spans="1:12" hidden="1" x14ac:dyDescent="0.25">
      <c r="A107" s="276">
        <v>11</v>
      </c>
      <c r="B107" s="277" t="s">
        <v>147</v>
      </c>
      <c r="C107" s="274">
        <f t="shared" si="8"/>
        <v>300</v>
      </c>
      <c r="D107" s="275">
        <f t="shared" si="8"/>
        <v>337</v>
      </c>
      <c r="E107" s="160"/>
      <c r="F107" s="123"/>
      <c r="G107" s="123"/>
      <c r="H107" s="123"/>
      <c r="I107" s="123"/>
      <c r="J107" s="123"/>
      <c r="K107" s="123"/>
      <c r="L107" s="123"/>
    </row>
    <row r="108" spans="1:12" ht="24" hidden="1" x14ac:dyDescent="0.25">
      <c r="A108" s="276">
        <v>12</v>
      </c>
      <c r="B108" s="277" t="s">
        <v>148</v>
      </c>
      <c r="C108" s="274">
        <f t="shared" si="8"/>
        <v>125</v>
      </c>
      <c r="D108" s="275">
        <f t="shared" si="8"/>
        <v>142</v>
      </c>
      <c r="E108" s="160"/>
      <c r="F108" s="123"/>
      <c r="G108" s="123"/>
      <c r="H108" s="123"/>
      <c r="I108" s="123"/>
      <c r="J108" s="123"/>
      <c r="K108" s="123"/>
      <c r="L108" s="123"/>
    </row>
    <row r="109" spans="1:12" hidden="1" x14ac:dyDescent="0.25">
      <c r="A109" s="276">
        <v>13</v>
      </c>
      <c r="B109" s="278" t="s">
        <v>149</v>
      </c>
      <c r="C109" s="274">
        <f t="shared" si="8"/>
        <v>586</v>
      </c>
      <c r="D109" s="275">
        <f t="shared" si="8"/>
        <v>774</v>
      </c>
      <c r="E109" s="160"/>
      <c r="F109" s="123"/>
      <c r="G109" s="123"/>
      <c r="H109" s="123"/>
      <c r="I109" s="123"/>
      <c r="J109" s="123"/>
      <c r="K109" s="123"/>
      <c r="L109" s="123"/>
    </row>
    <row r="110" spans="1:12" hidden="1" x14ac:dyDescent="0.25">
      <c r="A110" s="276">
        <v>14</v>
      </c>
      <c r="B110" s="278" t="s">
        <v>150</v>
      </c>
      <c r="C110" s="274">
        <f t="shared" si="8"/>
        <v>12</v>
      </c>
      <c r="D110" s="275">
        <f t="shared" si="8"/>
        <v>22</v>
      </c>
      <c r="E110" s="160"/>
      <c r="F110" s="123"/>
      <c r="G110" s="123"/>
      <c r="H110" s="123"/>
      <c r="I110" s="123"/>
      <c r="J110" s="123"/>
      <c r="K110" s="123"/>
      <c r="L110" s="123"/>
    </row>
    <row r="111" spans="1:12" hidden="1" x14ac:dyDescent="0.25">
      <c r="A111" s="276">
        <v>15</v>
      </c>
      <c r="B111" s="278" t="s">
        <v>151</v>
      </c>
      <c r="C111" s="274">
        <f>+K27+K48+K69</f>
        <v>394</v>
      </c>
      <c r="D111" s="275">
        <f>+L27+L48+L69</f>
        <v>466</v>
      </c>
      <c r="E111" s="160"/>
      <c r="F111" s="123"/>
      <c r="G111" s="123"/>
      <c r="H111" s="123"/>
      <c r="I111" s="123"/>
      <c r="J111" s="123"/>
      <c r="K111" s="123"/>
      <c r="L111" s="123"/>
    </row>
    <row r="112" spans="1:12" hidden="1" x14ac:dyDescent="0.25">
      <c r="A112" s="276">
        <v>16</v>
      </c>
      <c r="B112" s="278" t="s">
        <v>152</v>
      </c>
      <c r="C112" s="274">
        <f>+K28+K49+K70</f>
        <v>46</v>
      </c>
      <c r="D112" s="275">
        <f>+L28+L49+L70</f>
        <v>47</v>
      </c>
      <c r="E112" s="160"/>
      <c r="F112" s="123"/>
      <c r="G112" s="123"/>
      <c r="H112" s="123"/>
      <c r="I112" s="123"/>
      <c r="J112" s="123"/>
      <c r="K112" s="123"/>
      <c r="L112" s="123"/>
    </row>
    <row r="113" spans="1:12" ht="15.75" hidden="1" thickBot="1" x14ac:dyDescent="0.3">
      <c r="A113" s="418" t="s">
        <v>157</v>
      </c>
      <c r="B113" s="419"/>
      <c r="C113" s="279">
        <f>SUM(C97:C112)</f>
        <v>19360</v>
      </c>
      <c r="D113" s="280">
        <f>SUM(D97:D112)</f>
        <v>20936</v>
      </c>
      <c r="E113" s="123"/>
      <c r="F113" s="123"/>
      <c r="G113" s="123"/>
      <c r="H113" s="123"/>
      <c r="I113" s="123"/>
      <c r="J113" s="123"/>
      <c r="K113" s="123"/>
      <c r="L113" s="123"/>
    </row>
    <row r="114" spans="1:12" hidden="1" x14ac:dyDescent="0.25">
      <c r="A114" s="158"/>
      <c r="B114" s="158"/>
      <c r="C114" s="125"/>
      <c r="D114" s="123"/>
      <c r="E114" s="123"/>
      <c r="F114" s="123"/>
      <c r="G114" s="123"/>
      <c r="H114" s="123"/>
      <c r="I114" s="123"/>
      <c r="J114" s="123"/>
      <c r="K114" s="123"/>
      <c r="L114" s="123"/>
    </row>
    <row r="115" spans="1:12" hidden="1" x14ac:dyDescent="0.25">
      <c r="A115" s="158"/>
      <c r="B115" s="158"/>
      <c r="C115" s="125"/>
      <c r="D115" s="123"/>
      <c r="E115" s="123"/>
      <c r="F115" s="123"/>
      <c r="G115" s="123"/>
      <c r="H115" s="123"/>
      <c r="I115" s="123"/>
      <c r="J115" s="123"/>
      <c r="K115" s="123"/>
      <c r="L115" s="123"/>
    </row>
    <row r="116" spans="1:12" hidden="1" x14ac:dyDescent="0.25">
      <c r="A116" s="158"/>
      <c r="B116" s="158"/>
      <c r="C116" s="125"/>
      <c r="D116" s="123"/>
      <c r="E116" s="123"/>
      <c r="F116" s="123"/>
      <c r="G116" s="123"/>
      <c r="H116" s="123"/>
      <c r="I116" s="123"/>
      <c r="J116" s="123"/>
      <c r="K116" s="123"/>
      <c r="L116" s="123"/>
    </row>
    <row r="117" spans="1:12" hidden="1" x14ac:dyDescent="0.25">
      <c r="A117" s="158"/>
      <c r="B117" s="158"/>
      <c r="C117" s="125"/>
      <c r="D117" s="123"/>
      <c r="E117" s="123"/>
      <c r="F117" s="123"/>
      <c r="G117" s="123"/>
      <c r="H117" s="123"/>
      <c r="I117" s="123"/>
      <c r="J117" s="123"/>
      <c r="K117" s="123"/>
      <c r="L117" s="123"/>
    </row>
    <row r="118" spans="1:12" x14ac:dyDescent="0.25">
      <c r="A118" s="158"/>
      <c r="B118" s="158"/>
      <c r="C118" s="125"/>
      <c r="D118" s="123"/>
      <c r="E118" s="123"/>
      <c r="F118" s="123"/>
      <c r="G118" s="123"/>
      <c r="H118" s="123"/>
      <c r="I118" s="123"/>
      <c r="J118" s="123"/>
      <c r="K118" s="123"/>
      <c r="L118" s="123"/>
    </row>
    <row r="119" spans="1:12" hidden="1" x14ac:dyDescent="0.25">
      <c r="A119" s="158"/>
      <c r="B119" s="158"/>
      <c r="C119" s="125"/>
      <c r="D119" s="123"/>
      <c r="E119" s="123"/>
      <c r="F119" s="123"/>
      <c r="G119" s="123"/>
      <c r="H119" s="123"/>
      <c r="I119" s="123"/>
      <c r="J119" s="123"/>
      <c r="K119" s="123"/>
      <c r="L119" s="123"/>
    </row>
    <row r="120" spans="1:12" hidden="1" x14ac:dyDescent="0.25">
      <c r="A120" s="158"/>
      <c r="B120" s="158"/>
      <c r="C120" s="125"/>
      <c r="D120" s="123"/>
      <c r="E120" s="123"/>
      <c r="F120" s="123"/>
      <c r="G120" s="123"/>
      <c r="H120" s="123"/>
      <c r="I120" s="123"/>
      <c r="J120" s="123"/>
      <c r="K120" s="123"/>
      <c r="L120" s="123"/>
    </row>
    <row r="121" spans="1:12" hidden="1" x14ac:dyDescent="0.25">
      <c r="A121" s="158"/>
      <c r="B121" s="158"/>
      <c r="C121" s="125"/>
      <c r="D121" s="123"/>
      <c r="E121" s="123"/>
      <c r="F121" s="123"/>
      <c r="G121" s="123"/>
      <c r="H121" s="123"/>
      <c r="I121" s="123"/>
      <c r="J121" s="123"/>
      <c r="K121" s="123"/>
      <c r="L121" s="123"/>
    </row>
    <row r="122" spans="1:12" hidden="1" x14ac:dyDescent="0.25">
      <c r="A122" s="158"/>
      <c r="B122" s="158"/>
      <c r="C122" s="125"/>
      <c r="D122" s="123"/>
      <c r="E122" s="123"/>
      <c r="F122" s="123"/>
      <c r="G122" s="123"/>
      <c r="H122" s="123"/>
      <c r="I122" s="123"/>
      <c r="J122" s="123"/>
      <c r="K122" s="123"/>
      <c r="L122" s="123"/>
    </row>
    <row r="123" spans="1:12" x14ac:dyDescent="0.25">
      <c r="A123" s="158"/>
      <c r="B123" s="158"/>
      <c r="C123" s="125"/>
      <c r="D123" s="123"/>
      <c r="E123" s="123"/>
      <c r="F123" s="123"/>
      <c r="G123" s="123"/>
      <c r="H123" s="123"/>
      <c r="I123" s="123"/>
      <c r="J123" s="123"/>
      <c r="K123" s="123"/>
      <c r="L123" s="123"/>
    </row>
    <row r="124" spans="1:12" x14ac:dyDescent="0.25">
      <c r="A124" s="158"/>
      <c r="B124" s="158"/>
      <c r="C124" s="125"/>
      <c r="D124" s="123"/>
      <c r="E124" s="123"/>
      <c r="F124" s="123"/>
      <c r="G124" s="123"/>
      <c r="H124" s="123"/>
      <c r="I124" s="123"/>
      <c r="J124" s="123"/>
      <c r="K124" s="123"/>
      <c r="L124" s="123"/>
    </row>
    <row r="125" spans="1:12" x14ac:dyDescent="0.25">
      <c r="A125" s="158"/>
      <c r="B125" s="158"/>
      <c r="C125" s="125"/>
      <c r="D125" s="123"/>
      <c r="E125" s="123"/>
      <c r="F125" s="123"/>
      <c r="G125" s="123"/>
      <c r="H125" s="123"/>
      <c r="I125" s="123"/>
      <c r="J125" s="123"/>
      <c r="K125" s="123"/>
      <c r="L125" s="123"/>
    </row>
    <row r="126" spans="1:12" x14ac:dyDescent="0.25">
      <c r="A126" s="158"/>
      <c r="B126" s="158"/>
      <c r="C126" s="125"/>
      <c r="D126" s="123"/>
      <c r="E126" s="123"/>
      <c r="F126" s="123"/>
      <c r="G126" s="123"/>
      <c r="H126" s="123"/>
      <c r="I126" s="123"/>
      <c r="J126" s="123"/>
      <c r="K126" s="123"/>
      <c r="L126" s="123"/>
    </row>
    <row r="127" spans="1:12" hidden="1" x14ac:dyDescent="0.25">
      <c r="A127" s="158"/>
      <c r="B127" s="158"/>
      <c r="C127" s="125"/>
      <c r="D127" s="123"/>
      <c r="E127" s="123"/>
      <c r="F127" s="123"/>
      <c r="G127" s="123"/>
      <c r="H127" s="123"/>
      <c r="I127" s="123"/>
      <c r="J127" s="123"/>
      <c r="K127" s="123"/>
      <c r="L127" s="123"/>
    </row>
    <row r="128" spans="1:12" hidden="1" x14ac:dyDescent="0.25">
      <c r="A128" s="158"/>
      <c r="B128" s="158"/>
      <c r="C128" s="125"/>
      <c r="D128" s="123"/>
      <c r="E128" s="123"/>
      <c r="F128" s="123"/>
      <c r="G128" s="123"/>
      <c r="H128" s="123"/>
      <c r="I128" s="123"/>
      <c r="J128" s="123"/>
      <c r="K128" s="123"/>
      <c r="L128" s="123"/>
    </row>
    <row r="129" spans="1:12" hidden="1" x14ac:dyDescent="0.25">
      <c r="A129" s="158"/>
      <c r="B129" s="158"/>
      <c r="C129" s="125"/>
      <c r="D129" s="123"/>
      <c r="E129" s="123"/>
      <c r="F129" s="123"/>
      <c r="G129" s="123"/>
      <c r="H129" s="123"/>
      <c r="I129" s="123"/>
      <c r="J129" s="123"/>
      <c r="K129" s="123"/>
      <c r="L129" s="123"/>
    </row>
    <row r="130" spans="1:12" x14ac:dyDescent="0.25">
      <c r="A130" s="158"/>
      <c r="B130" s="158"/>
      <c r="C130" s="125"/>
      <c r="D130" s="123"/>
      <c r="E130" s="123"/>
      <c r="F130" s="123"/>
      <c r="G130" s="123"/>
      <c r="H130" s="123"/>
      <c r="I130" s="123"/>
      <c r="J130" s="123"/>
      <c r="K130" s="123"/>
      <c r="L130" s="123"/>
    </row>
    <row r="131" spans="1:12" x14ac:dyDescent="0.25">
      <c r="A131" s="158"/>
      <c r="B131" s="158"/>
      <c r="C131" s="125"/>
      <c r="D131" s="123"/>
      <c r="E131" s="123"/>
      <c r="F131" s="123"/>
      <c r="G131" s="123"/>
      <c r="H131" s="123"/>
      <c r="I131" s="123"/>
      <c r="J131" s="123"/>
      <c r="K131" s="123"/>
      <c r="L131" s="123"/>
    </row>
    <row r="132" spans="1:12" x14ac:dyDescent="0.25">
      <c r="A132" s="158"/>
      <c r="B132" s="158"/>
      <c r="C132" s="125"/>
      <c r="D132" s="123"/>
      <c r="E132" s="123"/>
      <c r="F132" s="123"/>
      <c r="G132" s="123"/>
      <c r="H132" s="123"/>
      <c r="I132" s="123"/>
      <c r="J132" s="123"/>
      <c r="K132" s="123"/>
      <c r="L132" s="123"/>
    </row>
    <row r="133" spans="1:12" x14ac:dyDescent="0.25">
      <c r="A133" s="158"/>
      <c r="B133" s="158"/>
      <c r="C133" s="125"/>
      <c r="D133" s="123"/>
      <c r="E133" s="123"/>
      <c r="F133" s="123"/>
      <c r="G133" s="123"/>
      <c r="H133" s="123"/>
      <c r="I133" s="123"/>
      <c r="J133" s="123"/>
      <c r="K133" s="123"/>
      <c r="L133" s="123"/>
    </row>
    <row r="134" spans="1:12" x14ac:dyDescent="0.25">
      <c r="A134" s="158"/>
      <c r="B134" s="158"/>
      <c r="C134" s="125"/>
      <c r="D134" s="123"/>
      <c r="E134" s="123"/>
      <c r="F134" s="123"/>
      <c r="G134" s="123"/>
      <c r="H134" s="123"/>
      <c r="I134" s="123"/>
      <c r="J134" s="123"/>
      <c r="K134" s="123"/>
      <c r="L134" s="123"/>
    </row>
    <row r="135" spans="1:12" x14ac:dyDescent="0.25">
      <c r="A135" s="158"/>
      <c r="B135" s="158"/>
      <c r="C135" s="125"/>
      <c r="D135" s="123"/>
      <c r="E135" s="123"/>
      <c r="F135" s="123"/>
      <c r="G135" s="123"/>
      <c r="H135" s="123"/>
      <c r="I135" s="123"/>
      <c r="J135" s="123"/>
      <c r="K135" s="123"/>
      <c r="L135" s="123"/>
    </row>
    <row r="137" spans="1:12" x14ac:dyDescent="0.25">
      <c r="B137" s="96" t="s">
        <v>88</v>
      </c>
      <c r="C137" s="1" t="s">
        <v>109</v>
      </c>
      <c r="D137" s="1"/>
      <c r="E137" s="1"/>
      <c r="F137" s="81" t="s">
        <v>158</v>
      </c>
      <c r="H137" t="s">
        <v>159</v>
      </c>
    </row>
    <row r="138" spans="1:12" ht="15" customHeight="1" x14ac:dyDescent="0.25">
      <c r="C138" s="385" t="s">
        <v>160</v>
      </c>
      <c r="D138" s="385"/>
      <c r="E138" s="385"/>
      <c r="F138" s="81"/>
      <c r="G138" s="81"/>
      <c r="H138" s="81" t="s">
        <v>161</v>
      </c>
      <c r="I138" s="81"/>
      <c r="J138" s="81"/>
      <c r="K138" s="81"/>
    </row>
    <row r="139" spans="1:12" ht="15" customHeight="1" x14ac:dyDescent="0.25">
      <c r="C139" s="385" t="s">
        <v>162</v>
      </c>
      <c r="D139" s="385"/>
      <c r="E139" s="385"/>
      <c r="F139" s="81"/>
      <c r="G139" s="81"/>
      <c r="H139" s="81" t="s">
        <v>163</v>
      </c>
      <c r="I139" s="81"/>
      <c r="J139" s="81"/>
      <c r="K139" s="81"/>
    </row>
    <row r="140" spans="1:12" x14ac:dyDescent="0.25">
      <c r="B140" s="96" t="s">
        <v>89</v>
      </c>
      <c r="C140" s="81" t="s">
        <v>226</v>
      </c>
      <c r="G140" s="81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C138:E138"/>
    <mergeCell ref="C139:E139"/>
    <mergeCell ref="M53:N53"/>
    <mergeCell ref="A71:B71"/>
    <mergeCell ref="A95:A96"/>
    <mergeCell ref="B95:B96"/>
    <mergeCell ref="C95:D95"/>
    <mergeCell ref="A113:B113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opLeftCell="A30" workbookViewId="0">
      <selection activeCell="C114" sqref="C114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63"/>
      <c r="C2" s="363"/>
      <c r="L2" s="143" t="s">
        <v>204</v>
      </c>
    </row>
    <row r="3" spans="1:12" ht="18.75" x14ac:dyDescent="0.3">
      <c r="H3" s="144"/>
      <c r="I3" s="144"/>
      <c r="J3" s="144"/>
      <c r="L3" s="145"/>
    </row>
    <row r="4" spans="1:12" x14ac:dyDescent="0.25">
      <c r="A4" s="379"/>
      <c r="B4" s="379"/>
      <c r="C4" s="379"/>
      <c r="D4" s="379"/>
      <c r="E4" s="379"/>
      <c r="F4" s="379"/>
      <c r="G4" s="379"/>
      <c r="H4" s="379"/>
      <c r="I4" s="379"/>
      <c r="J4" s="379"/>
      <c r="K4" s="379"/>
      <c r="L4" s="379"/>
    </row>
    <row r="5" spans="1:12" x14ac:dyDescent="0.25">
      <c r="A5" s="335"/>
      <c r="B5" s="335"/>
      <c r="C5" s="335"/>
      <c r="D5" s="335"/>
      <c r="E5" s="335"/>
      <c r="F5" s="335"/>
      <c r="G5" s="335"/>
      <c r="H5" s="335"/>
      <c r="I5" s="335"/>
      <c r="J5" s="335"/>
      <c r="K5" s="335"/>
      <c r="L5" s="335"/>
    </row>
    <row r="6" spans="1:12" x14ac:dyDescent="0.25">
      <c r="A6" s="378" t="s">
        <v>0</v>
      </c>
      <c r="B6" s="378"/>
      <c r="C6" s="378"/>
      <c r="D6" s="378"/>
      <c r="E6" s="378"/>
      <c r="F6" s="378"/>
      <c r="G6" s="378"/>
      <c r="H6" s="378"/>
      <c r="I6" s="378"/>
      <c r="J6" s="378"/>
      <c r="K6" s="378"/>
      <c r="L6" s="378"/>
    </row>
    <row r="7" spans="1:12" x14ac:dyDescent="0.25">
      <c r="A7" s="379" t="s">
        <v>60</v>
      </c>
      <c r="B7" s="379"/>
      <c r="C7" s="379"/>
      <c r="D7" s="379"/>
      <c r="E7" s="379"/>
      <c r="F7" s="379"/>
      <c r="G7" s="379"/>
      <c r="H7" s="379"/>
      <c r="I7" s="379"/>
      <c r="J7" s="379"/>
      <c r="K7" s="379"/>
      <c r="L7" s="379"/>
    </row>
    <row r="8" spans="1:12" x14ac:dyDescent="0.25">
      <c r="A8" s="380" t="s">
        <v>61</v>
      </c>
      <c r="B8" s="379"/>
      <c r="C8" s="379"/>
      <c r="D8" s="379"/>
      <c r="E8" s="379"/>
      <c r="F8" s="379"/>
      <c r="G8" s="379"/>
      <c r="H8" s="379"/>
      <c r="I8" s="379"/>
      <c r="J8" s="379"/>
      <c r="K8" s="379"/>
      <c r="L8" s="379"/>
    </row>
    <row r="10" spans="1:12" ht="15.75" customHeight="1" thickBot="1" x14ac:dyDescent="0.3">
      <c r="A10" s="1"/>
      <c r="B10" s="420" t="s">
        <v>133</v>
      </c>
      <c r="C10" s="420"/>
      <c r="D10" s="420"/>
      <c r="E10" s="420"/>
      <c r="F10" s="420"/>
      <c r="G10" s="420"/>
      <c r="H10" s="420"/>
      <c r="I10" s="420"/>
      <c r="J10" s="420"/>
      <c r="K10" s="420"/>
      <c r="L10" s="420"/>
    </row>
    <row r="11" spans="1:12" x14ac:dyDescent="0.25">
      <c r="A11" s="421" t="s">
        <v>62</v>
      </c>
      <c r="B11" s="423" t="s">
        <v>134</v>
      </c>
      <c r="C11" s="425" t="s">
        <v>116</v>
      </c>
      <c r="D11" s="425"/>
      <c r="E11" s="409" t="s">
        <v>117</v>
      </c>
      <c r="F11" s="409"/>
      <c r="G11" s="409" t="s">
        <v>118</v>
      </c>
      <c r="H11" s="409"/>
      <c r="I11" s="409" t="s">
        <v>119</v>
      </c>
      <c r="J11" s="409"/>
      <c r="K11" s="409" t="s">
        <v>135</v>
      </c>
      <c r="L11" s="410"/>
    </row>
    <row r="12" spans="1:12" ht="15.75" thickBot="1" x14ac:dyDescent="0.3">
      <c r="A12" s="422"/>
      <c r="B12" s="424"/>
      <c r="C12" s="146" t="s">
        <v>136</v>
      </c>
      <c r="D12" s="146" t="s">
        <v>122</v>
      </c>
      <c r="E12" s="146" t="s">
        <v>136</v>
      </c>
      <c r="F12" s="146" t="s">
        <v>122</v>
      </c>
      <c r="G12" s="146" t="s">
        <v>136</v>
      </c>
      <c r="H12" s="146" t="s">
        <v>122</v>
      </c>
      <c r="I12" s="146" t="s">
        <v>136</v>
      </c>
      <c r="J12" s="146" t="s">
        <v>122</v>
      </c>
      <c r="K12" s="146" t="s">
        <v>136</v>
      </c>
      <c r="L12" s="147" t="s">
        <v>122</v>
      </c>
    </row>
    <row r="13" spans="1:12" x14ac:dyDescent="0.25">
      <c r="A13" s="148">
        <v>1</v>
      </c>
      <c r="B13" s="149" t="s">
        <v>137</v>
      </c>
      <c r="C13" s="150">
        <v>7</v>
      </c>
      <c r="D13" s="150">
        <v>20</v>
      </c>
      <c r="E13" s="150">
        <v>14</v>
      </c>
      <c r="F13" s="150">
        <v>13</v>
      </c>
      <c r="G13" s="150">
        <v>15</v>
      </c>
      <c r="H13" s="150">
        <v>17</v>
      </c>
      <c r="I13" s="150">
        <v>13</v>
      </c>
      <c r="J13" s="150">
        <v>9</v>
      </c>
      <c r="K13" s="150">
        <f>+C13+E13+G13+I13</f>
        <v>49</v>
      </c>
      <c r="L13" s="151">
        <f>+D13+F13+H13+J13</f>
        <v>59</v>
      </c>
    </row>
    <row r="14" spans="1:12" x14ac:dyDescent="0.25">
      <c r="A14" s="152">
        <v>2</v>
      </c>
      <c r="B14" s="153" t="s">
        <v>138</v>
      </c>
      <c r="C14" s="150">
        <v>7</v>
      </c>
      <c r="D14" s="150">
        <v>21</v>
      </c>
      <c r="E14" s="150">
        <v>15</v>
      </c>
      <c r="F14" s="150">
        <v>6</v>
      </c>
      <c r="G14" s="150">
        <v>11</v>
      </c>
      <c r="H14" s="150">
        <v>12</v>
      </c>
      <c r="I14" s="150">
        <v>15</v>
      </c>
      <c r="J14" s="150">
        <v>17</v>
      </c>
      <c r="K14" s="150">
        <f t="shared" ref="K14:L28" si="0">+C14+E14+G14+I14</f>
        <v>48</v>
      </c>
      <c r="L14" s="151">
        <f t="shared" si="0"/>
        <v>56</v>
      </c>
    </row>
    <row r="15" spans="1:12" x14ac:dyDescent="0.25">
      <c r="A15" s="152">
        <v>3</v>
      </c>
      <c r="B15" s="153" t="s">
        <v>139</v>
      </c>
      <c r="C15" s="150">
        <v>39</v>
      </c>
      <c r="D15" s="150">
        <v>96</v>
      </c>
      <c r="E15" s="150">
        <v>85</v>
      </c>
      <c r="F15" s="150">
        <v>86</v>
      </c>
      <c r="G15" s="150">
        <v>80</v>
      </c>
      <c r="H15" s="150">
        <v>59</v>
      </c>
      <c r="I15" s="150">
        <v>86</v>
      </c>
      <c r="J15" s="150">
        <v>103</v>
      </c>
      <c r="K15" s="150">
        <f t="shared" si="0"/>
        <v>290</v>
      </c>
      <c r="L15" s="151">
        <f t="shared" si="0"/>
        <v>344</v>
      </c>
    </row>
    <row r="16" spans="1:12" x14ac:dyDescent="0.25">
      <c r="A16" s="152">
        <v>4</v>
      </c>
      <c r="B16" s="153" t="s">
        <v>140</v>
      </c>
      <c r="C16" s="150">
        <v>6</v>
      </c>
      <c r="D16" s="150">
        <v>18</v>
      </c>
      <c r="E16" s="150">
        <v>15</v>
      </c>
      <c r="F16" s="150">
        <v>7</v>
      </c>
      <c r="G16" s="150">
        <v>12</v>
      </c>
      <c r="H16" s="150">
        <v>12</v>
      </c>
      <c r="I16" s="150">
        <v>15</v>
      </c>
      <c r="J16" s="150">
        <v>16</v>
      </c>
      <c r="K16" s="150">
        <f t="shared" si="0"/>
        <v>48</v>
      </c>
      <c r="L16" s="151">
        <f t="shared" si="0"/>
        <v>53</v>
      </c>
    </row>
    <row r="17" spans="1:14" x14ac:dyDescent="0.25">
      <c r="A17" s="152">
        <v>5</v>
      </c>
      <c r="B17" s="153" t="s">
        <v>141</v>
      </c>
      <c r="C17" s="150">
        <v>201</v>
      </c>
      <c r="D17" s="150">
        <v>451</v>
      </c>
      <c r="E17" s="150">
        <v>443</v>
      </c>
      <c r="F17" s="150">
        <v>442</v>
      </c>
      <c r="G17" s="150">
        <v>435</v>
      </c>
      <c r="H17" s="150">
        <v>405</v>
      </c>
      <c r="I17" s="150">
        <v>443</v>
      </c>
      <c r="J17" s="150">
        <v>526</v>
      </c>
      <c r="K17" s="150">
        <f t="shared" si="0"/>
        <v>1522</v>
      </c>
      <c r="L17" s="151">
        <f t="shared" si="0"/>
        <v>1824</v>
      </c>
    </row>
    <row r="18" spans="1:14" x14ac:dyDescent="0.25">
      <c r="A18" s="152">
        <v>6</v>
      </c>
      <c r="B18" s="153" t="s">
        <v>142</v>
      </c>
      <c r="C18" s="150">
        <v>167</v>
      </c>
      <c r="D18" s="150">
        <v>422</v>
      </c>
      <c r="E18" s="150">
        <v>367</v>
      </c>
      <c r="F18" s="150">
        <v>345</v>
      </c>
      <c r="G18" s="150">
        <v>363</v>
      </c>
      <c r="H18" s="150">
        <v>309</v>
      </c>
      <c r="I18" s="150">
        <v>367</v>
      </c>
      <c r="J18" s="150">
        <v>414</v>
      </c>
      <c r="K18" s="150">
        <f t="shared" si="0"/>
        <v>1264</v>
      </c>
      <c r="L18" s="151">
        <f t="shared" si="0"/>
        <v>1490</v>
      </c>
    </row>
    <row r="19" spans="1:14" x14ac:dyDescent="0.25">
      <c r="A19" s="152">
        <v>7</v>
      </c>
      <c r="B19" s="153" t="s">
        <v>143</v>
      </c>
      <c r="C19" s="150">
        <v>64</v>
      </c>
      <c r="D19" s="150">
        <v>147</v>
      </c>
      <c r="E19" s="150">
        <v>138</v>
      </c>
      <c r="F19" s="150">
        <v>139</v>
      </c>
      <c r="G19" s="150">
        <v>138</v>
      </c>
      <c r="H19" s="150">
        <v>107</v>
      </c>
      <c r="I19" s="150">
        <v>138</v>
      </c>
      <c r="J19" s="150">
        <v>173</v>
      </c>
      <c r="K19" s="150">
        <f t="shared" si="0"/>
        <v>478</v>
      </c>
      <c r="L19" s="151">
        <f t="shared" si="0"/>
        <v>566</v>
      </c>
    </row>
    <row r="20" spans="1:14" x14ac:dyDescent="0.25">
      <c r="A20" s="152">
        <v>8</v>
      </c>
      <c r="B20" s="153" t="s">
        <v>144</v>
      </c>
      <c r="C20" s="150">
        <v>77</v>
      </c>
      <c r="D20" s="150">
        <v>161</v>
      </c>
      <c r="E20" s="150">
        <v>170</v>
      </c>
      <c r="F20" s="150">
        <v>151</v>
      </c>
      <c r="G20" s="150">
        <v>166</v>
      </c>
      <c r="H20" s="150">
        <v>117</v>
      </c>
      <c r="I20" s="150">
        <v>170</v>
      </c>
      <c r="J20" s="150">
        <v>135</v>
      </c>
      <c r="K20" s="150">
        <f t="shared" si="0"/>
        <v>583</v>
      </c>
      <c r="L20" s="151">
        <f t="shared" si="0"/>
        <v>564</v>
      </c>
    </row>
    <row r="21" spans="1:14" x14ac:dyDescent="0.25">
      <c r="A21" s="152">
        <v>9</v>
      </c>
      <c r="B21" s="153" t="s">
        <v>145</v>
      </c>
      <c r="C21" s="150">
        <v>491</v>
      </c>
      <c r="D21" s="150">
        <v>1121</v>
      </c>
      <c r="E21" s="150">
        <v>1080</v>
      </c>
      <c r="F21" s="150">
        <v>1114</v>
      </c>
      <c r="G21" s="150">
        <v>1078</v>
      </c>
      <c r="H21" s="150">
        <v>918</v>
      </c>
      <c r="I21" s="150">
        <v>1080</v>
      </c>
      <c r="J21" s="150">
        <v>1100</v>
      </c>
      <c r="K21" s="150">
        <f t="shared" si="0"/>
        <v>3729</v>
      </c>
      <c r="L21" s="151">
        <f t="shared" si="0"/>
        <v>4253</v>
      </c>
    </row>
    <row r="22" spans="1:14" x14ac:dyDescent="0.25">
      <c r="A22" s="152">
        <v>10</v>
      </c>
      <c r="B22" s="153" t="s">
        <v>146</v>
      </c>
      <c r="C22" s="150">
        <v>205</v>
      </c>
      <c r="D22" s="150">
        <v>496</v>
      </c>
      <c r="E22" s="150">
        <v>449</v>
      </c>
      <c r="F22" s="150">
        <v>408</v>
      </c>
      <c r="G22" s="150">
        <v>449</v>
      </c>
      <c r="H22" s="150">
        <v>358</v>
      </c>
      <c r="I22" s="150">
        <v>449</v>
      </c>
      <c r="J22" s="150">
        <v>428</v>
      </c>
      <c r="K22" s="150">
        <f t="shared" si="0"/>
        <v>1552</v>
      </c>
      <c r="L22" s="151">
        <f t="shared" si="0"/>
        <v>1690</v>
      </c>
    </row>
    <row r="23" spans="1:14" x14ac:dyDescent="0.25">
      <c r="A23" s="152">
        <v>11</v>
      </c>
      <c r="B23" s="153" t="s">
        <v>147</v>
      </c>
      <c r="C23" s="150">
        <v>22</v>
      </c>
      <c r="D23" s="150">
        <v>44</v>
      </c>
      <c r="E23" s="150">
        <v>47</v>
      </c>
      <c r="F23" s="150">
        <v>42</v>
      </c>
      <c r="G23" s="150">
        <v>43</v>
      </c>
      <c r="H23" s="150">
        <v>38</v>
      </c>
      <c r="I23" s="150">
        <v>47</v>
      </c>
      <c r="J23" s="150">
        <v>66</v>
      </c>
      <c r="K23" s="150">
        <f t="shared" si="0"/>
        <v>159</v>
      </c>
      <c r="L23" s="151">
        <f t="shared" si="0"/>
        <v>190</v>
      </c>
    </row>
    <row r="24" spans="1:14" ht="24" x14ac:dyDescent="0.25">
      <c r="A24" s="152">
        <v>12</v>
      </c>
      <c r="B24" s="153" t="s">
        <v>148</v>
      </c>
      <c r="C24" s="150">
        <v>9</v>
      </c>
      <c r="D24" s="150">
        <v>21</v>
      </c>
      <c r="E24" s="150">
        <v>20</v>
      </c>
      <c r="F24" s="150">
        <v>18</v>
      </c>
      <c r="G24" s="150">
        <v>16</v>
      </c>
      <c r="H24" s="150">
        <v>8</v>
      </c>
      <c r="I24" s="150">
        <v>20</v>
      </c>
      <c r="J24" s="150">
        <v>21</v>
      </c>
      <c r="K24" s="150">
        <f t="shared" si="0"/>
        <v>65</v>
      </c>
      <c r="L24" s="151">
        <f t="shared" si="0"/>
        <v>68</v>
      </c>
    </row>
    <row r="25" spans="1:14" x14ac:dyDescent="0.25">
      <c r="A25" s="152">
        <v>13</v>
      </c>
      <c r="B25" s="154" t="s">
        <v>149</v>
      </c>
      <c r="C25" s="150">
        <v>42</v>
      </c>
      <c r="D25" s="150">
        <v>92</v>
      </c>
      <c r="E25" s="150">
        <v>91</v>
      </c>
      <c r="F25" s="150">
        <v>59</v>
      </c>
      <c r="G25" s="150">
        <v>89</v>
      </c>
      <c r="H25" s="150">
        <v>48</v>
      </c>
      <c r="I25" s="150">
        <v>91</v>
      </c>
      <c r="J25" s="150">
        <v>92</v>
      </c>
      <c r="K25" s="150">
        <f t="shared" si="0"/>
        <v>313</v>
      </c>
      <c r="L25" s="151">
        <f t="shared" si="0"/>
        <v>291</v>
      </c>
    </row>
    <row r="26" spans="1:14" x14ac:dyDescent="0.25">
      <c r="A26" s="152">
        <v>14</v>
      </c>
      <c r="B26" s="154" t="s">
        <v>150</v>
      </c>
      <c r="C26" s="150">
        <v>1</v>
      </c>
      <c r="D26" s="150">
        <v>14</v>
      </c>
      <c r="E26" s="150">
        <v>2</v>
      </c>
      <c r="F26" s="150">
        <v>2</v>
      </c>
      <c r="G26" s="150">
        <v>1</v>
      </c>
      <c r="H26" s="150">
        <v>1</v>
      </c>
      <c r="I26" s="150">
        <v>2</v>
      </c>
      <c r="J26" s="150">
        <v>4</v>
      </c>
      <c r="K26" s="150">
        <f t="shared" si="0"/>
        <v>6</v>
      </c>
      <c r="L26" s="151">
        <f t="shared" si="0"/>
        <v>21</v>
      </c>
    </row>
    <row r="27" spans="1:14" x14ac:dyDescent="0.25">
      <c r="A27" s="152">
        <v>15</v>
      </c>
      <c r="B27" s="154" t="s">
        <v>151</v>
      </c>
      <c r="C27" s="150">
        <v>28</v>
      </c>
      <c r="D27" s="150">
        <v>79</v>
      </c>
      <c r="E27" s="150">
        <v>62</v>
      </c>
      <c r="F27" s="150">
        <v>60</v>
      </c>
      <c r="G27" s="150">
        <v>56</v>
      </c>
      <c r="H27" s="150">
        <v>50</v>
      </c>
      <c r="I27" s="150">
        <v>62</v>
      </c>
      <c r="J27" s="150">
        <v>73</v>
      </c>
      <c r="K27" s="150">
        <f t="shared" si="0"/>
        <v>208</v>
      </c>
      <c r="L27" s="151">
        <f t="shared" si="0"/>
        <v>262</v>
      </c>
    </row>
    <row r="28" spans="1:14" ht="15.75" thickBot="1" x14ac:dyDescent="0.3">
      <c r="A28" s="152">
        <v>16</v>
      </c>
      <c r="B28" s="154" t="s">
        <v>152</v>
      </c>
      <c r="C28" s="150">
        <v>4</v>
      </c>
      <c r="D28" s="150">
        <v>11</v>
      </c>
      <c r="E28" s="150">
        <v>8</v>
      </c>
      <c r="F28" s="150">
        <v>6</v>
      </c>
      <c r="G28" s="150">
        <v>2</v>
      </c>
      <c r="H28" s="150">
        <v>4</v>
      </c>
      <c r="I28" s="150">
        <v>8</v>
      </c>
      <c r="J28" s="150">
        <v>4</v>
      </c>
      <c r="K28" s="150">
        <f t="shared" si="0"/>
        <v>22</v>
      </c>
      <c r="L28" s="151">
        <f t="shared" si="0"/>
        <v>25</v>
      </c>
    </row>
    <row r="29" spans="1:14" ht="15.75" thickBot="1" x14ac:dyDescent="0.3">
      <c r="A29" s="411" t="s">
        <v>153</v>
      </c>
      <c r="B29" s="412"/>
      <c r="C29" s="155">
        <f t="shared" ref="C29:H29" si="1">SUM(C13:C28)</f>
        <v>1370</v>
      </c>
      <c r="D29" s="155">
        <f t="shared" si="1"/>
        <v>3214</v>
      </c>
      <c r="E29" s="155">
        <f>SUM(E13:E28)</f>
        <v>3006</v>
      </c>
      <c r="F29" s="155">
        <f t="shared" si="1"/>
        <v>2898</v>
      </c>
      <c r="G29" s="155">
        <f>SUM(G13:G28)</f>
        <v>2954</v>
      </c>
      <c r="H29" s="155">
        <f t="shared" si="1"/>
        <v>2463</v>
      </c>
      <c r="I29" s="155">
        <f>SUM(I13:I28)</f>
        <v>3006</v>
      </c>
      <c r="J29" s="155">
        <f>SUM(J13:J28)</f>
        <v>3181</v>
      </c>
      <c r="K29" s="155">
        <f>SUM(K13:K28)</f>
        <v>10336</v>
      </c>
      <c r="L29" s="156">
        <f>SUM(L13:L28)</f>
        <v>11756</v>
      </c>
    </row>
    <row r="30" spans="1:14" x14ac:dyDescent="0.25">
      <c r="A30" s="157"/>
      <c r="B30" s="140"/>
      <c r="C30" s="125"/>
      <c r="D30" s="123"/>
      <c r="E30" s="123"/>
      <c r="F30" s="123"/>
      <c r="G30" s="123"/>
      <c r="H30" s="123"/>
      <c r="I30" s="123"/>
      <c r="J30" s="123"/>
      <c r="K30" s="123"/>
      <c r="L30" s="123"/>
    </row>
    <row r="31" spans="1:14" ht="15.75" customHeight="1" thickBot="1" x14ac:dyDescent="0.3">
      <c r="A31" s="1"/>
      <c r="B31" s="420" t="s">
        <v>154</v>
      </c>
      <c r="C31" s="420"/>
      <c r="D31" s="420"/>
      <c r="E31" s="420"/>
      <c r="F31" s="420"/>
      <c r="G31" s="420"/>
      <c r="H31" s="420"/>
      <c r="I31" s="420"/>
      <c r="J31" s="420"/>
      <c r="K31" s="420"/>
      <c r="L31" s="420"/>
    </row>
    <row r="32" spans="1:14" x14ac:dyDescent="0.25">
      <c r="A32" s="421" t="s">
        <v>62</v>
      </c>
      <c r="B32" s="423" t="s">
        <v>134</v>
      </c>
      <c r="C32" s="425" t="s">
        <v>126</v>
      </c>
      <c r="D32" s="425"/>
      <c r="E32" s="409" t="s">
        <v>127</v>
      </c>
      <c r="F32" s="409"/>
      <c r="G32" s="409" t="s">
        <v>96</v>
      </c>
      <c r="H32" s="409"/>
      <c r="I32" s="409" t="s">
        <v>97</v>
      </c>
      <c r="J32" s="409"/>
      <c r="K32" s="409" t="s">
        <v>135</v>
      </c>
      <c r="L32" s="410"/>
      <c r="M32" s="409" t="s">
        <v>155</v>
      </c>
      <c r="N32" s="410"/>
    </row>
    <row r="33" spans="1:14" ht="15.75" thickBot="1" x14ac:dyDescent="0.3">
      <c r="A33" s="422"/>
      <c r="B33" s="424"/>
      <c r="C33" s="146" t="s">
        <v>136</v>
      </c>
      <c r="D33" s="146" t="s">
        <v>122</v>
      </c>
      <c r="E33" s="146" t="s">
        <v>136</v>
      </c>
      <c r="F33" s="146" t="s">
        <v>122</v>
      </c>
      <c r="G33" s="146" t="s">
        <v>136</v>
      </c>
      <c r="H33" s="146" t="s">
        <v>122</v>
      </c>
      <c r="I33" s="146" t="s">
        <v>136</v>
      </c>
      <c r="J33" s="146" t="s">
        <v>122</v>
      </c>
      <c r="K33" s="146" t="s">
        <v>136</v>
      </c>
      <c r="L33" s="147" t="s">
        <v>122</v>
      </c>
      <c r="M33" s="146" t="s">
        <v>136</v>
      </c>
      <c r="N33" s="147" t="s">
        <v>122</v>
      </c>
    </row>
    <row r="34" spans="1:14" x14ac:dyDescent="0.25">
      <c r="A34" s="148">
        <v>1</v>
      </c>
      <c r="B34" s="149" t="s">
        <v>137</v>
      </c>
      <c r="C34" s="150">
        <v>15</v>
      </c>
      <c r="D34" s="150">
        <v>13</v>
      </c>
      <c r="E34" s="150">
        <v>15</v>
      </c>
      <c r="F34" s="150">
        <v>16</v>
      </c>
      <c r="G34" s="150">
        <v>15</v>
      </c>
      <c r="H34" s="150">
        <v>18</v>
      </c>
      <c r="I34" s="150">
        <v>15</v>
      </c>
      <c r="J34" s="150">
        <v>13</v>
      </c>
      <c r="K34" s="150">
        <f>+C34+E34+G34+I34</f>
        <v>60</v>
      </c>
      <c r="L34" s="151">
        <f>+D34+F34+H34+J34</f>
        <v>60</v>
      </c>
      <c r="M34" s="150">
        <f t="shared" ref="M34:N49" si="2">+K34+K13</f>
        <v>109</v>
      </c>
      <c r="N34" s="151">
        <f t="shared" si="2"/>
        <v>119</v>
      </c>
    </row>
    <row r="35" spans="1:14" x14ac:dyDescent="0.25">
      <c r="A35" s="152">
        <v>2</v>
      </c>
      <c r="B35" s="153" t="s">
        <v>138</v>
      </c>
      <c r="C35" s="150">
        <v>15</v>
      </c>
      <c r="D35" s="150">
        <v>13</v>
      </c>
      <c r="E35" s="150">
        <v>15</v>
      </c>
      <c r="F35" s="150">
        <v>23</v>
      </c>
      <c r="G35" s="150">
        <v>15</v>
      </c>
      <c r="H35" s="150">
        <v>15</v>
      </c>
      <c r="I35" s="150">
        <v>15</v>
      </c>
      <c r="J35" s="150">
        <v>19</v>
      </c>
      <c r="K35" s="150">
        <f t="shared" ref="K35:L49" si="3">+C35+E35+G35+I35</f>
        <v>60</v>
      </c>
      <c r="L35" s="151">
        <f t="shared" si="3"/>
        <v>70</v>
      </c>
      <c r="M35" s="150">
        <f t="shared" si="2"/>
        <v>108</v>
      </c>
      <c r="N35" s="151">
        <f t="shared" si="2"/>
        <v>126</v>
      </c>
    </row>
    <row r="36" spans="1:14" x14ac:dyDescent="0.25">
      <c r="A36" s="152">
        <v>3</v>
      </c>
      <c r="B36" s="153" t="s">
        <v>139</v>
      </c>
      <c r="C36" s="150">
        <v>86</v>
      </c>
      <c r="D36" s="150">
        <v>81</v>
      </c>
      <c r="E36" s="150">
        <v>86</v>
      </c>
      <c r="F36" s="150">
        <v>72</v>
      </c>
      <c r="G36" s="150">
        <v>86</v>
      </c>
      <c r="H36" s="150">
        <v>75</v>
      </c>
      <c r="I36" s="150">
        <v>86</v>
      </c>
      <c r="J36" s="150">
        <v>68</v>
      </c>
      <c r="K36" s="150">
        <f t="shared" si="3"/>
        <v>344</v>
      </c>
      <c r="L36" s="151">
        <f t="shared" si="3"/>
        <v>296</v>
      </c>
      <c r="M36" s="150">
        <f t="shared" si="2"/>
        <v>634</v>
      </c>
      <c r="N36" s="151">
        <f t="shared" si="2"/>
        <v>640</v>
      </c>
    </row>
    <row r="37" spans="1:14" x14ac:dyDescent="0.25">
      <c r="A37" s="152">
        <v>4</v>
      </c>
      <c r="B37" s="153" t="s">
        <v>140</v>
      </c>
      <c r="C37" s="150">
        <v>15</v>
      </c>
      <c r="D37" s="150">
        <v>15</v>
      </c>
      <c r="E37" s="150">
        <v>15</v>
      </c>
      <c r="F37" s="150">
        <v>19</v>
      </c>
      <c r="G37" s="150">
        <v>15</v>
      </c>
      <c r="H37" s="150">
        <v>17</v>
      </c>
      <c r="I37" s="150">
        <v>15</v>
      </c>
      <c r="J37" s="150">
        <v>11</v>
      </c>
      <c r="K37" s="150">
        <f t="shared" si="3"/>
        <v>60</v>
      </c>
      <c r="L37" s="151">
        <f t="shared" si="3"/>
        <v>62</v>
      </c>
      <c r="M37" s="150">
        <f t="shared" si="2"/>
        <v>108</v>
      </c>
      <c r="N37" s="151">
        <f t="shared" si="2"/>
        <v>115</v>
      </c>
    </row>
    <row r="38" spans="1:14" x14ac:dyDescent="0.25">
      <c r="A38" s="152">
        <v>5</v>
      </c>
      <c r="B38" s="153" t="s">
        <v>141</v>
      </c>
      <c r="C38" s="150">
        <v>443</v>
      </c>
      <c r="D38" s="150">
        <v>492</v>
      </c>
      <c r="E38" s="150">
        <v>443</v>
      </c>
      <c r="F38" s="150">
        <v>386</v>
      </c>
      <c r="G38" s="150">
        <v>443</v>
      </c>
      <c r="H38" s="150">
        <v>367</v>
      </c>
      <c r="I38" s="150">
        <v>443</v>
      </c>
      <c r="J38" s="150">
        <v>420</v>
      </c>
      <c r="K38" s="150">
        <f t="shared" si="3"/>
        <v>1772</v>
      </c>
      <c r="L38" s="151">
        <f t="shared" si="3"/>
        <v>1665</v>
      </c>
      <c r="M38" s="150">
        <f t="shared" si="2"/>
        <v>3294</v>
      </c>
      <c r="N38" s="151">
        <f t="shared" si="2"/>
        <v>3489</v>
      </c>
    </row>
    <row r="39" spans="1:14" x14ac:dyDescent="0.25">
      <c r="A39" s="152">
        <v>6</v>
      </c>
      <c r="B39" s="153" t="s">
        <v>142</v>
      </c>
      <c r="C39" s="150">
        <v>367</v>
      </c>
      <c r="D39" s="150">
        <v>443</v>
      </c>
      <c r="E39" s="150">
        <v>367</v>
      </c>
      <c r="F39" s="150">
        <v>356</v>
      </c>
      <c r="G39" s="150">
        <v>367</v>
      </c>
      <c r="H39" s="150">
        <v>375</v>
      </c>
      <c r="I39" s="150">
        <v>367</v>
      </c>
      <c r="J39" s="150">
        <v>351</v>
      </c>
      <c r="K39" s="150">
        <f t="shared" si="3"/>
        <v>1468</v>
      </c>
      <c r="L39" s="151">
        <f t="shared" si="3"/>
        <v>1525</v>
      </c>
      <c r="M39" s="150">
        <f t="shared" si="2"/>
        <v>2732</v>
      </c>
      <c r="N39" s="151">
        <f t="shared" si="2"/>
        <v>3015</v>
      </c>
    </row>
    <row r="40" spans="1:14" x14ac:dyDescent="0.25">
      <c r="A40" s="152">
        <v>7</v>
      </c>
      <c r="B40" s="153" t="s">
        <v>143</v>
      </c>
      <c r="C40" s="150">
        <v>138</v>
      </c>
      <c r="D40" s="150">
        <v>147</v>
      </c>
      <c r="E40" s="150">
        <v>138</v>
      </c>
      <c r="F40" s="150">
        <v>124</v>
      </c>
      <c r="G40" s="150">
        <v>138</v>
      </c>
      <c r="H40" s="150">
        <v>165</v>
      </c>
      <c r="I40" s="150">
        <v>138</v>
      </c>
      <c r="J40" s="150">
        <v>150</v>
      </c>
      <c r="K40" s="150">
        <f t="shared" si="3"/>
        <v>552</v>
      </c>
      <c r="L40" s="151">
        <f t="shared" si="3"/>
        <v>586</v>
      </c>
      <c r="M40" s="150">
        <f t="shared" si="2"/>
        <v>1030</v>
      </c>
      <c r="N40" s="151">
        <f t="shared" si="2"/>
        <v>1152</v>
      </c>
    </row>
    <row r="41" spans="1:14" x14ac:dyDescent="0.25">
      <c r="A41" s="152">
        <v>8</v>
      </c>
      <c r="B41" s="153" t="s">
        <v>144</v>
      </c>
      <c r="C41" s="150">
        <v>170</v>
      </c>
      <c r="D41" s="150">
        <v>181</v>
      </c>
      <c r="E41" s="150">
        <v>170</v>
      </c>
      <c r="F41" s="150">
        <v>136</v>
      </c>
      <c r="G41" s="150">
        <v>170</v>
      </c>
      <c r="H41" s="150">
        <v>161</v>
      </c>
      <c r="I41" s="150">
        <v>170</v>
      </c>
      <c r="J41" s="150">
        <v>189</v>
      </c>
      <c r="K41" s="150">
        <f t="shared" si="3"/>
        <v>680</v>
      </c>
      <c r="L41" s="151">
        <f t="shared" si="3"/>
        <v>667</v>
      </c>
      <c r="M41" s="150">
        <f t="shared" si="2"/>
        <v>1263</v>
      </c>
      <c r="N41" s="151">
        <f t="shared" si="2"/>
        <v>1231</v>
      </c>
    </row>
    <row r="42" spans="1:14" x14ac:dyDescent="0.25">
      <c r="A42" s="152">
        <v>9</v>
      </c>
      <c r="B42" s="153" t="s">
        <v>145</v>
      </c>
      <c r="C42" s="150">
        <v>1080</v>
      </c>
      <c r="D42" s="150">
        <v>1233</v>
      </c>
      <c r="E42" s="150">
        <v>1080</v>
      </c>
      <c r="F42" s="150">
        <v>909</v>
      </c>
      <c r="G42" s="150">
        <v>1080</v>
      </c>
      <c r="H42" s="150">
        <v>1078</v>
      </c>
      <c r="I42" s="150">
        <v>1080</v>
      </c>
      <c r="J42" s="150">
        <v>1185</v>
      </c>
      <c r="K42" s="150">
        <f t="shared" si="3"/>
        <v>4320</v>
      </c>
      <c r="L42" s="151">
        <f t="shared" si="3"/>
        <v>4405</v>
      </c>
      <c r="M42" s="150">
        <f t="shared" si="2"/>
        <v>8049</v>
      </c>
      <c r="N42" s="151">
        <f t="shared" si="2"/>
        <v>8658</v>
      </c>
    </row>
    <row r="43" spans="1:14" x14ac:dyDescent="0.25">
      <c r="A43" s="152">
        <v>10</v>
      </c>
      <c r="B43" s="153" t="s">
        <v>146</v>
      </c>
      <c r="C43" s="150">
        <v>449</v>
      </c>
      <c r="D43" s="150">
        <v>478</v>
      </c>
      <c r="E43" s="150">
        <v>449</v>
      </c>
      <c r="F43" s="150">
        <v>419</v>
      </c>
      <c r="G43" s="150">
        <v>449</v>
      </c>
      <c r="H43" s="150">
        <v>422</v>
      </c>
      <c r="I43" s="150">
        <v>449</v>
      </c>
      <c r="J43" s="150">
        <v>327</v>
      </c>
      <c r="K43" s="150">
        <f t="shared" si="3"/>
        <v>1796</v>
      </c>
      <c r="L43" s="151">
        <f t="shared" si="3"/>
        <v>1646</v>
      </c>
      <c r="M43" s="150">
        <f t="shared" si="2"/>
        <v>3348</v>
      </c>
      <c r="N43" s="151">
        <f t="shared" si="2"/>
        <v>3336</v>
      </c>
    </row>
    <row r="44" spans="1:14" x14ac:dyDescent="0.25">
      <c r="A44" s="152">
        <v>11</v>
      </c>
      <c r="B44" s="153" t="s">
        <v>147</v>
      </c>
      <c r="C44" s="150">
        <v>47</v>
      </c>
      <c r="D44" s="150">
        <v>53</v>
      </c>
      <c r="E44" s="150">
        <v>47</v>
      </c>
      <c r="F44" s="150">
        <v>42</v>
      </c>
      <c r="G44" s="150">
        <v>47</v>
      </c>
      <c r="H44" s="150">
        <v>52</v>
      </c>
      <c r="I44" s="150">
        <v>47</v>
      </c>
      <c r="J44" s="150">
        <v>48</v>
      </c>
      <c r="K44" s="150">
        <f t="shared" si="3"/>
        <v>188</v>
      </c>
      <c r="L44" s="151">
        <f t="shared" si="3"/>
        <v>195</v>
      </c>
      <c r="M44" s="150">
        <f t="shared" si="2"/>
        <v>347</v>
      </c>
      <c r="N44" s="151">
        <f t="shared" si="2"/>
        <v>385</v>
      </c>
    </row>
    <row r="45" spans="1:14" ht="24" x14ac:dyDescent="0.25">
      <c r="A45" s="152">
        <v>12</v>
      </c>
      <c r="B45" s="153" t="s">
        <v>148</v>
      </c>
      <c r="C45" s="150">
        <v>20</v>
      </c>
      <c r="D45" s="150">
        <v>23</v>
      </c>
      <c r="E45" s="150">
        <v>20</v>
      </c>
      <c r="F45" s="150">
        <v>24</v>
      </c>
      <c r="G45" s="150">
        <v>20</v>
      </c>
      <c r="H45" s="150">
        <v>27</v>
      </c>
      <c r="I45" s="150">
        <v>20</v>
      </c>
      <c r="J45" s="150">
        <v>30</v>
      </c>
      <c r="K45" s="150">
        <f t="shared" si="3"/>
        <v>80</v>
      </c>
      <c r="L45" s="151">
        <f t="shared" si="3"/>
        <v>104</v>
      </c>
      <c r="M45" s="150">
        <f t="shared" si="2"/>
        <v>145</v>
      </c>
      <c r="N45" s="151">
        <f t="shared" si="2"/>
        <v>172</v>
      </c>
    </row>
    <row r="46" spans="1:14" x14ac:dyDescent="0.25">
      <c r="A46" s="152">
        <v>13</v>
      </c>
      <c r="B46" s="154" t="s">
        <v>149</v>
      </c>
      <c r="C46" s="150">
        <v>91</v>
      </c>
      <c r="D46" s="150">
        <v>79</v>
      </c>
      <c r="E46" s="150">
        <v>91</v>
      </c>
      <c r="F46" s="150">
        <v>178</v>
      </c>
      <c r="G46" s="150">
        <v>91</v>
      </c>
      <c r="H46" s="150">
        <v>226</v>
      </c>
      <c r="I46" s="150">
        <v>91</v>
      </c>
      <c r="J46" s="150">
        <v>92</v>
      </c>
      <c r="K46" s="150">
        <f t="shared" si="3"/>
        <v>364</v>
      </c>
      <c r="L46" s="151">
        <f t="shared" si="3"/>
        <v>575</v>
      </c>
      <c r="M46" s="150">
        <f t="shared" si="2"/>
        <v>677</v>
      </c>
      <c r="N46" s="151">
        <f t="shared" si="2"/>
        <v>866</v>
      </c>
    </row>
    <row r="47" spans="1:14" x14ac:dyDescent="0.25">
      <c r="A47" s="152">
        <v>14</v>
      </c>
      <c r="B47" s="154" t="s">
        <v>150</v>
      </c>
      <c r="C47" s="150">
        <v>2</v>
      </c>
      <c r="D47" s="150">
        <v>0</v>
      </c>
      <c r="E47" s="150">
        <v>2</v>
      </c>
      <c r="F47" s="150">
        <v>1</v>
      </c>
      <c r="G47" s="150">
        <v>2</v>
      </c>
      <c r="H47" s="150">
        <v>0</v>
      </c>
      <c r="I47" s="150">
        <v>2</v>
      </c>
      <c r="J47" s="150">
        <v>0</v>
      </c>
      <c r="K47" s="150">
        <f t="shared" si="3"/>
        <v>8</v>
      </c>
      <c r="L47" s="151">
        <f t="shared" si="3"/>
        <v>1</v>
      </c>
      <c r="M47" s="150">
        <f t="shared" si="2"/>
        <v>14</v>
      </c>
      <c r="N47" s="151">
        <f t="shared" si="2"/>
        <v>22</v>
      </c>
    </row>
    <row r="48" spans="1:14" x14ac:dyDescent="0.25">
      <c r="A48" s="152">
        <v>15</v>
      </c>
      <c r="B48" s="154" t="s">
        <v>151</v>
      </c>
      <c r="C48" s="150">
        <v>62</v>
      </c>
      <c r="D48" s="150">
        <v>80</v>
      </c>
      <c r="E48" s="150">
        <v>62</v>
      </c>
      <c r="F48" s="150">
        <v>53</v>
      </c>
      <c r="G48" s="150">
        <v>62</v>
      </c>
      <c r="H48" s="150">
        <v>71</v>
      </c>
      <c r="I48" s="150">
        <v>62</v>
      </c>
      <c r="J48" s="150">
        <v>79</v>
      </c>
      <c r="K48" s="150">
        <f>+C48+E48+G48+I48</f>
        <v>248</v>
      </c>
      <c r="L48" s="151">
        <f>+D48+F48+H48+J48</f>
        <v>283</v>
      </c>
      <c r="M48" s="150">
        <f t="shared" si="2"/>
        <v>456</v>
      </c>
      <c r="N48" s="151">
        <f t="shared" si="2"/>
        <v>545</v>
      </c>
    </row>
    <row r="49" spans="1:14" ht="15.75" thickBot="1" x14ac:dyDescent="0.3">
      <c r="A49" s="152">
        <v>16</v>
      </c>
      <c r="B49" s="154" t="s">
        <v>152</v>
      </c>
      <c r="C49" s="150">
        <v>8</v>
      </c>
      <c r="D49" s="150">
        <v>8</v>
      </c>
      <c r="E49" s="150">
        <v>8</v>
      </c>
      <c r="F49" s="150">
        <v>7</v>
      </c>
      <c r="G49" s="150">
        <v>8</v>
      </c>
      <c r="H49" s="150">
        <v>7</v>
      </c>
      <c r="I49" s="150">
        <v>8</v>
      </c>
      <c r="J49" s="150">
        <v>6</v>
      </c>
      <c r="K49" s="150">
        <f t="shared" si="3"/>
        <v>32</v>
      </c>
      <c r="L49" s="151">
        <f t="shared" si="3"/>
        <v>28</v>
      </c>
      <c r="M49" s="150">
        <f t="shared" si="2"/>
        <v>54</v>
      </c>
      <c r="N49" s="151">
        <f t="shared" si="2"/>
        <v>53</v>
      </c>
    </row>
    <row r="50" spans="1:14" ht="15.75" thickBot="1" x14ac:dyDescent="0.3">
      <c r="A50" s="411" t="s">
        <v>153</v>
      </c>
      <c r="B50" s="412"/>
      <c r="C50" s="155">
        <f t="shared" ref="C50:L50" si="4">SUM(C34:C49)</f>
        <v>3008</v>
      </c>
      <c r="D50" s="155">
        <f t="shared" si="4"/>
        <v>3339</v>
      </c>
      <c r="E50" s="155">
        <f>SUM(E34:E49)</f>
        <v>3008</v>
      </c>
      <c r="F50" s="155">
        <f t="shared" si="4"/>
        <v>2765</v>
      </c>
      <c r="G50" s="155">
        <f>SUM(G34:G49)</f>
        <v>3008</v>
      </c>
      <c r="H50" s="155">
        <f t="shared" si="4"/>
        <v>3076</v>
      </c>
      <c r="I50" s="155">
        <f>SUM(I34:I49)</f>
        <v>3008</v>
      </c>
      <c r="J50" s="155">
        <f t="shared" si="4"/>
        <v>2988</v>
      </c>
      <c r="K50" s="155">
        <f t="shared" si="4"/>
        <v>12032</v>
      </c>
      <c r="L50" s="156">
        <f t="shared" si="4"/>
        <v>12168</v>
      </c>
      <c r="M50" s="155">
        <f>SUM(M34:M49)</f>
        <v>22368</v>
      </c>
      <c r="N50" s="156">
        <f>SUM(N34:N49)</f>
        <v>23924</v>
      </c>
    </row>
    <row r="51" spans="1:14" x14ac:dyDescent="0.25">
      <c r="A51" s="158"/>
      <c r="B51" s="158"/>
      <c r="C51" s="125"/>
      <c r="D51" s="123"/>
      <c r="E51" s="123"/>
      <c r="F51" s="123"/>
      <c r="G51" s="123"/>
      <c r="H51" s="123"/>
      <c r="I51" s="123"/>
      <c r="J51" s="123"/>
      <c r="K51" s="123"/>
      <c r="L51" s="123"/>
    </row>
    <row r="52" spans="1:14" ht="15.75" hidden="1" customHeight="1" thickBot="1" x14ac:dyDescent="0.3">
      <c r="A52" s="1"/>
      <c r="B52" s="420" t="s">
        <v>156</v>
      </c>
      <c r="C52" s="420"/>
      <c r="D52" s="420"/>
      <c r="E52" s="420"/>
      <c r="F52" s="420"/>
      <c r="G52" s="420"/>
      <c r="H52" s="420"/>
      <c r="I52" s="420"/>
      <c r="J52" s="420"/>
      <c r="K52" s="420"/>
      <c r="L52" s="420"/>
    </row>
    <row r="53" spans="1:14" hidden="1" x14ac:dyDescent="0.25">
      <c r="A53" s="421" t="s">
        <v>62</v>
      </c>
      <c r="B53" s="423" t="s">
        <v>134</v>
      </c>
      <c r="C53" s="425" t="s">
        <v>98</v>
      </c>
      <c r="D53" s="425"/>
      <c r="E53" s="409" t="s">
        <v>128</v>
      </c>
      <c r="F53" s="409"/>
      <c r="G53" s="409" t="s">
        <v>129</v>
      </c>
      <c r="H53" s="409"/>
      <c r="I53" s="409" t="s">
        <v>130</v>
      </c>
      <c r="J53" s="409"/>
      <c r="K53" s="409" t="s">
        <v>120</v>
      </c>
      <c r="L53" s="410"/>
      <c r="M53" s="409" t="s">
        <v>205</v>
      </c>
      <c r="N53" s="410"/>
    </row>
    <row r="54" spans="1:14" ht="15.75" hidden="1" thickBot="1" x14ac:dyDescent="0.3">
      <c r="A54" s="422"/>
      <c r="B54" s="424"/>
      <c r="C54" s="146" t="s">
        <v>136</v>
      </c>
      <c r="D54" s="146" t="s">
        <v>122</v>
      </c>
      <c r="E54" s="146" t="s">
        <v>136</v>
      </c>
      <c r="F54" s="146" t="s">
        <v>122</v>
      </c>
      <c r="G54" s="146" t="s">
        <v>136</v>
      </c>
      <c r="H54" s="146" t="s">
        <v>122</v>
      </c>
      <c r="I54" s="146" t="s">
        <v>136</v>
      </c>
      <c r="J54" s="146" t="s">
        <v>122</v>
      </c>
      <c r="K54" s="146" t="s">
        <v>136</v>
      </c>
      <c r="L54" s="147" t="s">
        <v>122</v>
      </c>
      <c r="M54" s="146" t="s">
        <v>136</v>
      </c>
      <c r="N54" s="147" t="s">
        <v>122</v>
      </c>
    </row>
    <row r="55" spans="1:14" hidden="1" x14ac:dyDescent="0.25">
      <c r="A55" s="148">
        <v>1</v>
      </c>
      <c r="B55" s="149" t="s">
        <v>137</v>
      </c>
      <c r="C55" s="150"/>
      <c r="D55" s="150"/>
      <c r="E55" s="150"/>
      <c r="F55" s="150"/>
      <c r="G55" s="150"/>
      <c r="H55" s="150"/>
      <c r="I55" s="150"/>
      <c r="J55" s="150"/>
      <c r="K55" s="150">
        <f>+C55+E55+G55+I55</f>
        <v>0</v>
      </c>
      <c r="L55" s="151">
        <f>+D55+F55+H55+J55</f>
        <v>0</v>
      </c>
      <c r="M55" s="150">
        <f t="shared" ref="M55:N70" si="5">+K55+M34</f>
        <v>109</v>
      </c>
      <c r="N55" s="151">
        <f t="shared" si="5"/>
        <v>119</v>
      </c>
    </row>
    <row r="56" spans="1:14" hidden="1" x14ac:dyDescent="0.25">
      <c r="A56" s="152">
        <v>2</v>
      </c>
      <c r="B56" s="153" t="s">
        <v>138</v>
      </c>
      <c r="C56" s="150"/>
      <c r="D56" s="150"/>
      <c r="E56" s="150"/>
      <c r="F56" s="150"/>
      <c r="G56" s="150"/>
      <c r="H56" s="150"/>
      <c r="I56" s="150"/>
      <c r="J56" s="150"/>
      <c r="K56" s="150">
        <f t="shared" ref="K56:L70" si="6">+C56+E56+G56+I56</f>
        <v>0</v>
      </c>
      <c r="L56" s="151">
        <f t="shared" si="6"/>
        <v>0</v>
      </c>
      <c r="M56" s="150">
        <f t="shared" si="5"/>
        <v>108</v>
      </c>
      <c r="N56" s="151">
        <f t="shared" si="5"/>
        <v>126</v>
      </c>
    </row>
    <row r="57" spans="1:14" hidden="1" x14ac:dyDescent="0.25">
      <c r="A57" s="152">
        <v>3</v>
      </c>
      <c r="B57" s="153" t="s">
        <v>139</v>
      </c>
      <c r="C57" s="150"/>
      <c r="D57" s="150"/>
      <c r="E57" s="150"/>
      <c r="F57" s="150"/>
      <c r="G57" s="150"/>
      <c r="H57" s="150"/>
      <c r="I57" s="150"/>
      <c r="J57" s="150"/>
      <c r="K57" s="150">
        <f t="shared" si="6"/>
        <v>0</v>
      </c>
      <c r="L57" s="151">
        <f t="shared" si="6"/>
        <v>0</v>
      </c>
      <c r="M57" s="150">
        <f t="shared" si="5"/>
        <v>634</v>
      </c>
      <c r="N57" s="151">
        <f t="shared" si="5"/>
        <v>640</v>
      </c>
    </row>
    <row r="58" spans="1:14" hidden="1" x14ac:dyDescent="0.25">
      <c r="A58" s="152">
        <v>4</v>
      </c>
      <c r="B58" s="153" t="s">
        <v>140</v>
      </c>
      <c r="C58" s="150"/>
      <c r="D58" s="150"/>
      <c r="E58" s="150"/>
      <c r="F58" s="150"/>
      <c r="G58" s="150"/>
      <c r="H58" s="150"/>
      <c r="I58" s="150"/>
      <c r="J58" s="150"/>
      <c r="K58" s="150">
        <f t="shared" si="6"/>
        <v>0</v>
      </c>
      <c r="L58" s="151">
        <f t="shared" si="6"/>
        <v>0</v>
      </c>
      <c r="M58" s="150">
        <f t="shared" si="5"/>
        <v>108</v>
      </c>
      <c r="N58" s="151">
        <f t="shared" si="5"/>
        <v>115</v>
      </c>
    </row>
    <row r="59" spans="1:14" hidden="1" x14ac:dyDescent="0.25">
      <c r="A59" s="152">
        <v>5</v>
      </c>
      <c r="B59" s="153" t="s">
        <v>141</v>
      </c>
      <c r="C59" s="150"/>
      <c r="D59" s="150"/>
      <c r="E59" s="150"/>
      <c r="F59" s="150"/>
      <c r="G59" s="150"/>
      <c r="H59" s="150"/>
      <c r="I59" s="150"/>
      <c r="J59" s="150"/>
      <c r="K59" s="150">
        <f t="shared" si="6"/>
        <v>0</v>
      </c>
      <c r="L59" s="151">
        <f t="shared" si="6"/>
        <v>0</v>
      </c>
      <c r="M59" s="150">
        <f t="shared" si="5"/>
        <v>3294</v>
      </c>
      <c r="N59" s="151">
        <f t="shared" si="5"/>
        <v>3489</v>
      </c>
    </row>
    <row r="60" spans="1:14" hidden="1" x14ac:dyDescent="0.25">
      <c r="A60" s="152">
        <v>6</v>
      </c>
      <c r="B60" s="153" t="s">
        <v>142</v>
      </c>
      <c r="C60" s="150"/>
      <c r="D60" s="150"/>
      <c r="E60" s="150"/>
      <c r="F60" s="150"/>
      <c r="G60" s="150"/>
      <c r="H60" s="150"/>
      <c r="I60" s="150"/>
      <c r="J60" s="150"/>
      <c r="K60" s="150">
        <f t="shared" si="6"/>
        <v>0</v>
      </c>
      <c r="L60" s="151">
        <f t="shared" si="6"/>
        <v>0</v>
      </c>
      <c r="M60" s="150">
        <f t="shared" si="5"/>
        <v>2732</v>
      </c>
      <c r="N60" s="151">
        <f t="shared" si="5"/>
        <v>3015</v>
      </c>
    </row>
    <row r="61" spans="1:14" hidden="1" x14ac:dyDescent="0.25">
      <c r="A61" s="152">
        <v>7</v>
      </c>
      <c r="B61" s="153" t="s">
        <v>143</v>
      </c>
      <c r="C61" s="150"/>
      <c r="D61" s="150"/>
      <c r="E61" s="150"/>
      <c r="F61" s="150"/>
      <c r="G61" s="150"/>
      <c r="H61" s="150"/>
      <c r="I61" s="150"/>
      <c r="J61" s="150"/>
      <c r="K61" s="150">
        <f t="shared" si="6"/>
        <v>0</v>
      </c>
      <c r="L61" s="151">
        <f t="shared" si="6"/>
        <v>0</v>
      </c>
      <c r="M61" s="150">
        <f t="shared" si="5"/>
        <v>1030</v>
      </c>
      <c r="N61" s="151">
        <f t="shared" si="5"/>
        <v>1152</v>
      </c>
    </row>
    <row r="62" spans="1:14" hidden="1" x14ac:dyDescent="0.25">
      <c r="A62" s="152">
        <v>8</v>
      </c>
      <c r="B62" s="153" t="s">
        <v>144</v>
      </c>
      <c r="C62" s="150"/>
      <c r="D62" s="150"/>
      <c r="E62" s="150"/>
      <c r="F62" s="150"/>
      <c r="G62" s="150"/>
      <c r="H62" s="150"/>
      <c r="I62" s="150"/>
      <c r="J62" s="150"/>
      <c r="K62" s="150">
        <f t="shared" si="6"/>
        <v>0</v>
      </c>
      <c r="L62" s="151">
        <f t="shared" si="6"/>
        <v>0</v>
      </c>
      <c r="M62" s="150">
        <f t="shared" si="5"/>
        <v>1263</v>
      </c>
      <c r="N62" s="151">
        <f t="shared" si="5"/>
        <v>1231</v>
      </c>
    </row>
    <row r="63" spans="1:14" hidden="1" x14ac:dyDescent="0.25">
      <c r="A63" s="152">
        <v>9</v>
      </c>
      <c r="B63" s="153" t="s">
        <v>145</v>
      </c>
      <c r="C63" s="150"/>
      <c r="D63" s="150"/>
      <c r="E63" s="150"/>
      <c r="F63" s="150"/>
      <c r="G63" s="150"/>
      <c r="H63" s="150"/>
      <c r="I63" s="150"/>
      <c r="J63" s="150"/>
      <c r="K63" s="150">
        <f t="shared" si="6"/>
        <v>0</v>
      </c>
      <c r="L63" s="151">
        <f t="shared" si="6"/>
        <v>0</v>
      </c>
      <c r="M63" s="150">
        <f t="shared" si="5"/>
        <v>8049</v>
      </c>
      <c r="N63" s="151">
        <f t="shared" si="5"/>
        <v>8658</v>
      </c>
    </row>
    <row r="64" spans="1:14" hidden="1" x14ac:dyDescent="0.25">
      <c r="A64" s="152">
        <v>10</v>
      </c>
      <c r="B64" s="153" t="s">
        <v>146</v>
      </c>
      <c r="C64" s="150"/>
      <c r="D64" s="150"/>
      <c r="E64" s="150"/>
      <c r="F64" s="150"/>
      <c r="G64" s="150"/>
      <c r="H64" s="150"/>
      <c r="I64" s="150"/>
      <c r="J64" s="150"/>
      <c r="K64" s="150">
        <f t="shared" si="6"/>
        <v>0</v>
      </c>
      <c r="L64" s="151">
        <f t="shared" si="6"/>
        <v>0</v>
      </c>
      <c r="M64" s="150">
        <f t="shared" si="5"/>
        <v>3348</v>
      </c>
      <c r="N64" s="151">
        <f t="shared" si="5"/>
        <v>3336</v>
      </c>
    </row>
    <row r="65" spans="1:14" hidden="1" x14ac:dyDescent="0.25">
      <c r="A65" s="152">
        <v>11</v>
      </c>
      <c r="B65" s="153" t="s">
        <v>147</v>
      </c>
      <c r="C65" s="150"/>
      <c r="D65" s="150"/>
      <c r="E65" s="150"/>
      <c r="F65" s="150"/>
      <c r="G65" s="150"/>
      <c r="H65" s="150"/>
      <c r="I65" s="150"/>
      <c r="J65" s="150"/>
      <c r="K65" s="150">
        <f t="shared" si="6"/>
        <v>0</v>
      </c>
      <c r="L65" s="151">
        <f t="shared" si="6"/>
        <v>0</v>
      </c>
      <c r="M65" s="150">
        <f t="shared" si="5"/>
        <v>347</v>
      </c>
      <c r="N65" s="151">
        <f t="shared" si="5"/>
        <v>385</v>
      </c>
    </row>
    <row r="66" spans="1:14" ht="24" hidden="1" x14ac:dyDescent="0.25">
      <c r="A66" s="152">
        <v>12</v>
      </c>
      <c r="B66" s="153" t="s">
        <v>148</v>
      </c>
      <c r="C66" s="150"/>
      <c r="D66" s="150"/>
      <c r="E66" s="150"/>
      <c r="F66" s="150"/>
      <c r="G66" s="150"/>
      <c r="H66" s="150"/>
      <c r="I66" s="150"/>
      <c r="J66" s="150"/>
      <c r="K66" s="150">
        <f t="shared" si="6"/>
        <v>0</v>
      </c>
      <c r="L66" s="151">
        <f t="shared" si="6"/>
        <v>0</v>
      </c>
      <c r="M66" s="150">
        <f t="shared" si="5"/>
        <v>145</v>
      </c>
      <c r="N66" s="151">
        <f t="shared" si="5"/>
        <v>172</v>
      </c>
    </row>
    <row r="67" spans="1:14" hidden="1" x14ac:dyDescent="0.25">
      <c r="A67" s="152">
        <v>13</v>
      </c>
      <c r="B67" s="154" t="s">
        <v>149</v>
      </c>
      <c r="C67" s="150"/>
      <c r="D67" s="150"/>
      <c r="E67" s="150"/>
      <c r="F67" s="150"/>
      <c r="G67" s="150"/>
      <c r="H67" s="150"/>
      <c r="I67" s="150"/>
      <c r="J67" s="150"/>
      <c r="K67" s="150">
        <f t="shared" si="6"/>
        <v>0</v>
      </c>
      <c r="L67" s="151">
        <f t="shared" si="6"/>
        <v>0</v>
      </c>
      <c r="M67" s="150">
        <f t="shared" si="5"/>
        <v>677</v>
      </c>
      <c r="N67" s="151">
        <f t="shared" si="5"/>
        <v>866</v>
      </c>
    </row>
    <row r="68" spans="1:14" hidden="1" x14ac:dyDescent="0.25">
      <c r="A68" s="152">
        <v>14</v>
      </c>
      <c r="B68" s="154" t="s">
        <v>150</v>
      </c>
      <c r="C68" s="150"/>
      <c r="D68" s="150"/>
      <c r="E68" s="150"/>
      <c r="F68" s="150"/>
      <c r="G68" s="150"/>
      <c r="H68" s="150"/>
      <c r="I68" s="150"/>
      <c r="J68" s="150"/>
      <c r="K68" s="150">
        <f t="shared" si="6"/>
        <v>0</v>
      </c>
      <c r="L68" s="151">
        <f t="shared" si="6"/>
        <v>0</v>
      </c>
      <c r="M68" s="150">
        <f t="shared" si="5"/>
        <v>14</v>
      </c>
      <c r="N68" s="151">
        <f t="shared" si="5"/>
        <v>22</v>
      </c>
    </row>
    <row r="69" spans="1:14" hidden="1" x14ac:dyDescent="0.25">
      <c r="A69" s="152">
        <v>15</v>
      </c>
      <c r="B69" s="154" t="s">
        <v>151</v>
      </c>
      <c r="C69" s="150"/>
      <c r="D69" s="150"/>
      <c r="E69" s="150"/>
      <c r="F69" s="150"/>
      <c r="G69" s="150"/>
      <c r="H69" s="150"/>
      <c r="I69" s="150"/>
      <c r="J69" s="150"/>
      <c r="K69" s="150">
        <f>+C69+E69+G69+I69</f>
        <v>0</v>
      </c>
      <c r="L69" s="151">
        <f>+D69+F69+H69+J69</f>
        <v>0</v>
      </c>
      <c r="M69" s="150">
        <f t="shared" si="5"/>
        <v>456</v>
      </c>
      <c r="N69" s="151">
        <f t="shared" si="5"/>
        <v>545</v>
      </c>
    </row>
    <row r="70" spans="1:14" hidden="1" x14ac:dyDescent="0.25">
      <c r="A70" s="152">
        <v>16</v>
      </c>
      <c r="B70" s="154" t="s">
        <v>152</v>
      </c>
      <c r="C70" s="150"/>
      <c r="D70" s="150"/>
      <c r="E70" s="150"/>
      <c r="F70" s="150"/>
      <c r="G70" s="150"/>
      <c r="H70" s="150"/>
      <c r="I70" s="150"/>
      <c r="J70" s="150"/>
      <c r="K70" s="150">
        <f t="shared" si="6"/>
        <v>0</v>
      </c>
      <c r="L70" s="151">
        <f t="shared" si="6"/>
        <v>0</v>
      </c>
      <c r="M70" s="150">
        <f t="shared" si="5"/>
        <v>54</v>
      </c>
      <c r="N70" s="151">
        <f t="shared" si="5"/>
        <v>53</v>
      </c>
    </row>
    <row r="71" spans="1:14" ht="15.75" hidden="1" thickBot="1" x14ac:dyDescent="0.3">
      <c r="A71" s="411" t="s">
        <v>157</v>
      </c>
      <c r="B71" s="412"/>
      <c r="C71" s="155">
        <f t="shared" ref="C71:N71" si="7">SUM(C55:C70)</f>
        <v>0</v>
      </c>
      <c r="D71" s="155">
        <f t="shared" si="7"/>
        <v>0</v>
      </c>
      <c r="E71" s="155">
        <f>SUM(E55:E70)</f>
        <v>0</v>
      </c>
      <c r="F71" s="155">
        <f t="shared" si="7"/>
        <v>0</v>
      </c>
      <c r="G71" s="155">
        <f>SUM(G55:G70)</f>
        <v>0</v>
      </c>
      <c r="H71" s="155">
        <f t="shared" si="7"/>
        <v>0</v>
      </c>
      <c r="I71" s="155">
        <f t="shared" si="7"/>
        <v>0</v>
      </c>
      <c r="J71" s="155">
        <f t="shared" si="7"/>
        <v>0</v>
      </c>
      <c r="K71" s="155">
        <f t="shared" si="7"/>
        <v>0</v>
      </c>
      <c r="L71" s="156">
        <f t="shared" si="7"/>
        <v>0</v>
      </c>
      <c r="M71" s="155">
        <f t="shared" si="7"/>
        <v>22368</v>
      </c>
      <c r="N71" s="156">
        <f t="shared" si="7"/>
        <v>23924</v>
      </c>
    </row>
    <row r="72" spans="1:14" hidden="1" x14ac:dyDescent="0.25">
      <c r="A72" s="158"/>
      <c r="B72" s="158"/>
      <c r="C72" s="159"/>
      <c r="D72" s="159"/>
      <c r="E72" s="159"/>
      <c r="F72" s="159"/>
      <c r="G72" s="159"/>
      <c r="H72" s="159"/>
      <c r="I72" s="159"/>
      <c r="J72" s="159"/>
      <c r="K72" s="159"/>
      <c r="L72" s="159"/>
    </row>
    <row r="73" spans="1:14" hidden="1" x14ac:dyDescent="0.25">
      <c r="A73" s="158"/>
      <c r="B73" s="158"/>
      <c r="C73" s="125"/>
      <c r="D73" s="123"/>
      <c r="E73" s="123"/>
      <c r="F73" s="123"/>
      <c r="G73" s="123"/>
      <c r="H73" s="123"/>
      <c r="I73" s="123"/>
      <c r="J73" s="123"/>
      <c r="K73" s="123"/>
      <c r="L73" s="123"/>
    </row>
    <row r="74" spans="1:14" hidden="1" x14ac:dyDescent="0.25">
      <c r="A74" s="158"/>
      <c r="B74" s="158"/>
      <c r="C74" s="125"/>
      <c r="D74" s="123"/>
      <c r="E74" s="123"/>
      <c r="F74" s="123"/>
      <c r="G74" s="123"/>
      <c r="H74" s="123"/>
      <c r="I74" s="123"/>
      <c r="J74" s="123"/>
      <c r="K74" s="123"/>
      <c r="L74" s="123"/>
    </row>
    <row r="75" spans="1:14" hidden="1" x14ac:dyDescent="0.25">
      <c r="A75" s="158"/>
      <c r="B75" s="158"/>
      <c r="C75" s="125"/>
      <c r="D75" s="123"/>
      <c r="E75" s="123"/>
      <c r="F75" s="123"/>
      <c r="G75" s="123"/>
      <c r="H75" s="123"/>
      <c r="I75" s="123"/>
      <c r="J75" s="123"/>
      <c r="K75" s="123"/>
      <c r="L75" s="123"/>
    </row>
    <row r="76" spans="1:14" hidden="1" x14ac:dyDescent="0.25">
      <c r="A76" s="158"/>
      <c r="B76" s="158"/>
      <c r="C76" s="125"/>
      <c r="D76" s="123"/>
      <c r="E76" s="123"/>
      <c r="F76" s="123"/>
      <c r="G76" s="123"/>
      <c r="H76" s="123"/>
      <c r="I76" s="123"/>
      <c r="J76" s="123"/>
      <c r="K76" s="123"/>
      <c r="L76" s="123"/>
    </row>
    <row r="77" spans="1:14" hidden="1" x14ac:dyDescent="0.25">
      <c r="A77" s="158"/>
      <c r="B77" s="158"/>
      <c r="C77" s="125"/>
      <c r="D77" s="123"/>
      <c r="E77" s="123"/>
      <c r="F77" s="123"/>
      <c r="G77" s="123"/>
      <c r="H77" s="123"/>
      <c r="I77" s="123"/>
      <c r="J77" s="123"/>
      <c r="K77" s="123"/>
      <c r="L77" s="123"/>
    </row>
    <row r="78" spans="1:14" hidden="1" x14ac:dyDescent="0.25">
      <c r="A78" s="158"/>
      <c r="B78" s="158"/>
      <c r="C78" s="125"/>
      <c r="D78" s="123"/>
      <c r="E78" s="123"/>
      <c r="F78" s="123"/>
      <c r="G78" s="123"/>
      <c r="H78" s="123"/>
      <c r="I78" s="123"/>
      <c r="J78" s="123"/>
      <c r="K78" s="123"/>
      <c r="L78" s="123"/>
    </row>
    <row r="79" spans="1:14" hidden="1" x14ac:dyDescent="0.25">
      <c r="A79" s="158"/>
      <c r="B79" s="158"/>
      <c r="C79" s="125"/>
      <c r="D79" s="123"/>
      <c r="E79" s="123"/>
      <c r="F79" s="123"/>
      <c r="G79" s="123"/>
      <c r="H79" s="123"/>
      <c r="I79" s="123"/>
      <c r="J79" s="123"/>
      <c r="K79" s="123"/>
      <c r="L79" s="123"/>
    </row>
    <row r="80" spans="1:14" hidden="1" x14ac:dyDescent="0.25">
      <c r="A80" s="158"/>
      <c r="B80" s="158"/>
      <c r="C80" s="125"/>
      <c r="D80" s="123"/>
      <c r="E80" s="123"/>
      <c r="F80" s="123"/>
      <c r="G80" s="123"/>
      <c r="H80" s="123"/>
      <c r="I80" s="123"/>
      <c r="J80" s="123"/>
      <c r="K80" s="123"/>
      <c r="L80" s="123"/>
    </row>
    <row r="81" spans="1:12" hidden="1" x14ac:dyDescent="0.25">
      <c r="A81" s="158"/>
      <c r="B81" s="158"/>
      <c r="C81" s="125"/>
      <c r="D81" s="123"/>
      <c r="E81" s="123"/>
      <c r="F81" s="123"/>
      <c r="G81" s="123"/>
      <c r="H81" s="123"/>
      <c r="I81" s="123"/>
      <c r="J81" s="123"/>
      <c r="K81" s="123"/>
      <c r="L81" s="123"/>
    </row>
    <row r="82" spans="1:12" hidden="1" x14ac:dyDescent="0.25">
      <c r="A82" s="158"/>
      <c r="B82" s="158"/>
      <c r="C82" s="125"/>
      <c r="D82" s="123"/>
      <c r="E82" s="123"/>
      <c r="F82" s="123"/>
      <c r="G82" s="123"/>
      <c r="H82" s="123"/>
      <c r="I82" s="123"/>
      <c r="J82" s="123"/>
      <c r="K82" s="123"/>
      <c r="L82" s="123"/>
    </row>
    <row r="83" spans="1:12" hidden="1" x14ac:dyDescent="0.25">
      <c r="A83" s="158"/>
      <c r="B83" s="158"/>
      <c r="C83" s="125"/>
      <c r="D83" s="123"/>
      <c r="E83" s="123"/>
      <c r="F83" s="123"/>
      <c r="G83" s="123"/>
      <c r="H83" s="123"/>
      <c r="I83" s="123"/>
      <c r="J83" s="123"/>
      <c r="K83" s="123"/>
      <c r="L83" s="123"/>
    </row>
    <row r="84" spans="1:12" hidden="1" x14ac:dyDescent="0.25">
      <c r="A84" s="158"/>
      <c r="B84" s="158"/>
      <c r="C84" s="125"/>
      <c r="D84" s="123"/>
      <c r="E84" s="123"/>
      <c r="F84" s="123"/>
      <c r="G84" s="123"/>
      <c r="H84" s="123"/>
      <c r="I84" s="123"/>
      <c r="J84" s="123"/>
      <c r="K84" s="123"/>
      <c r="L84" s="123"/>
    </row>
    <row r="85" spans="1:12" hidden="1" x14ac:dyDescent="0.25">
      <c r="A85" s="158"/>
      <c r="B85" s="158"/>
      <c r="C85" s="125"/>
      <c r="D85" s="123"/>
      <c r="E85" s="123"/>
      <c r="F85" s="123"/>
      <c r="G85" s="123"/>
      <c r="H85" s="123"/>
      <c r="I85" s="123"/>
      <c r="J85" s="123"/>
      <c r="K85" s="123"/>
      <c r="L85" s="123"/>
    </row>
    <row r="86" spans="1:12" hidden="1" x14ac:dyDescent="0.25">
      <c r="A86" s="158"/>
      <c r="B86" s="158"/>
      <c r="C86" s="125"/>
      <c r="D86" s="123"/>
      <c r="E86" s="123"/>
      <c r="F86" s="123"/>
      <c r="G86" s="123"/>
      <c r="H86" s="123"/>
      <c r="I86" s="123"/>
      <c r="J86" s="123"/>
      <c r="K86" s="123"/>
      <c r="L86" s="123"/>
    </row>
    <row r="87" spans="1:12" hidden="1" x14ac:dyDescent="0.25">
      <c r="A87" s="158"/>
      <c r="B87" s="158"/>
      <c r="C87" s="125"/>
      <c r="D87" s="123"/>
      <c r="E87" s="123"/>
      <c r="F87" s="123"/>
      <c r="G87" s="123"/>
      <c r="H87" s="123"/>
      <c r="I87" s="123"/>
      <c r="J87" s="123"/>
      <c r="K87" s="123"/>
      <c r="L87" s="123"/>
    </row>
    <row r="88" spans="1:12" hidden="1" x14ac:dyDescent="0.25">
      <c r="A88" s="158"/>
      <c r="B88" s="158"/>
      <c r="C88" s="125"/>
      <c r="D88" s="123"/>
      <c r="E88" s="123"/>
      <c r="F88" s="123"/>
      <c r="G88" s="123"/>
      <c r="H88" s="123"/>
      <c r="I88" s="123"/>
      <c r="J88" s="123"/>
      <c r="K88" s="123"/>
      <c r="L88" s="123"/>
    </row>
    <row r="89" spans="1:12" hidden="1" x14ac:dyDescent="0.25">
      <c r="A89" s="158"/>
      <c r="B89" s="158"/>
      <c r="C89" s="125"/>
      <c r="D89" s="123"/>
      <c r="E89" s="123"/>
      <c r="F89" s="123"/>
      <c r="G89" s="123"/>
      <c r="H89" s="123"/>
      <c r="I89" s="123"/>
      <c r="J89" s="123"/>
      <c r="K89" s="123"/>
      <c r="L89" s="123"/>
    </row>
    <row r="90" spans="1:12" hidden="1" x14ac:dyDescent="0.25">
      <c r="A90" s="158"/>
      <c r="B90" s="158"/>
      <c r="C90" s="125"/>
      <c r="D90" s="123"/>
      <c r="E90" s="123"/>
      <c r="F90" s="123"/>
      <c r="G90" s="123"/>
      <c r="H90" s="123"/>
      <c r="I90" s="123"/>
      <c r="J90" s="123"/>
      <c r="K90" s="123"/>
      <c r="L90" s="123"/>
    </row>
    <row r="91" spans="1:12" hidden="1" x14ac:dyDescent="0.25">
      <c r="A91" s="158"/>
      <c r="B91" s="158"/>
      <c r="C91" s="125"/>
      <c r="D91" s="123"/>
      <c r="E91" s="123"/>
      <c r="F91" s="123"/>
      <c r="G91" s="123"/>
      <c r="H91" s="123"/>
      <c r="I91" s="123"/>
      <c r="J91" s="123"/>
      <c r="K91" s="123"/>
      <c r="L91" s="123"/>
    </row>
    <row r="92" spans="1:12" hidden="1" x14ac:dyDescent="0.25">
      <c r="A92" s="158"/>
      <c r="B92" s="158"/>
      <c r="C92" s="125"/>
      <c r="D92" s="123"/>
      <c r="E92" s="123"/>
      <c r="F92" s="123"/>
      <c r="G92" s="123"/>
      <c r="H92" s="123"/>
      <c r="I92" s="123"/>
      <c r="J92" s="123"/>
      <c r="K92" s="123"/>
      <c r="L92" s="123"/>
    </row>
    <row r="93" spans="1:12" hidden="1" x14ac:dyDescent="0.25">
      <c r="A93" s="158"/>
      <c r="B93" s="158"/>
      <c r="C93" s="125"/>
      <c r="D93" s="123"/>
      <c r="E93" s="123"/>
      <c r="F93" s="123"/>
      <c r="G93" s="123"/>
      <c r="H93" s="123"/>
      <c r="I93" s="123"/>
      <c r="J93" s="123"/>
      <c r="K93" s="123"/>
      <c r="L93" s="123"/>
    </row>
    <row r="94" spans="1:12" hidden="1" x14ac:dyDescent="0.25">
      <c r="A94" s="267"/>
      <c r="B94" s="267" t="s">
        <v>177</v>
      </c>
      <c r="C94" s="268"/>
      <c r="D94" s="269"/>
      <c r="E94" s="123"/>
      <c r="F94" s="123"/>
      <c r="G94" s="123"/>
      <c r="H94" s="123"/>
      <c r="I94" s="123"/>
      <c r="J94" s="123"/>
      <c r="K94" s="123"/>
      <c r="L94" s="123"/>
    </row>
    <row r="95" spans="1:12" hidden="1" x14ac:dyDescent="0.25">
      <c r="A95" s="413" t="s">
        <v>62</v>
      </c>
      <c r="B95" s="414" t="s">
        <v>134</v>
      </c>
      <c r="C95" s="416" t="s">
        <v>120</v>
      </c>
      <c r="D95" s="417"/>
      <c r="E95" s="123"/>
      <c r="F95" s="123"/>
      <c r="G95" s="123"/>
      <c r="H95" s="123"/>
      <c r="I95" s="123"/>
      <c r="J95" s="123"/>
      <c r="K95" s="123"/>
      <c r="L95" s="123"/>
    </row>
    <row r="96" spans="1:12" ht="15.75" hidden="1" thickBot="1" x14ac:dyDescent="0.3">
      <c r="A96" s="413"/>
      <c r="B96" s="415"/>
      <c r="C96" s="270" t="s">
        <v>136</v>
      </c>
      <c r="D96" s="271" t="s">
        <v>122</v>
      </c>
      <c r="E96" s="123"/>
      <c r="F96" s="123"/>
      <c r="G96" s="123"/>
      <c r="H96" s="123"/>
      <c r="I96" s="123"/>
      <c r="J96" s="123"/>
      <c r="K96" s="123"/>
      <c r="L96" s="123"/>
    </row>
    <row r="97" spans="1:12" hidden="1" x14ac:dyDescent="0.25">
      <c r="A97" s="272">
        <v>1</v>
      </c>
      <c r="B97" s="273" t="s">
        <v>137</v>
      </c>
      <c r="C97" s="274">
        <f t="shared" ref="C97:D110" si="8">+K13+K34+K55</f>
        <v>109</v>
      </c>
      <c r="D97" s="275">
        <f t="shared" si="8"/>
        <v>119</v>
      </c>
      <c r="E97" s="160"/>
      <c r="F97" s="123"/>
      <c r="G97" s="123"/>
      <c r="H97" s="123"/>
      <c r="I97" s="123"/>
      <c r="J97" s="123"/>
      <c r="K97" s="123"/>
      <c r="L97" s="123"/>
    </row>
    <row r="98" spans="1:12" hidden="1" x14ac:dyDescent="0.25">
      <c r="A98" s="276">
        <v>2</v>
      </c>
      <c r="B98" s="277" t="s">
        <v>138</v>
      </c>
      <c r="C98" s="274">
        <f t="shared" si="8"/>
        <v>108</v>
      </c>
      <c r="D98" s="275">
        <f t="shared" si="8"/>
        <v>126</v>
      </c>
      <c r="E98" s="160"/>
      <c r="F98" s="123"/>
      <c r="G98" s="123"/>
      <c r="H98" s="123"/>
      <c r="I98" s="123"/>
      <c r="J98" s="123"/>
      <c r="K98" s="123"/>
      <c r="L98" s="123"/>
    </row>
    <row r="99" spans="1:12" hidden="1" x14ac:dyDescent="0.25">
      <c r="A99" s="276">
        <v>3</v>
      </c>
      <c r="B99" s="277" t="s">
        <v>139</v>
      </c>
      <c r="C99" s="274">
        <f t="shared" si="8"/>
        <v>634</v>
      </c>
      <c r="D99" s="275">
        <f t="shared" si="8"/>
        <v>640</v>
      </c>
      <c r="E99" s="160"/>
      <c r="F99" s="123"/>
      <c r="G99" s="123"/>
      <c r="H99" s="123"/>
      <c r="I99" s="123"/>
      <c r="J99" s="123"/>
      <c r="K99" s="123"/>
      <c r="L99" s="123"/>
    </row>
    <row r="100" spans="1:12" hidden="1" x14ac:dyDescent="0.25">
      <c r="A100" s="276">
        <v>4</v>
      </c>
      <c r="B100" s="277" t="s">
        <v>140</v>
      </c>
      <c r="C100" s="274">
        <f t="shared" si="8"/>
        <v>108</v>
      </c>
      <c r="D100" s="275">
        <f t="shared" si="8"/>
        <v>115</v>
      </c>
      <c r="E100" s="160"/>
      <c r="F100" s="123"/>
      <c r="G100" s="123"/>
      <c r="H100" s="123"/>
      <c r="I100" s="123"/>
      <c r="J100" s="123"/>
      <c r="K100" s="123"/>
      <c r="L100" s="123"/>
    </row>
    <row r="101" spans="1:12" hidden="1" x14ac:dyDescent="0.25">
      <c r="A101" s="276">
        <v>5</v>
      </c>
      <c r="B101" s="277" t="s">
        <v>141</v>
      </c>
      <c r="C101" s="274">
        <f t="shared" si="8"/>
        <v>3294</v>
      </c>
      <c r="D101" s="275">
        <f t="shared" si="8"/>
        <v>3489</v>
      </c>
      <c r="E101" s="160"/>
      <c r="F101" s="123"/>
      <c r="G101" s="123"/>
      <c r="H101" s="123"/>
      <c r="I101" s="123"/>
      <c r="J101" s="123"/>
      <c r="K101" s="123"/>
      <c r="L101" s="123"/>
    </row>
    <row r="102" spans="1:12" hidden="1" x14ac:dyDescent="0.25">
      <c r="A102" s="276">
        <v>6</v>
      </c>
      <c r="B102" s="277" t="s">
        <v>142</v>
      </c>
      <c r="C102" s="274">
        <f t="shared" si="8"/>
        <v>2732</v>
      </c>
      <c r="D102" s="275">
        <f t="shared" si="8"/>
        <v>3015</v>
      </c>
      <c r="E102" s="160"/>
      <c r="F102" s="123"/>
      <c r="G102" s="123"/>
      <c r="H102" s="123"/>
      <c r="I102" s="123"/>
      <c r="J102" s="123"/>
      <c r="K102" s="123"/>
      <c r="L102" s="123"/>
    </row>
    <row r="103" spans="1:12" hidden="1" x14ac:dyDescent="0.25">
      <c r="A103" s="276">
        <v>7</v>
      </c>
      <c r="B103" s="277" t="s">
        <v>143</v>
      </c>
      <c r="C103" s="274">
        <f t="shared" si="8"/>
        <v>1030</v>
      </c>
      <c r="D103" s="275">
        <f t="shared" si="8"/>
        <v>1152</v>
      </c>
      <c r="E103" s="160"/>
      <c r="F103" s="123"/>
      <c r="G103" s="123"/>
      <c r="H103" s="123"/>
      <c r="I103" s="123"/>
      <c r="J103" s="123"/>
      <c r="K103" s="123"/>
      <c r="L103" s="123"/>
    </row>
    <row r="104" spans="1:12" hidden="1" x14ac:dyDescent="0.25">
      <c r="A104" s="276">
        <v>8</v>
      </c>
      <c r="B104" s="277" t="s">
        <v>144</v>
      </c>
      <c r="C104" s="274">
        <f t="shared" si="8"/>
        <v>1263</v>
      </c>
      <c r="D104" s="275">
        <f t="shared" si="8"/>
        <v>1231</v>
      </c>
      <c r="E104" s="160"/>
      <c r="F104" s="123"/>
      <c r="G104" s="123"/>
      <c r="H104" s="123"/>
      <c r="I104" s="123"/>
      <c r="J104" s="123"/>
      <c r="K104" s="123"/>
      <c r="L104" s="123"/>
    </row>
    <row r="105" spans="1:12" hidden="1" x14ac:dyDescent="0.25">
      <c r="A105" s="276">
        <v>9</v>
      </c>
      <c r="B105" s="277" t="s">
        <v>145</v>
      </c>
      <c r="C105" s="274">
        <f t="shared" si="8"/>
        <v>8049</v>
      </c>
      <c r="D105" s="275">
        <f t="shared" si="8"/>
        <v>8658</v>
      </c>
      <c r="E105" s="160"/>
      <c r="F105" s="123"/>
      <c r="G105" s="123"/>
      <c r="H105" s="123"/>
      <c r="I105" s="123"/>
      <c r="J105" s="123"/>
      <c r="K105" s="123"/>
      <c r="L105" s="123"/>
    </row>
    <row r="106" spans="1:12" hidden="1" x14ac:dyDescent="0.25">
      <c r="A106" s="276">
        <v>10</v>
      </c>
      <c r="B106" s="277" t="s">
        <v>146</v>
      </c>
      <c r="C106" s="274">
        <f t="shared" si="8"/>
        <v>3348</v>
      </c>
      <c r="D106" s="275">
        <f t="shared" si="8"/>
        <v>3336</v>
      </c>
      <c r="E106" s="160"/>
      <c r="F106" s="123"/>
      <c r="G106" s="123"/>
      <c r="H106" s="123"/>
      <c r="I106" s="123"/>
      <c r="J106" s="123"/>
      <c r="K106" s="123"/>
      <c r="L106" s="123"/>
    </row>
    <row r="107" spans="1:12" hidden="1" x14ac:dyDescent="0.25">
      <c r="A107" s="276">
        <v>11</v>
      </c>
      <c r="B107" s="277" t="s">
        <v>147</v>
      </c>
      <c r="C107" s="274">
        <f t="shared" si="8"/>
        <v>347</v>
      </c>
      <c r="D107" s="275">
        <f t="shared" si="8"/>
        <v>385</v>
      </c>
      <c r="E107" s="160"/>
      <c r="F107" s="123"/>
      <c r="G107" s="123"/>
      <c r="H107" s="123"/>
      <c r="I107" s="123"/>
      <c r="J107" s="123"/>
      <c r="K107" s="123"/>
      <c r="L107" s="123"/>
    </row>
    <row r="108" spans="1:12" ht="24" hidden="1" x14ac:dyDescent="0.25">
      <c r="A108" s="276">
        <v>12</v>
      </c>
      <c r="B108" s="277" t="s">
        <v>148</v>
      </c>
      <c r="C108" s="274">
        <f t="shared" si="8"/>
        <v>145</v>
      </c>
      <c r="D108" s="275">
        <f t="shared" si="8"/>
        <v>172</v>
      </c>
      <c r="E108" s="160"/>
      <c r="F108" s="123"/>
      <c r="G108" s="123"/>
      <c r="H108" s="123"/>
      <c r="I108" s="123"/>
      <c r="J108" s="123"/>
      <c r="K108" s="123"/>
      <c r="L108" s="123"/>
    </row>
    <row r="109" spans="1:12" hidden="1" x14ac:dyDescent="0.25">
      <c r="A109" s="276">
        <v>13</v>
      </c>
      <c r="B109" s="278" t="s">
        <v>149</v>
      </c>
      <c r="C109" s="274">
        <f t="shared" si="8"/>
        <v>677</v>
      </c>
      <c r="D109" s="275">
        <f t="shared" si="8"/>
        <v>866</v>
      </c>
      <c r="E109" s="160"/>
      <c r="F109" s="123"/>
      <c r="G109" s="123"/>
      <c r="H109" s="123"/>
      <c r="I109" s="123"/>
      <c r="J109" s="123"/>
      <c r="K109" s="123"/>
      <c r="L109" s="123"/>
    </row>
    <row r="110" spans="1:12" hidden="1" x14ac:dyDescent="0.25">
      <c r="A110" s="276">
        <v>14</v>
      </c>
      <c r="B110" s="278" t="s">
        <v>150</v>
      </c>
      <c r="C110" s="274">
        <f t="shared" si="8"/>
        <v>14</v>
      </c>
      <c r="D110" s="275">
        <f t="shared" si="8"/>
        <v>22</v>
      </c>
      <c r="E110" s="160"/>
      <c r="F110" s="123"/>
      <c r="G110" s="123"/>
      <c r="H110" s="123"/>
      <c r="I110" s="123"/>
      <c r="J110" s="123"/>
      <c r="K110" s="123"/>
      <c r="L110" s="123"/>
    </row>
    <row r="111" spans="1:12" hidden="1" x14ac:dyDescent="0.25">
      <c r="A111" s="276">
        <v>15</v>
      </c>
      <c r="B111" s="278" t="s">
        <v>151</v>
      </c>
      <c r="C111" s="274">
        <f>+K27+K48+K69</f>
        <v>456</v>
      </c>
      <c r="D111" s="275">
        <f>+L27+L48+L69</f>
        <v>545</v>
      </c>
      <c r="E111" s="160"/>
      <c r="F111" s="123"/>
      <c r="G111" s="123"/>
      <c r="H111" s="123"/>
      <c r="I111" s="123"/>
      <c r="J111" s="123"/>
      <c r="K111" s="123"/>
      <c r="L111" s="123"/>
    </row>
    <row r="112" spans="1:12" hidden="1" x14ac:dyDescent="0.25">
      <c r="A112" s="276">
        <v>16</v>
      </c>
      <c r="B112" s="278" t="s">
        <v>152</v>
      </c>
      <c r="C112" s="274">
        <f>+K28+K49+K70</f>
        <v>54</v>
      </c>
      <c r="D112" s="275">
        <f>+L28+L49+L70</f>
        <v>53</v>
      </c>
      <c r="E112" s="160"/>
      <c r="F112" s="123"/>
      <c r="G112" s="123"/>
      <c r="H112" s="123"/>
      <c r="I112" s="123"/>
      <c r="J112" s="123"/>
      <c r="K112" s="123"/>
      <c r="L112" s="123"/>
    </row>
    <row r="113" spans="1:12" ht="15.75" hidden="1" thickBot="1" x14ac:dyDescent="0.3">
      <c r="A113" s="418" t="s">
        <v>157</v>
      </c>
      <c r="B113" s="419"/>
      <c r="C113" s="279">
        <f>SUM(C97:C112)</f>
        <v>22368</v>
      </c>
      <c r="D113" s="280">
        <f>SUM(D97:D112)</f>
        <v>23924</v>
      </c>
      <c r="E113" s="123"/>
      <c r="F113" s="123"/>
      <c r="G113" s="123"/>
      <c r="H113" s="123"/>
      <c r="I113" s="123"/>
      <c r="J113" s="123"/>
      <c r="K113" s="123"/>
      <c r="L113" s="123"/>
    </row>
    <row r="114" spans="1:12" x14ac:dyDescent="0.25">
      <c r="A114" s="158"/>
      <c r="B114" s="158"/>
      <c r="C114" s="125"/>
      <c r="D114" s="123"/>
      <c r="E114" s="123"/>
      <c r="F114" s="123"/>
      <c r="G114" s="123"/>
      <c r="H114" s="123"/>
      <c r="I114" s="123"/>
      <c r="J114" s="123"/>
      <c r="K114" s="123"/>
      <c r="L114" s="123"/>
    </row>
    <row r="115" spans="1:12" x14ac:dyDescent="0.25">
      <c r="A115" s="158"/>
      <c r="B115" s="158"/>
      <c r="C115" s="125"/>
      <c r="D115" s="123"/>
      <c r="E115" s="123"/>
      <c r="F115" s="123"/>
      <c r="G115" s="123"/>
      <c r="H115" s="123"/>
      <c r="I115" s="123"/>
      <c r="J115" s="123"/>
      <c r="K115" s="123"/>
      <c r="L115" s="123"/>
    </row>
    <row r="116" spans="1:12" x14ac:dyDescent="0.25">
      <c r="A116" s="158"/>
      <c r="B116" s="158"/>
      <c r="C116" s="125"/>
      <c r="D116" s="123"/>
      <c r="E116" s="123"/>
      <c r="F116" s="123"/>
      <c r="G116" s="123"/>
      <c r="H116" s="123"/>
      <c r="I116" s="123"/>
      <c r="J116" s="123"/>
      <c r="K116" s="123"/>
      <c r="L116" s="123"/>
    </row>
    <row r="117" spans="1:12" x14ac:dyDescent="0.25">
      <c r="A117" s="158"/>
      <c r="B117" s="158"/>
      <c r="C117" s="125"/>
      <c r="D117" s="123"/>
      <c r="E117" s="123"/>
      <c r="F117" s="123"/>
      <c r="G117" s="123"/>
      <c r="H117" s="123"/>
      <c r="I117" s="123"/>
      <c r="J117" s="123"/>
      <c r="K117" s="123"/>
      <c r="L117" s="123"/>
    </row>
    <row r="118" spans="1:12" x14ac:dyDescent="0.25">
      <c r="A118" s="158"/>
      <c r="B118" s="158"/>
      <c r="C118" s="125"/>
      <c r="D118" s="123"/>
      <c r="E118" s="123"/>
      <c r="F118" s="123"/>
      <c r="G118" s="123"/>
      <c r="H118" s="123"/>
      <c r="I118" s="123"/>
      <c r="J118" s="123"/>
      <c r="K118" s="123"/>
      <c r="L118" s="123"/>
    </row>
    <row r="119" spans="1:12" x14ac:dyDescent="0.25">
      <c r="A119" s="158"/>
      <c r="B119" s="158"/>
      <c r="C119" s="125"/>
      <c r="D119" s="123"/>
      <c r="E119" s="123"/>
      <c r="F119" s="123"/>
      <c r="G119" s="123"/>
      <c r="H119" s="123"/>
      <c r="I119" s="123"/>
      <c r="J119" s="123"/>
      <c r="K119" s="123"/>
      <c r="L119" s="123"/>
    </row>
    <row r="120" spans="1:12" x14ac:dyDescent="0.25">
      <c r="A120" s="158"/>
      <c r="B120" s="158"/>
      <c r="C120" s="125"/>
      <c r="D120" s="123"/>
      <c r="E120" s="123"/>
      <c r="F120" s="123"/>
      <c r="G120" s="123"/>
      <c r="H120" s="123"/>
      <c r="I120" s="123"/>
      <c r="J120" s="123"/>
      <c r="K120" s="123"/>
      <c r="L120" s="123"/>
    </row>
    <row r="121" spans="1:12" x14ac:dyDescent="0.25">
      <c r="A121" s="158"/>
      <c r="B121" s="158"/>
      <c r="C121" s="125"/>
      <c r="D121" s="123"/>
      <c r="E121" s="123"/>
      <c r="F121" s="123"/>
      <c r="G121" s="123"/>
      <c r="H121" s="123"/>
      <c r="I121" s="123"/>
      <c r="J121" s="123"/>
      <c r="K121" s="123"/>
      <c r="L121" s="123"/>
    </row>
    <row r="122" spans="1:12" x14ac:dyDescent="0.25">
      <c r="A122" s="158"/>
      <c r="B122" s="158"/>
      <c r="C122" s="125"/>
      <c r="D122" s="123"/>
      <c r="E122" s="123"/>
      <c r="F122" s="123"/>
      <c r="G122" s="123"/>
      <c r="H122" s="123"/>
      <c r="I122" s="123"/>
      <c r="J122" s="123"/>
      <c r="K122" s="123"/>
      <c r="L122" s="123"/>
    </row>
    <row r="123" spans="1:12" x14ac:dyDescent="0.25">
      <c r="A123" s="158"/>
      <c r="B123" s="158"/>
      <c r="C123" s="125"/>
      <c r="D123" s="123"/>
      <c r="E123" s="123"/>
      <c r="F123" s="123"/>
      <c r="G123" s="123"/>
      <c r="H123" s="123"/>
      <c r="I123" s="123"/>
      <c r="J123" s="123"/>
      <c r="K123" s="123"/>
      <c r="L123" s="123"/>
    </row>
    <row r="124" spans="1:12" x14ac:dyDescent="0.25">
      <c r="A124" s="158"/>
      <c r="B124" s="158"/>
      <c r="C124" s="125"/>
      <c r="D124" s="123"/>
      <c r="E124" s="123"/>
      <c r="F124" s="123"/>
      <c r="G124" s="123"/>
      <c r="H124" s="123"/>
      <c r="I124" s="123"/>
      <c r="J124" s="123"/>
      <c r="K124" s="123"/>
      <c r="L124" s="123"/>
    </row>
    <row r="125" spans="1:12" x14ac:dyDescent="0.25">
      <c r="A125" s="158"/>
      <c r="B125" s="158"/>
      <c r="C125" s="125"/>
      <c r="D125" s="123"/>
      <c r="E125" s="123"/>
      <c r="F125" s="123"/>
      <c r="G125" s="123"/>
      <c r="H125" s="123"/>
      <c r="I125" s="123"/>
      <c r="J125" s="123"/>
      <c r="K125" s="123"/>
      <c r="L125" s="123"/>
    </row>
    <row r="126" spans="1:12" x14ac:dyDescent="0.25">
      <c r="A126" s="158"/>
      <c r="B126" s="158"/>
      <c r="C126" s="125"/>
      <c r="D126" s="123"/>
      <c r="E126" s="123"/>
      <c r="F126" s="123"/>
      <c r="G126" s="123"/>
      <c r="H126" s="123"/>
      <c r="I126" s="123"/>
      <c r="J126" s="123"/>
      <c r="K126" s="123"/>
      <c r="L126" s="123"/>
    </row>
    <row r="127" spans="1:12" hidden="1" x14ac:dyDescent="0.25">
      <c r="A127" s="158"/>
      <c r="B127" s="158"/>
      <c r="C127" s="125"/>
      <c r="D127" s="123"/>
      <c r="E127" s="123"/>
      <c r="F127" s="123"/>
      <c r="G127" s="123"/>
      <c r="H127" s="123"/>
      <c r="I127" s="123"/>
      <c r="J127" s="123"/>
      <c r="K127" s="123"/>
      <c r="L127" s="123"/>
    </row>
    <row r="128" spans="1:12" hidden="1" x14ac:dyDescent="0.25">
      <c r="A128" s="158"/>
      <c r="B128" s="158"/>
      <c r="C128" s="125"/>
      <c r="D128" s="123"/>
      <c r="E128" s="123"/>
      <c r="F128" s="123"/>
      <c r="G128" s="123"/>
      <c r="H128" s="123"/>
      <c r="I128" s="123"/>
      <c r="J128" s="123"/>
      <c r="K128" s="123"/>
      <c r="L128" s="123"/>
    </row>
    <row r="129" spans="1:12" hidden="1" x14ac:dyDescent="0.25">
      <c r="A129" s="158"/>
      <c r="B129" s="158"/>
      <c r="C129" s="125"/>
      <c r="D129" s="123"/>
      <c r="E129" s="123"/>
      <c r="F129" s="123"/>
      <c r="G129" s="123"/>
      <c r="H129" s="123"/>
      <c r="I129" s="123"/>
      <c r="J129" s="123"/>
      <c r="K129" s="123"/>
      <c r="L129" s="123"/>
    </row>
    <row r="130" spans="1:12" x14ac:dyDescent="0.25">
      <c r="A130" s="158"/>
      <c r="B130" s="158"/>
      <c r="C130" s="125"/>
      <c r="D130" s="123"/>
      <c r="E130" s="123"/>
      <c r="F130" s="123"/>
      <c r="G130" s="123"/>
      <c r="H130" s="123"/>
      <c r="I130" s="123"/>
      <c r="J130" s="123"/>
      <c r="K130" s="123"/>
      <c r="L130" s="123"/>
    </row>
    <row r="131" spans="1:12" x14ac:dyDescent="0.25">
      <c r="A131" s="158"/>
      <c r="B131" s="158"/>
      <c r="C131" s="125"/>
      <c r="D131" s="123"/>
      <c r="E131" s="123"/>
      <c r="F131" s="123"/>
      <c r="G131" s="123"/>
      <c r="H131" s="123"/>
      <c r="I131" s="123"/>
      <c r="J131" s="123"/>
      <c r="K131" s="123"/>
      <c r="L131" s="123"/>
    </row>
    <row r="132" spans="1:12" x14ac:dyDescent="0.25">
      <c r="A132" s="158"/>
      <c r="B132" s="158"/>
      <c r="C132" s="125"/>
      <c r="D132" s="123"/>
      <c r="E132" s="123"/>
      <c r="F132" s="123"/>
      <c r="G132" s="123"/>
      <c r="H132" s="123"/>
      <c r="I132" s="123"/>
      <c r="J132" s="123"/>
      <c r="K132" s="123"/>
      <c r="L132" s="123"/>
    </row>
    <row r="133" spans="1:12" x14ac:dyDescent="0.25">
      <c r="A133" s="158"/>
      <c r="B133" s="158"/>
      <c r="C133" s="125"/>
      <c r="D133" s="123"/>
      <c r="E133" s="123"/>
      <c r="F133" s="123"/>
      <c r="G133" s="123"/>
      <c r="H133" s="123"/>
      <c r="I133" s="123"/>
      <c r="J133" s="123"/>
      <c r="K133" s="123"/>
      <c r="L133" s="123"/>
    </row>
    <row r="134" spans="1:12" x14ac:dyDescent="0.25">
      <c r="A134" s="158"/>
      <c r="B134" s="158"/>
      <c r="C134" s="125"/>
      <c r="D134" s="123"/>
      <c r="E134" s="123"/>
      <c r="F134" s="123"/>
      <c r="G134" s="123"/>
      <c r="H134" s="123"/>
      <c r="I134" s="123"/>
      <c r="J134" s="123"/>
      <c r="K134" s="123"/>
      <c r="L134" s="123"/>
    </row>
    <row r="135" spans="1:12" x14ac:dyDescent="0.25">
      <c r="A135" s="158"/>
      <c r="B135" s="158"/>
      <c r="C135" s="125"/>
      <c r="D135" s="123"/>
      <c r="E135" s="123"/>
      <c r="F135" s="123"/>
      <c r="G135" s="123"/>
      <c r="H135" s="123"/>
      <c r="I135" s="123"/>
      <c r="J135" s="123"/>
      <c r="K135" s="123"/>
      <c r="L135" s="123"/>
    </row>
    <row r="137" spans="1:12" x14ac:dyDescent="0.25">
      <c r="B137" s="96" t="s">
        <v>88</v>
      </c>
      <c r="C137" s="1" t="s">
        <v>109</v>
      </c>
      <c r="D137" s="1"/>
      <c r="E137" s="1"/>
      <c r="F137" s="81" t="s">
        <v>158</v>
      </c>
      <c r="H137" t="s">
        <v>159</v>
      </c>
    </row>
    <row r="138" spans="1:12" ht="15" customHeight="1" x14ac:dyDescent="0.25">
      <c r="C138" s="385" t="s">
        <v>160</v>
      </c>
      <c r="D138" s="385"/>
      <c r="E138" s="385"/>
      <c r="F138" s="81"/>
      <c r="G138" s="81"/>
      <c r="H138" s="81" t="s">
        <v>161</v>
      </c>
      <c r="I138" s="81"/>
      <c r="J138" s="81"/>
      <c r="K138" s="81"/>
    </row>
    <row r="139" spans="1:12" ht="15" customHeight="1" x14ac:dyDescent="0.25">
      <c r="C139" s="385" t="s">
        <v>162</v>
      </c>
      <c r="D139" s="385"/>
      <c r="E139" s="385"/>
      <c r="F139" s="81"/>
      <c r="G139" s="81"/>
      <c r="H139" s="81" t="s">
        <v>163</v>
      </c>
      <c r="I139" s="81"/>
      <c r="J139" s="81"/>
      <c r="K139" s="81"/>
    </row>
    <row r="140" spans="1:12" x14ac:dyDescent="0.25">
      <c r="B140" s="96" t="s">
        <v>89</v>
      </c>
      <c r="C140" s="81" t="s">
        <v>230</v>
      </c>
      <c r="G140" s="81"/>
    </row>
  </sheetData>
  <mergeCells count="40">
    <mergeCell ref="C138:E138"/>
    <mergeCell ref="C139:E139"/>
    <mergeCell ref="M53:N53"/>
    <mergeCell ref="A71:B71"/>
    <mergeCell ref="A95:A96"/>
    <mergeCell ref="B95:B96"/>
    <mergeCell ref="C95:D95"/>
    <mergeCell ref="A113:B113"/>
    <mergeCell ref="M32:N32"/>
    <mergeCell ref="A50:B50"/>
    <mergeCell ref="B52:L52"/>
    <mergeCell ref="A53:A54"/>
    <mergeCell ref="B53:B54"/>
    <mergeCell ref="C53:D53"/>
    <mergeCell ref="E53:F53"/>
    <mergeCell ref="G53:H53"/>
    <mergeCell ref="I53:J53"/>
    <mergeCell ref="K53:L53"/>
    <mergeCell ref="K11:L11"/>
    <mergeCell ref="A29:B29"/>
    <mergeCell ref="B31:L31"/>
    <mergeCell ref="A32:A33"/>
    <mergeCell ref="B32:B33"/>
    <mergeCell ref="C32:D32"/>
    <mergeCell ref="E32:F32"/>
    <mergeCell ref="G32:H32"/>
    <mergeCell ref="I32:J32"/>
    <mergeCell ref="K32:L32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workbookViewId="0">
      <selection activeCell="B6" sqref="B6"/>
    </sheetView>
  </sheetViews>
  <sheetFormatPr baseColWidth="10" defaultRowHeight="13.5" x14ac:dyDescent="0.25"/>
  <cols>
    <col min="1" max="1" width="5.140625" style="54" customWidth="1"/>
    <col min="2" max="2" width="62.140625" style="53" bestFit="1" customWidth="1"/>
    <col min="3" max="3" width="18.28515625" style="55" bestFit="1" customWidth="1"/>
    <col min="4" max="4" width="14.42578125" style="53" hidden="1" customWidth="1"/>
    <col min="5" max="7" width="15.5703125" style="53" hidden="1" customWidth="1"/>
    <col min="8" max="256" width="11.42578125" style="53"/>
    <col min="257" max="257" width="5.140625" style="53" customWidth="1"/>
    <col min="258" max="258" width="62.140625" style="53" bestFit="1" customWidth="1"/>
    <col min="259" max="259" width="18.28515625" style="53" bestFit="1" customWidth="1"/>
    <col min="260" max="263" width="0" style="53" hidden="1" customWidth="1"/>
    <col min="264" max="512" width="11.42578125" style="53"/>
    <col min="513" max="513" width="5.140625" style="53" customWidth="1"/>
    <col min="514" max="514" width="62.140625" style="53" bestFit="1" customWidth="1"/>
    <col min="515" max="515" width="18.28515625" style="53" bestFit="1" customWidth="1"/>
    <col min="516" max="519" width="0" style="53" hidden="1" customWidth="1"/>
    <col min="520" max="768" width="11.42578125" style="53"/>
    <col min="769" max="769" width="5.140625" style="53" customWidth="1"/>
    <col min="770" max="770" width="62.140625" style="53" bestFit="1" customWidth="1"/>
    <col min="771" max="771" width="18.28515625" style="53" bestFit="1" customWidth="1"/>
    <col min="772" max="775" width="0" style="53" hidden="1" customWidth="1"/>
    <col min="776" max="1024" width="11.42578125" style="53"/>
    <col min="1025" max="1025" width="5.140625" style="53" customWidth="1"/>
    <col min="1026" max="1026" width="62.140625" style="53" bestFit="1" customWidth="1"/>
    <col min="1027" max="1027" width="18.28515625" style="53" bestFit="1" customWidth="1"/>
    <col min="1028" max="1031" width="0" style="53" hidden="1" customWidth="1"/>
    <col min="1032" max="1280" width="11.42578125" style="53"/>
    <col min="1281" max="1281" width="5.140625" style="53" customWidth="1"/>
    <col min="1282" max="1282" width="62.140625" style="53" bestFit="1" customWidth="1"/>
    <col min="1283" max="1283" width="18.28515625" style="53" bestFit="1" customWidth="1"/>
    <col min="1284" max="1287" width="0" style="53" hidden="1" customWidth="1"/>
    <col min="1288" max="1536" width="11.42578125" style="53"/>
    <col min="1537" max="1537" width="5.140625" style="53" customWidth="1"/>
    <col min="1538" max="1538" width="62.140625" style="53" bestFit="1" customWidth="1"/>
    <col min="1539" max="1539" width="18.28515625" style="53" bestFit="1" customWidth="1"/>
    <col min="1540" max="1543" width="0" style="53" hidden="1" customWidth="1"/>
    <col min="1544" max="1792" width="11.42578125" style="53"/>
    <col min="1793" max="1793" width="5.140625" style="53" customWidth="1"/>
    <col min="1794" max="1794" width="62.140625" style="53" bestFit="1" customWidth="1"/>
    <col min="1795" max="1795" width="18.28515625" style="53" bestFit="1" customWidth="1"/>
    <col min="1796" max="1799" width="0" style="53" hidden="1" customWidth="1"/>
    <col min="1800" max="2048" width="11.42578125" style="53"/>
    <col min="2049" max="2049" width="5.140625" style="53" customWidth="1"/>
    <col min="2050" max="2050" width="62.140625" style="53" bestFit="1" customWidth="1"/>
    <col min="2051" max="2051" width="18.28515625" style="53" bestFit="1" customWidth="1"/>
    <col min="2052" max="2055" width="0" style="53" hidden="1" customWidth="1"/>
    <col min="2056" max="2304" width="11.42578125" style="53"/>
    <col min="2305" max="2305" width="5.140625" style="53" customWidth="1"/>
    <col min="2306" max="2306" width="62.140625" style="53" bestFit="1" customWidth="1"/>
    <col min="2307" max="2307" width="18.28515625" style="53" bestFit="1" customWidth="1"/>
    <col min="2308" max="2311" width="0" style="53" hidden="1" customWidth="1"/>
    <col min="2312" max="2560" width="11.42578125" style="53"/>
    <col min="2561" max="2561" width="5.140625" style="53" customWidth="1"/>
    <col min="2562" max="2562" width="62.140625" style="53" bestFit="1" customWidth="1"/>
    <col min="2563" max="2563" width="18.28515625" style="53" bestFit="1" customWidth="1"/>
    <col min="2564" max="2567" width="0" style="53" hidden="1" customWidth="1"/>
    <col min="2568" max="2816" width="11.42578125" style="53"/>
    <col min="2817" max="2817" width="5.140625" style="53" customWidth="1"/>
    <col min="2818" max="2818" width="62.140625" style="53" bestFit="1" customWidth="1"/>
    <col min="2819" max="2819" width="18.28515625" style="53" bestFit="1" customWidth="1"/>
    <col min="2820" max="2823" width="0" style="53" hidden="1" customWidth="1"/>
    <col min="2824" max="3072" width="11.42578125" style="53"/>
    <col min="3073" max="3073" width="5.140625" style="53" customWidth="1"/>
    <col min="3074" max="3074" width="62.140625" style="53" bestFit="1" customWidth="1"/>
    <col min="3075" max="3075" width="18.28515625" style="53" bestFit="1" customWidth="1"/>
    <col min="3076" max="3079" width="0" style="53" hidden="1" customWidth="1"/>
    <col min="3080" max="3328" width="11.42578125" style="53"/>
    <col min="3329" max="3329" width="5.140625" style="53" customWidth="1"/>
    <col min="3330" max="3330" width="62.140625" style="53" bestFit="1" customWidth="1"/>
    <col min="3331" max="3331" width="18.28515625" style="53" bestFit="1" customWidth="1"/>
    <col min="3332" max="3335" width="0" style="53" hidden="1" customWidth="1"/>
    <col min="3336" max="3584" width="11.42578125" style="53"/>
    <col min="3585" max="3585" width="5.140625" style="53" customWidth="1"/>
    <col min="3586" max="3586" width="62.140625" style="53" bestFit="1" customWidth="1"/>
    <col min="3587" max="3587" width="18.28515625" style="53" bestFit="1" customWidth="1"/>
    <col min="3588" max="3591" width="0" style="53" hidden="1" customWidth="1"/>
    <col min="3592" max="3840" width="11.42578125" style="53"/>
    <col min="3841" max="3841" width="5.140625" style="53" customWidth="1"/>
    <col min="3842" max="3842" width="62.140625" style="53" bestFit="1" customWidth="1"/>
    <col min="3843" max="3843" width="18.28515625" style="53" bestFit="1" customWidth="1"/>
    <col min="3844" max="3847" width="0" style="53" hidden="1" customWidth="1"/>
    <col min="3848" max="4096" width="11.42578125" style="53"/>
    <col min="4097" max="4097" width="5.140625" style="53" customWidth="1"/>
    <col min="4098" max="4098" width="62.140625" style="53" bestFit="1" customWidth="1"/>
    <col min="4099" max="4099" width="18.28515625" style="53" bestFit="1" customWidth="1"/>
    <col min="4100" max="4103" width="0" style="53" hidden="1" customWidth="1"/>
    <col min="4104" max="4352" width="11.42578125" style="53"/>
    <col min="4353" max="4353" width="5.140625" style="53" customWidth="1"/>
    <col min="4354" max="4354" width="62.140625" style="53" bestFit="1" customWidth="1"/>
    <col min="4355" max="4355" width="18.28515625" style="53" bestFit="1" customWidth="1"/>
    <col min="4356" max="4359" width="0" style="53" hidden="1" customWidth="1"/>
    <col min="4360" max="4608" width="11.42578125" style="53"/>
    <col min="4609" max="4609" width="5.140625" style="53" customWidth="1"/>
    <col min="4610" max="4610" width="62.140625" style="53" bestFit="1" customWidth="1"/>
    <col min="4611" max="4611" width="18.28515625" style="53" bestFit="1" customWidth="1"/>
    <col min="4612" max="4615" width="0" style="53" hidden="1" customWidth="1"/>
    <col min="4616" max="4864" width="11.42578125" style="53"/>
    <col min="4865" max="4865" width="5.140625" style="53" customWidth="1"/>
    <col min="4866" max="4866" width="62.140625" style="53" bestFit="1" customWidth="1"/>
    <col min="4867" max="4867" width="18.28515625" style="53" bestFit="1" customWidth="1"/>
    <col min="4868" max="4871" width="0" style="53" hidden="1" customWidth="1"/>
    <col min="4872" max="5120" width="11.42578125" style="53"/>
    <col min="5121" max="5121" width="5.140625" style="53" customWidth="1"/>
    <col min="5122" max="5122" width="62.140625" style="53" bestFit="1" customWidth="1"/>
    <col min="5123" max="5123" width="18.28515625" style="53" bestFit="1" customWidth="1"/>
    <col min="5124" max="5127" width="0" style="53" hidden="1" customWidth="1"/>
    <col min="5128" max="5376" width="11.42578125" style="53"/>
    <col min="5377" max="5377" width="5.140625" style="53" customWidth="1"/>
    <col min="5378" max="5378" width="62.140625" style="53" bestFit="1" customWidth="1"/>
    <col min="5379" max="5379" width="18.28515625" style="53" bestFit="1" customWidth="1"/>
    <col min="5380" max="5383" width="0" style="53" hidden="1" customWidth="1"/>
    <col min="5384" max="5632" width="11.42578125" style="53"/>
    <col min="5633" max="5633" width="5.140625" style="53" customWidth="1"/>
    <col min="5634" max="5634" width="62.140625" style="53" bestFit="1" customWidth="1"/>
    <col min="5635" max="5635" width="18.28515625" style="53" bestFit="1" customWidth="1"/>
    <col min="5636" max="5639" width="0" style="53" hidden="1" customWidth="1"/>
    <col min="5640" max="5888" width="11.42578125" style="53"/>
    <col min="5889" max="5889" width="5.140625" style="53" customWidth="1"/>
    <col min="5890" max="5890" width="62.140625" style="53" bestFit="1" customWidth="1"/>
    <col min="5891" max="5891" width="18.28515625" style="53" bestFit="1" customWidth="1"/>
    <col min="5892" max="5895" width="0" style="53" hidden="1" customWidth="1"/>
    <col min="5896" max="6144" width="11.42578125" style="53"/>
    <col min="6145" max="6145" width="5.140625" style="53" customWidth="1"/>
    <col min="6146" max="6146" width="62.140625" style="53" bestFit="1" customWidth="1"/>
    <col min="6147" max="6147" width="18.28515625" style="53" bestFit="1" customWidth="1"/>
    <col min="6148" max="6151" width="0" style="53" hidden="1" customWidth="1"/>
    <col min="6152" max="6400" width="11.42578125" style="53"/>
    <col min="6401" max="6401" width="5.140625" style="53" customWidth="1"/>
    <col min="6402" max="6402" width="62.140625" style="53" bestFit="1" customWidth="1"/>
    <col min="6403" max="6403" width="18.28515625" style="53" bestFit="1" customWidth="1"/>
    <col min="6404" max="6407" width="0" style="53" hidden="1" customWidth="1"/>
    <col min="6408" max="6656" width="11.42578125" style="53"/>
    <col min="6657" max="6657" width="5.140625" style="53" customWidth="1"/>
    <col min="6658" max="6658" width="62.140625" style="53" bestFit="1" customWidth="1"/>
    <col min="6659" max="6659" width="18.28515625" style="53" bestFit="1" customWidth="1"/>
    <col min="6660" max="6663" width="0" style="53" hidden="1" customWidth="1"/>
    <col min="6664" max="6912" width="11.42578125" style="53"/>
    <col min="6913" max="6913" width="5.140625" style="53" customWidth="1"/>
    <col min="6914" max="6914" width="62.140625" style="53" bestFit="1" customWidth="1"/>
    <col min="6915" max="6915" width="18.28515625" style="53" bestFit="1" customWidth="1"/>
    <col min="6916" max="6919" width="0" style="53" hidden="1" customWidth="1"/>
    <col min="6920" max="7168" width="11.42578125" style="53"/>
    <col min="7169" max="7169" width="5.140625" style="53" customWidth="1"/>
    <col min="7170" max="7170" width="62.140625" style="53" bestFit="1" customWidth="1"/>
    <col min="7171" max="7171" width="18.28515625" style="53" bestFit="1" customWidth="1"/>
    <col min="7172" max="7175" width="0" style="53" hidden="1" customWidth="1"/>
    <col min="7176" max="7424" width="11.42578125" style="53"/>
    <col min="7425" max="7425" width="5.140625" style="53" customWidth="1"/>
    <col min="7426" max="7426" width="62.140625" style="53" bestFit="1" customWidth="1"/>
    <col min="7427" max="7427" width="18.28515625" style="53" bestFit="1" customWidth="1"/>
    <col min="7428" max="7431" width="0" style="53" hidden="1" customWidth="1"/>
    <col min="7432" max="7680" width="11.42578125" style="53"/>
    <col min="7681" max="7681" width="5.140625" style="53" customWidth="1"/>
    <col min="7682" max="7682" width="62.140625" style="53" bestFit="1" customWidth="1"/>
    <col min="7683" max="7683" width="18.28515625" style="53" bestFit="1" customWidth="1"/>
    <col min="7684" max="7687" width="0" style="53" hidden="1" customWidth="1"/>
    <col min="7688" max="7936" width="11.42578125" style="53"/>
    <col min="7937" max="7937" width="5.140625" style="53" customWidth="1"/>
    <col min="7938" max="7938" width="62.140625" style="53" bestFit="1" customWidth="1"/>
    <col min="7939" max="7939" width="18.28515625" style="53" bestFit="1" customWidth="1"/>
    <col min="7940" max="7943" width="0" style="53" hidden="1" customWidth="1"/>
    <col min="7944" max="8192" width="11.42578125" style="53"/>
    <col min="8193" max="8193" width="5.140625" style="53" customWidth="1"/>
    <col min="8194" max="8194" width="62.140625" style="53" bestFit="1" customWidth="1"/>
    <col min="8195" max="8195" width="18.28515625" style="53" bestFit="1" customWidth="1"/>
    <col min="8196" max="8199" width="0" style="53" hidden="1" customWidth="1"/>
    <col min="8200" max="8448" width="11.42578125" style="53"/>
    <col min="8449" max="8449" width="5.140625" style="53" customWidth="1"/>
    <col min="8450" max="8450" width="62.140625" style="53" bestFit="1" customWidth="1"/>
    <col min="8451" max="8451" width="18.28515625" style="53" bestFit="1" customWidth="1"/>
    <col min="8452" max="8455" width="0" style="53" hidden="1" customWidth="1"/>
    <col min="8456" max="8704" width="11.42578125" style="53"/>
    <col min="8705" max="8705" width="5.140625" style="53" customWidth="1"/>
    <col min="8706" max="8706" width="62.140625" style="53" bestFit="1" customWidth="1"/>
    <col min="8707" max="8707" width="18.28515625" style="53" bestFit="1" customWidth="1"/>
    <col min="8708" max="8711" width="0" style="53" hidden="1" customWidth="1"/>
    <col min="8712" max="8960" width="11.42578125" style="53"/>
    <col min="8961" max="8961" width="5.140625" style="53" customWidth="1"/>
    <col min="8962" max="8962" width="62.140625" style="53" bestFit="1" customWidth="1"/>
    <col min="8963" max="8963" width="18.28515625" style="53" bestFit="1" customWidth="1"/>
    <col min="8964" max="8967" width="0" style="53" hidden="1" customWidth="1"/>
    <col min="8968" max="9216" width="11.42578125" style="53"/>
    <col min="9217" max="9217" width="5.140625" style="53" customWidth="1"/>
    <col min="9218" max="9218" width="62.140625" style="53" bestFit="1" customWidth="1"/>
    <col min="9219" max="9219" width="18.28515625" style="53" bestFit="1" customWidth="1"/>
    <col min="9220" max="9223" width="0" style="53" hidden="1" customWidth="1"/>
    <col min="9224" max="9472" width="11.42578125" style="53"/>
    <col min="9473" max="9473" width="5.140625" style="53" customWidth="1"/>
    <col min="9474" max="9474" width="62.140625" style="53" bestFit="1" customWidth="1"/>
    <col min="9475" max="9475" width="18.28515625" style="53" bestFit="1" customWidth="1"/>
    <col min="9476" max="9479" width="0" style="53" hidden="1" customWidth="1"/>
    <col min="9480" max="9728" width="11.42578125" style="53"/>
    <col min="9729" max="9729" width="5.140625" style="53" customWidth="1"/>
    <col min="9730" max="9730" width="62.140625" style="53" bestFit="1" customWidth="1"/>
    <col min="9731" max="9731" width="18.28515625" style="53" bestFit="1" customWidth="1"/>
    <col min="9732" max="9735" width="0" style="53" hidden="1" customWidth="1"/>
    <col min="9736" max="9984" width="11.42578125" style="53"/>
    <col min="9985" max="9985" width="5.140625" style="53" customWidth="1"/>
    <col min="9986" max="9986" width="62.140625" style="53" bestFit="1" customWidth="1"/>
    <col min="9987" max="9987" width="18.28515625" style="53" bestFit="1" customWidth="1"/>
    <col min="9988" max="9991" width="0" style="53" hidden="1" customWidth="1"/>
    <col min="9992" max="10240" width="11.42578125" style="53"/>
    <col min="10241" max="10241" width="5.140625" style="53" customWidth="1"/>
    <col min="10242" max="10242" width="62.140625" style="53" bestFit="1" customWidth="1"/>
    <col min="10243" max="10243" width="18.28515625" style="53" bestFit="1" customWidth="1"/>
    <col min="10244" max="10247" width="0" style="53" hidden="1" customWidth="1"/>
    <col min="10248" max="10496" width="11.42578125" style="53"/>
    <col min="10497" max="10497" width="5.140625" style="53" customWidth="1"/>
    <col min="10498" max="10498" width="62.140625" style="53" bestFit="1" customWidth="1"/>
    <col min="10499" max="10499" width="18.28515625" style="53" bestFit="1" customWidth="1"/>
    <col min="10500" max="10503" width="0" style="53" hidden="1" customWidth="1"/>
    <col min="10504" max="10752" width="11.42578125" style="53"/>
    <col min="10753" max="10753" width="5.140625" style="53" customWidth="1"/>
    <col min="10754" max="10754" width="62.140625" style="53" bestFit="1" customWidth="1"/>
    <col min="10755" max="10755" width="18.28515625" style="53" bestFit="1" customWidth="1"/>
    <col min="10756" max="10759" width="0" style="53" hidden="1" customWidth="1"/>
    <col min="10760" max="11008" width="11.42578125" style="53"/>
    <col min="11009" max="11009" width="5.140625" style="53" customWidth="1"/>
    <col min="11010" max="11010" width="62.140625" style="53" bestFit="1" customWidth="1"/>
    <col min="11011" max="11011" width="18.28515625" style="53" bestFit="1" customWidth="1"/>
    <col min="11012" max="11015" width="0" style="53" hidden="1" customWidth="1"/>
    <col min="11016" max="11264" width="11.42578125" style="53"/>
    <col min="11265" max="11265" width="5.140625" style="53" customWidth="1"/>
    <col min="11266" max="11266" width="62.140625" style="53" bestFit="1" customWidth="1"/>
    <col min="11267" max="11267" width="18.28515625" style="53" bestFit="1" customWidth="1"/>
    <col min="11268" max="11271" width="0" style="53" hidden="1" customWidth="1"/>
    <col min="11272" max="11520" width="11.42578125" style="53"/>
    <col min="11521" max="11521" width="5.140625" style="53" customWidth="1"/>
    <col min="11522" max="11522" width="62.140625" style="53" bestFit="1" customWidth="1"/>
    <col min="11523" max="11523" width="18.28515625" style="53" bestFit="1" customWidth="1"/>
    <col min="11524" max="11527" width="0" style="53" hidden="1" customWidth="1"/>
    <col min="11528" max="11776" width="11.42578125" style="53"/>
    <col min="11777" max="11777" width="5.140625" style="53" customWidth="1"/>
    <col min="11778" max="11778" width="62.140625" style="53" bestFit="1" customWidth="1"/>
    <col min="11779" max="11779" width="18.28515625" style="53" bestFit="1" customWidth="1"/>
    <col min="11780" max="11783" width="0" style="53" hidden="1" customWidth="1"/>
    <col min="11784" max="12032" width="11.42578125" style="53"/>
    <col min="12033" max="12033" width="5.140625" style="53" customWidth="1"/>
    <col min="12034" max="12034" width="62.140625" style="53" bestFit="1" customWidth="1"/>
    <col min="12035" max="12035" width="18.28515625" style="53" bestFit="1" customWidth="1"/>
    <col min="12036" max="12039" width="0" style="53" hidden="1" customWidth="1"/>
    <col min="12040" max="12288" width="11.42578125" style="53"/>
    <col min="12289" max="12289" width="5.140625" style="53" customWidth="1"/>
    <col min="12290" max="12290" width="62.140625" style="53" bestFit="1" customWidth="1"/>
    <col min="12291" max="12291" width="18.28515625" style="53" bestFit="1" customWidth="1"/>
    <col min="12292" max="12295" width="0" style="53" hidden="1" customWidth="1"/>
    <col min="12296" max="12544" width="11.42578125" style="53"/>
    <col min="12545" max="12545" width="5.140625" style="53" customWidth="1"/>
    <col min="12546" max="12546" width="62.140625" style="53" bestFit="1" customWidth="1"/>
    <col min="12547" max="12547" width="18.28515625" style="53" bestFit="1" customWidth="1"/>
    <col min="12548" max="12551" width="0" style="53" hidden="1" customWidth="1"/>
    <col min="12552" max="12800" width="11.42578125" style="53"/>
    <col min="12801" max="12801" width="5.140625" style="53" customWidth="1"/>
    <col min="12802" max="12802" width="62.140625" style="53" bestFit="1" customWidth="1"/>
    <col min="12803" max="12803" width="18.28515625" style="53" bestFit="1" customWidth="1"/>
    <col min="12804" max="12807" width="0" style="53" hidden="1" customWidth="1"/>
    <col min="12808" max="13056" width="11.42578125" style="53"/>
    <col min="13057" max="13057" width="5.140625" style="53" customWidth="1"/>
    <col min="13058" max="13058" width="62.140625" style="53" bestFit="1" customWidth="1"/>
    <col min="13059" max="13059" width="18.28515625" style="53" bestFit="1" customWidth="1"/>
    <col min="13060" max="13063" width="0" style="53" hidden="1" customWidth="1"/>
    <col min="13064" max="13312" width="11.42578125" style="53"/>
    <col min="13313" max="13313" width="5.140625" style="53" customWidth="1"/>
    <col min="13314" max="13314" width="62.140625" style="53" bestFit="1" customWidth="1"/>
    <col min="13315" max="13315" width="18.28515625" style="53" bestFit="1" customWidth="1"/>
    <col min="13316" max="13319" width="0" style="53" hidden="1" customWidth="1"/>
    <col min="13320" max="13568" width="11.42578125" style="53"/>
    <col min="13569" max="13569" width="5.140625" style="53" customWidth="1"/>
    <col min="13570" max="13570" width="62.140625" style="53" bestFit="1" customWidth="1"/>
    <col min="13571" max="13571" width="18.28515625" style="53" bestFit="1" customWidth="1"/>
    <col min="13572" max="13575" width="0" style="53" hidden="1" customWidth="1"/>
    <col min="13576" max="13824" width="11.42578125" style="53"/>
    <col min="13825" max="13825" width="5.140625" style="53" customWidth="1"/>
    <col min="13826" max="13826" width="62.140625" style="53" bestFit="1" customWidth="1"/>
    <col min="13827" max="13827" width="18.28515625" style="53" bestFit="1" customWidth="1"/>
    <col min="13828" max="13831" width="0" style="53" hidden="1" customWidth="1"/>
    <col min="13832" max="14080" width="11.42578125" style="53"/>
    <col min="14081" max="14081" width="5.140625" style="53" customWidth="1"/>
    <col min="14082" max="14082" width="62.140625" style="53" bestFit="1" customWidth="1"/>
    <col min="14083" max="14083" width="18.28515625" style="53" bestFit="1" customWidth="1"/>
    <col min="14084" max="14087" width="0" style="53" hidden="1" customWidth="1"/>
    <col min="14088" max="14336" width="11.42578125" style="53"/>
    <col min="14337" max="14337" width="5.140625" style="53" customWidth="1"/>
    <col min="14338" max="14338" width="62.140625" style="53" bestFit="1" customWidth="1"/>
    <col min="14339" max="14339" width="18.28515625" style="53" bestFit="1" customWidth="1"/>
    <col min="14340" max="14343" width="0" style="53" hidden="1" customWidth="1"/>
    <col min="14344" max="14592" width="11.42578125" style="53"/>
    <col min="14593" max="14593" width="5.140625" style="53" customWidth="1"/>
    <col min="14594" max="14594" width="62.140625" style="53" bestFit="1" customWidth="1"/>
    <col min="14595" max="14595" width="18.28515625" style="53" bestFit="1" customWidth="1"/>
    <col min="14596" max="14599" width="0" style="53" hidden="1" customWidth="1"/>
    <col min="14600" max="14848" width="11.42578125" style="53"/>
    <col min="14849" max="14849" width="5.140625" style="53" customWidth="1"/>
    <col min="14850" max="14850" width="62.140625" style="53" bestFit="1" customWidth="1"/>
    <col min="14851" max="14851" width="18.28515625" style="53" bestFit="1" customWidth="1"/>
    <col min="14852" max="14855" width="0" style="53" hidden="1" customWidth="1"/>
    <col min="14856" max="15104" width="11.42578125" style="53"/>
    <col min="15105" max="15105" width="5.140625" style="53" customWidth="1"/>
    <col min="15106" max="15106" width="62.140625" style="53" bestFit="1" customWidth="1"/>
    <col min="15107" max="15107" width="18.28515625" style="53" bestFit="1" customWidth="1"/>
    <col min="15108" max="15111" width="0" style="53" hidden="1" customWidth="1"/>
    <col min="15112" max="15360" width="11.42578125" style="53"/>
    <col min="15361" max="15361" width="5.140625" style="53" customWidth="1"/>
    <col min="15362" max="15362" width="62.140625" style="53" bestFit="1" customWidth="1"/>
    <col min="15363" max="15363" width="18.28515625" style="53" bestFit="1" customWidth="1"/>
    <col min="15364" max="15367" width="0" style="53" hidden="1" customWidth="1"/>
    <col min="15368" max="15616" width="11.42578125" style="53"/>
    <col min="15617" max="15617" width="5.140625" style="53" customWidth="1"/>
    <col min="15618" max="15618" width="62.140625" style="53" bestFit="1" customWidth="1"/>
    <col min="15619" max="15619" width="18.28515625" style="53" bestFit="1" customWidth="1"/>
    <col min="15620" max="15623" width="0" style="53" hidden="1" customWidth="1"/>
    <col min="15624" max="15872" width="11.42578125" style="53"/>
    <col min="15873" max="15873" width="5.140625" style="53" customWidth="1"/>
    <col min="15874" max="15874" width="62.140625" style="53" bestFit="1" customWidth="1"/>
    <col min="15875" max="15875" width="18.28515625" style="53" bestFit="1" customWidth="1"/>
    <col min="15876" max="15879" width="0" style="53" hidden="1" customWidth="1"/>
    <col min="15880" max="16128" width="11.42578125" style="53"/>
    <col min="16129" max="16129" width="5.140625" style="53" customWidth="1"/>
    <col min="16130" max="16130" width="62.140625" style="53" bestFit="1" customWidth="1"/>
    <col min="16131" max="16131" width="18.28515625" style="53" bestFit="1" customWidth="1"/>
    <col min="16132" max="16135" width="0" style="53" hidden="1" customWidth="1"/>
    <col min="16136" max="16384" width="11.42578125" style="53"/>
  </cols>
  <sheetData>
    <row r="1" spans="1:7" s="14" customFormat="1" ht="15" x14ac:dyDescent="0.3">
      <c r="A1" s="427" t="s">
        <v>0</v>
      </c>
      <c r="B1" s="427"/>
      <c r="C1" s="427"/>
      <c r="D1" s="427"/>
      <c r="E1" s="427"/>
      <c r="F1" s="427"/>
      <c r="G1" s="427"/>
    </row>
    <row r="2" spans="1:7" s="14" customFormat="1" ht="15" x14ac:dyDescent="0.3">
      <c r="A2" s="427" t="s">
        <v>13</v>
      </c>
      <c r="B2" s="427"/>
      <c r="C2" s="427"/>
      <c r="D2" s="427"/>
      <c r="E2" s="427"/>
      <c r="F2" s="427"/>
      <c r="G2" s="427"/>
    </row>
    <row r="3" spans="1:7" s="14" customFormat="1" ht="15" x14ac:dyDescent="0.3">
      <c r="A3" s="428" t="s">
        <v>169</v>
      </c>
      <c r="B3" s="428"/>
      <c r="C3" s="428"/>
      <c r="D3" s="428"/>
      <c r="E3" s="428"/>
      <c r="F3" s="428"/>
      <c r="G3" s="428"/>
    </row>
    <row r="4" spans="1:7" s="14" customFormat="1" ht="33.75" customHeight="1" x14ac:dyDescent="0.2">
      <c r="A4" s="429"/>
      <c r="B4" s="429"/>
      <c r="C4" s="176" t="s">
        <v>168</v>
      </c>
      <c r="D4" s="15" t="s">
        <v>14</v>
      </c>
      <c r="E4" s="15" t="s">
        <v>15</v>
      </c>
      <c r="F4" s="15" t="s">
        <v>16</v>
      </c>
      <c r="G4" s="15" t="s">
        <v>17</v>
      </c>
    </row>
    <row r="5" spans="1:7" s="14" customFormat="1" ht="15.75" x14ac:dyDescent="0.25">
      <c r="A5" s="16"/>
      <c r="B5" s="16" t="s">
        <v>18</v>
      </c>
      <c r="C5" s="17">
        <v>80000000</v>
      </c>
      <c r="D5" s="17"/>
      <c r="E5" s="17">
        <f>+C5+D5</f>
        <v>80000000</v>
      </c>
      <c r="F5" s="17">
        <v>0</v>
      </c>
      <c r="G5" s="17">
        <f>+E5-F5</f>
        <v>80000000</v>
      </c>
    </row>
    <row r="6" spans="1:7" s="14" customFormat="1" ht="17.25" thickBot="1" x14ac:dyDescent="0.35">
      <c r="A6" s="18"/>
      <c r="B6" s="19" t="s">
        <v>19</v>
      </c>
      <c r="C6" s="20">
        <f>SUM(C5)</f>
        <v>80000000</v>
      </c>
      <c r="D6" s="20">
        <f>SUM(D5)</f>
        <v>0</v>
      </c>
      <c r="E6" s="20">
        <f>SUM(E5)</f>
        <v>80000000</v>
      </c>
      <c r="F6" s="20">
        <f>SUM(F5)</f>
        <v>0</v>
      </c>
      <c r="G6" s="20">
        <f>SUM(G5)</f>
        <v>80000000</v>
      </c>
    </row>
    <row r="7" spans="1:7" s="14" customFormat="1" ht="16.5" x14ac:dyDescent="0.3">
      <c r="A7" s="21"/>
      <c r="B7" s="22"/>
      <c r="C7" s="23"/>
      <c r="D7" s="24"/>
      <c r="E7" s="24"/>
      <c r="F7" s="24"/>
      <c r="G7" s="24"/>
    </row>
    <row r="8" spans="1:7" s="14" customFormat="1" ht="33.75" customHeight="1" x14ac:dyDescent="0.3">
      <c r="A8" s="430"/>
      <c r="B8" s="430"/>
      <c r="C8" s="176" t="str">
        <f>+C4</f>
        <v>PRESUPUESTO 2024</v>
      </c>
      <c r="D8" s="15" t="s">
        <v>20</v>
      </c>
      <c r="E8" s="15" t="str">
        <f>+E4</f>
        <v>PRESUPUESTO AJUSTADO 2,020</v>
      </c>
      <c r="F8" s="15" t="str">
        <f>+F4</f>
        <v>EJECUTADO</v>
      </c>
      <c r="G8" s="15" t="s">
        <v>17</v>
      </c>
    </row>
    <row r="9" spans="1:7" s="14" customFormat="1" ht="15.75" x14ac:dyDescent="0.25">
      <c r="A9" s="25" t="s">
        <v>21</v>
      </c>
      <c r="B9" s="26" t="s">
        <v>22</v>
      </c>
      <c r="C9" s="27">
        <v>49427594.560000002</v>
      </c>
      <c r="D9" s="28"/>
      <c r="E9" s="27">
        <f>+C9+D9</f>
        <v>49427594.560000002</v>
      </c>
      <c r="F9" s="27"/>
      <c r="G9" s="27">
        <f>+E9-F9</f>
        <v>49427594.560000002</v>
      </c>
    </row>
    <row r="10" spans="1:7" s="14" customFormat="1" ht="16.5" x14ac:dyDescent="0.3">
      <c r="A10" s="29"/>
      <c r="B10" s="30" t="s">
        <v>23</v>
      </c>
      <c r="C10" s="31">
        <f>SUM(C9)</f>
        <v>49427594.560000002</v>
      </c>
      <c r="D10" s="32">
        <f>SUM(D9)</f>
        <v>0</v>
      </c>
      <c r="E10" s="33">
        <f>SUM(E9)</f>
        <v>49427594.560000002</v>
      </c>
      <c r="F10" s="31">
        <f>SUM(F9)</f>
        <v>0</v>
      </c>
      <c r="G10" s="31">
        <f>SUM(G9)</f>
        <v>49427594.560000002</v>
      </c>
    </row>
    <row r="11" spans="1:7" s="14" customFormat="1" ht="16.5" x14ac:dyDescent="0.3">
      <c r="A11" s="34"/>
      <c r="B11" s="30"/>
      <c r="C11" s="31"/>
      <c r="D11" s="35"/>
      <c r="E11" s="35"/>
      <c r="F11" s="35"/>
      <c r="G11" s="35"/>
    </row>
    <row r="12" spans="1:7" s="14" customFormat="1" ht="33.75" customHeight="1" x14ac:dyDescent="0.25">
      <c r="A12" s="36"/>
      <c r="B12" s="36" t="s">
        <v>24</v>
      </c>
      <c r="C12" s="37" t="str">
        <f>+C8</f>
        <v>PRESUPUESTO 2024</v>
      </c>
      <c r="D12" s="38" t="s">
        <v>20</v>
      </c>
      <c r="E12" s="38" t="str">
        <f>+E8</f>
        <v>PRESUPUESTO AJUSTADO 2,020</v>
      </c>
      <c r="F12" s="38" t="str">
        <f>+F8</f>
        <v>EJECUTADO</v>
      </c>
      <c r="G12" s="38" t="s">
        <v>17</v>
      </c>
    </row>
    <row r="13" spans="1:7" s="14" customFormat="1" ht="15.75" x14ac:dyDescent="0.25">
      <c r="A13" s="29">
        <v>111</v>
      </c>
      <c r="B13" s="39" t="s">
        <v>25</v>
      </c>
      <c r="C13" s="40">
        <v>1078000</v>
      </c>
      <c r="D13" s="28"/>
      <c r="E13" s="40">
        <f>+C13+D13</f>
        <v>1078000</v>
      </c>
      <c r="F13" s="40"/>
      <c r="G13" s="40">
        <f>+E13-F13</f>
        <v>1078000</v>
      </c>
    </row>
    <row r="14" spans="1:7" s="14" customFormat="1" ht="15.75" x14ac:dyDescent="0.25">
      <c r="A14" s="29">
        <v>113</v>
      </c>
      <c r="B14" s="39" t="s">
        <v>69</v>
      </c>
      <c r="C14" s="40">
        <v>127545</v>
      </c>
      <c r="D14" s="28"/>
      <c r="E14" s="40">
        <f>+C14+D14</f>
        <v>127545</v>
      </c>
      <c r="F14" s="40"/>
      <c r="G14" s="40">
        <f t="shared" ref="G14:G34" si="0">+E14-F14</f>
        <v>127545</v>
      </c>
    </row>
    <row r="15" spans="1:7" s="14" customFormat="1" ht="15.75" x14ac:dyDescent="0.25">
      <c r="A15" s="29">
        <v>122</v>
      </c>
      <c r="B15" s="39" t="s">
        <v>27</v>
      </c>
      <c r="C15" s="40">
        <v>85102.55</v>
      </c>
      <c r="D15" s="28"/>
      <c r="E15" s="40">
        <f t="shared" ref="E15:E34" si="1">+C15+D15</f>
        <v>85102.55</v>
      </c>
      <c r="F15" s="40"/>
      <c r="G15" s="40">
        <f t="shared" si="0"/>
        <v>85102.55</v>
      </c>
    </row>
    <row r="16" spans="1:7" s="14" customFormat="1" ht="15.75" x14ac:dyDescent="0.25">
      <c r="A16" s="29">
        <v>163</v>
      </c>
      <c r="B16" s="39" t="s">
        <v>28</v>
      </c>
      <c r="C16" s="40">
        <v>1447029</v>
      </c>
      <c r="D16" s="28"/>
      <c r="E16" s="40">
        <f t="shared" si="1"/>
        <v>1447029</v>
      </c>
      <c r="F16" s="40"/>
      <c r="G16" s="40">
        <f t="shared" si="0"/>
        <v>1447029</v>
      </c>
    </row>
    <row r="17" spans="1:7" s="14" customFormat="1" ht="15.75" x14ac:dyDescent="0.25">
      <c r="A17" s="29">
        <v>169</v>
      </c>
      <c r="B17" s="39" t="s">
        <v>29</v>
      </c>
      <c r="C17" s="40">
        <v>51530</v>
      </c>
      <c r="D17" s="28"/>
      <c r="E17" s="40">
        <f t="shared" si="1"/>
        <v>51530</v>
      </c>
      <c r="F17" s="40"/>
      <c r="G17" s="40">
        <f t="shared" si="0"/>
        <v>51530</v>
      </c>
    </row>
    <row r="18" spans="1:7" s="14" customFormat="1" ht="15.75" x14ac:dyDescent="0.25">
      <c r="A18" s="29">
        <v>171</v>
      </c>
      <c r="B18" s="39" t="s">
        <v>30</v>
      </c>
      <c r="C18" s="40">
        <v>52130</v>
      </c>
      <c r="D18" s="28"/>
      <c r="E18" s="40">
        <f t="shared" si="1"/>
        <v>52130</v>
      </c>
      <c r="F18" s="40"/>
      <c r="G18" s="40">
        <f t="shared" si="0"/>
        <v>52130</v>
      </c>
    </row>
    <row r="19" spans="1:7" s="14" customFormat="1" ht="15.75" x14ac:dyDescent="0.25">
      <c r="A19" s="29">
        <v>174</v>
      </c>
      <c r="B19" s="39" t="s">
        <v>31</v>
      </c>
      <c r="C19" s="40">
        <v>97955</v>
      </c>
      <c r="D19" s="28"/>
      <c r="E19" s="40">
        <f t="shared" si="1"/>
        <v>97955</v>
      </c>
      <c r="F19" s="40"/>
      <c r="G19" s="40">
        <f t="shared" si="0"/>
        <v>97955</v>
      </c>
    </row>
    <row r="20" spans="1:7" s="14" customFormat="1" ht="15.75" x14ac:dyDescent="0.25">
      <c r="A20" s="29">
        <v>182</v>
      </c>
      <c r="B20" s="39" t="s">
        <v>32</v>
      </c>
      <c r="C20" s="41">
        <v>468400</v>
      </c>
      <c r="D20" s="28"/>
      <c r="E20" s="40">
        <f t="shared" si="1"/>
        <v>468400</v>
      </c>
      <c r="F20" s="40"/>
      <c r="G20" s="40">
        <f t="shared" si="0"/>
        <v>468400</v>
      </c>
    </row>
    <row r="21" spans="1:7" s="14" customFormat="1" ht="15.75" x14ac:dyDescent="0.25">
      <c r="A21" s="29">
        <v>197</v>
      </c>
      <c r="B21" s="39" t="s">
        <v>33</v>
      </c>
      <c r="C21" s="41">
        <v>650000</v>
      </c>
      <c r="D21" s="28"/>
      <c r="E21" s="40">
        <f t="shared" si="1"/>
        <v>650000</v>
      </c>
      <c r="F21" s="40"/>
      <c r="G21" s="40">
        <f t="shared" si="0"/>
        <v>650000</v>
      </c>
    </row>
    <row r="22" spans="1:7" s="14" customFormat="1" ht="15.75" x14ac:dyDescent="0.25">
      <c r="A22" s="29">
        <v>199</v>
      </c>
      <c r="B22" s="39" t="s">
        <v>34</v>
      </c>
      <c r="C22" s="40">
        <v>705439.8</v>
      </c>
      <c r="D22" s="28"/>
      <c r="E22" s="40">
        <f t="shared" si="1"/>
        <v>705439.8</v>
      </c>
      <c r="F22" s="40"/>
      <c r="G22" s="40">
        <f t="shared" si="0"/>
        <v>705439.8</v>
      </c>
    </row>
    <row r="23" spans="1:7" s="14" customFormat="1" ht="15.75" x14ac:dyDescent="0.25">
      <c r="A23" s="29">
        <v>261</v>
      </c>
      <c r="B23" s="39" t="s">
        <v>37</v>
      </c>
      <c r="C23" s="41">
        <v>1129061.08</v>
      </c>
      <c r="D23" s="28"/>
      <c r="E23" s="40">
        <f t="shared" si="1"/>
        <v>1129061.08</v>
      </c>
      <c r="F23" s="40"/>
      <c r="G23" s="40">
        <f t="shared" si="0"/>
        <v>1129061.08</v>
      </c>
    </row>
    <row r="24" spans="1:7" s="14" customFormat="1" ht="15.75" x14ac:dyDescent="0.25">
      <c r="A24" s="29">
        <v>262</v>
      </c>
      <c r="B24" s="39" t="s">
        <v>38</v>
      </c>
      <c r="C24" s="40">
        <v>12000</v>
      </c>
      <c r="D24" s="28"/>
      <c r="E24" s="40">
        <f t="shared" si="1"/>
        <v>12000</v>
      </c>
      <c r="F24" s="40"/>
      <c r="G24" s="40">
        <f t="shared" si="0"/>
        <v>12000</v>
      </c>
    </row>
    <row r="25" spans="1:7" s="14" customFormat="1" ht="15.75" x14ac:dyDescent="0.25">
      <c r="A25" s="29">
        <v>266</v>
      </c>
      <c r="B25" s="39" t="s">
        <v>39</v>
      </c>
      <c r="C25" s="41">
        <v>1750135.45</v>
      </c>
      <c r="D25" s="28"/>
      <c r="E25" s="40">
        <f t="shared" si="1"/>
        <v>1750135.45</v>
      </c>
      <c r="F25" s="40"/>
      <c r="G25" s="40">
        <f t="shared" si="0"/>
        <v>1750135.45</v>
      </c>
    </row>
    <row r="26" spans="1:7" s="14" customFormat="1" ht="15.75" x14ac:dyDescent="0.25">
      <c r="A26" s="29">
        <v>267</v>
      </c>
      <c r="B26" s="39" t="s">
        <v>40</v>
      </c>
      <c r="C26" s="40">
        <v>20000</v>
      </c>
      <c r="D26" s="28"/>
      <c r="E26" s="40">
        <f t="shared" si="1"/>
        <v>20000</v>
      </c>
      <c r="F26" s="40"/>
      <c r="G26" s="40">
        <f t="shared" si="0"/>
        <v>20000</v>
      </c>
    </row>
    <row r="27" spans="1:7" s="14" customFormat="1" ht="15.75" x14ac:dyDescent="0.25">
      <c r="A27" s="29">
        <v>268</v>
      </c>
      <c r="B27" s="39" t="s">
        <v>41</v>
      </c>
      <c r="C27" s="40">
        <v>175554</v>
      </c>
      <c r="D27" s="28"/>
      <c r="E27" s="40">
        <f t="shared" si="1"/>
        <v>175554</v>
      </c>
      <c r="F27" s="40"/>
      <c r="G27" s="40">
        <f t="shared" si="0"/>
        <v>175554</v>
      </c>
    </row>
    <row r="28" spans="1:7" s="14" customFormat="1" ht="15.75" x14ac:dyDescent="0.25">
      <c r="A28" s="29">
        <v>269</v>
      </c>
      <c r="B28" s="42" t="s">
        <v>42</v>
      </c>
      <c r="C28" s="40">
        <v>10000</v>
      </c>
      <c r="D28" s="28"/>
      <c r="E28" s="40">
        <f t="shared" si="1"/>
        <v>10000</v>
      </c>
      <c r="F28" s="40"/>
      <c r="G28" s="40">
        <f t="shared" si="0"/>
        <v>10000</v>
      </c>
    </row>
    <row r="29" spans="1:7" s="14" customFormat="1" ht="15.75" x14ac:dyDescent="0.25">
      <c r="A29" s="29">
        <v>292</v>
      </c>
      <c r="B29" s="39" t="s">
        <v>44</v>
      </c>
      <c r="C29" s="40">
        <v>133636.26</v>
      </c>
      <c r="D29" s="28"/>
      <c r="E29" s="40">
        <f t="shared" si="1"/>
        <v>133636.26</v>
      </c>
      <c r="F29" s="40"/>
      <c r="G29" s="40">
        <f t="shared" si="0"/>
        <v>133636.26</v>
      </c>
    </row>
    <row r="30" spans="1:7" s="14" customFormat="1" ht="15.75" x14ac:dyDescent="0.25">
      <c r="A30" s="29">
        <v>295</v>
      </c>
      <c r="B30" s="39" t="s">
        <v>45</v>
      </c>
      <c r="C30" s="41">
        <v>20801377.359999999</v>
      </c>
      <c r="D30" s="28"/>
      <c r="E30" s="40">
        <f t="shared" si="1"/>
        <v>20801377.359999999</v>
      </c>
      <c r="F30" s="40"/>
      <c r="G30" s="40">
        <f t="shared" si="0"/>
        <v>20801377.359999999</v>
      </c>
    </row>
    <row r="31" spans="1:7" s="14" customFormat="1" ht="15.75" x14ac:dyDescent="0.25">
      <c r="A31" s="29">
        <v>297</v>
      </c>
      <c r="B31" s="39" t="s">
        <v>46</v>
      </c>
      <c r="C31" s="40">
        <v>26731.62</v>
      </c>
      <c r="D31" s="28"/>
      <c r="E31" s="40">
        <f t="shared" si="1"/>
        <v>26731.62</v>
      </c>
      <c r="F31" s="40"/>
      <c r="G31" s="40">
        <f t="shared" si="0"/>
        <v>26731.62</v>
      </c>
    </row>
    <row r="32" spans="1:7" s="14" customFormat="1" ht="15.75" x14ac:dyDescent="0.25">
      <c r="A32" s="29">
        <v>298</v>
      </c>
      <c r="B32" s="39" t="s">
        <v>47</v>
      </c>
      <c r="C32" s="40">
        <v>500000</v>
      </c>
      <c r="D32" s="28"/>
      <c r="E32" s="40">
        <f t="shared" si="1"/>
        <v>500000</v>
      </c>
      <c r="F32" s="40"/>
      <c r="G32" s="40">
        <f t="shared" si="0"/>
        <v>500000</v>
      </c>
    </row>
    <row r="33" spans="1:7" s="14" customFormat="1" ht="15.75" x14ac:dyDescent="0.25">
      <c r="A33" s="29">
        <v>299</v>
      </c>
      <c r="B33" s="39" t="s">
        <v>48</v>
      </c>
      <c r="C33" s="40">
        <v>400000</v>
      </c>
      <c r="D33" s="28"/>
      <c r="E33" s="40">
        <f>+C33+D33</f>
        <v>400000</v>
      </c>
      <c r="F33" s="40"/>
      <c r="G33" s="40">
        <f>+E33-F33</f>
        <v>400000</v>
      </c>
    </row>
    <row r="34" spans="1:7" s="14" customFormat="1" ht="15.75" x14ac:dyDescent="0.25">
      <c r="A34" s="29">
        <v>323</v>
      </c>
      <c r="B34" s="39" t="s">
        <v>49</v>
      </c>
      <c r="C34" s="40">
        <v>850778.32</v>
      </c>
      <c r="D34" s="28"/>
      <c r="E34" s="40">
        <f t="shared" si="1"/>
        <v>850778.32</v>
      </c>
      <c r="F34" s="40"/>
      <c r="G34" s="40">
        <f t="shared" si="0"/>
        <v>850778.32</v>
      </c>
    </row>
    <row r="35" spans="1:7" s="14" customFormat="1" ht="17.25" thickBot="1" x14ac:dyDescent="0.35">
      <c r="A35" s="43"/>
      <c r="B35" s="44" t="s">
        <v>72</v>
      </c>
      <c r="C35" s="45">
        <f>SUM(C13:C34)</f>
        <v>30572405.440000001</v>
      </c>
      <c r="D35" s="20">
        <f>SUM(D23:D34)</f>
        <v>0</v>
      </c>
      <c r="E35" s="20">
        <f>SUM(E13:E34)</f>
        <v>30572405.440000001</v>
      </c>
      <c r="F35" s="20">
        <f>SUM(F13:F34)</f>
        <v>0</v>
      </c>
      <c r="G35" s="20">
        <f>SUM(G13:G34)</f>
        <v>30572405.440000001</v>
      </c>
    </row>
    <row r="36" spans="1:7" s="14" customFormat="1" ht="16.5" x14ac:dyDescent="0.3">
      <c r="A36" s="26"/>
      <c r="B36" s="30" t="s">
        <v>51</v>
      </c>
      <c r="C36" s="33">
        <f>+C35+C10</f>
        <v>80000000</v>
      </c>
      <c r="D36" s="33">
        <f>+D35+D10</f>
        <v>0</v>
      </c>
      <c r="E36" s="33">
        <f>+E35+E10</f>
        <v>80000000</v>
      </c>
      <c r="F36" s="33">
        <f>+F35+F10</f>
        <v>0</v>
      </c>
      <c r="G36" s="33">
        <f>+G35+G10</f>
        <v>80000000</v>
      </c>
    </row>
    <row r="37" spans="1:7" s="14" customFormat="1" ht="16.5" x14ac:dyDescent="0.3">
      <c r="A37" s="46"/>
      <c r="B37" s="47"/>
      <c r="C37" s="48"/>
    </row>
    <row r="38" spans="1:7" s="14" customFormat="1" x14ac:dyDescent="0.25">
      <c r="A38" s="49" t="s">
        <v>52</v>
      </c>
      <c r="C38" s="50"/>
    </row>
    <row r="39" spans="1:7" s="14" customFormat="1" x14ac:dyDescent="0.25">
      <c r="A39" s="49" t="s">
        <v>53</v>
      </c>
      <c r="C39" s="50"/>
    </row>
    <row r="40" spans="1:7" s="14" customFormat="1" x14ac:dyDescent="0.25">
      <c r="A40" s="51"/>
      <c r="C40" s="52"/>
    </row>
    <row r="41" spans="1:7" s="14" customFormat="1" ht="13.5" customHeight="1" x14ac:dyDescent="0.2">
      <c r="A41" s="426" t="s">
        <v>54</v>
      </c>
      <c r="B41" s="426"/>
      <c r="C41" s="426"/>
    </row>
    <row r="42" spans="1:7" s="14" customFormat="1" ht="18.75" customHeight="1" x14ac:dyDescent="0.2">
      <c r="A42" s="426" t="s">
        <v>55</v>
      </c>
      <c r="B42" s="426"/>
      <c r="C42" s="426"/>
    </row>
    <row r="43" spans="1:7" s="14" customFormat="1" ht="18.75" customHeight="1" x14ac:dyDescent="0.2">
      <c r="A43" s="426" t="s">
        <v>5</v>
      </c>
      <c r="B43" s="426"/>
      <c r="C43" s="426"/>
    </row>
    <row r="44" spans="1:7" s="14" customFormat="1" x14ac:dyDescent="0.25">
      <c r="A44" s="51"/>
      <c r="C44" s="50"/>
    </row>
    <row r="45" spans="1:7" s="14" customFormat="1" x14ac:dyDescent="0.25">
      <c r="A45" s="51"/>
      <c r="C45" s="50"/>
    </row>
    <row r="46" spans="1:7" s="14" customFormat="1" x14ac:dyDescent="0.25">
      <c r="A46" s="51"/>
      <c r="C46" s="50"/>
    </row>
    <row r="47" spans="1:7" s="14" customFormat="1" x14ac:dyDescent="0.25">
      <c r="A47" s="51"/>
      <c r="C47" s="50"/>
    </row>
    <row r="48" spans="1:7" s="14" customFormat="1" x14ac:dyDescent="0.25">
      <c r="A48" s="51"/>
      <c r="C48" s="50"/>
    </row>
    <row r="49" spans="1:3" s="14" customFormat="1" x14ac:dyDescent="0.25">
      <c r="A49" s="51"/>
      <c r="C49" s="50"/>
    </row>
    <row r="50" spans="1:3" s="14" customFormat="1" x14ac:dyDescent="0.25">
      <c r="A50" s="51"/>
      <c r="C50" s="50"/>
    </row>
    <row r="51" spans="1:3" s="14" customFormat="1" x14ac:dyDescent="0.25">
      <c r="A51" s="51"/>
      <c r="C51" s="50"/>
    </row>
    <row r="52" spans="1:3" s="14" customFormat="1" x14ac:dyDescent="0.25">
      <c r="A52" s="51"/>
      <c r="C52" s="50"/>
    </row>
    <row r="53" spans="1:3" s="14" customFormat="1" x14ac:dyDescent="0.25">
      <c r="A53" s="51"/>
      <c r="C53" s="50"/>
    </row>
    <row r="54" spans="1:3" s="14" customFormat="1" x14ac:dyDescent="0.25">
      <c r="A54" s="51"/>
      <c r="C54" s="50"/>
    </row>
    <row r="55" spans="1:3" s="14" customFormat="1" x14ac:dyDescent="0.25">
      <c r="A55" s="51"/>
      <c r="C55" s="50"/>
    </row>
    <row r="56" spans="1:3" s="14" customFormat="1" x14ac:dyDescent="0.25">
      <c r="A56" s="51"/>
      <c r="C56" s="50"/>
    </row>
    <row r="57" spans="1:3" s="14" customFormat="1" x14ac:dyDescent="0.25">
      <c r="A57" s="51"/>
      <c r="C57" s="50"/>
    </row>
    <row r="58" spans="1:3" s="14" customFormat="1" x14ac:dyDescent="0.25">
      <c r="A58" s="51"/>
      <c r="C58" s="50"/>
    </row>
    <row r="59" spans="1:3" s="14" customFormat="1" x14ac:dyDescent="0.25">
      <c r="A59" s="51"/>
      <c r="C59" s="50"/>
    </row>
    <row r="60" spans="1:3" s="14" customFormat="1" x14ac:dyDescent="0.25">
      <c r="A60" s="51"/>
      <c r="C60" s="50"/>
    </row>
    <row r="61" spans="1:3" s="14" customFormat="1" x14ac:dyDescent="0.25">
      <c r="A61" s="51"/>
      <c r="C61" s="50"/>
    </row>
    <row r="62" spans="1:3" s="14" customFormat="1" x14ac:dyDescent="0.25">
      <c r="A62" s="51"/>
      <c r="C62" s="50"/>
    </row>
    <row r="63" spans="1:3" s="14" customFormat="1" x14ac:dyDescent="0.25">
      <c r="A63" s="51"/>
      <c r="C63" s="50"/>
    </row>
    <row r="64" spans="1:3" s="14" customFormat="1" x14ac:dyDescent="0.25">
      <c r="A64" s="51"/>
      <c r="C64" s="50"/>
    </row>
    <row r="65" spans="1:3" s="14" customFormat="1" x14ac:dyDescent="0.25">
      <c r="A65" s="51"/>
      <c r="C65" s="50"/>
    </row>
    <row r="66" spans="1:3" s="14" customFormat="1" x14ac:dyDescent="0.25">
      <c r="A66" s="51"/>
      <c r="C66" s="50"/>
    </row>
    <row r="67" spans="1:3" s="14" customFormat="1" x14ac:dyDescent="0.25">
      <c r="A67" s="51"/>
      <c r="C67" s="50"/>
    </row>
    <row r="68" spans="1:3" s="14" customFormat="1" x14ac:dyDescent="0.25">
      <c r="A68" s="51"/>
      <c r="C68" s="50"/>
    </row>
    <row r="69" spans="1:3" x14ac:dyDescent="0.25">
      <c r="A69" s="51"/>
      <c r="B69" s="14"/>
      <c r="C69" s="50"/>
    </row>
    <row r="70" spans="1:3" x14ac:dyDescent="0.25">
      <c r="A70" s="51"/>
      <c r="B70" s="14"/>
      <c r="C70" s="50"/>
    </row>
    <row r="71" spans="1:3" x14ac:dyDescent="0.25">
      <c r="A71" s="51"/>
      <c r="B71" s="14"/>
      <c r="C71" s="50"/>
    </row>
    <row r="72" spans="1:3" x14ac:dyDescent="0.25">
      <c r="A72" s="51"/>
      <c r="B72" s="14"/>
      <c r="C72" s="50"/>
    </row>
    <row r="73" spans="1:3" x14ac:dyDescent="0.25">
      <c r="A73" s="51"/>
      <c r="B73" s="14"/>
      <c r="C73" s="50"/>
    </row>
    <row r="74" spans="1:3" x14ac:dyDescent="0.25">
      <c r="A74" s="51"/>
      <c r="B74" s="14"/>
      <c r="C74" s="50"/>
    </row>
    <row r="75" spans="1:3" x14ac:dyDescent="0.25">
      <c r="A75" s="51"/>
      <c r="B75" s="14"/>
      <c r="C75" s="50"/>
    </row>
    <row r="76" spans="1:3" x14ac:dyDescent="0.25">
      <c r="A76" s="51"/>
      <c r="B76" s="14"/>
      <c r="C76" s="50"/>
    </row>
    <row r="77" spans="1:3" x14ac:dyDescent="0.25">
      <c r="A77" s="51"/>
      <c r="B77" s="14"/>
      <c r="C77" s="50"/>
    </row>
    <row r="78" spans="1:3" x14ac:dyDescent="0.25">
      <c r="A78" s="51"/>
      <c r="B78" s="14"/>
      <c r="C78" s="50"/>
    </row>
    <row r="79" spans="1:3" x14ac:dyDescent="0.25">
      <c r="A79" s="51"/>
      <c r="B79" s="14"/>
      <c r="C79" s="50"/>
    </row>
    <row r="80" spans="1:3" x14ac:dyDescent="0.25">
      <c r="A80" s="51"/>
      <c r="B80" s="14"/>
      <c r="C80" s="50"/>
    </row>
    <row r="81" spans="1:3" x14ac:dyDescent="0.25">
      <c r="A81" s="51"/>
      <c r="B81" s="14"/>
      <c r="C81" s="50"/>
    </row>
    <row r="82" spans="1:3" x14ac:dyDescent="0.25">
      <c r="A82" s="51"/>
      <c r="B82" s="14"/>
      <c r="C82" s="50"/>
    </row>
  </sheetData>
  <mergeCells count="8">
    <mergeCell ref="A42:C42"/>
    <mergeCell ref="A43:C43"/>
    <mergeCell ref="A1:G1"/>
    <mergeCell ref="A2:G2"/>
    <mergeCell ref="A3:G3"/>
    <mergeCell ref="A4:B4"/>
    <mergeCell ref="A8:B8"/>
    <mergeCell ref="A41:C41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workbookViewId="0">
      <selection activeCell="B7" sqref="B7"/>
    </sheetView>
  </sheetViews>
  <sheetFormatPr baseColWidth="10" defaultRowHeight="13.5" x14ac:dyDescent="0.25"/>
  <cols>
    <col min="1" max="1" width="5.140625" style="54" customWidth="1"/>
    <col min="2" max="2" width="62.140625" style="53" bestFit="1" customWidth="1"/>
    <col min="3" max="3" width="18.28515625" style="55" bestFit="1" customWidth="1"/>
    <col min="4" max="4" width="14.42578125" style="53" hidden="1" customWidth="1"/>
    <col min="5" max="7" width="15.5703125" style="53" hidden="1" customWidth="1"/>
    <col min="8" max="256" width="11.42578125" style="53"/>
    <col min="257" max="257" width="5.140625" style="53" customWidth="1"/>
    <col min="258" max="258" width="62.140625" style="53" bestFit="1" customWidth="1"/>
    <col min="259" max="259" width="18.28515625" style="53" bestFit="1" customWidth="1"/>
    <col min="260" max="263" width="0" style="53" hidden="1" customWidth="1"/>
    <col min="264" max="512" width="11.42578125" style="53"/>
    <col min="513" max="513" width="5.140625" style="53" customWidth="1"/>
    <col min="514" max="514" width="62.140625" style="53" bestFit="1" customWidth="1"/>
    <col min="515" max="515" width="18.28515625" style="53" bestFit="1" customWidth="1"/>
    <col min="516" max="519" width="0" style="53" hidden="1" customWidth="1"/>
    <col min="520" max="768" width="11.42578125" style="53"/>
    <col min="769" max="769" width="5.140625" style="53" customWidth="1"/>
    <col min="770" max="770" width="62.140625" style="53" bestFit="1" customWidth="1"/>
    <col min="771" max="771" width="18.28515625" style="53" bestFit="1" customWidth="1"/>
    <col min="772" max="775" width="0" style="53" hidden="1" customWidth="1"/>
    <col min="776" max="1024" width="11.42578125" style="53"/>
    <col min="1025" max="1025" width="5.140625" style="53" customWidth="1"/>
    <col min="1026" max="1026" width="62.140625" style="53" bestFit="1" customWidth="1"/>
    <col min="1027" max="1027" width="18.28515625" style="53" bestFit="1" customWidth="1"/>
    <col min="1028" max="1031" width="0" style="53" hidden="1" customWidth="1"/>
    <col min="1032" max="1280" width="11.42578125" style="53"/>
    <col min="1281" max="1281" width="5.140625" style="53" customWidth="1"/>
    <col min="1282" max="1282" width="62.140625" style="53" bestFit="1" customWidth="1"/>
    <col min="1283" max="1283" width="18.28515625" style="53" bestFit="1" customWidth="1"/>
    <col min="1284" max="1287" width="0" style="53" hidden="1" customWidth="1"/>
    <col min="1288" max="1536" width="11.42578125" style="53"/>
    <col min="1537" max="1537" width="5.140625" style="53" customWidth="1"/>
    <col min="1538" max="1538" width="62.140625" style="53" bestFit="1" customWidth="1"/>
    <col min="1539" max="1539" width="18.28515625" style="53" bestFit="1" customWidth="1"/>
    <col min="1540" max="1543" width="0" style="53" hidden="1" customWidth="1"/>
    <col min="1544" max="1792" width="11.42578125" style="53"/>
    <col min="1793" max="1793" width="5.140625" style="53" customWidth="1"/>
    <col min="1794" max="1794" width="62.140625" style="53" bestFit="1" customWidth="1"/>
    <col min="1795" max="1795" width="18.28515625" style="53" bestFit="1" customWidth="1"/>
    <col min="1796" max="1799" width="0" style="53" hidden="1" customWidth="1"/>
    <col min="1800" max="2048" width="11.42578125" style="53"/>
    <col min="2049" max="2049" width="5.140625" style="53" customWidth="1"/>
    <col min="2050" max="2050" width="62.140625" style="53" bestFit="1" customWidth="1"/>
    <col min="2051" max="2051" width="18.28515625" style="53" bestFit="1" customWidth="1"/>
    <col min="2052" max="2055" width="0" style="53" hidden="1" customWidth="1"/>
    <col min="2056" max="2304" width="11.42578125" style="53"/>
    <col min="2305" max="2305" width="5.140625" style="53" customWidth="1"/>
    <col min="2306" max="2306" width="62.140625" style="53" bestFit="1" customWidth="1"/>
    <col min="2307" max="2307" width="18.28515625" style="53" bestFit="1" customWidth="1"/>
    <col min="2308" max="2311" width="0" style="53" hidden="1" customWidth="1"/>
    <col min="2312" max="2560" width="11.42578125" style="53"/>
    <col min="2561" max="2561" width="5.140625" style="53" customWidth="1"/>
    <col min="2562" max="2562" width="62.140625" style="53" bestFit="1" customWidth="1"/>
    <col min="2563" max="2563" width="18.28515625" style="53" bestFit="1" customWidth="1"/>
    <col min="2564" max="2567" width="0" style="53" hidden="1" customWidth="1"/>
    <col min="2568" max="2816" width="11.42578125" style="53"/>
    <col min="2817" max="2817" width="5.140625" style="53" customWidth="1"/>
    <col min="2818" max="2818" width="62.140625" style="53" bestFit="1" customWidth="1"/>
    <col min="2819" max="2819" width="18.28515625" style="53" bestFit="1" customWidth="1"/>
    <col min="2820" max="2823" width="0" style="53" hidden="1" customWidth="1"/>
    <col min="2824" max="3072" width="11.42578125" style="53"/>
    <col min="3073" max="3073" width="5.140625" style="53" customWidth="1"/>
    <col min="3074" max="3074" width="62.140625" style="53" bestFit="1" customWidth="1"/>
    <col min="3075" max="3075" width="18.28515625" style="53" bestFit="1" customWidth="1"/>
    <col min="3076" max="3079" width="0" style="53" hidden="1" customWidth="1"/>
    <col min="3080" max="3328" width="11.42578125" style="53"/>
    <col min="3329" max="3329" width="5.140625" style="53" customWidth="1"/>
    <col min="3330" max="3330" width="62.140625" style="53" bestFit="1" customWidth="1"/>
    <col min="3331" max="3331" width="18.28515625" style="53" bestFit="1" customWidth="1"/>
    <col min="3332" max="3335" width="0" style="53" hidden="1" customWidth="1"/>
    <col min="3336" max="3584" width="11.42578125" style="53"/>
    <col min="3585" max="3585" width="5.140625" style="53" customWidth="1"/>
    <col min="3586" max="3586" width="62.140625" style="53" bestFit="1" customWidth="1"/>
    <col min="3587" max="3587" width="18.28515625" style="53" bestFit="1" customWidth="1"/>
    <col min="3588" max="3591" width="0" style="53" hidden="1" customWidth="1"/>
    <col min="3592" max="3840" width="11.42578125" style="53"/>
    <col min="3841" max="3841" width="5.140625" style="53" customWidth="1"/>
    <col min="3842" max="3842" width="62.140625" style="53" bestFit="1" customWidth="1"/>
    <col min="3843" max="3843" width="18.28515625" style="53" bestFit="1" customWidth="1"/>
    <col min="3844" max="3847" width="0" style="53" hidden="1" customWidth="1"/>
    <col min="3848" max="4096" width="11.42578125" style="53"/>
    <col min="4097" max="4097" width="5.140625" style="53" customWidth="1"/>
    <col min="4098" max="4098" width="62.140625" style="53" bestFit="1" customWidth="1"/>
    <col min="4099" max="4099" width="18.28515625" style="53" bestFit="1" customWidth="1"/>
    <col min="4100" max="4103" width="0" style="53" hidden="1" customWidth="1"/>
    <col min="4104" max="4352" width="11.42578125" style="53"/>
    <col min="4353" max="4353" width="5.140625" style="53" customWidth="1"/>
    <col min="4354" max="4354" width="62.140625" style="53" bestFit="1" customWidth="1"/>
    <col min="4355" max="4355" width="18.28515625" style="53" bestFit="1" customWidth="1"/>
    <col min="4356" max="4359" width="0" style="53" hidden="1" customWidth="1"/>
    <col min="4360" max="4608" width="11.42578125" style="53"/>
    <col min="4609" max="4609" width="5.140625" style="53" customWidth="1"/>
    <col min="4610" max="4610" width="62.140625" style="53" bestFit="1" customWidth="1"/>
    <col min="4611" max="4611" width="18.28515625" style="53" bestFit="1" customWidth="1"/>
    <col min="4612" max="4615" width="0" style="53" hidden="1" customWidth="1"/>
    <col min="4616" max="4864" width="11.42578125" style="53"/>
    <col min="4865" max="4865" width="5.140625" style="53" customWidth="1"/>
    <col min="4866" max="4866" width="62.140625" style="53" bestFit="1" customWidth="1"/>
    <col min="4867" max="4867" width="18.28515625" style="53" bestFit="1" customWidth="1"/>
    <col min="4868" max="4871" width="0" style="53" hidden="1" customWidth="1"/>
    <col min="4872" max="5120" width="11.42578125" style="53"/>
    <col min="5121" max="5121" width="5.140625" style="53" customWidth="1"/>
    <col min="5122" max="5122" width="62.140625" style="53" bestFit="1" customWidth="1"/>
    <col min="5123" max="5123" width="18.28515625" style="53" bestFit="1" customWidth="1"/>
    <col min="5124" max="5127" width="0" style="53" hidden="1" customWidth="1"/>
    <col min="5128" max="5376" width="11.42578125" style="53"/>
    <col min="5377" max="5377" width="5.140625" style="53" customWidth="1"/>
    <col min="5378" max="5378" width="62.140625" style="53" bestFit="1" customWidth="1"/>
    <col min="5379" max="5379" width="18.28515625" style="53" bestFit="1" customWidth="1"/>
    <col min="5380" max="5383" width="0" style="53" hidden="1" customWidth="1"/>
    <col min="5384" max="5632" width="11.42578125" style="53"/>
    <col min="5633" max="5633" width="5.140625" style="53" customWidth="1"/>
    <col min="5634" max="5634" width="62.140625" style="53" bestFit="1" customWidth="1"/>
    <col min="5635" max="5635" width="18.28515625" style="53" bestFit="1" customWidth="1"/>
    <col min="5636" max="5639" width="0" style="53" hidden="1" customWidth="1"/>
    <col min="5640" max="5888" width="11.42578125" style="53"/>
    <col min="5889" max="5889" width="5.140625" style="53" customWidth="1"/>
    <col min="5890" max="5890" width="62.140625" style="53" bestFit="1" customWidth="1"/>
    <col min="5891" max="5891" width="18.28515625" style="53" bestFit="1" customWidth="1"/>
    <col min="5892" max="5895" width="0" style="53" hidden="1" customWidth="1"/>
    <col min="5896" max="6144" width="11.42578125" style="53"/>
    <col min="6145" max="6145" width="5.140625" style="53" customWidth="1"/>
    <col min="6146" max="6146" width="62.140625" style="53" bestFit="1" customWidth="1"/>
    <col min="6147" max="6147" width="18.28515625" style="53" bestFit="1" customWidth="1"/>
    <col min="6148" max="6151" width="0" style="53" hidden="1" customWidth="1"/>
    <col min="6152" max="6400" width="11.42578125" style="53"/>
    <col min="6401" max="6401" width="5.140625" style="53" customWidth="1"/>
    <col min="6402" max="6402" width="62.140625" style="53" bestFit="1" customWidth="1"/>
    <col min="6403" max="6403" width="18.28515625" style="53" bestFit="1" customWidth="1"/>
    <col min="6404" max="6407" width="0" style="53" hidden="1" customWidth="1"/>
    <col min="6408" max="6656" width="11.42578125" style="53"/>
    <col min="6657" max="6657" width="5.140625" style="53" customWidth="1"/>
    <col min="6658" max="6658" width="62.140625" style="53" bestFit="1" customWidth="1"/>
    <col min="6659" max="6659" width="18.28515625" style="53" bestFit="1" customWidth="1"/>
    <col min="6660" max="6663" width="0" style="53" hidden="1" customWidth="1"/>
    <col min="6664" max="6912" width="11.42578125" style="53"/>
    <col min="6913" max="6913" width="5.140625" style="53" customWidth="1"/>
    <col min="6914" max="6914" width="62.140625" style="53" bestFit="1" customWidth="1"/>
    <col min="6915" max="6915" width="18.28515625" style="53" bestFit="1" customWidth="1"/>
    <col min="6916" max="6919" width="0" style="53" hidden="1" customWidth="1"/>
    <col min="6920" max="7168" width="11.42578125" style="53"/>
    <col min="7169" max="7169" width="5.140625" style="53" customWidth="1"/>
    <col min="7170" max="7170" width="62.140625" style="53" bestFit="1" customWidth="1"/>
    <col min="7171" max="7171" width="18.28515625" style="53" bestFit="1" customWidth="1"/>
    <col min="7172" max="7175" width="0" style="53" hidden="1" customWidth="1"/>
    <col min="7176" max="7424" width="11.42578125" style="53"/>
    <col min="7425" max="7425" width="5.140625" style="53" customWidth="1"/>
    <col min="7426" max="7426" width="62.140625" style="53" bestFit="1" customWidth="1"/>
    <col min="7427" max="7427" width="18.28515625" style="53" bestFit="1" customWidth="1"/>
    <col min="7428" max="7431" width="0" style="53" hidden="1" customWidth="1"/>
    <col min="7432" max="7680" width="11.42578125" style="53"/>
    <col min="7681" max="7681" width="5.140625" style="53" customWidth="1"/>
    <col min="7682" max="7682" width="62.140625" style="53" bestFit="1" customWidth="1"/>
    <col min="7683" max="7683" width="18.28515625" style="53" bestFit="1" customWidth="1"/>
    <col min="7684" max="7687" width="0" style="53" hidden="1" customWidth="1"/>
    <col min="7688" max="7936" width="11.42578125" style="53"/>
    <col min="7937" max="7937" width="5.140625" style="53" customWidth="1"/>
    <col min="7938" max="7938" width="62.140625" style="53" bestFit="1" customWidth="1"/>
    <col min="7939" max="7939" width="18.28515625" style="53" bestFit="1" customWidth="1"/>
    <col min="7940" max="7943" width="0" style="53" hidden="1" customWidth="1"/>
    <col min="7944" max="8192" width="11.42578125" style="53"/>
    <col min="8193" max="8193" width="5.140625" style="53" customWidth="1"/>
    <col min="8194" max="8194" width="62.140625" style="53" bestFit="1" customWidth="1"/>
    <col min="8195" max="8195" width="18.28515625" style="53" bestFit="1" customWidth="1"/>
    <col min="8196" max="8199" width="0" style="53" hidden="1" customWidth="1"/>
    <col min="8200" max="8448" width="11.42578125" style="53"/>
    <col min="8449" max="8449" width="5.140625" style="53" customWidth="1"/>
    <col min="8450" max="8450" width="62.140625" style="53" bestFit="1" customWidth="1"/>
    <col min="8451" max="8451" width="18.28515625" style="53" bestFit="1" customWidth="1"/>
    <col min="8452" max="8455" width="0" style="53" hidden="1" customWidth="1"/>
    <col min="8456" max="8704" width="11.42578125" style="53"/>
    <col min="8705" max="8705" width="5.140625" style="53" customWidth="1"/>
    <col min="8706" max="8706" width="62.140625" style="53" bestFit="1" customWidth="1"/>
    <col min="8707" max="8707" width="18.28515625" style="53" bestFit="1" customWidth="1"/>
    <col min="8708" max="8711" width="0" style="53" hidden="1" customWidth="1"/>
    <col min="8712" max="8960" width="11.42578125" style="53"/>
    <col min="8961" max="8961" width="5.140625" style="53" customWidth="1"/>
    <col min="8962" max="8962" width="62.140625" style="53" bestFit="1" customWidth="1"/>
    <col min="8963" max="8963" width="18.28515625" style="53" bestFit="1" customWidth="1"/>
    <col min="8964" max="8967" width="0" style="53" hidden="1" customWidth="1"/>
    <col min="8968" max="9216" width="11.42578125" style="53"/>
    <col min="9217" max="9217" width="5.140625" style="53" customWidth="1"/>
    <col min="9218" max="9218" width="62.140625" style="53" bestFit="1" customWidth="1"/>
    <col min="9219" max="9219" width="18.28515625" style="53" bestFit="1" customWidth="1"/>
    <col min="9220" max="9223" width="0" style="53" hidden="1" customWidth="1"/>
    <col min="9224" max="9472" width="11.42578125" style="53"/>
    <col min="9473" max="9473" width="5.140625" style="53" customWidth="1"/>
    <col min="9474" max="9474" width="62.140625" style="53" bestFit="1" customWidth="1"/>
    <col min="9475" max="9475" width="18.28515625" style="53" bestFit="1" customWidth="1"/>
    <col min="9476" max="9479" width="0" style="53" hidden="1" customWidth="1"/>
    <col min="9480" max="9728" width="11.42578125" style="53"/>
    <col min="9729" max="9729" width="5.140625" style="53" customWidth="1"/>
    <col min="9730" max="9730" width="62.140625" style="53" bestFit="1" customWidth="1"/>
    <col min="9731" max="9731" width="18.28515625" style="53" bestFit="1" customWidth="1"/>
    <col min="9732" max="9735" width="0" style="53" hidden="1" customWidth="1"/>
    <col min="9736" max="9984" width="11.42578125" style="53"/>
    <col min="9985" max="9985" width="5.140625" style="53" customWidth="1"/>
    <col min="9986" max="9986" width="62.140625" style="53" bestFit="1" customWidth="1"/>
    <col min="9987" max="9987" width="18.28515625" style="53" bestFit="1" customWidth="1"/>
    <col min="9988" max="9991" width="0" style="53" hidden="1" customWidth="1"/>
    <col min="9992" max="10240" width="11.42578125" style="53"/>
    <col min="10241" max="10241" width="5.140625" style="53" customWidth="1"/>
    <col min="10242" max="10242" width="62.140625" style="53" bestFit="1" customWidth="1"/>
    <col min="10243" max="10243" width="18.28515625" style="53" bestFit="1" customWidth="1"/>
    <col min="10244" max="10247" width="0" style="53" hidden="1" customWidth="1"/>
    <col min="10248" max="10496" width="11.42578125" style="53"/>
    <col min="10497" max="10497" width="5.140625" style="53" customWidth="1"/>
    <col min="10498" max="10498" width="62.140625" style="53" bestFit="1" customWidth="1"/>
    <col min="10499" max="10499" width="18.28515625" style="53" bestFit="1" customWidth="1"/>
    <col min="10500" max="10503" width="0" style="53" hidden="1" customWidth="1"/>
    <col min="10504" max="10752" width="11.42578125" style="53"/>
    <col min="10753" max="10753" width="5.140625" style="53" customWidth="1"/>
    <col min="10754" max="10754" width="62.140625" style="53" bestFit="1" customWidth="1"/>
    <col min="10755" max="10755" width="18.28515625" style="53" bestFit="1" customWidth="1"/>
    <col min="10756" max="10759" width="0" style="53" hidden="1" customWidth="1"/>
    <col min="10760" max="11008" width="11.42578125" style="53"/>
    <col min="11009" max="11009" width="5.140625" style="53" customWidth="1"/>
    <col min="11010" max="11010" width="62.140625" style="53" bestFit="1" customWidth="1"/>
    <col min="11011" max="11011" width="18.28515625" style="53" bestFit="1" customWidth="1"/>
    <col min="11012" max="11015" width="0" style="53" hidden="1" customWidth="1"/>
    <col min="11016" max="11264" width="11.42578125" style="53"/>
    <col min="11265" max="11265" width="5.140625" style="53" customWidth="1"/>
    <col min="11266" max="11266" width="62.140625" style="53" bestFit="1" customWidth="1"/>
    <col min="11267" max="11267" width="18.28515625" style="53" bestFit="1" customWidth="1"/>
    <col min="11268" max="11271" width="0" style="53" hidden="1" customWidth="1"/>
    <col min="11272" max="11520" width="11.42578125" style="53"/>
    <col min="11521" max="11521" width="5.140625" style="53" customWidth="1"/>
    <col min="11522" max="11522" width="62.140625" style="53" bestFit="1" customWidth="1"/>
    <col min="11523" max="11523" width="18.28515625" style="53" bestFit="1" customWidth="1"/>
    <col min="11524" max="11527" width="0" style="53" hidden="1" customWidth="1"/>
    <col min="11528" max="11776" width="11.42578125" style="53"/>
    <col min="11777" max="11777" width="5.140625" style="53" customWidth="1"/>
    <col min="11778" max="11778" width="62.140625" style="53" bestFit="1" customWidth="1"/>
    <col min="11779" max="11779" width="18.28515625" style="53" bestFit="1" customWidth="1"/>
    <col min="11780" max="11783" width="0" style="53" hidden="1" customWidth="1"/>
    <col min="11784" max="12032" width="11.42578125" style="53"/>
    <col min="12033" max="12033" width="5.140625" style="53" customWidth="1"/>
    <col min="12034" max="12034" width="62.140625" style="53" bestFit="1" customWidth="1"/>
    <col min="12035" max="12035" width="18.28515625" style="53" bestFit="1" customWidth="1"/>
    <col min="12036" max="12039" width="0" style="53" hidden="1" customWidth="1"/>
    <col min="12040" max="12288" width="11.42578125" style="53"/>
    <col min="12289" max="12289" width="5.140625" style="53" customWidth="1"/>
    <col min="12290" max="12290" width="62.140625" style="53" bestFit="1" customWidth="1"/>
    <col min="12291" max="12291" width="18.28515625" style="53" bestFit="1" customWidth="1"/>
    <col min="12292" max="12295" width="0" style="53" hidden="1" customWidth="1"/>
    <col min="12296" max="12544" width="11.42578125" style="53"/>
    <col min="12545" max="12545" width="5.140625" style="53" customWidth="1"/>
    <col min="12546" max="12546" width="62.140625" style="53" bestFit="1" customWidth="1"/>
    <col min="12547" max="12547" width="18.28515625" style="53" bestFit="1" customWidth="1"/>
    <col min="12548" max="12551" width="0" style="53" hidden="1" customWidth="1"/>
    <col min="12552" max="12800" width="11.42578125" style="53"/>
    <col min="12801" max="12801" width="5.140625" style="53" customWidth="1"/>
    <col min="12802" max="12802" width="62.140625" style="53" bestFit="1" customWidth="1"/>
    <col min="12803" max="12803" width="18.28515625" style="53" bestFit="1" customWidth="1"/>
    <col min="12804" max="12807" width="0" style="53" hidden="1" customWidth="1"/>
    <col min="12808" max="13056" width="11.42578125" style="53"/>
    <col min="13057" max="13057" width="5.140625" style="53" customWidth="1"/>
    <col min="13058" max="13058" width="62.140625" style="53" bestFit="1" customWidth="1"/>
    <col min="13059" max="13059" width="18.28515625" style="53" bestFit="1" customWidth="1"/>
    <col min="13060" max="13063" width="0" style="53" hidden="1" customWidth="1"/>
    <col min="13064" max="13312" width="11.42578125" style="53"/>
    <col min="13313" max="13313" width="5.140625" style="53" customWidth="1"/>
    <col min="13314" max="13314" width="62.140625" style="53" bestFit="1" customWidth="1"/>
    <col min="13315" max="13315" width="18.28515625" style="53" bestFit="1" customWidth="1"/>
    <col min="13316" max="13319" width="0" style="53" hidden="1" customWidth="1"/>
    <col min="13320" max="13568" width="11.42578125" style="53"/>
    <col min="13569" max="13569" width="5.140625" style="53" customWidth="1"/>
    <col min="13570" max="13570" width="62.140625" style="53" bestFit="1" customWidth="1"/>
    <col min="13571" max="13571" width="18.28515625" style="53" bestFit="1" customWidth="1"/>
    <col min="13572" max="13575" width="0" style="53" hidden="1" customWidth="1"/>
    <col min="13576" max="13824" width="11.42578125" style="53"/>
    <col min="13825" max="13825" width="5.140625" style="53" customWidth="1"/>
    <col min="13826" max="13826" width="62.140625" style="53" bestFit="1" customWidth="1"/>
    <col min="13827" max="13827" width="18.28515625" style="53" bestFit="1" customWidth="1"/>
    <col min="13828" max="13831" width="0" style="53" hidden="1" customWidth="1"/>
    <col min="13832" max="14080" width="11.42578125" style="53"/>
    <col min="14081" max="14081" width="5.140625" style="53" customWidth="1"/>
    <col min="14082" max="14082" width="62.140625" style="53" bestFit="1" customWidth="1"/>
    <col min="14083" max="14083" width="18.28515625" style="53" bestFit="1" customWidth="1"/>
    <col min="14084" max="14087" width="0" style="53" hidden="1" customWidth="1"/>
    <col min="14088" max="14336" width="11.42578125" style="53"/>
    <col min="14337" max="14337" width="5.140625" style="53" customWidth="1"/>
    <col min="14338" max="14338" width="62.140625" style="53" bestFit="1" customWidth="1"/>
    <col min="14339" max="14339" width="18.28515625" style="53" bestFit="1" customWidth="1"/>
    <col min="14340" max="14343" width="0" style="53" hidden="1" customWidth="1"/>
    <col min="14344" max="14592" width="11.42578125" style="53"/>
    <col min="14593" max="14593" width="5.140625" style="53" customWidth="1"/>
    <col min="14594" max="14594" width="62.140625" style="53" bestFit="1" customWidth="1"/>
    <col min="14595" max="14595" width="18.28515625" style="53" bestFit="1" customWidth="1"/>
    <col min="14596" max="14599" width="0" style="53" hidden="1" customWidth="1"/>
    <col min="14600" max="14848" width="11.42578125" style="53"/>
    <col min="14849" max="14849" width="5.140625" style="53" customWidth="1"/>
    <col min="14850" max="14850" width="62.140625" style="53" bestFit="1" customWidth="1"/>
    <col min="14851" max="14851" width="18.28515625" style="53" bestFit="1" customWidth="1"/>
    <col min="14852" max="14855" width="0" style="53" hidden="1" customWidth="1"/>
    <col min="14856" max="15104" width="11.42578125" style="53"/>
    <col min="15105" max="15105" width="5.140625" style="53" customWidth="1"/>
    <col min="15106" max="15106" width="62.140625" style="53" bestFit="1" customWidth="1"/>
    <col min="15107" max="15107" width="18.28515625" style="53" bestFit="1" customWidth="1"/>
    <col min="15108" max="15111" width="0" style="53" hidden="1" customWidth="1"/>
    <col min="15112" max="15360" width="11.42578125" style="53"/>
    <col min="15361" max="15361" width="5.140625" style="53" customWidth="1"/>
    <col min="15362" max="15362" width="62.140625" style="53" bestFit="1" customWidth="1"/>
    <col min="15363" max="15363" width="18.28515625" style="53" bestFit="1" customWidth="1"/>
    <col min="15364" max="15367" width="0" style="53" hidden="1" customWidth="1"/>
    <col min="15368" max="15616" width="11.42578125" style="53"/>
    <col min="15617" max="15617" width="5.140625" style="53" customWidth="1"/>
    <col min="15618" max="15618" width="62.140625" style="53" bestFit="1" customWidth="1"/>
    <col min="15619" max="15619" width="18.28515625" style="53" bestFit="1" customWidth="1"/>
    <col min="15620" max="15623" width="0" style="53" hidden="1" customWidth="1"/>
    <col min="15624" max="15872" width="11.42578125" style="53"/>
    <col min="15873" max="15873" width="5.140625" style="53" customWidth="1"/>
    <col min="15874" max="15874" width="62.140625" style="53" bestFit="1" customWidth="1"/>
    <col min="15875" max="15875" width="18.28515625" style="53" bestFit="1" customWidth="1"/>
    <col min="15876" max="15879" width="0" style="53" hidden="1" customWidth="1"/>
    <col min="15880" max="16128" width="11.42578125" style="53"/>
    <col min="16129" max="16129" width="5.140625" style="53" customWidth="1"/>
    <col min="16130" max="16130" width="62.140625" style="53" bestFit="1" customWidth="1"/>
    <col min="16131" max="16131" width="18.28515625" style="53" bestFit="1" customWidth="1"/>
    <col min="16132" max="16135" width="0" style="53" hidden="1" customWidth="1"/>
    <col min="16136" max="16384" width="11.42578125" style="53"/>
  </cols>
  <sheetData>
    <row r="1" spans="1:7" s="14" customFormat="1" ht="15" x14ac:dyDescent="0.3">
      <c r="A1" s="427" t="s">
        <v>0</v>
      </c>
      <c r="B1" s="427"/>
      <c r="C1" s="427"/>
      <c r="D1" s="427"/>
      <c r="E1" s="427"/>
      <c r="F1" s="427"/>
      <c r="G1" s="427"/>
    </row>
    <row r="2" spans="1:7" s="14" customFormat="1" ht="15" x14ac:dyDescent="0.3">
      <c r="A2" s="427" t="s">
        <v>13</v>
      </c>
      <c r="B2" s="427"/>
      <c r="C2" s="427"/>
      <c r="D2" s="427"/>
      <c r="E2" s="427"/>
      <c r="F2" s="427"/>
      <c r="G2" s="427"/>
    </row>
    <row r="3" spans="1:7" s="14" customFormat="1" ht="15" x14ac:dyDescent="0.3">
      <c r="A3" s="428" t="s">
        <v>208</v>
      </c>
      <c r="B3" s="428"/>
      <c r="C3" s="428"/>
      <c r="D3" s="428"/>
      <c r="E3" s="428"/>
      <c r="F3" s="428"/>
      <c r="G3" s="428"/>
    </row>
    <row r="4" spans="1:7" s="14" customFormat="1" ht="33.75" customHeight="1" x14ac:dyDescent="0.2">
      <c r="A4" s="429"/>
      <c r="B4" s="429"/>
      <c r="C4" s="293" t="s">
        <v>168</v>
      </c>
      <c r="D4" s="15" t="s">
        <v>14</v>
      </c>
      <c r="E4" s="15" t="s">
        <v>15</v>
      </c>
      <c r="F4" s="15" t="s">
        <v>16</v>
      </c>
      <c r="G4" s="15" t="s">
        <v>17</v>
      </c>
    </row>
    <row r="5" spans="1:7" s="14" customFormat="1" ht="15.75" x14ac:dyDescent="0.25">
      <c r="A5" s="16"/>
      <c r="B5" s="16" t="s">
        <v>18</v>
      </c>
      <c r="C5" s="17">
        <v>80000000</v>
      </c>
      <c r="D5" s="17"/>
      <c r="E5" s="17">
        <f>+C5+D5</f>
        <v>80000000</v>
      </c>
      <c r="F5" s="17">
        <v>0</v>
      </c>
      <c r="G5" s="17">
        <f>+E5-F5</f>
        <v>80000000</v>
      </c>
    </row>
    <row r="6" spans="1:7" s="14" customFormat="1" ht="17.25" thickBot="1" x14ac:dyDescent="0.35">
      <c r="A6" s="18"/>
      <c r="B6" s="19" t="s">
        <v>19</v>
      </c>
      <c r="C6" s="20">
        <f>SUM(C5)</f>
        <v>80000000</v>
      </c>
      <c r="D6" s="20">
        <f>SUM(D5)</f>
        <v>0</v>
      </c>
      <c r="E6" s="20">
        <f>SUM(E5)</f>
        <v>80000000</v>
      </c>
      <c r="F6" s="20">
        <f>SUM(F5)</f>
        <v>0</v>
      </c>
      <c r="G6" s="20">
        <f>SUM(G5)</f>
        <v>80000000</v>
      </c>
    </row>
    <row r="7" spans="1:7" s="14" customFormat="1" ht="16.5" x14ac:dyDescent="0.3">
      <c r="A7" s="21"/>
      <c r="B7" s="22"/>
      <c r="C7" s="23"/>
      <c r="D7" s="24"/>
      <c r="E7" s="24"/>
      <c r="F7" s="24"/>
      <c r="G7" s="24"/>
    </row>
    <row r="8" spans="1:7" s="14" customFormat="1" ht="33.75" customHeight="1" x14ac:dyDescent="0.3">
      <c r="A8" s="430"/>
      <c r="B8" s="430"/>
      <c r="C8" s="293" t="str">
        <f>+C4</f>
        <v>PRESUPUESTO 2024</v>
      </c>
      <c r="D8" s="15" t="s">
        <v>20</v>
      </c>
      <c r="E8" s="15" t="str">
        <f>+E4</f>
        <v>PRESUPUESTO AJUSTADO 2,020</v>
      </c>
      <c r="F8" s="15" t="str">
        <f>+F4</f>
        <v>EJECUTADO</v>
      </c>
      <c r="G8" s="15" t="s">
        <v>17</v>
      </c>
    </row>
    <row r="9" spans="1:7" s="14" customFormat="1" ht="15.75" x14ac:dyDescent="0.25">
      <c r="A9" s="25" t="s">
        <v>21</v>
      </c>
      <c r="B9" s="26" t="s">
        <v>22</v>
      </c>
      <c r="C9" s="27">
        <v>49427594.560000002</v>
      </c>
      <c r="D9" s="28"/>
      <c r="E9" s="27">
        <f>+C9+D9</f>
        <v>49427594.560000002</v>
      </c>
      <c r="F9" s="27"/>
      <c r="G9" s="27">
        <f>+E9-F9</f>
        <v>49427594.560000002</v>
      </c>
    </row>
    <row r="10" spans="1:7" s="14" customFormat="1" ht="16.5" x14ac:dyDescent="0.3">
      <c r="A10" s="29"/>
      <c r="B10" s="30" t="s">
        <v>23</v>
      </c>
      <c r="C10" s="31">
        <f>SUM(C9)</f>
        <v>49427594.560000002</v>
      </c>
      <c r="D10" s="32">
        <f>SUM(D9)</f>
        <v>0</v>
      </c>
      <c r="E10" s="33">
        <f>SUM(E9)</f>
        <v>49427594.560000002</v>
      </c>
      <c r="F10" s="31">
        <f>SUM(F9)</f>
        <v>0</v>
      </c>
      <c r="G10" s="31">
        <f>SUM(G9)</f>
        <v>49427594.560000002</v>
      </c>
    </row>
    <row r="11" spans="1:7" s="14" customFormat="1" ht="16.5" x14ac:dyDescent="0.3">
      <c r="A11" s="34"/>
      <c r="B11" s="30"/>
      <c r="C11" s="31"/>
      <c r="D11" s="35"/>
      <c r="E11" s="35"/>
      <c r="F11" s="35"/>
      <c r="G11" s="35"/>
    </row>
    <row r="12" spans="1:7" s="14" customFormat="1" ht="33.75" customHeight="1" x14ac:dyDescent="0.25">
      <c r="A12" s="36"/>
      <c r="B12" s="36" t="s">
        <v>24</v>
      </c>
      <c r="C12" s="37" t="str">
        <f>+C8</f>
        <v>PRESUPUESTO 2024</v>
      </c>
      <c r="D12" s="38" t="s">
        <v>20</v>
      </c>
      <c r="E12" s="38" t="str">
        <f>+E8</f>
        <v>PRESUPUESTO AJUSTADO 2,020</v>
      </c>
      <c r="F12" s="38" t="str">
        <f>+F8</f>
        <v>EJECUTADO</v>
      </c>
      <c r="G12" s="38" t="s">
        <v>17</v>
      </c>
    </row>
    <row r="13" spans="1:7" s="14" customFormat="1" ht="15.75" x14ac:dyDescent="0.25">
      <c r="A13" s="29">
        <v>111</v>
      </c>
      <c r="B13" s="39" t="s">
        <v>25</v>
      </c>
      <c r="C13" s="40">
        <v>1078000</v>
      </c>
      <c r="D13" s="28"/>
      <c r="E13" s="40">
        <f>+C13+D13</f>
        <v>1078000</v>
      </c>
      <c r="F13" s="40"/>
      <c r="G13" s="40">
        <f>+E13-F13</f>
        <v>1078000</v>
      </c>
    </row>
    <row r="14" spans="1:7" s="14" customFormat="1" ht="15.75" x14ac:dyDescent="0.25">
      <c r="A14" s="29">
        <v>113</v>
      </c>
      <c r="B14" s="39" t="s">
        <v>69</v>
      </c>
      <c r="C14" s="40">
        <v>127545</v>
      </c>
      <c r="D14" s="28"/>
      <c r="E14" s="40">
        <f>+C14+D14</f>
        <v>127545</v>
      </c>
      <c r="F14" s="40"/>
      <c r="G14" s="40">
        <f t="shared" ref="G14:G34" si="0">+E14-F14</f>
        <v>127545</v>
      </c>
    </row>
    <row r="15" spans="1:7" s="14" customFormat="1" ht="15.75" x14ac:dyDescent="0.25">
      <c r="A15" s="29">
        <v>122</v>
      </c>
      <c r="B15" s="39" t="s">
        <v>27</v>
      </c>
      <c r="C15" s="40">
        <v>85102.55</v>
      </c>
      <c r="D15" s="28"/>
      <c r="E15" s="40">
        <f t="shared" ref="E15:E34" si="1">+C15+D15</f>
        <v>85102.55</v>
      </c>
      <c r="F15" s="40"/>
      <c r="G15" s="40">
        <f t="shared" si="0"/>
        <v>85102.55</v>
      </c>
    </row>
    <row r="16" spans="1:7" s="14" customFormat="1" ht="15.75" x14ac:dyDescent="0.25">
      <c r="A16" s="29">
        <v>163</v>
      </c>
      <c r="B16" s="39" t="s">
        <v>28</v>
      </c>
      <c r="C16" s="40">
        <v>1447029</v>
      </c>
      <c r="D16" s="28"/>
      <c r="E16" s="40">
        <f t="shared" si="1"/>
        <v>1447029</v>
      </c>
      <c r="F16" s="40"/>
      <c r="G16" s="40">
        <f t="shared" si="0"/>
        <v>1447029</v>
      </c>
    </row>
    <row r="17" spans="1:7" s="14" customFormat="1" ht="15.75" x14ac:dyDescent="0.25">
      <c r="A17" s="29">
        <v>169</v>
      </c>
      <c r="B17" s="39" t="s">
        <v>29</v>
      </c>
      <c r="C17" s="40">
        <v>51530</v>
      </c>
      <c r="D17" s="28"/>
      <c r="E17" s="40">
        <f t="shared" si="1"/>
        <v>51530</v>
      </c>
      <c r="F17" s="40"/>
      <c r="G17" s="40">
        <f t="shared" si="0"/>
        <v>51530</v>
      </c>
    </row>
    <row r="18" spans="1:7" s="14" customFormat="1" ht="15.75" x14ac:dyDescent="0.25">
      <c r="A18" s="29">
        <v>171</v>
      </c>
      <c r="B18" s="39" t="s">
        <v>30</v>
      </c>
      <c r="C18" s="40">
        <v>52130</v>
      </c>
      <c r="D18" s="28"/>
      <c r="E18" s="40">
        <f t="shared" si="1"/>
        <v>52130</v>
      </c>
      <c r="F18" s="40"/>
      <c r="G18" s="40">
        <f t="shared" si="0"/>
        <v>52130</v>
      </c>
    </row>
    <row r="19" spans="1:7" s="14" customFormat="1" ht="15.75" x14ac:dyDescent="0.25">
      <c r="A19" s="29">
        <v>174</v>
      </c>
      <c r="B19" s="39" t="s">
        <v>31</v>
      </c>
      <c r="C19" s="40">
        <v>97955</v>
      </c>
      <c r="D19" s="28"/>
      <c r="E19" s="40">
        <f t="shared" si="1"/>
        <v>97955</v>
      </c>
      <c r="F19" s="40"/>
      <c r="G19" s="40">
        <f t="shared" si="0"/>
        <v>97955</v>
      </c>
    </row>
    <row r="20" spans="1:7" s="14" customFormat="1" ht="15.75" x14ac:dyDescent="0.25">
      <c r="A20" s="29">
        <v>182</v>
      </c>
      <c r="B20" s="39" t="s">
        <v>32</v>
      </c>
      <c r="C20" s="41">
        <v>468400</v>
      </c>
      <c r="D20" s="28"/>
      <c r="E20" s="40">
        <f t="shared" si="1"/>
        <v>468400</v>
      </c>
      <c r="F20" s="40"/>
      <c r="G20" s="40">
        <f t="shared" si="0"/>
        <v>468400</v>
      </c>
    </row>
    <row r="21" spans="1:7" s="14" customFormat="1" ht="15.75" x14ac:dyDescent="0.25">
      <c r="A21" s="29">
        <v>197</v>
      </c>
      <c r="B21" s="39" t="s">
        <v>33</v>
      </c>
      <c r="C21" s="41">
        <v>650000</v>
      </c>
      <c r="D21" s="28"/>
      <c r="E21" s="40">
        <f t="shared" si="1"/>
        <v>650000</v>
      </c>
      <c r="F21" s="40"/>
      <c r="G21" s="40">
        <f t="shared" si="0"/>
        <v>650000</v>
      </c>
    </row>
    <row r="22" spans="1:7" s="14" customFormat="1" ht="15.75" x14ac:dyDescent="0.25">
      <c r="A22" s="29">
        <v>199</v>
      </c>
      <c r="B22" s="39" t="s">
        <v>34</v>
      </c>
      <c r="C22" s="40">
        <v>705439.8</v>
      </c>
      <c r="D22" s="28"/>
      <c r="E22" s="40">
        <f t="shared" si="1"/>
        <v>705439.8</v>
      </c>
      <c r="F22" s="40"/>
      <c r="G22" s="40">
        <f t="shared" si="0"/>
        <v>705439.8</v>
      </c>
    </row>
    <row r="23" spans="1:7" s="14" customFormat="1" ht="15.75" x14ac:dyDescent="0.25">
      <c r="A23" s="29">
        <v>261</v>
      </c>
      <c r="B23" s="39" t="s">
        <v>37</v>
      </c>
      <c r="C23" s="41">
        <v>1129061.08</v>
      </c>
      <c r="D23" s="28"/>
      <c r="E23" s="40">
        <f t="shared" si="1"/>
        <v>1129061.08</v>
      </c>
      <c r="F23" s="40"/>
      <c r="G23" s="40">
        <f t="shared" si="0"/>
        <v>1129061.08</v>
      </c>
    </row>
    <row r="24" spans="1:7" s="14" customFormat="1" ht="15.75" x14ac:dyDescent="0.25">
      <c r="A24" s="29">
        <v>262</v>
      </c>
      <c r="B24" s="39" t="s">
        <v>38</v>
      </c>
      <c r="C24" s="40">
        <v>12000</v>
      </c>
      <c r="D24" s="28"/>
      <c r="E24" s="40">
        <f t="shared" si="1"/>
        <v>12000</v>
      </c>
      <c r="F24" s="40"/>
      <c r="G24" s="40">
        <f t="shared" si="0"/>
        <v>12000</v>
      </c>
    </row>
    <row r="25" spans="1:7" s="14" customFormat="1" ht="15.75" x14ac:dyDescent="0.25">
      <c r="A25" s="29">
        <v>266</v>
      </c>
      <c r="B25" s="39" t="s">
        <v>39</v>
      </c>
      <c r="C25" s="41">
        <v>1750135.45</v>
      </c>
      <c r="D25" s="28"/>
      <c r="E25" s="40">
        <f t="shared" si="1"/>
        <v>1750135.45</v>
      </c>
      <c r="F25" s="40"/>
      <c r="G25" s="40">
        <f t="shared" si="0"/>
        <v>1750135.45</v>
      </c>
    </row>
    <row r="26" spans="1:7" s="14" customFormat="1" ht="15.75" x14ac:dyDescent="0.25">
      <c r="A26" s="29">
        <v>267</v>
      </c>
      <c r="B26" s="39" t="s">
        <v>40</v>
      </c>
      <c r="C26" s="40">
        <v>20000</v>
      </c>
      <c r="D26" s="28"/>
      <c r="E26" s="40">
        <f t="shared" si="1"/>
        <v>20000</v>
      </c>
      <c r="F26" s="40"/>
      <c r="G26" s="40">
        <f t="shared" si="0"/>
        <v>20000</v>
      </c>
    </row>
    <row r="27" spans="1:7" s="14" customFormat="1" ht="15.75" x14ac:dyDescent="0.25">
      <c r="A27" s="29">
        <v>268</v>
      </c>
      <c r="B27" s="39" t="s">
        <v>41</v>
      </c>
      <c r="C27" s="40">
        <v>175554</v>
      </c>
      <c r="D27" s="28"/>
      <c r="E27" s="40">
        <f t="shared" si="1"/>
        <v>175554</v>
      </c>
      <c r="F27" s="40"/>
      <c r="G27" s="40">
        <f t="shared" si="0"/>
        <v>175554</v>
      </c>
    </row>
    <row r="28" spans="1:7" s="14" customFormat="1" ht="15.75" x14ac:dyDescent="0.25">
      <c r="A28" s="29">
        <v>269</v>
      </c>
      <c r="B28" s="42" t="s">
        <v>42</v>
      </c>
      <c r="C28" s="40">
        <v>10000</v>
      </c>
      <c r="D28" s="28"/>
      <c r="E28" s="40">
        <f t="shared" si="1"/>
        <v>10000</v>
      </c>
      <c r="F28" s="40"/>
      <c r="G28" s="40">
        <f t="shared" si="0"/>
        <v>10000</v>
      </c>
    </row>
    <row r="29" spans="1:7" s="14" customFormat="1" ht="15.75" x14ac:dyDescent="0.25">
      <c r="A29" s="29">
        <v>292</v>
      </c>
      <c r="B29" s="39" t="s">
        <v>44</v>
      </c>
      <c r="C29" s="40">
        <v>133636.26</v>
      </c>
      <c r="D29" s="28"/>
      <c r="E29" s="40">
        <f t="shared" si="1"/>
        <v>133636.26</v>
      </c>
      <c r="F29" s="40"/>
      <c r="G29" s="40">
        <f t="shared" si="0"/>
        <v>133636.26</v>
      </c>
    </row>
    <row r="30" spans="1:7" s="14" customFormat="1" ht="15.75" x14ac:dyDescent="0.25">
      <c r="A30" s="29">
        <v>295</v>
      </c>
      <c r="B30" s="39" t="s">
        <v>45</v>
      </c>
      <c r="C30" s="41">
        <v>20801377.359999999</v>
      </c>
      <c r="D30" s="28"/>
      <c r="E30" s="40">
        <f t="shared" si="1"/>
        <v>20801377.359999999</v>
      </c>
      <c r="F30" s="40"/>
      <c r="G30" s="40">
        <f t="shared" si="0"/>
        <v>20801377.359999999</v>
      </c>
    </row>
    <row r="31" spans="1:7" s="14" customFormat="1" ht="15.75" x14ac:dyDescent="0.25">
      <c r="A31" s="29">
        <v>297</v>
      </c>
      <c r="B31" s="39" t="s">
        <v>46</v>
      </c>
      <c r="C31" s="40">
        <v>26731.62</v>
      </c>
      <c r="D31" s="28"/>
      <c r="E31" s="40">
        <f t="shared" si="1"/>
        <v>26731.62</v>
      </c>
      <c r="F31" s="40"/>
      <c r="G31" s="40">
        <f t="shared" si="0"/>
        <v>26731.62</v>
      </c>
    </row>
    <row r="32" spans="1:7" s="14" customFormat="1" ht="15.75" x14ac:dyDescent="0.25">
      <c r="A32" s="29">
        <v>298</v>
      </c>
      <c r="B32" s="39" t="s">
        <v>47</v>
      </c>
      <c r="C32" s="40">
        <v>500000</v>
      </c>
      <c r="D32" s="28"/>
      <c r="E32" s="40">
        <f t="shared" si="1"/>
        <v>500000</v>
      </c>
      <c r="F32" s="40"/>
      <c r="G32" s="40">
        <f t="shared" si="0"/>
        <v>500000</v>
      </c>
    </row>
    <row r="33" spans="1:7" s="14" customFormat="1" ht="15.75" x14ac:dyDescent="0.25">
      <c r="A33" s="29">
        <v>299</v>
      </c>
      <c r="B33" s="39" t="s">
        <v>48</v>
      </c>
      <c r="C33" s="40">
        <v>400000</v>
      </c>
      <c r="D33" s="28"/>
      <c r="E33" s="40">
        <f>+C33+D33</f>
        <v>400000</v>
      </c>
      <c r="F33" s="40"/>
      <c r="G33" s="40">
        <f>+E33-F33</f>
        <v>400000</v>
      </c>
    </row>
    <row r="34" spans="1:7" s="14" customFormat="1" ht="15.75" x14ac:dyDescent="0.25">
      <c r="A34" s="29">
        <v>323</v>
      </c>
      <c r="B34" s="39" t="s">
        <v>49</v>
      </c>
      <c r="C34" s="40">
        <v>850778.32</v>
      </c>
      <c r="D34" s="28"/>
      <c r="E34" s="40">
        <f t="shared" si="1"/>
        <v>850778.32</v>
      </c>
      <c r="F34" s="40"/>
      <c r="G34" s="40">
        <f t="shared" si="0"/>
        <v>850778.32</v>
      </c>
    </row>
    <row r="35" spans="1:7" s="14" customFormat="1" ht="17.25" thickBot="1" x14ac:dyDescent="0.35">
      <c r="A35" s="43"/>
      <c r="B35" s="44" t="s">
        <v>72</v>
      </c>
      <c r="C35" s="45">
        <f>SUM(C13:C34)</f>
        <v>30572405.440000001</v>
      </c>
      <c r="D35" s="20">
        <f>SUM(D23:D34)</f>
        <v>0</v>
      </c>
      <c r="E35" s="20">
        <f>SUM(E13:E34)</f>
        <v>30572405.440000001</v>
      </c>
      <c r="F35" s="20">
        <f>SUM(F13:F34)</f>
        <v>0</v>
      </c>
      <c r="G35" s="20">
        <f>SUM(G13:G34)</f>
        <v>30572405.440000001</v>
      </c>
    </row>
    <row r="36" spans="1:7" s="14" customFormat="1" ht="16.5" x14ac:dyDescent="0.3">
      <c r="A36" s="26"/>
      <c r="B36" s="30" t="s">
        <v>51</v>
      </c>
      <c r="C36" s="33">
        <f>+C35+C10</f>
        <v>80000000</v>
      </c>
      <c r="D36" s="33">
        <f>+D35+D10</f>
        <v>0</v>
      </c>
      <c r="E36" s="33">
        <f>+E35+E10</f>
        <v>80000000</v>
      </c>
      <c r="F36" s="33">
        <f>+F35+F10</f>
        <v>0</v>
      </c>
      <c r="G36" s="33">
        <f>+G35+G10</f>
        <v>80000000</v>
      </c>
    </row>
    <row r="37" spans="1:7" s="14" customFormat="1" ht="16.5" x14ac:dyDescent="0.3">
      <c r="A37" s="46"/>
      <c r="B37" s="47"/>
      <c r="C37" s="48"/>
    </row>
    <row r="38" spans="1:7" s="14" customFormat="1" x14ac:dyDescent="0.25">
      <c r="A38" s="49" t="s">
        <v>52</v>
      </c>
      <c r="C38" s="50"/>
    </row>
    <row r="39" spans="1:7" s="14" customFormat="1" x14ac:dyDescent="0.25">
      <c r="A39" s="49" t="s">
        <v>53</v>
      </c>
      <c r="C39" s="50"/>
    </row>
    <row r="40" spans="1:7" s="14" customFormat="1" x14ac:dyDescent="0.25">
      <c r="A40" s="51"/>
      <c r="C40" s="52"/>
    </row>
    <row r="41" spans="1:7" s="14" customFormat="1" ht="13.5" customHeight="1" x14ac:dyDescent="0.2">
      <c r="A41" s="426" t="s">
        <v>54</v>
      </c>
      <c r="B41" s="426"/>
      <c r="C41" s="426"/>
    </row>
    <row r="42" spans="1:7" s="14" customFormat="1" ht="18.75" customHeight="1" x14ac:dyDescent="0.2">
      <c r="A42" s="426" t="s">
        <v>55</v>
      </c>
      <c r="B42" s="426"/>
      <c r="C42" s="426"/>
    </row>
    <row r="43" spans="1:7" s="14" customFormat="1" ht="18.75" customHeight="1" x14ac:dyDescent="0.2">
      <c r="A43" s="426" t="s">
        <v>5</v>
      </c>
      <c r="B43" s="426"/>
      <c r="C43" s="426"/>
    </row>
    <row r="44" spans="1:7" s="14" customFormat="1" x14ac:dyDescent="0.25">
      <c r="A44" s="51"/>
      <c r="C44" s="50"/>
    </row>
    <row r="45" spans="1:7" s="14" customFormat="1" x14ac:dyDescent="0.25">
      <c r="A45" s="51"/>
      <c r="C45" s="50"/>
    </row>
    <row r="46" spans="1:7" s="14" customFormat="1" x14ac:dyDescent="0.25">
      <c r="A46" s="51"/>
      <c r="C46" s="50"/>
    </row>
    <row r="47" spans="1:7" s="14" customFormat="1" x14ac:dyDescent="0.25">
      <c r="A47" s="51"/>
      <c r="C47" s="50"/>
    </row>
    <row r="48" spans="1:7" s="14" customFormat="1" x14ac:dyDescent="0.25">
      <c r="A48" s="51"/>
      <c r="C48" s="50"/>
    </row>
    <row r="49" spans="1:3" s="14" customFormat="1" x14ac:dyDescent="0.25">
      <c r="A49" s="51"/>
      <c r="C49" s="50"/>
    </row>
    <row r="50" spans="1:3" s="14" customFormat="1" x14ac:dyDescent="0.25">
      <c r="A50" s="51"/>
      <c r="C50" s="50"/>
    </row>
    <row r="51" spans="1:3" s="14" customFormat="1" x14ac:dyDescent="0.25">
      <c r="A51" s="51"/>
      <c r="C51" s="50"/>
    </row>
    <row r="52" spans="1:3" s="14" customFormat="1" x14ac:dyDescent="0.25">
      <c r="A52" s="51"/>
      <c r="C52" s="50"/>
    </row>
    <row r="53" spans="1:3" s="14" customFormat="1" x14ac:dyDescent="0.25">
      <c r="A53" s="51"/>
      <c r="C53" s="50"/>
    </row>
    <row r="54" spans="1:3" s="14" customFormat="1" x14ac:dyDescent="0.25">
      <c r="A54" s="51"/>
      <c r="C54" s="50"/>
    </row>
    <row r="55" spans="1:3" s="14" customFormat="1" x14ac:dyDescent="0.25">
      <c r="A55" s="51"/>
      <c r="C55" s="50"/>
    </row>
    <row r="56" spans="1:3" s="14" customFormat="1" x14ac:dyDescent="0.25">
      <c r="A56" s="51"/>
      <c r="C56" s="50"/>
    </row>
    <row r="57" spans="1:3" s="14" customFormat="1" x14ac:dyDescent="0.25">
      <c r="A57" s="51"/>
      <c r="C57" s="50"/>
    </row>
    <row r="58" spans="1:3" s="14" customFormat="1" x14ac:dyDescent="0.25">
      <c r="A58" s="51"/>
      <c r="C58" s="50"/>
    </row>
    <row r="59" spans="1:3" s="14" customFormat="1" x14ac:dyDescent="0.25">
      <c r="A59" s="51"/>
      <c r="C59" s="50"/>
    </row>
    <row r="60" spans="1:3" s="14" customFormat="1" x14ac:dyDescent="0.25">
      <c r="A60" s="51"/>
      <c r="C60" s="50"/>
    </row>
    <row r="61" spans="1:3" s="14" customFormat="1" x14ac:dyDescent="0.25">
      <c r="A61" s="51"/>
      <c r="C61" s="50"/>
    </row>
    <row r="62" spans="1:3" s="14" customFormat="1" x14ac:dyDescent="0.25">
      <c r="A62" s="51"/>
      <c r="C62" s="50"/>
    </row>
    <row r="63" spans="1:3" s="14" customFormat="1" x14ac:dyDescent="0.25">
      <c r="A63" s="51"/>
      <c r="C63" s="50"/>
    </row>
    <row r="64" spans="1:3" s="14" customFormat="1" x14ac:dyDescent="0.25">
      <c r="A64" s="51"/>
      <c r="C64" s="50"/>
    </row>
    <row r="65" spans="1:3" s="14" customFormat="1" x14ac:dyDescent="0.25">
      <c r="A65" s="51"/>
      <c r="C65" s="50"/>
    </row>
    <row r="66" spans="1:3" s="14" customFormat="1" x14ac:dyDescent="0.25">
      <c r="A66" s="51"/>
      <c r="C66" s="50"/>
    </row>
    <row r="67" spans="1:3" s="14" customFormat="1" x14ac:dyDescent="0.25">
      <c r="A67" s="51"/>
      <c r="C67" s="50"/>
    </row>
    <row r="68" spans="1:3" s="14" customFormat="1" x14ac:dyDescent="0.25">
      <c r="A68" s="51"/>
      <c r="C68" s="50"/>
    </row>
    <row r="69" spans="1:3" x14ac:dyDescent="0.25">
      <c r="A69" s="51"/>
      <c r="B69" s="14"/>
      <c r="C69" s="50"/>
    </row>
    <row r="70" spans="1:3" x14ac:dyDescent="0.25">
      <c r="A70" s="51"/>
      <c r="B70" s="14"/>
      <c r="C70" s="50"/>
    </row>
    <row r="71" spans="1:3" x14ac:dyDescent="0.25">
      <c r="A71" s="51"/>
      <c r="B71" s="14"/>
      <c r="C71" s="50"/>
    </row>
    <row r="72" spans="1:3" x14ac:dyDescent="0.25">
      <c r="A72" s="51"/>
      <c r="B72" s="14"/>
      <c r="C72" s="50"/>
    </row>
    <row r="73" spans="1:3" x14ac:dyDescent="0.25">
      <c r="A73" s="51"/>
      <c r="B73" s="14"/>
      <c r="C73" s="50"/>
    </row>
    <row r="74" spans="1:3" x14ac:dyDescent="0.25">
      <c r="A74" s="51"/>
      <c r="B74" s="14"/>
      <c r="C74" s="50"/>
    </row>
    <row r="75" spans="1:3" x14ac:dyDescent="0.25">
      <c r="A75" s="51"/>
      <c r="B75" s="14"/>
      <c r="C75" s="50"/>
    </row>
    <row r="76" spans="1:3" x14ac:dyDescent="0.25">
      <c r="A76" s="51"/>
      <c r="B76" s="14"/>
      <c r="C76" s="50"/>
    </row>
    <row r="77" spans="1:3" x14ac:dyDescent="0.25">
      <c r="A77" s="51"/>
      <c r="B77" s="14"/>
      <c r="C77" s="50"/>
    </row>
    <row r="78" spans="1:3" x14ac:dyDescent="0.25">
      <c r="A78" s="51"/>
      <c r="B78" s="14"/>
      <c r="C78" s="50"/>
    </row>
    <row r="79" spans="1:3" x14ac:dyDescent="0.25">
      <c r="A79" s="51"/>
      <c r="B79" s="14"/>
      <c r="C79" s="50"/>
    </row>
    <row r="80" spans="1:3" x14ac:dyDescent="0.25">
      <c r="A80" s="51"/>
      <c r="B80" s="14"/>
      <c r="C80" s="50"/>
    </row>
    <row r="81" spans="1:3" x14ac:dyDescent="0.25">
      <c r="A81" s="51"/>
      <c r="B81" s="14"/>
      <c r="C81" s="50"/>
    </row>
    <row r="82" spans="1:3" x14ac:dyDescent="0.25">
      <c r="A82" s="51"/>
      <c r="B82" s="14"/>
      <c r="C82" s="50"/>
    </row>
  </sheetData>
  <mergeCells count="8">
    <mergeCell ref="A42:C42"/>
    <mergeCell ref="A43:C43"/>
    <mergeCell ref="A1:G1"/>
    <mergeCell ref="A2:G2"/>
    <mergeCell ref="A3:G3"/>
    <mergeCell ref="A4:B4"/>
    <mergeCell ref="A8:B8"/>
    <mergeCell ref="A41:C41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workbookViewId="0">
      <selection activeCell="A4" sqref="A4:B4"/>
    </sheetView>
  </sheetViews>
  <sheetFormatPr baseColWidth="10" defaultRowHeight="13.5" x14ac:dyDescent="0.25"/>
  <cols>
    <col min="1" max="1" width="5.140625" style="54" customWidth="1"/>
    <col min="2" max="2" width="62.140625" style="53" bestFit="1" customWidth="1"/>
    <col min="3" max="3" width="18.28515625" style="55" bestFit="1" customWidth="1"/>
    <col min="4" max="4" width="14.42578125" style="53" hidden="1" customWidth="1"/>
    <col min="5" max="7" width="15.5703125" style="53" hidden="1" customWidth="1"/>
    <col min="8" max="256" width="11.42578125" style="53"/>
    <col min="257" max="257" width="5.140625" style="53" customWidth="1"/>
    <col min="258" max="258" width="62.140625" style="53" bestFit="1" customWidth="1"/>
    <col min="259" max="259" width="18.28515625" style="53" bestFit="1" customWidth="1"/>
    <col min="260" max="263" width="0" style="53" hidden="1" customWidth="1"/>
    <col min="264" max="512" width="11.42578125" style="53"/>
    <col min="513" max="513" width="5.140625" style="53" customWidth="1"/>
    <col min="514" max="514" width="62.140625" style="53" bestFit="1" customWidth="1"/>
    <col min="515" max="515" width="18.28515625" style="53" bestFit="1" customWidth="1"/>
    <col min="516" max="519" width="0" style="53" hidden="1" customWidth="1"/>
    <col min="520" max="768" width="11.42578125" style="53"/>
    <col min="769" max="769" width="5.140625" style="53" customWidth="1"/>
    <col min="770" max="770" width="62.140625" style="53" bestFit="1" customWidth="1"/>
    <col min="771" max="771" width="18.28515625" style="53" bestFit="1" customWidth="1"/>
    <col min="772" max="775" width="0" style="53" hidden="1" customWidth="1"/>
    <col min="776" max="1024" width="11.42578125" style="53"/>
    <col min="1025" max="1025" width="5.140625" style="53" customWidth="1"/>
    <col min="1026" max="1026" width="62.140625" style="53" bestFit="1" customWidth="1"/>
    <col min="1027" max="1027" width="18.28515625" style="53" bestFit="1" customWidth="1"/>
    <col min="1028" max="1031" width="0" style="53" hidden="1" customWidth="1"/>
    <col min="1032" max="1280" width="11.42578125" style="53"/>
    <col min="1281" max="1281" width="5.140625" style="53" customWidth="1"/>
    <col min="1282" max="1282" width="62.140625" style="53" bestFit="1" customWidth="1"/>
    <col min="1283" max="1283" width="18.28515625" style="53" bestFit="1" customWidth="1"/>
    <col min="1284" max="1287" width="0" style="53" hidden="1" customWidth="1"/>
    <col min="1288" max="1536" width="11.42578125" style="53"/>
    <col min="1537" max="1537" width="5.140625" style="53" customWidth="1"/>
    <col min="1538" max="1538" width="62.140625" style="53" bestFit="1" customWidth="1"/>
    <col min="1539" max="1539" width="18.28515625" style="53" bestFit="1" customWidth="1"/>
    <col min="1540" max="1543" width="0" style="53" hidden="1" customWidth="1"/>
    <col min="1544" max="1792" width="11.42578125" style="53"/>
    <col min="1793" max="1793" width="5.140625" style="53" customWidth="1"/>
    <col min="1794" max="1794" width="62.140625" style="53" bestFit="1" customWidth="1"/>
    <col min="1795" max="1795" width="18.28515625" style="53" bestFit="1" customWidth="1"/>
    <col min="1796" max="1799" width="0" style="53" hidden="1" customWidth="1"/>
    <col min="1800" max="2048" width="11.42578125" style="53"/>
    <col min="2049" max="2049" width="5.140625" style="53" customWidth="1"/>
    <col min="2050" max="2050" width="62.140625" style="53" bestFit="1" customWidth="1"/>
    <col min="2051" max="2051" width="18.28515625" style="53" bestFit="1" customWidth="1"/>
    <col min="2052" max="2055" width="0" style="53" hidden="1" customWidth="1"/>
    <col min="2056" max="2304" width="11.42578125" style="53"/>
    <col min="2305" max="2305" width="5.140625" style="53" customWidth="1"/>
    <col min="2306" max="2306" width="62.140625" style="53" bestFit="1" customWidth="1"/>
    <col min="2307" max="2307" width="18.28515625" style="53" bestFit="1" customWidth="1"/>
    <col min="2308" max="2311" width="0" style="53" hidden="1" customWidth="1"/>
    <col min="2312" max="2560" width="11.42578125" style="53"/>
    <col min="2561" max="2561" width="5.140625" style="53" customWidth="1"/>
    <col min="2562" max="2562" width="62.140625" style="53" bestFit="1" customWidth="1"/>
    <col min="2563" max="2563" width="18.28515625" style="53" bestFit="1" customWidth="1"/>
    <col min="2564" max="2567" width="0" style="53" hidden="1" customWidth="1"/>
    <col min="2568" max="2816" width="11.42578125" style="53"/>
    <col min="2817" max="2817" width="5.140625" style="53" customWidth="1"/>
    <col min="2818" max="2818" width="62.140625" style="53" bestFit="1" customWidth="1"/>
    <col min="2819" max="2819" width="18.28515625" style="53" bestFit="1" customWidth="1"/>
    <col min="2820" max="2823" width="0" style="53" hidden="1" customWidth="1"/>
    <col min="2824" max="3072" width="11.42578125" style="53"/>
    <col min="3073" max="3073" width="5.140625" style="53" customWidth="1"/>
    <col min="3074" max="3074" width="62.140625" style="53" bestFit="1" customWidth="1"/>
    <col min="3075" max="3075" width="18.28515625" style="53" bestFit="1" customWidth="1"/>
    <col min="3076" max="3079" width="0" style="53" hidden="1" customWidth="1"/>
    <col min="3080" max="3328" width="11.42578125" style="53"/>
    <col min="3329" max="3329" width="5.140625" style="53" customWidth="1"/>
    <col min="3330" max="3330" width="62.140625" style="53" bestFit="1" customWidth="1"/>
    <col min="3331" max="3331" width="18.28515625" style="53" bestFit="1" customWidth="1"/>
    <col min="3332" max="3335" width="0" style="53" hidden="1" customWidth="1"/>
    <col min="3336" max="3584" width="11.42578125" style="53"/>
    <col min="3585" max="3585" width="5.140625" style="53" customWidth="1"/>
    <col min="3586" max="3586" width="62.140625" style="53" bestFit="1" customWidth="1"/>
    <col min="3587" max="3587" width="18.28515625" style="53" bestFit="1" customWidth="1"/>
    <col min="3588" max="3591" width="0" style="53" hidden="1" customWidth="1"/>
    <col min="3592" max="3840" width="11.42578125" style="53"/>
    <col min="3841" max="3841" width="5.140625" style="53" customWidth="1"/>
    <col min="3842" max="3842" width="62.140625" style="53" bestFit="1" customWidth="1"/>
    <col min="3843" max="3843" width="18.28515625" style="53" bestFit="1" customWidth="1"/>
    <col min="3844" max="3847" width="0" style="53" hidden="1" customWidth="1"/>
    <col min="3848" max="4096" width="11.42578125" style="53"/>
    <col min="4097" max="4097" width="5.140625" style="53" customWidth="1"/>
    <col min="4098" max="4098" width="62.140625" style="53" bestFit="1" customWidth="1"/>
    <col min="4099" max="4099" width="18.28515625" style="53" bestFit="1" customWidth="1"/>
    <col min="4100" max="4103" width="0" style="53" hidden="1" customWidth="1"/>
    <col min="4104" max="4352" width="11.42578125" style="53"/>
    <col min="4353" max="4353" width="5.140625" style="53" customWidth="1"/>
    <col min="4354" max="4354" width="62.140625" style="53" bestFit="1" customWidth="1"/>
    <col min="4355" max="4355" width="18.28515625" style="53" bestFit="1" customWidth="1"/>
    <col min="4356" max="4359" width="0" style="53" hidden="1" customWidth="1"/>
    <col min="4360" max="4608" width="11.42578125" style="53"/>
    <col min="4609" max="4609" width="5.140625" style="53" customWidth="1"/>
    <col min="4610" max="4610" width="62.140625" style="53" bestFit="1" customWidth="1"/>
    <col min="4611" max="4611" width="18.28515625" style="53" bestFit="1" customWidth="1"/>
    <col min="4612" max="4615" width="0" style="53" hidden="1" customWidth="1"/>
    <col min="4616" max="4864" width="11.42578125" style="53"/>
    <col min="4865" max="4865" width="5.140625" style="53" customWidth="1"/>
    <col min="4866" max="4866" width="62.140625" style="53" bestFit="1" customWidth="1"/>
    <col min="4867" max="4867" width="18.28515625" style="53" bestFit="1" customWidth="1"/>
    <col min="4868" max="4871" width="0" style="53" hidden="1" customWidth="1"/>
    <col min="4872" max="5120" width="11.42578125" style="53"/>
    <col min="5121" max="5121" width="5.140625" style="53" customWidth="1"/>
    <col min="5122" max="5122" width="62.140625" style="53" bestFit="1" customWidth="1"/>
    <col min="5123" max="5123" width="18.28515625" style="53" bestFit="1" customWidth="1"/>
    <col min="5124" max="5127" width="0" style="53" hidden="1" customWidth="1"/>
    <col min="5128" max="5376" width="11.42578125" style="53"/>
    <col min="5377" max="5377" width="5.140625" style="53" customWidth="1"/>
    <col min="5378" max="5378" width="62.140625" style="53" bestFit="1" customWidth="1"/>
    <col min="5379" max="5379" width="18.28515625" style="53" bestFit="1" customWidth="1"/>
    <col min="5380" max="5383" width="0" style="53" hidden="1" customWidth="1"/>
    <col min="5384" max="5632" width="11.42578125" style="53"/>
    <col min="5633" max="5633" width="5.140625" style="53" customWidth="1"/>
    <col min="5634" max="5634" width="62.140625" style="53" bestFit="1" customWidth="1"/>
    <col min="5635" max="5635" width="18.28515625" style="53" bestFit="1" customWidth="1"/>
    <col min="5636" max="5639" width="0" style="53" hidden="1" customWidth="1"/>
    <col min="5640" max="5888" width="11.42578125" style="53"/>
    <col min="5889" max="5889" width="5.140625" style="53" customWidth="1"/>
    <col min="5890" max="5890" width="62.140625" style="53" bestFit="1" customWidth="1"/>
    <col min="5891" max="5891" width="18.28515625" style="53" bestFit="1" customWidth="1"/>
    <col min="5892" max="5895" width="0" style="53" hidden="1" customWidth="1"/>
    <col min="5896" max="6144" width="11.42578125" style="53"/>
    <col min="6145" max="6145" width="5.140625" style="53" customWidth="1"/>
    <col min="6146" max="6146" width="62.140625" style="53" bestFit="1" customWidth="1"/>
    <col min="6147" max="6147" width="18.28515625" style="53" bestFit="1" customWidth="1"/>
    <col min="6148" max="6151" width="0" style="53" hidden="1" customWidth="1"/>
    <col min="6152" max="6400" width="11.42578125" style="53"/>
    <col min="6401" max="6401" width="5.140625" style="53" customWidth="1"/>
    <col min="6402" max="6402" width="62.140625" style="53" bestFit="1" customWidth="1"/>
    <col min="6403" max="6403" width="18.28515625" style="53" bestFit="1" customWidth="1"/>
    <col min="6404" max="6407" width="0" style="53" hidden="1" customWidth="1"/>
    <col min="6408" max="6656" width="11.42578125" style="53"/>
    <col min="6657" max="6657" width="5.140625" style="53" customWidth="1"/>
    <col min="6658" max="6658" width="62.140625" style="53" bestFit="1" customWidth="1"/>
    <col min="6659" max="6659" width="18.28515625" style="53" bestFit="1" customWidth="1"/>
    <col min="6660" max="6663" width="0" style="53" hidden="1" customWidth="1"/>
    <col min="6664" max="6912" width="11.42578125" style="53"/>
    <col min="6913" max="6913" width="5.140625" style="53" customWidth="1"/>
    <col min="6914" max="6914" width="62.140625" style="53" bestFit="1" customWidth="1"/>
    <col min="6915" max="6915" width="18.28515625" style="53" bestFit="1" customWidth="1"/>
    <col min="6916" max="6919" width="0" style="53" hidden="1" customWidth="1"/>
    <col min="6920" max="7168" width="11.42578125" style="53"/>
    <col min="7169" max="7169" width="5.140625" style="53" customWidth="1"/>
    <col min="7170" max="7170" width="62.140625" style="53" bestFit="1" customWidth="1"/>
    <col min="7171" max="7171" width="18.28515625" style="53" bestFit="1" customWidth="1"/>
    <col min="7172" max="7175" width="0" style="53" hidden="1" customWidth="1"/>
    <col min="7176" max="7424" width="11.42578125" style="53"/>
    <col min="7425" max="7425" width="5.140625" style="53" customWidth="1"/>
    <col min="7426" max="7426" width="62.140625" style="53" bestFit="1" customWidth="1"/>
    <col min="7427" max="7427" width="18.28515625" style="53" bestFit="1" customWidth="1"/>
    <col min="7428" max="7431" width="0" style="53" hidden="1" customWidth="1"/>
    <col min="7432" max="7680" width="11.42578125" style="53"/>
    <col min="7681" max="7681" width="5.140625" style="53" customWidth="1"/>
    <col min="7682" max="7682" width="62.140625" style="53" bestFit="1" customWidth="1"/>
    <col min="7683" max="7683" width="18.28515625" style="53" bestFit="1" customWidth="1"/>
    <col min="7684" max="7687" width="0" style="53" hidden="1" customWidth="1"/>
    <col min="7688" max="7936" width="11.42578125" style="53"/>
    <col min="7937" max="7937" width="5.140625" style="53" customWidth="1"/>
    <col min="7938" max="7938" width="62.140625" style="53" bestFit="1" customWidth="1"/>
    <col min="7939" max="7939" width="18.28515625" style="53" bestFit="1" customWidth="1"/>
    <col min="7940" max="7943" width="0" style="53" hidden="1" customWidth="1"/>
    <col min="7944" max="8192" width="11.42578125" style="53"/>
    <col min="8193" max="8193" width="5.140625" style="53" customWidth="1"/>
    <col min="8194" max="8194" width="62.140625" style="53" bestFit="1" customWidth="1"/>
    <col min="8195" max="8195" width="18.28515625" style="53" bestFit="1" customWidth="1"/>
    <col min="8196" max="8199" width="0" style="53" hidden="1" customWidth="1"/>
    <col min="8200" max="8448" width="11.42578125" style="53"/>
    <col min="8449" max="8449" width="5.140625" style="53" customWidth="1"/>
    <col min="8450" max="8450" width="62.140625" style="53" bestFit="1" customWidth="1"/>
    <col min="8451" max="8451" width="18.28515625" style="53" bestFit="1" customWidth="1"/>
    <col min="8452" max="8455" width="0" style="53" hidden="1" customWidth="1"/>
    <col min="8456" max="8704" width="11.42578125" style="53"/>
    <col min="8705" max="8705" width="5.140625" style="53" customWidth="1"/>
    <col min="8706" max="8706" width="62.140625" style="53" bestFit="1" customWidth="1"/>
    <col min="8707" max="8707" width="18.28515625" style="53" bestFit="1" customWidth="1"/>
    <col min="8708" max="8711" width="0" style="53" hidden="1" customWidth="1"/>
    <col min="8712" max="8960" width="11.42578125" style="53"/>
    <col min="8961" max="8961" width="5.140625" style="53" customWidth="1"/>
    <col min="8962" max="8962" width="62.140625" style="53" bestFit="1" customWidth="1"/>
    <col min="8963" max="8963" width="18.28515625" style="53" bestFit="1" customWidth="1"/>
    <col min="8964" max="8967" width="0" style="53" hidden="1" customWidth="1"/>
    <col min="8968" max="9216" width="11.42578125" style="53"/>
    <col min="9217" max="9217" width="5.140625" style="53" customWidth="1"/>
    <col min="9218" max="9218" width="62.140625" style="53" bestFit="1" customWidth="1"/>
    <col min="9219" max="9219" width="18.28515625" style="53" bestFit="1" customWidth="1"/>
    <col min="9220" max="9223" width="0" style="53" hidden="1" customWidth="1"/>
    <col min="9224" max="9472" width="11.42578125" style="53"/>
    <col min="9473" max="9473" width="5.140625" style="53" customWidth="1"/>
    <col min="9474" max="9474" width="62.140625" style="53" bestFit="1" customWidth="1"/>
    <col min="9475" max="9475" width="18.28515625" style="53" bestFit="1" customWidth="1"/>
    <col min="9476" max="9479" width="0" style="53" hidden="1" customWidth="1"/>
    <col min="9480" max="9728" width="11.42578125" style="53"/>
    <col min="9729" max="9729" width="5.140625" style="53" customWidth="1"/>
    <col min="9730" max="9730" width="62.140625" style="53" bestFit="1" customWidth="1"/>
    <col min="9731" max="9731" width="18.28515625" style="53" bestFit="1" customWidth="1"/>
    <col min="9732" max="9735" width="0" style="53" hidden="1" customWidth="1"/>
    <col min="9736" max="9984" width="11.42578125" style="53"/>
    <col min="9985" max="9985" width="5.140625" style="53" customWidth="1"/>
    <col min="9986" max="9986" width="62.140625" style="53" bestFit="1" customWidth="1"/>
    <col min="9987" max="9987" width="18.28515625" style="53" bestFit="1" customWidth="1"/>
    <col min="9988" max="9991" width="0" style="53" hidden="1" customWidth="1"/>
    <col min="9992" max="10240" width="11.42578125" style="53"/>
    <col min="10241" max="10241" width="5.140625" style="53" customWidth="1"/>
    <col min="10242" max="10242" width="62.140625" style="53" bestFit="1" customWidth="1"/>
    <col min="10243" max="10243" width="18.28515625" style="53" bestFit="1" customWidth="1"/>
    <col min="10244" max="10247" width="0" style="53" hidden="1" customWidth="1"/>
    <col min="10248" max="10496" width="11.42578125" style="53"/>
    <col min="10497" max="10497" width="5.140625" style="53" customWidth="1"/>
    <col min="10498" max="10498" width="62.140625" style="53" bestFit="1" customWidth="1"/>
    <col min="10499" max="10499" width="18.28515625" style="53" bestFit="1" customWidth="1"/>
    <col min="10500" max="10503" width="0" style="53" hidden="1" customWidth="1"/>
    <col min="10504" max="10752" width="11.42578125" style="53"/>
    <col min="10753" max="10753" width="5.140625" style="53" customWidth="1"/>
    <col min="10754" max="10754" width="62.140625" style="53" bestFit="1" customWidth="1"/>
    <col min="10755" max="10755" width="18.28515625" style="53" bestFit="1" customWidth="1"/>
    <col min="10756" max="10759" width="0" style="53" hidden="1" customWidth="1"/>
    <col min="10760" max="11008" width="11.42578125" style="53"/>
    <col min="11009" max="11009" width="5.140625" style="53" customWidth="1"/>
    <col min="11010" max="11010" width="62.140625" style="53" bestFit="1" customWidth="1"/>
    <col min="11011" max="11011" width="18.28515625" style="53" bestFit="1" customWidth="1"/>
    <col min="11012" max="11015" width="0" style="53" hidden="1" customWidth="1"/>
    <col min="11016" max="11264" width="11.42578125" style="53"/>
    <col min="11265" max="11265" width="5.140625" style="53" customWidth="1"/>
    <col min="11266" max="11266" width="62.140625" style="53" bestFit="1" customWidth="1"/>
    <col min="11267" max="11267" width="18.28515625" style="53" bestFit="1" customWidth="1"/>
    <col min="11268" max="11271" width="0" style="53" hidden="1" customWidth="1"/>
    <col min="11272" max="11520" width="11.42578125" style="53"/>
    <col min="11521" max="11521" width="5.140625" style="53" customWidth="1"/>
    <col min="11522" max="11522" width="62.140625" style="53" bestFit="1" customWidth="1"/>
    <col min="11523" max="11523" width="18.28515625" style="53" bestFit="1" customWidth="1"/>
    <col min="11524" max="11527" width="0" style="53" hidden="1" customWidth="1"/>
    <col min="11528" max="11776" width="11.42578125" style="53"/>
    <col min="11777" max="11777" width="5.140625" style="53" customWidth="1"/>
    <col min="11778" max="11778" width="62.140625" style="53" bestFit="1" customWidth="1"/>
    <col min="11779" max="11779" width="18.28515625" style="53" bestFit="1" customWidth="1"/>
    <col min="11780" max="11783" width="0" style="53" hidden="1" customWidth="1"/>
    <col min="11784" max="12032" width="11.42578125" style="53"/>
    <col min="12033" max="12033" width="5.140625" style="53" customWidth="1"/>
    <col min="12034" max="12034" width="62.140625" style="53" bestFit="1" customWidth="1"/>
    <col min="12035" max="12035" width="18.28515625" style="53" bestFit="1" customWidth="1"/>
    <col min="12036" max="12039" width="0" style="53" hidden="1" customWidth="1"/>
    <col min="12040" max="12288" width="11.42578125" style="53"/>
    <col min="12289" max="12289" width="5.140625" style="53" customWidth="1"/>
    <col min="12290" max="12290" width="62.140625" style="53" bestFit="1" customWidth="1"/>
    <col min="12291" max="12291" width="18.28515625" style="53" bestFit="1" customWidth="1"/>
    <col min="12292" max="12295" width="0" style="53" hidden="1" customWidth="1"/>
    <col min="12296" max="12544" width="11.42578125" style="53"/>
    <col min="12545" max="12545" width="5.140625" style="53" customWidth="1"/>
    <col min="12546" max="12546" width="62.140625" style="53" bestFit="1" customWidth="1"/>
    <col min="12547" max="12547" width="18.28515625" style="53" bestFit="1" customWidth="1"/>
    <col min="12548" max="12551" width="0" style="53" hidden="1" customWidth="1"/>
    <col min="12552" max="12800" width="11.42578125" style="53"/>
    <col min="12801" max="12801" width="5.140625" style="53" customWidth="1"/>
    <col min="12802" max="12802" width="62.140625" style="53" bestFit="1" customWidth="1"/>
    <col min="12803" max="12803" width="18.28515625" style="53" bestFit="1" customWidth="1"/>
    <col min="12804" max="12807" width="0" style="53" hidden="1" customWidth="1"/>
    <col min="12808" max="13056" width="11.42578125" style="53"/>
    <col min="13057" max="13057" width="5.140625" style="53" customWidth="1"/>
    <col min="13058" max="13058" width="62.140625" style="53" bestFit="1" customWidth="1"/>
    <col min="13059" max="13059" width="18.28515625" style="53" bestFit="1" customWidth="1"/>
    <col min="13060" max="13063" width="0" style="53" hidden="1" customWidth="1"/>
    <col min="13064" max="13312" width="11.42578125" style="53"/>
    <col min="13313" max="13313" width="5.140625" style="53" customWidth="1"/>
    <col min="13314" max="13314" width="62.140625" style="53" bestFit="1" customWidth="1"/>
    <col min="13315" max="13315" width="18.28515625" style="53" bestFit="1" customWidth="1"/>
    <col min="13316" max="13319" width="0" style="53" hidden="1" customWidth="1"/>
    <col min="13320" max="13568" width="11.42578125" style="53"/>
    <col min="13569" max="13569" width="5.140625" style="53" customWidth="1"/>
    <col min="13570" max="13570" width="62.140625" style="53" bestFit="1" customWidth="1"/>
    <col min="13571" max="13571" width="18.28515625" style="53" bestFit="1" customWidth="1"/>
    <col min="13572" max="13575" width="0" style="53" hidden="1" customWidth="1"/>
    <col min="13576" max="13824" width="11.42578125" style="53"/>
    <col min="13825" max="13825" width="5.140625" style="53" customWidth="1"/>
    <col min="13826" max="13826" width="62.140625" style="53" bestFit="1" customWidth="1"/>
    <col min="13827" max="13827" width="18.28515625" style="53" bestFit="1" customWidth="1"/>
    <col min="13828" max="13831" width="0" style="53" hidden="1" customWidth="1"/>
    <col min="13832" max="14080" width="11.42578125" style="53"/>
    <col min="14081" max="14081" width="5.140625" style="53" customWidth="1"/>
    <col min="14082" max="14082" width="62.140625" style="53" bestFit="1" customWidth="1"/>
    <col min="14083" max="14083" width="18.28515625" style="53" bestFit="1" customWidth="1"/>
    <col min="14084" max="14087" width="0" style="53" hidden="1" customWidth="1"/>
    <col min="14088" max="14336" width="11.42578125" style="53"/>
    <col min="14337" max="14337" width="5.140625" style="53" customWidth="1"/>
    <col min="14338" max="14338" width="62.140625" style="53" bestFit="1" customWidth="1"/>
    <col min="14339" max="14339" width="18.28515625" style="53" bestFit="1" customWidth="1"/>
    <col min="14340" max="14343" width="0" style="53" hidden="1" customWidth="1"/>
    <col min="14344" max="14592" width="11.42578125" style="53"/>
    <col min="14593" max="14593" width="5.140625" style="53" customWidth="1"/>
    <col min="14594" max="14594" width="62.140625" style="53" bestFit="1" customWidth="1"/>
    <col min="14595" max="14595" width="18.28515625" style="53" bestFit="1" customWidth="1"/>
    <col min="14596" max="14599" width="0" style="53" hidden="1" customWidth="1"/>
    <col min="14600" max="14848" width="11.42578125" style="53"/>
    <col min="14849" max="14849" width="5.140625" style="53" customWidth="1"/>
    <col min="14850" max="14850" width="62.140625" style="53" bestFit="1" customWidth="1"/>
    <col min="14851" max="14851" width="18.28515625" style="53" bestFit="1" customWidth="1"/>
    <col min="14852" max="14855" width="0" style="53" hidden="1" customWidth="1"/>
    <col min="14856" max="15104" width="11.42578125" style="53"/>
    <col min="15105" max="15105" width="5.140625" style="53" customWidth="1"/>
    <col min="15106" max="15106" width="62.140625" style="53" bestFit="1" customWidth="1"/>
    <col min="15107" max="15107" width="18.28515625" style="53" bestFit="1" customWidth="1"/>
    <col min="15108" max="15111" width="0" style="53" hidden="1" customWidth="1"/>
    <col min="15112" max="15360" width="11.42578125" style="53"/>
    <col min="15361" max="15361" width="5.140625" style="53" customWidth="1"/>
    <col min="15362" max="15362" width="62.140625" style="53" bestFit="1" customWidth="1"/>
    <col min="15363" max="15363" width="18.28515625" style="53" bestFit="1" customWidth="1"/>
    <col min="15364" max="15367" width="0" style="53" hidden="1" customWidth="1"/>
    <col min="15368" max="15616" width="11.42578125" style="53"/>
    <col min="15617" max="15617" width="5.140625" style="53" customWidth="1"/>
    <col min="15618" max="15618" width="62.140625" style="53" bestFit="1" customWidth="1"/>
    <col min="15619" max="15619" width="18.28515625" style="53" bestFit="1" customWidth="1"/>
    <col min="15620" max="15623" width="0" style="53" hidden="1" customWidth="1"/>
    <col min="15624" max="15872" width="11.42578125" style="53"/>
    <col min="15873" max="15873" width="5.140625" style="53" customWidth="1"/>
    <col min="15874" max="15874" width="62.140625" style="53" bestFit="1" customWidth="1"/>
    <col min="15875" max="15875" width="18.28515625" style="53" bestFit="1" customWidth="1"/>
    <col min="15876" max="15879" width="0" style="53" hidden="1" customWidth="1"/>
    <col min="15880" max="16128" width="11.42578125" style="53"/>
    <col min="16129" max="16129" width="5.140625" style="53" customWidth="1"/>
    <col min="16130" max="16130" width="62.140625" style="53" bestFit="1" customWidth="1"/>
    <col min="16131" max="16131" width="18.28515625" style="53" bestFit="1" customWidth="1"/>
    <col min="16132" max="16135" width="0" style="53" hidden="1" customWidth="1"/>
    <col min="16136" max="16384" width="11.42578125" style="53"/>
  </cols>
  <sheetData>
    <row r="1" spans="1:7" s="14" customFormat="1" ht="15" x14ac:dyDescent="0.3">
      <c r="A1" s="427" t="s">
        <v>0</v>
      </c>
      <c r="B1" s="427"/>
      <c r="C1" s="427"/>
      <c r="D1" s="427"/>
      <c r="E1" s="427"/>
      <c r="F1" s="427"/>
      <c r="G1" s="427"/>
    </row>
    <row r="2" spans="1:7" s="14" customFormat="1" ht="15" x14ac:dyDescent="0.3">
      <c r="A2" s="427" t="s">
        <v>13</v>
      </c>
      <c r="B2" s="427"/>
      <c r="C2" s="427"/>
      <c r="D2" s="427"/>
      <c r="E2" s="427"/>
      <c r="F2" s="427"/>
      <c r="G2" s="427"/>
    </row>
    <row r="3" spans="1:7" s="14" customFormat="1" ht="15" x14ac:dyDescent="0.3">
      <c r="A3" s="428" t="s">
        <v>221</v>
      </c>
      <c r="B3" s="428"/>
      <c r="C3" s="428"/>
      <c r="D3" s="428"/>
      <c r="E3" s="428"/>
      <c r="F3" s="428"/>
      <c r="G3" s="428"/>
    </row>
    <row r="4" spans="1:7" s="14" customFormat="1" ht="33.75" customHeight="1" x14ac:dyDescent="0.2">
      <c r="A4" s="429"/>
      <c r="B4" s="429"/>
      <c r="C4" s="305" t="s">
        <v>168</v>
      </c>
      <c r="D4" s="15" t="s">
        <v>14</v>
      </c>
      <c r="E4" s="15" t="s">
        <v>15</v>
      </c>
      <c r="F4" s="15" t="s">
        <v>16</v>
      </c>
      <c r="G4" s="15" t="s">
        <v>17</v>
      </c>
    </row>
    <row r="5" spans="1:7" s="14" customFormat="1" ht="15.75" x14ac:dyDescent="0.25">
      <c r="A5" s="16"/>
      <c r="B5" s="16" t="s">
        <v>18</v>
      </c>
      <c r="C5" s="17">
        <v>80000000</v>
      </c>
      <c r="D5" s="17"/>
      <c r="E5" s="17">
        <f>+C5+D5</f>
        <v>80000000</v>
      </c>
      <c r="F5" s="17">
        <v>0</v>
      </c>
      <c r="G5" s="17">
        <f>+E5-F5</f>
        <v>80000000</v>
      </c>
    </row>
    <row r="6" spans="1:7" s="14" customFormat="1" ht="17.25" thickBot="1" x14ac:dyDescent="0.35">
      <c r="A6" s="18"/>
      <c r="B6" s="19" t="s">
        <v>19</v>
      </c>
      <c r="C6" s="20">
        <f>SUM(C5)</f>
        <v>80000000</v>
      </c>
      <c r="D6" s="20">
        <f>SUM(D5)</f>
        <v>0</v>
      </c>
      <c r="E6" s="20">
        <f>SUM(E5)</f>
        <v>80000000</v>
      </c>
      <c r="F6" s="20">
        <f>SUM(F5)</f>
        <v>0</v>
      </c>
      <c r="G6" s="20">
        <f>SUM(G5)</f>
        <v>80000000</v>
      </c>
    </row>
    <row r="7" spans="1:7" s="14" customFormat="1" ht="16.5" x14ac:dyDescent="0.3">
      <c r="A7" s="21"/>
      <c r="B7" s="22"/>
      <c r="C7" s="23"/>
      <c r="D7" s="24"/>
      <c r="E7" s="24"/>
      <c r="F7" s="24"/>
      <c r="G7" s="24"/>
    </row>
    <row r="8" spans="1:7" s="14" customFormat="1" ht="33.75" customHeight="1" x14ac:dyDescent="0.3">
      <c r="A8" s="430"/>
      <c r="B8" s="430"/>
      <c r="C8" s="305" t="str">
        <f>+C4</f>
        <v>PRESUPUESTO 2024</v>
      </c>
      <c r="D8" s="15" t="s">
        <v>20</v>
      </c>
      <c r="E8" s="15" t="str">
        <f>+E4</f>
        <v>PRESUPUESTO AJUSTADO 2,020</v>
      </c>
      <c r="F8" s="15" t="str">
        <f>+F4</f>
        <v>EJECUTADO</v>
      </c>
      <c r="G8" s="15" t="s">
        <v>17</v>
      </c>
    </row>
    <row r="9" spans="1:7" s="14" customFormat="1" ht="15.75" x14ac:dyDescent="0.25">
      <c r="A9" s="25" t="s">
        <v>21</v>
      </c>
      <c r="B9" s="26" t="s">
        <v>22</v>
      </c>
      <c r="C9" s="27">
        <v>49427594.560000002</v>
      </c>
      <c r="D9" s="28"/>
      <c r="E9" s="27">
        <f>+C9+D9</f>
        <v>49427594.560000002</v>
      </c>
      <c r="F9" s="27"/>
      <c r="G9" s="27">
        <f>+E9-F9</f>
        <v>49427594.560000002</v>
      </c>
    </row>
    <row r="10" spans="1:7" s="14" customFormat="1" ht="16.5" x14ac:dyDescent="0.3">
      <c r="A10" s="29"/>
      <c r="B10" s="30" t="s">
        <v>23</v>
      </c>
      <c r="C10" s="31">
        <f>SUM(C9)</f>
        <v>49427594.560000002</v>
      </c>
      <c r="D10" s="32">
        <f>SUM(D9)</f>
        <v>0</v>
      </c>
      <c r="E10" s="33">
        <f>SUM(E9)</f>
        <v>49427594.560000002</v>
      </c>
      <c r="F10" s="31">
        <f>SUM(F9)</f>
        <v>0</v>
      </c>
      <c r="G10" s="31">
        <f>SUM(G9)</f>
        <v>49427594.560000002</v>
      </c>
    </row>
    <row r="11" spans="1:7" s="14" customFormat="1" ht="16.5" x14ac:dyDescent="0.3">
      <c r="A11" s="34"/>
      <c r="B11" s="30"/>
      <c r="C11" s="31"/>
      <c r="D11" s="35"/>
      <c r="E11" s="35"/>
      <c r="F11" s="35"/>
      <c r="G11" s="35"/>
    </row>
    <row r="12" spans="1:7" s="14" customFormat="1" ht="33.75" customHeight="1" x14ac:dyDescent="0.25">
      <c r="A12" s="36"/>
      <c r="B12" s="36" t="s">
        <v>24</v>
      </c>
      <c r="C12" s="37" t="str">
        <f>+C8</f>
        <v>PRESUPUESTO 2024</v>
      </c>
      <c r="D12" s="38" t="s">
        <v>20</v>
      </c>
      <c r="E12" s="38" t="str">
        <f>+E8</f>
        <v>PRESUPUESTO AJUSTADO 2,020</v>
      </c>
      <c r="F12" s="38" t="str">
        <f>+F8</f>
        <v>EJECUTADO</v>
      </c>
      <c r="G12" s="38" t="s">
        <v>17</v>
      </c>
    </row>
    <row r="13" spans="1:7" s="14" customFormat="1" ht="15.75" x14ac:dyDescent="0.25">
      <c r="A13" s="29">
        <v>111</v>
      </c>
      <c r="B13" s="39" t="s">
        <v>25</v>
      </c>
      <c r="C13" s="40">
        <v>1078000</v>
      </c>
      <c r="D13" s="28"/>
      <c r="E13" s="40">
        <f>+C13+D13</f>
        <v>1078000</v>
      </c>
      <c r="F13" s="40"/>
      <c r="G13" s="40">
        <f>+E13-F13</f>
        <v>1078000</v>
      </c>
    </row>
    <row r="14" spans="1:7" s="14" customFormat="1" ht="15.75" x14ac:dyDescent="0.25">
      <c r="A14" s="29">
        <v>113</v>
      </c>
      <c r="B14" s="39" t="s">
        <v>69</v>
      </c>
      <c r="C14" s="40">
        <v>127545</v>
      </c>
      <c r="D14" s="28"/>
      <c r="E14" s="40">
        <f>+C14+D14</f>
        <v>127545</v>
      </c>
      <c r="F14" s="40"/>
      <c r="G14" s="40">
        <f t="shared" ref="G14:G34" si="0">+E14-F14</f>
        <v>127545</v>
      </c>
    </row>
    <row r="15" spans="1:7" s="14" customFormat="1" ht="15.75" x14ac:dyDescent="0.25">
      <c r="A15" s="29">
        <v>122</v>
      </c>
      <c r="B15" s="39" t="s">
        <v>27</v>
      </c>
      <c r="C15" s="40">
        <v>85102.55</v>
      </c>
      <c r="D15" s="28"/>
      <c r="E15" s="40">
        <f t="shared" ref="E15:E34" si="1">+C15+D15</f>
        <v>85102.55</v>
      </c>
      <c r="F15" s="40"/>
      <c r="G15" s="40">
        <f t="shared" si="0"/>
        <v>85102.55</v>
      </c>
    </row>
    <row r="16" spans="1:7" s="14" customFormat="1" ht="15.75" x14ac:dyDescent="0.25">
      <c r="A16" s="29">
        <v>163</v>
      </c>
      <c r="B16" s="39" t="s">
        <v>28</v>
      </c>
      <c r="C16" s="40">
        <v>1447029</v>
      </c>
      <c r="D16" s="28"/>
      <c r="E16" s="40">
        <f t="shared" si="1"/>
        <v>1447029</v>
      </c>
      <c r="F16" s="40"/>
      <c r="G16" s="40">
        <f t="shared" si="0"/>
        <v>1447029</v>
      </c>
    </row>
    <row r="17" spans="1:7" s="14" customFormat="1" ht="15.75" x14ac:dyDescent="0.25">
      <c r="A17" s="29">
        <v>169</v>
      </c>
      <c r="B17" s="39" t="s">
        <v>29</v>
      </c>
      <c r="C17" s="40">
        <v>51530</v>
      </c>
      <c r="D17" s="28"/>
      <c r="E17" s="40">
        <f t="shared" si="1"/>
        <v>51530</v>
      </c>
      <c r="F17" s="40"/>
      <c r="G17" s="40">
        <f t="shared" si="0"/>
        <v>51530</v>
      </c>
    </row>
    <row r="18" spans="1:7" s="14" customFormat="1" ht="15.75" x14ac:dyDescent="0.25">
      <c r="A18" s="29">
        <v>171</v>
      </c>
      <c r="B18" s="39" t="s">
        <v>30</v>
      </c>
      <c r="C18" s="40">
        <v>52130</v>
      </c>
      <c r="D18" s="28"/>
      <c r="E18" s="40">
        <f t="shared" si="1"/>
        <v>52130</v>
      </c>
      <c r="F18" s="40"/>
      <c r="G18" s="40">
        <f t="shared" si="0"/>
        <v>52130</v>
      </c>
    </row>
    <row r="19" spans="1:7" s="14" customFormat="1" ht="15.75" x14ac:dyDescent="0.25">
      <c r="A19" s="29">
        <v>174</v>
      </c>
      <c r="B19" s="39" t="s">
        <v>31</v>
      </c>
      <c r="C19" s="40">
        <v>97955</v>
      </c>
      <c r="D19" s="28"/>
      <c r="E19" s="40">
        <f t="shared" si="1"/>
        <v>97955</v>
      </c>
      <c r="F19" s="40"/>
      <c r="G19" s="40">
        <f t="shared" si="0"/>
        <v>97955</v>
      </c>
    </row>
    <row r="20" spans="1:7" s="14" customFormat="1" ht="15.75" x14ac:dyDescent="0.25">
      <c r="A20" s="29">
        <v>182</v>
      </c>
      <c r="B20" s="39" t="s">
        <v>32</v>
      </c>
      <c r="C20" s="41">
        <v>468400</v>
      </c>
      <c r="D20" s="28"/>
      <c r="E20" s="40">
        <f t="shared" si="1"/>
        <v>468400</v>
      </c>
      <c r="F20" s="40"/>
      <c r="G20" s="40">
        <f t="shared" si="0"/>
        <v>468400</v>
      </c>
    </row>
    <row r="21" spans="1:7" s="14" customFormat="1" ht="15.75" x14ac:dyDescent="0.25">
      <c r="A21" s="29">
        <v>197</v>
      </c>
      <c r="B21" s="39" t="s">
        <v>33</v>
      </c>
      <c r="C21" s="41">
        <v>650000</v>
      </c>
      <c r="D21" s="28"/>
      <c r="E21" s="40">
        <f t="shared" si="1"/>
        <v>650000</v>
      </c>
      <c r="F21" s="40"/>
      <c r="G21" s="40">
        <f t="shared" si="0"/>
        <v>650000</v>
      </c>
    </row>
    <row r="22" spans="1:7" s="14" customFormat="1" ht="15.75" x14ac:dyDescent="0.25">
      <c r="A22" s="29">
        <v>199</v>
      </c>
      <c r="B22" s="39" t="s">
        <v>34</v>
      </c>
      <c r="C22" s="40">
        <v>705439.8</v>
      </c>
      <c r="D22" s="28"/>
      <c r="E22" s="40">
        <f t="shared" si="1"/>
        <v>705439.8</v>
      </c>
      <c r="F22" s="40"/>
      <c r="G22" s="40">
        <f t="shared" si="0"/>
        <v>705439.8</v>
      </c>
    </row>
    <row r="23" spans="1:7" s="14" customFormat="1" ht="15.75" x14ac:dyDescent="0.25">
      <c r="A23" s="29">
        <v>261</v>
      </c>
      <c r="B23" s="39" t="s">
        <v>37</v>
      </c>
      <c r="C23" s="41">
        <v>1129061.08</v>
      </c>
      <c r="D23" s="28"/>
      <c r="E23" s="40">
        <f t="shared" si="1"/>
        <v>1129061.08</v>
      </c>
      <c r="F23" s="40"/>
      <c r="G23" s="40">
        <f t="shared" si="0"/>
        <v>1129061.08</v>
      </c>
    </row>
    <row r="24" spans="1:7" s="14" customFormat="1" ht="15.75" x14ac:dyDescent="0.25">
      <c r="A24" s="29">
        <v>262</v>
      </c>
      <c r="B24" s="39" t="s">
        <v>38</v>
      </c>
      <c r="C24" s="40">
        <v>12000</v>
      </c>
      <c r="D24" s="28"/>
      <c r="E24" s="40">
        <f t="shared" si="1"/>
        <v>12000</v>
      </c>
      <c r="F24" s="40"/>
      <c r="G24" s="40">
        <f t="shared" si="0"/>
        <v>12000</v>
      </c>
    </row>
    <row r="25" spans="1:7" s="14" customFormat="1" ht="15.75" x14ac:dyDescent="0.25">
      <c r="A25" s="29">
        <v>266</v>
      </c>
      <c r="B25" s="39" t="s">
        <v>39</v>
      </c>
      <c r="C25" s="41">
        <v>1750135.45</v>
      </c>
      <c r="D25" s="28"/>
      <c r="E25" s="40">
        <f t="shared" si="1"/>
        <v>1750135.45</v>
      </c>
      <c r="F25" s="40"/>
      <c r="G25" s="40">
        <f t="shared" si="0"/>
        <v>1750135.45</v>
      </c>
    </row>
    <row r="26" spans="1:7" s="14" customFormat="1" ht="15.75" x14ac:dyDescent="0.25">
      <c r="A26" s="29">
        <v>267</v>
      </c>
      <c r="B26" s="39" t="s">
        <v>40</v>
      </c>
      <c r="C26" s="40">
        <v>20000</v>
      </c>
      <c r="D26" s="28"/>
      <c r="E26" s="40">
        <f t="shared" si="1"/>
        <v>20000</v>
      </c>
      <c r="F26" s="40"/>
      <c r="G26" s="40">
        <f t="shared" si="0"/>
        <v>20000</v>
      </c>
    </row>
    <row r="27" spans="1:7" s="14" customFormat="1" ht="15.75" x14ac:dyDescent="0.25">
      <c r="A27" s="29">
        <v>268</v>
      </c>
      <c r="B27" s="39" t="s">
        <v>41</v>
      </c>
      <c r="C27" s="40">
        <v>175554</v>
      </c>
      <c r="D27" s="28"/>
      <c r="E27" s="40">
        <f t="shared" si="1"/>
        <v>175554</v>
      </c>
      <c r="F27" s="40"/>
      <c r="G27" s="40">
        <f t="shared" si="0"/>
        <v>175554</v>
      </c>
    </row>
    <row r="28" spans="1:7" s="14" customFormat="1" ht="15.75" x14ac:dyDescent="0.25">
      <c r="A28" s="29">
        <v>269</v>
      </c>
      <c r="B28" s="42" t="s">
        <v>42</v>
      </c>
      <c r="C28" s="40">
        <v>10000</v>
      </c>
      <c r="D28" s="28"/>
      <c r="E28" s="40">
        <f t="shared" si="1"/>
        <v>10000</v>
      </c>
      <c r="F28" s="40"/>
      <c r="G28" s="40">
        <f t="shared" si="0"/>
        <v>10000</v>
      </c>
    </row>
    <row r="29" spans="1:7" s="14" customFormat="1" ht="15.75" x14ac:dyDescent="0.25">
      <c r="A29" s="29">
        <v>292</v>
      </c>
      <c r="B29" s="39" t="s">
        <v>44</v>
      </c>
      <c r="C29" s="40">
        <v>133636.26</v>
      </c>
      <c r="D29" s="28"/>
      <c r="E29" s="40">
        <f t="shared" si="1"/>
        <v>133636.26</v>
      </c>
      <c r="F29" s="40"/>
      <c r="G29" s="40">
        <f t="shared" si="0"/>
        <v>133636.26</v>
      </c>
    </row>
    <row r="30" spans="1:7" s="14" customFormat="1" ht="15.75" x14ac:dyDescent="0.25">
      <c r="A30" s="29">
        <v>295</v>
      </c>
      <c r="B30" s="39" t="s">
        <v>45</v>
      </c>
      <c r="C30" s="41">
        <v>20801377.359999999</v>
      </c>
      <c r="D30" s="28"/>
      <c r="E30" s="40">
        <f t="shared" si="1"/>
        <v>20801377.359999999</v>
      </c>
      <c r="F30" s="40"/>
      <c r="G30" s="40">
        <f t="shared" si="0"/>
        <v>20801377.359999999</v>
      </c>
    </row>
    <row r="31" spans="1:7" s="14" customFormat="1" ht="15.75" x14ac:dyDescent="0.25">
      <c r="A31" s="29">
        <v>297</v>
      </c>
      <c r="B31" s="39" t="s">
        <v>46</v>
      </c>
      <c r="C31" s="40">
        <v>26731.62</v>
      </c>
      <c r="D31" s="28"/>
      <c r="E31" s="40">
        <f t="shared" si="1"/>
        <v>26731.62</v>
      </c>
      <c r="F31" s="40"/>
      <c r="G31" s="40">
        <f t="shared" si="0"/>
        <v>26731.62</v>
      </c>
    </row>
    <row r="32" spans="1:7" s="14" customFormat="1" ht="15.75" x14ac:dyDescent="0.25">
      <c r="A32" s="29">
        <v>298</v>
      </c>
      <c r="B32" s="39" t="s">
        <v>47</v>
      </c>
      <c r="C32" s="40">
        <v>500000</v>
      </c>
      <c r="D32" s="28"/>
      <c r="E32" s="40">
        <f t="shared" si="1"/>
        <v>500000</v>
      </c>
      <c r="F32" s="40"/>
      <c r="G32" s="40">
        <f t="shared" si="0"/>
        <v>500000</v>
      </c>
    </row>
    <row r="33" spans="1:7" s="14" customFormat="1" ht="15.75" x14ac:dyDescent="0.25">
      <c r="A33" s="29">
        <v>299</v>
      </c>
      <c r="B33" s="39" t="s">
        <v>48</v>
      </c>
      <c r="C33" s="40">
        <v>400000</v>
      </c>
      <c r="D33" s="28"/>
      <c r="E33" s="40">
        <f>+C33+D33</f>
        <v>400000</v>
      </c>
      <c r="F33" s="40"/>
      <c r="G33" s="40">
        <f>+E33-F33</f>
        <v>400000</v>
      </c>
    </row>
    <row r="34" spans="1:7" s="14" customFormat="1" ht="15.75" x14ac:dyDescent="0.25">
      <c r="A34" s="29">
        <v>323</v>
      </c>
      <c r="B34" s="39" t="s">
        <v>49</v>
      </c>
      <c r="C34" s="40">
        <v>850778.32</v>
      </c>
      <c r="D34" s="28"/>
      <c r="E34" s="40">
        <f t="shared" si="1"/>
        <v>850778.32</v>
      </c>
      <c r="F34" s="40"/>
      <c r="G34" s="40">
        <f t="shared" si="0"/>
        <v>850778.32</v>
      </c>
    </row>
    <row r="35" spans="1:7" s="14" customFormat="1" ht="17.25" thickBot="1" x14ac:dyDescent="0.35">
      <c r="A35" s="43"/>
      <c r="B35" s="44" t="s">
        <v>72</v>
      </c>
      <c r="C35" s="45">
        <f>SUM(C13:C34)</f>
        <v>30572405.440000001</v>
      </c>
      <c r="D35" s="20">
        <f>SUM(D23:D34)</f>
        <v>0</v>
      </c>
      <c r="E35" s="20">
        <f>SUM(E13:E34)</f>
        <v>30572405.440000001</v>
      </c>
      <c r="F35" s="20">
        <f>SUM(F13:F34)</f>
        <v>0</v>
      </c>
      <c r="G35" s="20">
        <f>SUM(G13:G34)</f>
        <v>30572405.440000001</v>
      </c>
    </row>
    <row r="36" spans="1:7" s="14" customFormat="1" ht="16.5" x14ac:dyDescent="0.3">
      <c r="A36" s="26"/>
      <c r="B36" s="30" t="s">
        <v>51</v>
      </c>
      <c r="C36" s="33">
        <f>+C35+C10</f>
        <v>80000000</v>
      </c>
      <c r="D36" s="33">
        <f>+D35+D10</f>
        <v>0</v>
      </c>
      <c r="E36" s="33">
        <f>+E35+E10</f>
        <v>80000000</v>
      </c>
      <c r="F36" s="33">
        <f>+F35+F10</f>
        <v>0</v>
      </c>
      <c r="G36" s="33">
        <f>+G35+G10</f>
        <v>80000000</v>
      </c>
    </row>
    <row r="37" spans="1:7" s="14" customFormat="1" ht="16.5" x14ac:dyDescent="0.3">
      <c r="A37" s="46"/>
      <c r="B37" s="47"/>
      <c r="C37" s="48"/>
    </row>
    <row r="38" spans="1:7" s="14" customFormat="1" x14ac:dyDescent="0.25">
      <c r="A38" s="49" t="s">
        <v>52</v>
      </c>
      <c r="C38" s="50"/>
    </row>
    <row r="39" spans="1:7" s="14" customFormat="1" x14ac:dyDescent="0.25">
      <c r="A39" s="49" t="s">
        <v>53</v>
      </c>
      <c r="C39" s="50"/>
    </row>
    <row r="40" spans="1:7" s="14" customFormat="1" x14ac:dyDescent="0.25">
      <c r="A40" s="51"/>
      <c r="C40" s="52"/>
    </row>
    <row r="41" spans="1:7" s="14" customFormat="1" ht="13.5" customHeight="1" x14ac:dyDescent="0.2">
      <c r="A41" s="426" t="s">
        <v>54</v>
      </c>
      <c r="B41" s="426"/>
      <c r="C41" s="426"/>
    </row>
    <row r="42" spans="1:7" s="14" customFormat="1" ht="18.75" customHeight="1" x14ac:dyDescent="0.2">
      <c r="A42" s="426" t="s">
        <v>55</v>
      </c>
      <c r="B42" s="426"/>
      <c r="C42" s="426"/>
    </row>
    <row r="43" spans="1:7" s="14" customFormat="1" ht="18.75" customHeight="1" x14ac:dyDescent="0.2">
      <c r="A43" s="426" t="s">
        <v>5</v>
      </c>
      <c r="B43" s="426"/>
      <c r="C43" s="426"/>
    </row>
    <row r="44" spans="1:7" s="14" customFormat="1" x14ac:dyDescent="0.25">
      <c r="A44" s="51"/>
      <c r="C44" s="50"/>
    </row>
    <row r="45" spans="1:7" s="14" customFormat="1" x14ac:dyDescent="0.25">
      <c r="A45" s="51"/>
      <c r="C45" s="50"/>
    </row>
    <row r="46" spans="1:7" s="14" customFormat="1" x14ac:dyDescent="0.25">
      <c r="A46" s="51"/>
      <c r="C46" s="50"/>
    </row>
    <row r="47" spans="1:7" s="14" customFormat="1" x14ac:dyDescent="0.25">
      <c r="A47" s="51"/>
      <c r="C47" s="50"/>
    </row>
    <row r="48" spans="1:7" s="14" customFormat="1" x14ac:dyDescent="0.25">
      <c r="A48" s="51"/>
      <c r="C48" s="50"/>
    </row>
    <row r="49" spans="1:3" s="14" customFormat="1" x14ac:dyDescent="0.25">
      <c r="A49" s="51"/>
      <c r="C49" s="50"/>
    </row>
    <row r="50" spans="1:3" s="14" customFormat="1" x14ac:dyDescent="0.25">
      <c r="A50" s="51"/>
      <c r="C50" s="50"/>
    </row>
    <row r="51" spans="1:3" s="14" customFormat="1" x14ac:dyDescent="0.25">
      <c r="A51" s="51"/>
      <c r="C51" s="50"/>
    </row>
    <row r="52" spans="1:3" s="14" customFormat="1" x14ac:dyDescent="0.25">
      <c r="A52" s="51"/>
      <c r="C52" s="50"/>
    </row>
    <row r="53" spans="1:3" s="14" customFormat="1" x14ac:dyDescent="0.25">
      <c r="A53" s="51"/>
      <c r="C53" s="50"/>
    </row>
    <row r="54" spans="1:3" s="14" customFormat="1" x14ac:dyDescent="0.25">
      <c r="A54" s="51"/>
      <c r="C54" s="50"/>
    </row>
    <row r="55" spans="1:3" s="14" customFormat="1" x14ac:dyDescent="0.25">
      <c r="A55" s="51"/>
      <c r="C55" s="50"/>
    </row>
    <row r="56" spans="1:3" s="14" customFormat="1" x14ac:dyDescent="0.25">
      <c r="A56" s="51"/>
      <c r="C56" s="50"/>
    </row>
    <row r="57" spans="1:3" s="14" customFormat="1" x14ac:dyDescent="0.25">
      <c r="A57" s="51"/>
      <c r="C57" s="50"/>
    </row>
    <row r="58" spans="1:3" s="14" customFormat="1" x14ac:dyDescent="0.25">
      <c r="A58" s="51"/>
      <c r="C58" s="50"/>
    </row>
    <row r="59" spans="1:3" s="14" customFormat="1" x14ac:dyDescent="0.25">
      <c r="A59" s="51"/>
      <c r="C59" s="50"/>
    </row>
    <row r="60" spans="1:3" s="14" customFormat="1" x14ac:dyDescent="0.25">
      <c r="A60" s="51"/>
      <c r="C60" s="50"/>
    </row>
    <row r="61" spans="1:3" s="14" customFormat="1" x14ac:dyDescent="0.25">
      <c r="A61" s="51"/>
      <c r="C61" s="50"/>
    </row>
    <row r="62" spans="1:3" s="14" customFormat="1" x14ac:dyDescent="0.25">
      <c r="A62" s="51"/>
      <c r="C62" s="50"/>
    </row>
    <row r="63" spans="1:3" s="14" customFormat="1" x14ac:dyDescent="0.25">
      <c r="A63" s="51"/>
      <c r="C63" s="50"/>
    </row>
    <row r="64" spans="1:3" s="14" customFormat="1" x14ac:dyDescent="0.25">
      <c r="A64" s="51"/>
      <c r="C64" s="50"/>
    </row>
    <row r="65" spans="1:3" s="14" customFormat="1" x14ac:dyDescent="0.25">
      <c r="A65" s="51"/>
      <c r="C65" s="50"/>
    </row>
    <row r="66" spans="1:3" s="14" customFormat="1" x14ac:dyDescent="0.25">
      <c r="A66" s="51"/>
      <c r="C66" s="50"/>
    </row>
    <row r="67" spans="1:3" s="14" customFormat="1" x14ac:dyDescent="0.25">
      <c r="A67" s="51"/>
      <c r="C67" s="50"/>
    </row>
    <row r="68" spans="1:3" s="14" customFormat="1" x14ac:dyDescent="0.25">
      <c r="A68" s="51"/>
      <c r="C68" s="50"/>
    </row>
    <row r="69" spans="1:3" x14ac:dyDescent="0.25">
      <c r="A69" s="51"/>
      <c r="B69" s="14"/>
      <c r="C69" s="50"/>
    </row>
    <row r="70" spans="1:3" x14ac:dyDescent="0.25">
      <c r="A70" s="51"/>
      <c r="B70" s="14"/>
      <c r="C70" s="50"/>
    </row>
    <row r="71" spans="1:3" x14ac:dyDescent="0.25">
      <c r="A71" s="51"/>
      <c r="B71" s="14"/>
      <c r="C71" s="50"/>
    </row>
    <row r="72" spans="1:3" x14ac:dyDescent="0.25">
      <c r="A72" s="51"/>
      <c r="B72" s="14"/>
      <c r="C72" s="50"/>
    </row>
    <row r="73" spans="1:3" x14ac:dyDescent="0.25">
      <c r="A73" s="51"/>
      <c r="B73" s="14"/>
      <c r="C73" s="50"/>
    </row>
    <row r="74" spans="1:3" x14ac:dyDescent="0.25">
      <c r="A74" s="51"/>
      <c r="B74" s="14"/>
      <c r="C74" s="50"/>
    </row>
    <row r="75" spans="1:3" x14ac:dyDescent="0.25">
      <c r="A75" s="51"/>
      <c r="B75" s="14"/>
      <c r="C75" s="50"/>
    </row>
    <row r="76" spans="1:3" x14ac:dyDescent="0.25">
      <c r="A76" s="51"/>
      <c r="B76" s="14"/>
      <c r="C76" s="50"/>
    </row>
    <row r="77" spans="1:3" x14ac:dyDescent="0.25">
      <c r="A77" s="51"/>
      <c r="B77" s="14"/>
      <c r="C77" s="50"/>
    </row>
    <row r="78" spans="1:3" x14ac:dyDescent="0.25">
      <c r="A78" s="51"/>
      <c r="B78" s="14"/>
      <c r="C78" s="50"/>
    </row>
    <row r="79" spans="1:3" x14ac:dyDescent="0.25">
      <c r="A79" s="51"/>
      <c r="B79" s="14"/>
      <c r="C79" s="50"/>
    </row>
    <row r="80" spans="1:3" x14ac:dyDescent="0.25">
      <c r="A80" s="51"/>
      <c r="B80" s="14"/>
      <c r="C80" s="50"/>
    </row>
    <row r="81" spans="1:3" x14ac:dyDescent="0.25">
      <c r="A81" s="51"/>
      <c r="B81" s="14"/>
      <c r="C81" s="50"/>
    </row>
    <row r="82" spans="1:3" x14ac:dyDescent="0.25">
      <c r="A82" s="51"/>
      <c r="B82" s="14"/>
      <c r="C82" s="50"/>
    </row>
  </sheetData>
  <mergeCells count="8">
    <mergeCell ref="A42:C42"/>
    <mergeCell ref="A43:C43"/>
    <mergeCell ref="A1:G1"/>
    <mergeCell ref="A2:G2"/>
    <mergeCell ref="A3:G3"/>
    <mergeCell ref="A4:B4"/>
    <mergeCell ref="A8:B8"/>
    <mergeCell ref="A41:C41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workbookViewId="0">
      <selection activeCell="A4" sqref="A4:B4"/>
    </sheetView>
  </sheetViews>
  <sheetFormatPr baseColWidth="10" defaultRowHeight="13.5" x14ac:dyDescent="0.25"/>
  <cols>
    <col min="1" max="1" width="5.140625" style="54" customWidth="1"/>
    <col min="2" max="2" width="62.140625" style="53" bestFit="1" customWidth="1"/>
    <col min="3" max="3" width="18.28515625" style="55" bestFit="1" customWidth="1"/>
    <col min="4" max="4" width="14.42578125" style="53" hidden="1" customWidth="1"/>
    <col min="5" max="7" width="15.5703125" style="53" hidden="1" customWidth="1"/>
    <col min="8" max="256" width="11.42578125" style="53"/>
    <col min="257" max="257" width="5.140625" style="53" customWidth="1"/>
    <col min="258" max="258" width="62.140625" style="53" bestFit="1" customWidth="1"/>
    <col min="259" max="259" width="18.28515625" style="53" bestFit="1" customWidth="1"/>
    <col min="260" max="263" width="0" style="53" hidden="1" customWidth="1"/>
    <col min="264" max="512" width="11.42578125" style="53"/>
    <col min="513" max="513" width="5.140625" style="53" customWidth="1"/>
    <col min="514" max="514" width="62.140625" style="53" bestFit="1" customWidth="1"/>
    <col min="515" max="515" width="18.28515625" style="53" bestFit="1" customWidth="1"/>
    <col min="516" max="519" width="0" style="53" hidden="1" customWidth="1"/>
    <col min="520" max="768" width="11.42578125" style="53"/>
    <col min="769" max="769" width="5.140625" style="53" customWidth="1"/>
    <col min="770" max="770" width="62.140625" style="53" bestFit="1" customWidth="1"/>
    <col min="771" max="771" width="18.28515625" style="53" bestFit="1" customWidth="1"/>
    <col min="772" max="775" width="0" style="53" hidden="1" customWidth="1"/>
    <col min="776" max="1024" width="11.42578125" style="53"/>
    <col min="1025" max="1025" width="5.140625" style="53" customWidth="1"/>
    <col min="1026" max="1026" width="62.140625" style="53" bestFit="1" customWidth="1"/>
    <col min="1027" max="1027" width="18.28515625" style="53" bestFit="1" customWidth="1"/>
    <col min="1028" max="1031" width="0" style="53" hidden="1" customWidth="1"/>
    <col min="1032" max="1280" width="11.42578125" style="53"/>
    <col min="1281" max="1281" width="5.140625" style="53" customWidth="1"/>
    <col min="1282" max="1282" width="62.140625" style="53" bestFit="1" customWidth="1"/>
    <col min="1283" max="1283" width="18.28515625" style="53" bestFit="1" customWidth="1"/>
    <col min="1284" max="1287" width="0" style="53" hidden="1" customWidth="1"/>
    <col min="1288" max="1536" width="11.42578125" style="53"/>
    <col min="1537" max="1537" width="5.140625" style="53" customWidth="1"/>
    <col min="1538" max="1538" width="62.140625" style="53" bestFit="1" customWidth="1"/>
    <col min="1539" max="1539" width="18.28515625" style="53" bestFit="1" customWidth="1"/>
    <col min="1540" max="1543" width="0" style="53" hidden="1" customWidth="1"/>
    <col min="1544" max="1792" width="11.42578125" style="53"/>
    <col min="1793" max="1793" width="5.140625" style="53" customWidth="1"/>
    <col min="1794" max="1794" width="62.140625" style="53" bestFit="1" customWidth="1"/>
    <col min="1795" max="1795" width="18.28515625" style="53" bestFit="1" customWidth="1"/>
    <col min="1796" max="1799" width="0" style="53" hidden="1" customWidth="1"/>
    <col min="1800" max="2048" width="11.42578125" style="53"/>
    <col min="2049" max="2049" width="5.140625" style="53" customWidth="1"/>
    <col min="2050" max="2050" width="62.140625" style="53" bestFit="1" customWidth="1"/>
    <col min="2051" max="2051" width="18.28515625" style="53" bestFit="1" customWidth="1"/>
    <col min="2052" max="2055" width="0" style="53" hidden="1" customWidth="1"/>
    <col min="2056" max="2304" width="11.42578125" style="53"/>
    <col min="2305" max="2305" width="5.140625" style="53" customWidth="1"/>
    <col min="2306" max="2306" width="62.140625" style="53" bestFit="1" customWidth="1"/>
    <col min="2307" max="2307" width="18.28515625" style="53" bestFit="1" customWidth="1"/>
    <col min="2308" max="2311" width="0" style="53" hidden="1" customWidth="1"/>
    <col min="2312" max="2560" width="11.42578125" style="53"/>
    <col min="2561" max="2561" width="5.140625" style="53" customWidth="1"/>
    <col min="2562" max="2562" width="62.140625" style="53" bestFit="1" customWidth="1"/>
    <col min="2563" max="2563" width="18.28515625" style="53" bestFit="1" customWidth="1"/>
    <col min="2564" max="2567" width="0" style="53" hidden="1" customWidth="1"/>
    <col min="2568" max="2816" width="11.42578125" style="53"/>
    <col min="2817" max="2817" width="5.140625" style="53" customWidth="1"/>
    <col min="2818" max="2818" width="62.140625" style="53" bestFit="1" customWidth="1"/>
    <col min="2819" max="2819" width="18.28515625" style="53" bestFit="1" customWidth="1"/>
    <col min="2820" max="2823" width="0" style="53" hidden="1" customWidth="1"/>
    <col min="2824" max="3072" width="11.42578125" style="53"/>
    <col min="3073" max="3073" width="5.140625" style="53" customWidth="1"/>
    <col min="3074" max="3074" width="62.140625" style="53" bestFit="1" customWidth="1"/>
    <col min="3075" max="3075" width="18.28515625" style="53" bestFit="1" customWidth="1"/>
    <col min="3076" max="3079" width="0" style="53" hidden="1" customWidth="1"/>
    <col min="3080" max="3328" width="11.42578125" style="53"/>
    <col min="3329" max="3329" width="5.140625" style="53" customWidth="1"/>
    <col min="3330" max="3330" width="62.140625" style="53" bestFit="1" customWidth="1"/>
    <col min="3331" max="3331" width="18.28515625" style="53" bestFit="1" customWidth="1"/>
    <col min="3332" max="3335" width="0" style="53" hidden="1" customWidth="1"/>
    <col min="3336" max="3584" width="11.42578125" style="53"/>
    <col min="3585" max="3585" width="5.140625" style="53" customWidth="1"/>
    <col min="3586" max="3586" width="62.140625" style="53" bestFit="1" customWidth="1"/>
    <col min="3587" max="3587" width="18.28515625" style="53" bestFit="1" customWidth="1"/>
    <col min="3588" max="3591" width="0" style="53" hidden="1" customWidth="1"/>
    <col min="3592" max="3840" width="11.42578125" style="53"/>
    <col min="3841" max="3841" width="5.140625" style="53" customWidth="1"/>
    <col min="3842" max="3842" width="62.140625" style="53" bestFit="1" customWidth="1"/>
    <col min="3843" max="3843" width="18.28515625" style="53" bestFit="1" customWidth="1"/>
    <col min="3844" max="3847" width="0" style="53" hidden="1" customWidth="1"/>
    <col min="3848" max="4096" width="11.42578125" style="53"/>
    <col min="4097" max="4097" width="5.140625" style="53" customWidth="1"/>
    <col min="4098" max="4098" width="62.140625" style="53" bestFit="1" customWidth="1"/>
    <col min="4099" max="4099" width="18.28515625" style="53" bestFit="1" customWidth="1"/>
    <col min="4100" max="4103" width="0" style="53" hidden="1" customWidth="1"/>
    <col min="4104" max="4352" width="11.42578125" style="53"/>
    <col min="4353" max="4353" width="5.140625" style="53" customWidth="1"/>
    <col min="4354" max="4354" width="62.140625" style="53" bestFit="1" customWidth="1"/>
    <col min="4355" max="4355" width="18.28515625" style="53" bestFit="1" customWidth="1"/>
    <col min="4356" max="4359" width="0" style="53" hidden="1" customWidth="1"/>
    <col min="4360" max="4608" width="11.42578125" style="53"/>
    <col min="4609" max="4609" width="5.140625" style="53" customWidth="1"/>
    <col min="4610" max="4610" width="62.140625" style="53" bestFit="1" customWidth="1"/>
    <col min="4611" max="4611" width="18.28515625" style="53" bestFit="1" customWidth="1"/>
    <col min="4612" max="4615" width="0" style="53" hidden="1" customWidth="1"/>
    <col min="4616" max="4864" width="11.42578125" style="53"/>
    <col min="4865" max="4865" width="5.140625" style="53" customWidth="1"/>
    <col min="4866" max="4866" width="62.140625" style="53" bestFit="1" customWidth="1"/>
    <col min="4867" max="4867" width="18.28515625" style="53" bestFit="1" customWidth="1"/>
    <col min="4868" max="4871" width="0" style="53" hidden="1" customWidth="1"/>
    <col min="4872" max="5120" width="11.42578125" style="53"/>
    <col min="5121" max="5121" width="5.140625" style="53" customWidth="1"/>
    <col min="5122" max="5122" width="62.140625" style="53" bestFit="1" customWidth="1"/>
    <col min="5123" max="5123" width="18.28515625" style="53" bestFit="1" customWidth="1"/>
    <col min="5124" max="5127" width="0" style="53" hidden="1" customWidth="1"/>
    <col min="5128" max="5376" width="11.42578125" style="53"/>
    <col min="5377" max="5377" width="5.140625" style="53" customWidth="1"/>
    <col min="5378" max="5378" width="62.140625" style="53" bestFit="1" customWidth="1"/>
    <col min="5379" max="5379" width="18.28515625" style="53" bestFit="1" customWidth="1"/>
    <col min="5380" max="5383" width="0" style="53" hidden="1" customWidth="1"/>
    <col min="5384" max="5632" width="11.42578125" style="53"/>
    <col min="5633" max="5633" width="5.140625" style="53" customWidth="1"/>
    <col min="5634" max="5634" width="62.140625" style="53" bestFit="1" customWidth="1"/>
    <col min="5635" max="5635" width="18.28515625" style="53" bestFit="1" customWidth="1"/>
    <col min="5636" max="5639" width="0" style="53" hidden="1" customWidth="1"/>
    <col min="5640" max="5888" width="11.42578125" style="53"/>
    <col min="5889" max="5889" width="5.140625" style="53" customWidth="1"/>
    <col min="5890" max="5890" width="62.140625" style="53" bestFit="1" customWidth="1"/>
    <col min="5891" max="5891" width="18.28515625" style="53" bestFit="1" customWidth="1"/>
    <col min="5892" max="5895" width="0" style="53" hidden="1" customWidth="1"/>
    <col min="5896" max="6144" width="11.42578125" style="53"/>
    <col min="6145" max="6145" width="5.140625" style="53" customWidth="1"/>
    <col min="6146" max="6146" width="62.140625" style="53" bestFit="1" customWidth="1"/>
    <col min="6147" max="6147" width="18.28515625" style="53" bestFit="1" customWidth="1"/>
    <col min="6148" max="6151" width="0" style="53" hidden="1" customWidth="1"/>
    <col min="6152" max="6400" width="11.42578125" style="53"/>
    <col min="6401" max="6401" width="5.140625" style="53" customWidth="1"/>
    <col min="6402" max="6402" width="62.140625" style="53" bestFit="1" customWidth="1"/>
    <col min="6403" max="6403" width="18.28515625" style="53" bestFit="1" customWidth="1"/>
    <col min="6404" max="6407" width="0" style="53" hidden="1" customWidth="1"/>
    <col min="6408" max="6656" width="11.42578125" style="53"/>
    <col min="6657" max="6657" width="5.140625" style="53" customWidth="1"/>
    <col min="6658" max="6658" width="62.140625" style="53" bestFit="1" customWidth="1"/>
    <col min="6659" max="6659" width="18.28515625" style="53" bestFit="1" customWidth="1"/>
    <col min="6660" max="6663" width="0" style="53" hidden="1" customWidth="1"/>
    <col min="6664" max="6912" width="11.42578125" style="53"/>
    <col min="6913" max="6913" width="5.140625" style="53" customWidth="1"/>
    <col min="6914" max="6914" width="62.140625" style="53" bestFit="1" customWidth="1"/>
    <col min="6915" max="6915" width="18.28515625" style="53" bestFit="1" customWidth="1"/>
    <col min="6916" max="6919" width="0" style="53" hidden="1" customWidth="1"/>
    <col min="6920" max="7168" width="11.42578125" style="53"/>
    <col min="7169" max="7169" width="5.140625" style="53" customWidth="1"/>
    <col min="7170" max="7170" width="62.140625" style="53" bestFit="1" customWidth="1"/>
    <col min="7171" max="7171" width="18.28515625" style="53" bestFit="1" customWidth="1"/>
    <col min="7172" max="7175" width="0" style="53" hidden="1" customWidth="1"/>
    <col min="7176" max="7424" width="11.42578125" style="53"/>
    <col min="7425" max="7425" width="5.140625" style="53" customWidth="1"/>
    <col min="7426" max="7426" width="62.140625" style="53" bestFit="1" customWidth="1"/>
    <col min="7427" max="7427" width="18.28515625" style="53" bestFit="1" customWidth="1"/>
    <col min="7428" max="7431" width="0" style="53" hidden="1" customWidth="1"/>
    <col min="7432" max="7680" width="11.42578125" style="53"/>
    <col min="7681" max="7681" width="5.140625" style="53" customWidth="1"/>
    <col min="7682" max="7682" width="62.140625" style="53" bestFit="1" customWidth="1"/>
    <col min="7683" max="7683" width="18.28515625" style="53" bestFit="1" customWidth="1"/>
    <col min="7684" max="7687" width="0" style="53" hidden="1" customWidth="1"/>
    <col min="7688" max="7936" width="11.42578125" style="53"/>
    <col min="7937" max="7937" width="5.140625" style="53" customWidth="1"/>
    <col min="7938" max="7938" width="62.140625" style="53" bestFit="1" customWidth="1"/>
    <col min="7939" max="7939" width="18.28515625" style="53" bestFit="1" customWidth="1"/>
    <col min="7940" max="7943" width="0" style="53" hidden="1" customWidth="1"/>
    <col min="7944" max="8192" width="11.42578125" style="53"/>
    <col min="8193" max="8193" width="5.140625" style="53" customWidth="1"/>
    <col min="8194" max="8194" width="62.140625" style="53" bestFit="1" customWidth="1"/>
    <col min="8195" max="8195" width="18.28515625" style="53" bestFit="1" customWidth="1"/>
    <col min="8196" max="8199" width="0" style="53" hidden="1" customWidth="1"/>
    <col min="8200" max="8448" width="11.42578125" style="53"/>
    <col min="8449" max="8449" width="5.140625" style="53" customWidth="1"/>
    <col min="8450" max="8450" width="62.140625" style="53" bestFit="1" customWidth="1"/>
    <col min="8451" max="8451" width="18.28515625" style="53" bestFit="1" customWidth="1"/>
    <col min="8452" max="8455" width="0" style="53" hidden="1" customWidth="1"/>
    <col min="8456" max="8704" width="11.42578125" style="53"/>
    <col min="8705" max="8705" width="5.140625" style="53" customWidth="1"/>
    <col min="8706" max="8706" width="62.140625" style="53" bestFit="1" customWidth="1"/>
    <col min="8707" max="8707" width="18.28515625" style="53" bestFit="1" customWidth="1"/>
    <col min="8708" max="8711" width="0" style="53" hidden="1" customWidth="1"/>
    <col min="8712" max="8960" width="11.42578125" style="53"/>
    <col min="8961" max="8961" width="5.140625" style="53" customWidth="1"/>
    <col min="8962" max="8962" width="62.140625" style="53" bestFit="1" customWidth="1"/>
    <col min="8963" max="8963" width="18.28515625" style="53" bestFit="1" customWidth="1"/>
    <col min="8964" max="8967" width="0" style="53" hidden="1" customWidth="1"/>
    <col min="8968" max="9216" width="11.42578125" style="53"/>
    <col min="9217" max="9217" width="5.140625" style="53" customWidth="1"/>
    <col min="9218" max="9218" width="62.140625" style="53" bestFit="1" customWidth="1"/>
    <col min="9219" max="9219" width="18.28515625" style="53" bestFit="1" customWidth="1"/>
    <col min="9220" max="9223" width="0" style="53" hidden="1" customWidth="1"/>
    <col min="9224" max="9472" width="11.42578125" style="53"/>
    <col min="9473" max="9473" width="5.140625" style="53" customWidth="1"/>
    <col min="9474" max="9474" width="62.140625" style="53" bestFit="1" customWidth="1"/>
    <col min="9475" max="9475" width="18.28515625" style="53" bestFit="1" customWidth="1"/>
    <col min="9476" max="9479" width="0" style="53" hidden="1" customWidth="1"/>
    <col min="9480" max="9728" width="11.42578125" style="53"/>
    <col min="9729" max="9729" width="5.140625" style="53" customWidth="1"/>
    <col min="9730" max="9730" width="62.140625" style="53" bestFit="1" customWidth="1"/>
    <col min="9731" max="9731" width="18.28515625" style="53" bestFit="1" customWidth="1"/>
    <col min="9732" max="9735" width="0" style="53" hidden="1" customWidth="1"/>
    <col min="9736" max="9984" width="11.42578125" style="53"/>
    <col min="9985" max="9985" width="5.140625" style="53" customWidth="1"/>
    <col min="9986" max="9986" width="62.140625" style="53" bestFit="1" customWidth="1"/>
    <col min="9987" max="9987" width="18.28515625" style="53" bestFit="1" customWidth="1"/>
    <col min="9988" max="9991" width="0" style="53" hidden="1" customWidth="1"/>
    <col min="9992" max="10240" width="11.42578125" style="53"/>
    <col min="10241" max="10241" width="5.140625" style="53" customWidth="1"/>
    <col min="10242" max="10242" width="62.140625" style="53" bestFit="1" customWidth="1"/>
    <col min="10243" max="10243" width="18.28515625" style="53" bestFit="1" customWidth="1"/>
    <col min="10244" max="10247" width="0" style="53" hidden="1" customWidth="1"/>
    <col min="10248" max="10496" width="11.42578125" style="53"/>
    <col min="10497" max="10497" width="5.140625" style="53" customWidth="1"/>
    <col min="10498" max="10498" width="62.140625" style="53" bestFit="1" customWidth="1"/>
    <col min="10499" max="10499" width="18.28515625" style="53" bestFit="1" customWidth="1"/>
    <col min="10500" max="10503" width="0" style="53" hidden="1" customWidth="1"/>
    <col min="10504" max="10752" width="11.42578125" style="53"/>
    <col min="10753" max="10753" width="5.140625" style="53" customWidth="1"/>
    <col min="10754" max="10754" width="62.140625" style="53" bestFit="1" customWidth="1"/>
    <col min="10755" max="10755" width="18.28515625" style="53" bestFit="1" customWidth="1"/>
    <col min="10756" max="10759" width="0" style="53" hidden="1" customWidth="1"/>
    <col min="10760" max="11008" width="11.42578125" style="53"/>
    <col min="11009" max="11009" width="5.140625" style="53" customWidth="1"/>
    <col min="11010" max="11010" width="62.140625" style="53" bestFit="1" customWidth="1"/>
    <col min="11011" max="11011" width="18.28515625" style="53" bestFit="1" customWidth="1"/>
    <col min="11012" max="11015" width="0" style="53" hidden="1" customWidth="1"/>
    <col min="11016" max="11264" width="11.42578125" style="53"/>
    <col min="11265" max="11265" width="5.140625" style="53" customWidth="1"/>
    <col min="11266" max="11266" width="62.140625" style="53" bestFit="1" customWidth="1"/>
    <col min="11267" max="11267" width="18.28515625" style="53" bestFit="1" customWidth="1"/>
    <col min="11268" max="11271" width="0" style="53" hidden="1" customWidth="1"/>
    <col min="11272" max="11520" width="11.42578125" style="53"/>
    <col min="11521" max="11521" width="5.140625" style="53" customWidth="1"/>
    <col min="11522" max="11522" width="62.140625" style="53" bestFit="1" customWidth="1"/>
    <col min="11523" max="11523" width="18.28515625" style="53" bestFit="1" customWidth="1"/>
    <col min="11524" max="11527" width="0" style="53" hidden="1" customWidth="1"/>
    <col min="11528" max="11776" width="11.42578125" style="53"/>
    <col min="11777" max="11777" width="5.140625" style="53" customWidth="1"/>
    <col min="11778" max="11778" width="62.140625" style="53" bestFit="1" customWidth="1"/>
    <col min="11779" max="11779" width="18.28515625" style="53" bestFit="1" customWidth="1"/>
    <col min="11780" max="11783" width="0" style="53" hidden="1" customWidth="1"/>
    <col min="11784" max="12032" width="11.42578125" style="53"/>
    <col min="12033" max="12033" width="5.140625" style="53" customWidth="1"/>
    <col min="12034" max="12034" width="62.140625" style="53" bestFit="1" customWidth="1"/>
    <col min="12035" max="12035" width="18.28515625" style="53" bestFit="1" customWidth="1"/>
    <col min="12036" max="12039" width="0" style="53" hidden="1" customWidth="1"/>
    <col min="12040" max="12288" width="11.42578125" style="53"/>
    <col min="12289" max="12289" width="5.140625" style="53" customWidth="1"/>
    <col min="12290" max="12290" width="62.140625" style="53" bestFit="1" customWidth="1"/>
    <col min="12291" max="12291" width="18.28515625" style="53" bestFit="1" customWidth="1"/>
    <col min="12292" max="12295" width="0" style="53" hidden="1" customWidth="1"/>
    <col min="12296" max="12544" width="11.42578125" style="53"/>
    <col min="12545" max="12545" width="5.140625" style="53" customWidth="1"/>
    <col min="12546" max="12546" width="62.140625" style="53" bestFit="1" customWidth="1"/>
    <col min="12547" max="12547" width="18.28515625" style="53" bestFit="1" customWidth="1"/>
    <col min="12548" max="12551" width="0" style="53" hidden="1" customWidth="1"/>
    <col min="12552" max="12800" width="11.42578125" style="53"/>
    <col min="12801" max="12801" width="5.140625" style="53" customWidth="1"/>
    <col min="12802" max="12802" width="62.140625" style="53" bestFit="1" customWidth="1"/>
    <col min="12803" max="12803" width="18.28515625" style="53" bestFit="1" customWidth="1"/>
    <col min="12804" max="12807" width="0" style="53" hidden="1" customWidth="1"/>
    <col min="12808" max="13056" width="11.42578125" style="53"/>
    <col min="13057" max="13057" width="5.140625" style="53" customWidth="1"/>
    <col min="13058" max="13058" width="62.140625" style="53" bestFit="1" customWidth="1"/>
    <col min="13059" max="13059" width="18.28515625" style="53" bestFit="1" customWidth="1"/>
    <col min="13060" max="13063" width="0" style="53" hidden="1" customWidth="1"/>
    <col min="13064" max="13312" width="11.42578125" style="53"/>
    <col min="13313" max="13313" width="5.140625" style="53" customWidth="1"/>
    <col min="13314" max="13314" width="62.140625" style="53" bestFit="1" customWidth="1"/>
    <col min="13315" max="13315" width="18.28515625" style="53" bestFit="1" customWidth="1"/>
    <col min="13316" max="13319" width="0" style="53" hidden="1" customWidth="1"/>
    <col min="13320" max="13568" width="11.42578125" style="53"/>
    <col min="13569" max="13569" width="5.140625" style="53" customWidth="1"/>
    <col min="13570" max="13570" width="62.140625" style="53" bestFit="1" customWidth="1"/>
    <col min="13571" max="13571" width="18.28515625" style="53" bestFit="1" customWidth="1"/>
    <col min="13572" max="13575" width="0" style="53" hidden="1" customWidth="1"/>
    <col min="13576" max="13824" width="11.42578125" style="53"/>
    <col min="13825" max="13825" width="5.140625" style="53" customWidth="1"/>
    <col min="13826" max="13826" width="62.140625" style="53" bestFit="1" customWidth="1"/>
    <col min="13827" max="13827" width="18.28515625" style="53" bestFit="1" customWidth="1"/>
    <col min="13828" max="13831" width="0" style="53" hidden="1" customWidth="1"/>
    <col min="13832" max="14080" width="11.42578125" style="53"/>
    <col min="14081" max="14081" width="5.140625" style="53" customWidth="1"/>
    <col min="14082" max="14082" width="62.140625" style="53" bestFit="1" customWidth="1"/>
    <col min="14083" max="14083" width="18.28515625" style="53" bestFit="1" customWidth="1"/>
    <col min="14084" max="14087" width="0" style="53" hidden="1" customWidth="1"/>
    <col min="14088" max="14336" width="11.42578125" style="53"/>
    <col min="14337" max="14337" width="5.140625" style="53" customWidth="1"/>
    <col min="14338" max="14338" width="62.140625" style="53" bestFit="1" customWidth="1"/>
    <col min="14339" max="14339" width="18.28515625" style="53" bestFit="1" customWidth="1"/>
    <col min="14340" max="14343" width="0" style="53" hidden="1" customWidth="1"/>
    <col min="14344" max="14592" width="11.42578125" style="53"/>
    <col min="14593" max="14593" width="5.140625" style="53" customWidth="1"/>
    <col min="14594" max="14594" width="62.140625" style="53" bestFit="1" customWidth="1"/>
    <col min="14595" max="14595" width="18.28515625" style="53" bestFit="1" customWidth="1"/>
    <col min="14596" max="14599" width="0" style="53" hidden="1" customWidth="1"/>
    <col min="14600" max="14848" width="11.42578125" style="53"/>
    <col min="14849" max="14849" width="5.140625" style="53" customWidth="1"/>
    <col min="14850" max="14850" width="62.140625" style="53" bestFit="1" customWidth="1"/>
    <col min="14851" max="14851" width="18.28515625" style="53" bestFit="1" customWidth="1"/>
    <col min="14852" max="14855" width="0" style="53" hidden="1" customWidth="1"/>
    <col min="14856" max="15104" width="11.42578125" style="53"/>
    <col min="15105" max="15105" width="5.140625" style="53" customWidth="1"/>
    <col min="15106" max="15106" width="62.140625" style="53" bestFit="1" customWidth="1"/>
    <col min="15107" max="15107" width="18.28515625" style="53" bestFit="1" customWidth="1"/>
    <col min="15108" max="15111" width="0" style="53" hidden="1" customWidth="1"/>
    <col min="15112" max="15360" width="11.42578125" style="53"/>
    <col min="15361" max="15361" width="5.140625" style="53" customWidth="1"/>
    <col min="15362" max="15362" width="62.140625" style="53" bestFit="1" customWidth="1"/>
    <col min="15363" max="15363" width="18.28515625" style="53" bestFit="1" customWidth="1"/>
    <col min="15364" max="15367" width="0" style="53" hidden="1" customWidth="1"/>
    <col min="15368" max="15616" width="11.42578125" style="53"/>
    <col min="15617" max="15617" width="5.140625" style="53" customWidth="1"/>
    <col min="15618" max="15618" width="62.140625" style="53" bestFit="1" customWidth="1"/>
    <col min="15619" max="15619" width="18.28515625" style="53" bestFit="1" customWidth="1"/>
    <col min="15620" max="15623" width="0" style="53" hidden="1" customWidth="1"/>
    <col min="15624" max="15872" width="11.42578125" style="53"/>
    <col min="15873" max="15873" width="5.140625" style="53" customWidth="1"/>
    <col min="15874" max="15874" width="62.140625" style="53" bestFit="1" customWidth="1"/>
    <col min="15875" max="15875" width="18.28515625" style="53" bestFit="1" customWidth="1"/>
    <col min="15876" max="15879" width="0" style="53" hidden="1" customWidth="1"/>
    <col min="15880" max="16128" width="11.42578125" style="53"/>
    <col min="16129" max="16129" width="5.140625" style="53" customWidth="1"/>
    <col min="16130" max="16130" width="62.140625" style="53" bestFit="1" customWidth="1"/>
    <col min="16131" max="16131" width="18.28515625" style="53" bestFit="1" customWidth="1"/>
    <col min="16132" max="16135" width="0" style="53" hidden="1" customWidth="1"/>
    <col min="16136" max="16384" width="11.42578125" style="53"/>
  </cols>
  <sheetData>
    <row r="1" spans="1:7" s="14" customFormat="1" ht="15" x14ac:dyDescent="0.3">
      <c r="A1" s="427" t="s">
        <v>0</v>
      </c>
      <c r="B1" s="427"/>
      <c r="C1" s="427"/>
      <c r="D1" s="427"/>
      <c r="E1" s="427"/>
      <c r="F1" s="427"/>
      <c r="G1" s="427"/>
    </row>
    <row r="2" spans="1:7" s="14" customFormat="1" ht="15" x14ac:dyDescent="0.3">
      <c r="A2" s="427" t="s">
        <v>13</v>
      </c>
      <c r="B2" s="427"/>
      <c r="C2" s="427"/>
      <c r="D2" s="427"/>
      <c r="E2" s="427"/>
      <c r="F2" s="427"/>
      <c r="G2" s="427"/>
    </row>
    <row r="3" spans="1:7" s="14" customFormat="1" ht="15" x14ac:dyDescent="0.3">
      <c r="A3" s="428" t="s">
        <v>227</v>
      </c>
      <c r="B3" s="428"/>
      <c r="C3" s="428"/>
      <c r="D3" s="428"/>
      <c r="E3" s="428"/>
      <c r="F3" s="428"/>
      <c r="G3" s="428"/>
    </row>
    <row r="4" spans="1:7" s="14" customFormat="1" ht="33.75" customHeight="1" x14ac:dyDescent="0.2">
      <c r="A4" s="429"/>
      <c r="B4" s="429"/>
      <c r="C4" s="346" t="s">
        <v>168</v>
      </c>
      <c r="D4" s="15" t="s">
        <v>14</v>
      </c>
      <c r="E4" s="15" t="s">
        <v>15</v>
      </c>
      <c r="F4" s="15" t="s">
        <v>16</v>
      </c>
      <c r="G4" s="15" t="s">
        <v>17</v>
      </c>
    </row>
    <row r="5" spans="1:7" s="14" customFormat="1" ht="15.75" x14ac:dyDescent="0.25">
      <c r="A5" s="16"/>
      <c r="B5" s="16" t="s">
        <v>18</v>
      </c>
      <c r="C5" s="17">
        <v>80000000</v>
      </c>
      <c r="D5" s="17"/>
      <c r="E5" s="17">
        <f>+C5+D5</f>
        <v>80000000</v>
      </c>
      <c r="F5" s="17">
        <v>0</v>
      </c>
      <c r="G5" s="17">
        <f>+E5-F5</f>
        <v>80000000</v>
      </c>
    </row>
    <row r="6" spans="1:7" s="14" customFormat="1" ht="17.25" thickBot="1" x14ac:dyDescent="0.35">
      <c r="A6" s="18"/>
      <c r="B6" s="19" t="s">
        <v>19</v>
      </c>
      <c r="C6" s="20">
        <f>SUM(C5)</f>
        <v>80000000</v>
      </c>
      <c r="D6" s="20">
        <f>SUM(D5)</f>
        <v>0</v>
      </c>
      <c r="E6" s="20">
        <f>SUM(E5)</f>
        <v>80000000</v>
      </c>
      <c r="F6" s="20">
        <f>SUM(F5)</f>
        <v>0</v>
      </c>
      <c r="G6" s="20">
        <f>SUM(G5)</f>
        <v>80000000</v>
      </c>
    </row>
    <row r="7" spans="1:7" s="14" customFormat="1" ht="16.5" x14ac:dyDescent="0.3">
      <c r="A7" s="21"/>
      <c r="B7" s="22"/>
      <c r="C7" s="23"/>
      <c r="D7" s="24"/>
      <c r="E7" s="24"/>
      <c r="F7" s="24"/>
      <c r="G7" s="24"/>
    </row>
    <row r="8" spans="1:7" s="14" customFormat="1" ht="33.75" customHeight="1" x14ac:dyDescent="0.3">
      <c r="A8" s="430"/>
      <c r="B8" s="430"/>
      <c r="C8" s="346" t="str">
        <f>+C4</f>
        <v>PRESUPUESTO 2024</v>
      </c>
      <c r="D8" s="15" t="s">
        <v>20</v>
      </c>
      <c r="E8" s="15" t="str">
        <f>+E4</f>
        <v>PRESUPUESTO AJUSTADO 2,020</v>
      </c>
      <c r="F8" s="15" t="str">
        <f>+F4</f>
        <v>EJECUTADO</v>
      </c>
      <c r="G8" s="15" t="s">
        <v>17</v>
      </c>
    </row>
    <row r="9" spans="1:7" s="14" customFormat="1" ht="15.75" x14ac:dyDescent="0.25">
      <c r="A9" s="25" t="s">
        <v>21</v>
      </c>
      <c r="B9" s="26" t="s">
        <v>22</v>
      </c>
      <c r="C9" s="27">
        <v>49427594.560000002</v>
      </c>
      <c r="D9" s="28"/>
      <c r="E9" s="27">
        <f>+C9+D9</f>
        <v>49427594.560000002</v>
      </c>
      <c r="F9" s="27"/>
      <c r="G9" s="27">
        <f>+E9-F9</f>
        <v>49427594.560000002</v>
      </c>
    </row>
    <row r="10" spans="1:7" s="14" customFormat="1" ht="16.5" x14ac:dyDescent="0.3">
      <c r="A10" s="29"/>
      <c r="B10" s="30" t="s">
        <v>23</v>
      </c>
      <c r="C10" s="31">
        <f>SUM(C9)</f>
        <v>49427594.560000002</v>
      </c>
      <c r="D10" s="32">
        <f>SUM(D9)</f>
        <v>0</v>
      </c>
      <c r="E10" s="33">
        <f>SUM(E9)</f>
        <v>49427594.560000002</v>
      </c>
      <c r="F10" s="31">
        <f>SUM(F9)</f>
        <v>0</v>
      </c>
      <c r="G10" s="31">
        <f>SUM(G9)</f>
        <v>49427594.560000002</v>
      </c>
    </row>
    <row r="11" spans="1:7" s="14" customFormat="1" ht="16.5" x14ac:dyDescent="0.3">
      <c r="A11" s="34"/>
      <c r="B11" s="30"/>
      <c r="C11" s="31"/>
      <c r="D11" s="35"/>
      <c r="E11" s="35"/>
      <c r="F11" s="35"/>
      <c r="G11" s="35"/>
    </row>
    <row r="12" spans="1:7" s="14" customFormat="1" ht="33.75" customHeight="1" x14ac:dyDescent="0.25">
      <c r="A12" s="36"/>
      <c r="B12" s="36" t="s">
        <v>24</v>
      </c>
      <c r="C12" s="37" t="str">
        <f>+C8</f>
        <v>PRESUPUESTO 2024</v>
      </c>
      <c r="D12" s="38" t="s">
        <v>20</v>
      </c>
      <c r="E12" s="38" t="str">
        <f>+E8</f>
        <v>PRESUPUESTO AJUSTADO 2,020</v>
      </c>
      <c r="F12" s="38" t="str">
        <f>+F8</f>
        <v>EJECUTADO</v>
      </c>
      <c r="G12" s="38" t="s">
        <v>17</v>
      </c>
    </row>
    <row r="13" spans="1:7" s="14" customFormat="1" ht="15.75" x14ac:dyDescent="0.25">
      <c r="A13" s="29">
        <v>111</v>
      </c>
      <c r="B13" s="39" t="s">
        <v>25</v>
      </c>
      <c r="C13" s="40">
        <v>1078000</v>
      </c>
      <c r="D13" s="28"/>
      <c r="E13" s="40">
        <f>+C13+D13</f>
        <v>1078000</v>
      </c>
      <c r="F13" s="40"/>
      <c r="G13" s="40">
        <f>+E13-F13</f>
        <v>1078000</v>
      </c>
    </row>
    <row r="14" spans="1:7" s="14" customFormat="1" ht="15.75" x14ac:dyDescent="0.25">
      <c r="A14" s="29">
        <v>113</v>
      </c>
      <c r="B14" s="39" t="s">
        <v>69</v>
      </c>
      <c r="C14" s="40">
        <v>127545</v>
      </c>
      <c r="D14" s="28"/>
      <c r="E14" s="40">
        <f>+C14+D14</f>
        <v>127545</v>
      </c>
      <c r="F14" s="40"/>
      <c r="G14" s="40">
        <f t="shared" ref="G14:G34" si="0">+E14-F14</f>
        <v>127545</v>
      </c>
    </row>
    <row r="15" spans="1:7" s="14" customFormat="1" ht="15.75" x14ac:dyDescent="0.25">
      <c r="A15" s="29">
        <v>122</v>
      </c>
      <c r="B15" s="39" t="s">
        <v>27</v>
      </c>
      <c r="C15" s="40">
        <v>85102.55</v>
      </c>
      <c r="D15" s="28"/>
      <c r="E15" s="40">
        <f t="shared" ref="E15:E34" si="1">+C15+D15</f>
        <v>85102.55</v>
      </c>
      <c r="F15" s="40"/>
      <c r="G15" s="40">
        <f t="shared" si="0"/>
        <v>85102.55</v>
      </c>
    </row>
    <row r="16" spans="1:7" s="14" customFormat="1" ht="15.75" x14ac:dyDescent="0.25">
      <c r="A16" s="29">
        <v>163</v>
      </c>
      <c r="B16" s="39" t="s">
        <v>28</v>
      </c>
      <c r="C16" s="40">
        <v>1447029</v>
      </c>
      <c r="D16" s="28"/>
      <c r="E16" s="40">
        <f t="shared" si="1"/>
        <v>1447029</v>
      </c>
      <c r="F16" s="40"/>
      <c r="G16" s="40">
        <f t="shared" si="0"/>
        <v>1447029</v>
      </c>
    </row>
    <row r="17" spans="1:7" s="14" customFormat="1" ht="15.75" x14ac:dyDescent="0.25">
      <c r="A17" s="29">
        <v>169</v>
      </c>
      <c r="B17" s="39" t="s">
        <v>29</v>
      </c>
      <c r="C17" s="40">
        <v>51530</v>
      </c>
      <c r="D17" s="28"/>
      <c r="E17" s="40">
        <f t="shared" si="1"/>
        <v>51530</v>
      </c>
      <c r="F17" s="40"/>
      <c r="G17" s="40">
        <f t="shared" si="0"/>
        <v>51530</v>
      </c>
    </row>
    <row r="18" spans="1:7" s="14" customFormat="1" ht="15.75" x14ac:dyDescent="0.25">
      <c r="A18" s="29">
        <v>171</v>
      </c>
      <c r="B18" s="39" t="s">
        <v>30</v>
      </c>
      <c r="C18" s="40">
        <v>52130</v>
      </c>
      <c r="D18" s="28"/>
      <c r="E18" s="40">
        <f t="shared" si="1"/>
        <v>52130</v>
      </c>
      <c r="F18" s="40"/>
      <c r="G18" s="40">
        <f t="shared" si="0"/>
        <v>52130</v>
      </c>
    </row>
    <row r="19" spans="1:7" s="14" customFormat="1" ht="15.75" x14ac:dyDescent="0.25">
      <c r="A19" s="29">
        <v>174</v>
      </c>
      <c r="B19" s="39" t="s">
        <v>31</v>
      </c>
      <c r="C19" s="40">
        <v>97955</v>
      </c>
      <c r="D19" s="28"/>
      <c r="E19" s="40">
        <f t="shared" si="1"/>
        <v>97955</v>
      </c>
      <c r="F19" s="40"/>
      <c r="G19" s="40">
        <f t="shared" si="0"/>
        <v>97955</v>
      </c>
    </row>
    <row r="20" spans="1:7" s="14" customFormat="1" ht="15.75" x14ac:dyDescent="0.25">
      <c r="A20" s="29">
        <v>182</v>
      </c>
      <c r="B20" s="39" t="s">
        <v>32</v>
      </c>
      <c r="C20" s="41">
        <v>468400</v>
      </c>
      <c r="D20" s="28"/>
      <c r="E20" s="40">
        <f t="shared" si="1"/>
        <v>468400</v>
      </c>
      <c r="F20" s="40"/>
      <c r="G20" s="40">
        <f t="shared" si="0"/>
        <v>468400</v>
      </c>
    </row>
    <row r="21" spans="1:7" s="14" customFormat="1" ht="15.75" x14ac:dyDescent="0.25">
      <c r="A21" s="29">
        <v>197</v>
      </c>
      <c r="B21" s="39" t="s">
        <v>33</v>
      </c>
      <c r="C21" s="41">
        <v>650000</v>
      </c>
      <c r="D21" s="28"/>
      <c r="E21" s="40">
        <f t="shared" si="1"/>
        <v>650000</v>
      </c>
      <c r="F21" s="40"/>
      <c r="G21" s="40">
        <f t="shared" si="0"/>
        <v>650000</v>
      </c>
    </row>
    <row r="22" spans="1:7" s="14" customFormat="1" ht="15.75" x14ac:dyDescent="0.25">
      <c r="A22" s="29">
        <v>199</v>
      </c>
      <c r="B22" s="39" t="s">
        <v>34</v>
      </c>
      <c r="C22" s="40">
        <v>705439.8</v>
      </c>
      <c r="D22" s="28"/>
      <c r="E22" s="40">
        <f t="shared" si="1"/>
        <v>705439.8</v>
      </c>
      <c r="F22" s="40"/>
      <c r="G22" s="40">
        <f t="shared" si="0"/>
        <v>705439.8</v>
      </c>
    </row>
    <row r="23" spans="1:7" s="14" customFormat="1" ht="15.75" x14ac:dyDescent="0.25">
      <c r="A23" s="29">
        <v>261</v>
      </c>
      <c r="B23" s="39" t="s">
        <v>37</v>
      </c>
      <c r="C23" s="41">
        <v>1129061.08</v>
      </c>
      <c r="D23" s="28"/>
      <c r="E23" s="40">
        <f t="shared" si="1"/>
        <v>1129061.08</v>
      </c>
      <c r="F23" s="40"/>
      <c r="G23" s="40">
        <f t="shared" si="0"/>
        <v>1129061.08</v>
      </c>
    </row>
    <row r="24" spans="1:7" s="14" customFormat="1" ht="15.75" x14ac:dyDescent="0.25">
      <c r="A24" s="29">
        <v>262</v>
      </c>
      <c r="B24" s="39" t="s">
        <v>38</v>
      </c>
      <c r="C24" s="40">
        <v>12000</v>
      </c>
      <c r="D24" s="28"/>
      <c r="E24" s="40">
        <f t="shared" si="1"/>
        <v>12000</v>
      </c>
      <c r="F24" s="40"/>
      <c r="G24" s="40">
        <f t="shared" si="0"/>
        <v>12000</v>
      </c>
    </row>
    <row r="25" spans="1:7" s="14" customFormat="1" ht="15.75" x14ac:dyDescent="0.25">
      <c r="A25" s="29">
        <v>266</v>
      </c>
      <c r="B25" s="39" t="s">
        <v>39</v>
      </c>
      <c r="C25" s="41">
        <v>1750135.45</v>
      </c>
      <c r="D25" s="28"/>
      <c r="E25" s="40">
        <f t="shared" si="1"/>
        <v>1750135.45</v>
      </c>
      <c r="F25" s="40"/>
      <c r="G25" s="40">
        <f t="shared" si="0"/>
        <v>1750135.45</v>
      </c>
    </row>
    <row r="26" spans="1:7" s="14" customFormat="1" ht="15.75" x14ac:dyDescent="0.25">
      <c r="A26" s="29">
        <v>267</v>
      </c>
      <c r="B26" s="39" t="s">
        <v>40</v>
      </c>
      <c r="C26" s="40">
        <v>20000</v>
      </c>
      <c r="D26" s="28"/>
      <c r="E26" s="40">
        <f t="shared" si="1"/>
        <v>20000</v>
      </c>
      <c r="F26" s="40"/>
      <c r="G26" s="40">
        <f t="shared" si="0"/>
        <v>20000</v>
      </c>
    </row>
    <row r="27" spans="1:7" s="14" customFormat="1" ht="15.75" x14ac:dyDescent="0.25">
      <c r="A27" s="29">
        <v>268</v>
      </c>
      <c r="B27" s="39" t="s">
        <v>41</v>
      </c>
      <c r="C27" s="40">
        <v>175554</v>
      </c>
      <c r="D27" s="28"/>
      <c r="E27" s="40">
        <f t="shared" si="1"/>
        <v>175554</v>
      </c>
      <c r="F27" s="40"/>
      <c r="G27" s="40">
        <f t="shared" si="0"/>
        <v>175554</v>
      </c>
    </row>
    <row r="28" spans="1:7" s="14" customFormat="1" ht="15.75" x14ac:dyDescent="0.25">
      <c r="A28" s="29">
        <v>269</v>
      </c>
      <c r="B28" s="42" t="s">
        <v>42</v>
      </c>
      <c r="C28" s="40">
        <v>10000</v>
      </c>
      <c r="D28" s="28"/>
      <c r="E28" s="40">
        <f t="shared" si="1"/>
        <v>10000</v>
      </c>
      <c r="F28" s="40"/>
      <c r="G28" s="40">
        <f t="shared" si="0"/>
        <v>10000</v>
      </c>
    </row>
    <row r="29" spans="1:7" s="14" customFormat="1" ht="15.75" x14ac:dyDescent="0.25">
      <c r="A29" s="29">
        <v>292</v>
      </c>
      <c r="B29" s="39" t="s">
        <v>44</v>
      </c>
      <c r="C29" s="40">
        <v>133636.26</v>
      </c>
      <c r="D29" s="28"/>
      <c r="E29" s="40">
        <f t="shared" si="1"/>
        <v>133636.26</v>
      </c>
      <c r="F29" s="40"/>
      <c r="G29" s="40">
        <f t="shared" si="0"/>
        <v>133636.26</v>
      </c>
    </row>
    <row r="30" spans="1:7" s="14" customFormat="1" ht="15.75" x14ac:dyDescent="0.25">
      <c r="A30" s="29">
        <v>295</v>
      </c>
      <c r="B30" s="39" t="s">
        <v>45</v>
      </c>
      <c r="C30" s="41">
        <v>20801377.359999999</v>
      </c>
      <c r="D30" s="28"/>
      <c r="E30" s="40">
        <f t="shared" si="1"/>
        <v>20801377.359999999</v>
      </c>
      <c r="F30" s="40"/>
      <c r="G30" s="40">
        <f t="shared" si="0"/>
        <v>20801377.359999999</v>
      </c>
    </row>
    <row r="31" spans="1:7" s="14" customFormat="1" ht="15.75" x14ac:dyDescent="0.25">
      <c r="A31" s="29">
        <v>297</v>
      </c>
      <c r="B31" s="39" t="s">
        <v>46</v>
      </c>
      <c r="C31" s="40">
        <v>26731.62</v>
      </c>
      <c r="D31" s="28"/>
      <c r="E31" s="40">
        <f t="shared" si="1"/>
        <v>26731.62</v>
      </c>
      <c r="F31" s="40"/>
      <c r="G31" s="40">
        <f t="shared" si="0"/>
        <v>26731.62</v>
      </c>
    </row>
    <row r="32" spans="1:7" s="14" customFormat="1" ht="15.75" x14ac:dyDescent="0.25">
      <c r="A32" s="29">
        <v>298</v>
      </c>
      <c r="B32" s="39" t="s">
        <v>47</v>
      </c>
      <c r="C32" s="40">
        <v>500000</v>
      </c>
      <c r="D32" s="28"/>
      <c r="E32" s="40">
        <f t="shared" si="1"/>
        <v>500000</v>
      </c>
      <c r="F32" s="40"/>
      <c r="G32" s="40">
        <f t="shared" si="0"/>
        <v>500000</v>
      </c>
    </row>
    <row r="33" spans="1:7" s="14" customFormat="1" ht="15.75" x14ac:dyDescent="0.25">
      <c r="A33" s="29">
        <v>299</v>
      </c>
      <c r="B33" s="39" t="s">
        <v>48</v>
      </c>
      <c r="C33" s="40">
        <v>400000</v>
      </c>
      <c r="D33" s="28"/>
      <c r="E33" s="40">
        <f>+C33+D33</f>
        <v>400000</v>
      </c>
      <c r="F33" s="40"/>
      <c r="G33" s="40">
        <f>+E33-F33</f>
        <v>400000</v>
      </c>
    </row>
    <row r="34" spans="1:7" s="14" customFormat="1" ht="15.75" x14ac:dyDescent="0.25">
      <c r="A34" s="29">
        <v>323</v>
      </c>
      <c r="B34" s="39" t="s">
        <v>49</v>
      </c>
      <c r="C34" s="40">
        <v>850778.32</v>
      </c>
      <c r="D34" s="28"/>
      <c r="E34" s="40">
        <f t="shared" si="1"/>
        <v>850778.32</v>
      </c>
      <c r="F34" s="40"/>
      <c r="G34" s="40">
        <f t="shared" si="0"/>
        <v>850778.32</v>
      </c>
    </row>
    <row r="35" spans="1:7" s="14" customFormat="1" ht="17.25" thickBot="1" x14ac:dyDescent="0.35">
      <c r="A35" s="43"/>
      <c r="B35" s="44" t="s">
        <v>72</v>
      </c>
      <c r="C35" s="45">
        <f>SUM(C13:C34)</f>
        <v>30572405.440000001</v>
      </c>
      <c r="D35" s="20">
        <f>SUM(D23:D34)</f>
        <v>0</v>
      </c>
      <c r="E35" s="20">
        <f>SUM(E13:E34)</f>
        <v>30572405.440000001</v>
      </c>
      <c r="F35" s="20">
        <f>SUM(F13:F34)</f>
        <v>0</v>
      </c>
      <c r="G35" s="20">
        <f>SUM(G13:G34)</f>
        <v>30572405.440000001</v>
      </c>
    </row>
    <row r="36" spans="1:7" s="14" customFormat="1" ht="16.5" x14ac:dyDescent="0.3">
      <c r="A36" s="26"/>
      <c r="B36" s="30" t="s">
        <v>51</v>
      </c>
      <c r="C36" s="33">
        <f>+C35+C10</f>
        <v>80000000</v>
      </c>
      <c r="D36" s="33">
        <f>+D35+D10</f>
        <v>0</v>
      </c>
      <c r="E36" s="33">
        <f>+E35+E10</f>
        <v>80000000</v>
      </c>
      <c r="F36" s="33">
        <f>+F35+F10</f>
        <v>0</v>
      </c>
      <c r="G36" s="33">
        <f>+G35+G10</f>
        <v>80000000</v>
      </c>
    </row>
    <row r="37" spans="1:7" s="14" customFormat="1" ht="16.5" x14ac:dyDescent="0.3">
      <c r="A37" s="46"/>
      <c r="B37" s="47"/>
      <c r="C37" s="48"/>
    </row>
    <row r="38" spans="1:7" s="14" customFormat="1" x14ac:dyDescent="0.25">
      <c r="A38" s="49" t="s">
        <v>52</v>
      </c>
      <c r="C38" s="50"/>
    </row>
    <row r="39" spans="1:7" s="14" customFormat="1" x14ac:dyDescent="0.25">
      <c r="A39" s="49" t="s">
        <v>53</v>
      </c>
      <c r="C39" s="50"/>
    </row>
    <row r="40" spans="1:7" s="14" customFormat="1" x14ac:dyDescent="0.25">
      <c r="A40" s="51"/>
      <c r="C40" s="52"/>
    </row>
    <row r="41" spans="1:7" s="14" customFormat="1" ht="13.5" customHeight="1" x14ac:dyDescent="0.2">
      <c r="A41" s="426" t="s">
        <v>54</v>
      </c>
      <c r="B41" s="426"/>
      <c r="C41" s="426"/>
    </row>
    <row r="42" spans="1:7" s="14" customFormat="1" ht="18.75" customHeight="1" x14ac:dyDescent="0.2">
      <c r="A42" s="426" t="s">
        <v>55</v>
      </c>
      <c r="B42" s="426"/>
      <c r="C42" s="426"/>
    </row>
    <row r="43" spans="1:7" s="14" customFormat="1" ht="18.75" customHeight="1" x14ac:dyDescent="0.2">
      <c r="A43" s="426" t="s">
        <v>5</v>
      </c>
      <c r="B43" s="426"/>
      <c r="C43" s="426"/>
    </row>
    <row r="44" spans="1:7" s="14" customFormat="1" x14ac:dyDescent="0.25">
      <c r="A44" s="51"/>
      <c r="C44" s="50"/>
    </row>
    <row r="45" spans="1:7" s="14" customFormat="1" x14ac:dyDescent="0.25">
      <c r="A45" s="51"/>
      <c r="C45" s="50"/>
    </row>
    <row r="46" spans="1:7" s="14" customFormat="1" x14ac:dyDescent="0.25">
      <c r="A46" s="51"/>
      <c r="C46" s="50"/>
    </row>
    <row r="47" spans="1:7" s="14" customFormat="1" x14ac:dyDescent="0.25">
      <c r="A47" s="51"/>
      <c r="C47" s="50"/>
    </row>
    <row r="48" spans="1:7" s="14" customFormat="1" x14ac:dyDescent="0.25">
      <c r="A48" s="51"/>
      <c r="C48" s="50"/>
    </row>
    <row r="49" spans="1:3" s="14" customFormat="1" x14ac:dyDescent="0.25">
      <c r="A49" s="51"/>
      <c r="C49" s="50"/>
    </row>
    <row r="50" spans="1:3" s="14" customFormat="1" x14ac:dyDescent="0.25">
      <c r="A50" s="51"/>
      <c r="C50" s="50"/>
    </row>
    <row r="51" spans="1:3" s="14" customFormat="1" x14ac:dyDescent="0.25">
      <c r="A51" s="51"/>
      <c r="C51" s="50"/>
    </row>
    <row r="52" spans="1:3" s="14" customFormat="1" x14ac:dyDescent="0.25">
      <c r="A52" s="51"/>
      <c r="C52" s="50"/>
    </row>
    <row r="53" spans="1:3" s="14" customFormat="1" x14ac:dyDescent="0.25">
      <c r="A53" s="51"/>
      <c r="C53" s="50"/>
    </row>
    <row r="54" spans="1:3" s="14" customFormat="1" x14ac:dyDescent="0.25">
      <c r="A54" s="51"/>
      <c r="C54" s="50"/>
    </row>
    <row r="55" spans="1:3" s="14" customFormat="1" x14ac:dyDescent="0.25">
      <c r="A55" s="51"/>
      <c r="C55" s="50"/>
    </row>
    <row r="56" spans="1:3" s="14" customFormat="1" x14ac:dyDescent="0.25">
      <c r="A56" s="51"/>
      <c r="C56" s="50"/>
    </row>
    <row r="57" spans="1:3" s="14" customFormat="1" x14ac:dyDescent="0.25">
      <c r="A57" s="51"/>
      <c r="C57" s="50"/>
    </row>
    <row r="58" spans="1:3" s="14" customFormat="1" x14ac:dyDescent="0.25">
      <c r="A58" s="51"/>
      <c r="C58" s="50"/>
    </row>
    <row r="59" spans="1:3" s="14" customFormat="1" x14ac:dyDescent="0.25">
      <c r="A59" s="51"/>
      <c r="C59" s="50"/>
    </row>
    <row r="60" spans="1:3" s="14" customFormat="1" x14ac:dyDescent="0.25">
      <c r="A60" s="51"/>
      <c r="C60" s="50"/>
    </row>
    <row r="61" spans="1:3" s="14" customFormat="1" x14ac:dyDescent="0.25">
      <c r="A61" s="51"/>
      <c r="C61" s="50"/>
    </row>
    <row r="62" spans="1:3" s="14" customFormat="1" x14ac:dyDescent="0.25">
      <c r="A62" s="51"/>
      <c r="C62" s="50"/>
    </row>
    <row r="63" spans="1:3" s="14" customFormat="1" x14ac:dyDescent="0.25">
      <c r="A63" s="51"/>
      <c r="C63" s="50"/>
    </row>
    <row r="64" spans="1:3" s="14" customFormat="1" x14ac:dyDescent="0.25">
      <c r="A64" s="51"/>
      <c r="C64" s="50"/>
    </row>
    <row r="65" spans="1:3" s="14" customFormat="1" x14ac:dyDescent="0.25">
      <c r="A65" s="51"/>
      <c r="C65" s="50"/>
    </row>
    <row r="66" spans="1:3" s="14" customFormat="1" x14ac:dyDescent="0.25">
      <c r="A66" s="51"/>
      <c r="C66" s="50"/>
    </row>
    <row r="67" spans="1:3" s="14" customFormat="1" x14ac:dyDescent="0.25">
      <c r="A67" s="51"/>
      <c r="C67" s="50"/>
    </row>
    <row r="68" spans="1:3" s="14" customFormat="1" x14ac:dyDescent="0.25">
      <c r="A68" s="51"/>
      <c r="C68" s="50"/>
    </row>
    <row r="69" spans="1:3" x14ac:dyDescent="0.25">
      <c r="A69" s="51"/>
      <c r="B69" s="14"/>
      <c r="C69" s="50"/>
    </row>
    <row r="70" spans="1:3" x14ac:dyDescent="0.25">
      <c r="A70" s="51"/>
      <c r="B70" s="14"/>
      <c r="C70" s="50"/>
    </row>
    <row r="71" spans="1:3" x14ac:dyDescent="0.25">
      <c r="A71" s="51"/>
      <c r="B71" s="14"/>
      <c r="C71" s="50"/>
    </row>
    <row r="72" spans="1:3" x14ac:dyDescent="0.25">
      <c r="A72" s="51"/>
      <c r="B72" s="14"/>
      <c r="C72" s="50"/>
    </row>
    <row r="73" spans="1:3" x14ac:dyDescent="0.25">
      <c r="A73" s="51"/>
      <c r="B73" s="14"/>
      <c r="C73" s="50"/>
    </row>
    <row r="74" spans="1:3" x14ac:dyDescent="0.25">
      <c r="A74" s="51"/>
      <c r="B74" s="14"/>
      <c r="C74" s="50"/>
    </row>
    <row r="75" spans="1:3" x14ac:dyDescent="0.25">
      <c r="A75" s="51"/>
      <c r="B75" s="14"/>
      <c r="C75" s="50"/>
    </row>
    <row r="76" spans="1:3" x14ac:dyDescent="0.25">
      <c r="A76" s="51"/>
      <c r="B76" s="14"/>
      <c r="C76" s="50"/>
    </row>
    <row r="77" spans="1:3" x14ac:dyDescent="0.25">
      <c r="A77" s="51"/>
      <c r="B77" s="14"/>
      <c r="C77" s="50"/>
    </row>
    <row r="78" spans="1:3" x14ac:dyDescent="0.25">
      <c r="A78" s="51"/>
      <c r="B78" s="14"/>
      <c r="C78" s="50"/>
    </row>
    <row r="79" spans="1:3" x14ac:dyDescent="0.25">
      <c r="A79" s="51"/>
      <c r="B79" s="14"/>
      <c r="C79" s="50"/>
    </row>
    <row r="80" spans="1:3" x14ac:dyDescent="0.25">
      <c r="A80" s="51"/>
      <c r="B80" s="14"/>
      <c r="C80" s="50"/>
    </row>
    <row r="81" spans="1:3" x14ac:dyDescent="0.25">
      <c r="A81" s="51"/>
      <c r="B81" s="14"/>
      <c r="C81" s="50"/>
    </row>
    <row r="82" spans="1:3" x14ac:dyDescent="0.25">
      <c r="A82" s="51"/>
      <c r="B82" s="14"/>
      <c r="C82" s="50"/>
    </row>
  </sheetData>
  <mergeCells count="8">
    <mergeCell ref="A42:C42"/>
    <mergeCell ref="A43:C43"/>
    <mergeCell ref="A1:G1"/>
    <mergeCell ref="A2:G2"/>
    <mergeCell ref="A3:G3"/>
    <mergeCell ref="A4:B4"/>
    <mergeCell ref="A8:B8"/>
    <mergeCell ref="A41:C41"/>
  </mergeCells>
  <pageMargins left="1.01" right="0.11811023622047245" top="0.11811023622047245" bottom="0.11811023622047245" header="0.11811023622047245" footer="0.11811023622047245"/>
  <pageSetup scale="95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B8" sqref="B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431" t="s">
        <v>167</v>
      </c>
      <c r="B1" s="431"/>
      <c r="C1" s="431"/>
      <c r="D1" s="431"/>
      <c r="E1" s="431"/>
      <c r="F1" s="431"/>
    </row>
    <row r="2" spans="1:6" x14ac:dyDescent="0.25">
      <c r="A2" s="432"/>
      <c r="B2" s="432"/>
      <c r="C2" s="432"/>
      <c r="D2" s="432"/>
      <c r="E2" s="432"/>
    </row>
    <row r="3" spans="1:6" x14ac:dyDescent="0.25">
      <c r="A3" s="2" t="s">
        <v>7</v>
      </c>
      <c r="B3" s="2" t="s">
        <v>8</v>
      </c>
      <c r="C3" s="2" t="s">
        <v>57</v>
      </c>
      <c r="D3" s="2" t="s">
        <v>58</v>
      </c>
      <c r="E3" s="2" t="s">
        <v>9</v>
      </c>
      <c r="F3" s="10" t="s">
        <v>11</v>
      </c>
    </row>
    <row r="4" spans="1:6" x14ac:dyDescent="0.25">
      <c r="A4" s="3" t="s">
        <v>1</v>
      </c>
      <c r="B4" s="4">
        <v>0</v>
      </c>
      <c r="C4" s="2"/>
      <c r="D4" s="2"/>
      <c r="E4" s="2"/>
      <c r="F4" s="11"/>
    </row>
    <row r="5" spans="1:6" x14ac:dyDescent="0.25">
      <c r="A5" s="3" t="s">
        <v>2</v>
      </c>
      <c r="B5" s="4">
        <v>0</v>
      </c>
      <c r="C5" s="2"/>
      <c r="D5" s="2"/>
      <c r="E5" s="2"/>
      <c r="F5" s="11"/>
    </row>
    <row r="6" spans="1:6" x14ac:dyDescent="0.25">
      <c r="A6" s="3" t="s">
        <v>3</v>
      </c>
      <c r="B6" s="4">
        <v>16000000</v>
      </c>
      <c r="C6" s="8">
        <v>45363</v>
      </c>
      <c r="D6" s="9">
        <v>261106</v>
      </c>
      <c r="E6" s="9">
        <v>2956275117</v>
      </c>
      <c r="F6" s="12">
        <v>2356</v>
      </c>
    </row>
    <row r="7" spans="1:6" x14ac:dyDescent="0.25">
      <c r="A7" s="3" t="s">
        <v>4</v>
      </c>
      <c r="B7" s="4">
        <v>8000000</v>
      </c>
      <c r="C7" s="8">
        <v>45394</v>
      </c>
      <c r="D7" s="9">
        <v>261107</v>
      </c>
      <c r="E7" s="9">
        <v>2969507128</v>
      </c>
      <c r="F7" s="12">
        <v>3941</v>
      </c>
    </row>
    <row r="8" spans="1:6" x14ac:dyDescent="0.25">
      <c r="A8" s="3" t="s">
        <v>56</v>
      </c>
      <c r="B8" s="4">
        <v>8000000</v>
      </c>
      <c r="C8" s="8">
        <v>45427</v>
      </c>
      <c r="D8" s="56">
        <v>261108</v>
      </c>
      <c r="E8" s="9">
        <v>2984108079</v>
      </c>
      <c r="F8" s="12">
        <v>4639</v>
      </c>
    </row>
    <row r="9" spans="1:6" hidden="1" x14ac:dyDescent="0.25">
      <c r="A9" s="3" t="s">
        <v>74</v>
      </c>
      <c r="B9" s="4">
        <v>0</v>
      </c>
      <c r="C9" s="8"/>
      <c r="D9" s="56"/>
      <c r="E9" s="9"/>
      <c r="F9" s="12"/>
    </row>
    <row r="10" spans="1:6" hidden="1" x14ac:dyDescent="0.25">
      <c r="A10" s="3" t="s">
        <v>75</v>
      </c>
      <c r="B10" s="4">
        <v>0</v>
      </c>
      <c r="C10" s="8"/>
      <c r="D10" s="56"/>
      <c r="E10" s="9"/>
      <c r="F10" s="12"/>
    </row>
    <row r="11" spans="1:6" hidden="1" x14ac:dyDescent="0.25">
      <c r="A11" s="3" t="s">
        <v>76</v>
      </c>
      <c r="B11" s="4">
        <v>0</v>
      </c>
      <c r="C11" s="8"/>
      <c r="D11" s="56"/>
      <c r="E11" s="9"/>
      <c r="F11" s="12"/>
    </row>
    <row r="12" spans="1:6" hidden="1" x14ac:dyDescent="0.25">
      <c r="A12" s="3" t="s">
        <v>78</v>
      </c>
      <c r="B12" s="4">
        <v>0</v>
      </c>
      <c r="C12" s="8"/>
      <c r="D12" s="56"/>
      <c r="E12" s="9"/>
      <c r="F12" s="12"/>
    </row>
    <row r="13" spans="1:6" hidden="1" x14ac:dyDescent="0.25">
      <c r="A13" s="3" t="s">
        <v>79</v>
      </c>
      <c r="B13" s="4">
        <v>0</v>
      </c>
      <c r="C13" s="8"/>
      <c r="D13" s="56"/>
      <c r="E13" s="9"/>
      <c r="F13" s="12"/>
    </row>
    <row r="14" spans="1:6" hidden="1" x14ac:dyDescent="0.25">
      <c r="A14" s="3" t="s">
        <v>80</v>
      </c>
      <c r="B14" s="4">
        <v>0</v>
      </c>
      <c r="C14" s="8"/>
      <c r="D14" s="56"/>
      <c r="E14" s="9"/>
      <c r="F14" s="12"/>
    </row>
    <row r="15" spans="1:6" ht="15.75" thickBot="1" x14ac:dyDescent="0.3">
      <c r="A15" s="5" t="s">
        <v>10</v>
      </c>
      <c r="B15" s="6">
        <f>SUM(B4:B14)</f>
        <v>32000000</v>
      </c>
      <c r="C15" s="13"/>
      <c r="D15" s="13"/>
      <c r="E15" s="13"/>
      <c r="F15" s="1"/>
    </row>
    <row r="16" spans="1:6" ht="15.75" thickTop="1" x14ac:dyDescent="0.25">
      <c r="B16" s="7"/>
      <c r="C16" s="7"/>
      <c r="D16" s="7"/>
      <c r="E16" s="7"/>
    </row>
    <row r="17" spans="1:6" x14ac:dyDescent="0.25">
      <c r="B17" s="7"/>
      <c r="C17" s="7"/>
      <c r="D17" s="7"/>
      <c r="E17" s="7"/>
    </row>
    <row r="18" spans="1:6" x14ac:dyDescent="0.25">
      <c r="B18" s="7"/>
      <c r="C18" s="7"/>
      <c r="D18" s="7"/>
      <c r="E18" s="7"/>
    </row>
    <row r="19" spans="1:6" x14ac:dyDescent="0.25">
      <c r="B19" s="7"/>
      <c r="C19" s="7"/>
      <c r="D19" s="7"/>
      <c r="E19" s="7"/>
    </row>
    <row r="20" spans="1:6" x14ac:dyDescent="0.25">
      <c r="B20" s="7"/>
      <c r="C20" s="7"/>
      <c r="D20" s="7"/>
      <c r="E20" s="7"/>
    </row>
    <row r="21" spans="1:6" x14ac:dyDescent="0.25">
      <c r="A21" s="408" t="s">
        <v>6</v>
      </c>
      <c r="B21" s="408"/>
      <c r="C21" s="408"/>
      <c r="D21" s="408"/>
      <c r="E21" s="408"/>
      <c r="F21" s="408"/>
    </row>
    <row r="22" spans="1:6" x14ac:dyDescent="0.25">
      <c r="A22" s="408" t="s">
        <v>12</v>
      </c>
      <c r="B22" s="408"/>
      <c r="C22" s="408"/>
      <c r="D22" s="408"/>
      <c r="E22" s="408"/>
      <c r="F22" s="408"/>
    </row>
    <row r="23" spans="1:6" x14ac:dyDescent="0.25">
      <c r="A23" s="408" t="s">
        <v>5</v>
      </c>
      <c r="B23" s="408"/>
      <c r="C23" s="408"/>
      <c r="D23" s="408"/>
      <c r="E23" s="408"/>
      <c r="F23" s="408"/>
    </row>
    <row r="24" spans="1:6" x14ac:dyDescent="0.25">
      <c r="A24" s="408" t="s">
        <v>0</v>
      </c>
      <c r="B24" s="408"/>
      <c r="C24" s="408"/>
      <c r="D24" s="408"/>
      <c r="E24" s="408"/>
      <c r="F24" s="408"/>
    </row>
    <row r="25" spans="1:6" x14ac:dyDescent="0.25">
      <c r="B25" s="7"/>
      <c r="C25" s="7"/>
      <c r="D25" s="7"/>
      <c r="E25" s="7"/>
    </row>
    <row r="26" spans="1:6" x14ac:dyDescent="0.25">
      <c r="B26" s="7"/>
      <c r="C26" s="7"/>
      <c r="D26" s="7"/>
      <c r="E26" s="7"/>
    </row>
    <row r="27" spans="1:6" x14ac:dyDescent="0.25">
      <c r="B27" s="7"/>
      <c r="C27" s="7"/>
      <c r="D27" s="7"/>
      <c r="E27" s="7"/>
    </row>
    <row r="28" spans="1:6" x14ac:dyDescent="0.25">
      <c r="B28" s="7"/>
      <c r="C28" s="7"/>
      <c r="D28" s="7"/>
      <c r="E28" s="7"/>
    </row>
    <row r="29" spans="1:6" x14ac:dyDescent="0.25">
      <c r="B29" s="7"/>
      <c r="C29" s="7"/>
      <c r="D29" s="7"/>
      <c r="E29" s="7"/>
    </row>
    <row r="30" spans="1:6" x14ac:dyDescent="0.25">
      <c r="B30" s="7"/>
      <c r="C30" s="7"/>
      <c r="D30" s="7"/>
      <c r="E30" s="7"/>
    </row>
    <row r="31" spans="1:6" x14ac:dyDescent="0.25">
      <c r="B31" s="7"/>
      <c r="C31" s="7"/>
      <c r="D31" s="7"/>
      <c r="E31" s="7"/>
    </row>
  </sheetData>
  <mergeCells count="6">
    <mergeCell ref="A24:F24"/>
    <mergeCell ref="A1:F1"/>
    <mergeCell ref="A2:E2"/>
    <mergeCell ref="A21:F21"/>
    <mergeCell ref="A22:F22"/>
    <mergeCell ref="A23:F23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D8" sqref="D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431" t="s">
        <v>167</v>
      </c>
      <c r="B1" s="431"/>
      <c r="C1" s="431"/>
      <c r="D1" s="431"/>
      <c r="E1" s="431"/>
      <c r="F1" s="431"/>
    </row>
    <row r="2" spans="1:6" x14ac:dyDescent="0.25">
      <c r="A2" s="432"/>
      <c r="B2" s="432"/>
      <c r="C2" s="432"/>
      <c r="D2" s="432"/>
      <c r="E2" s="432"/>
    </row>
    <row r="3" spans="1:6" x14ac:dyDescent="0.25">
      <c r="A3" s="2" t="s">
        <v>7</v>
      </c>
      <c r="B3" s="2" t="s">
        <v>8</v>
      </c>
      <c r="C3" s="2" t="s">
        <v>57</v>
      </c>
      <c r="D3" s="2" t="s">
        <v>58</v>
      </c>
      <c r="E3" s="2" t="s">
        <v>9</v>
      </c>
      <c r="F3" s="10" t="s">
        <v>11</v>
      </c>
    </row>
    <row r="4" spans="1:6" x14ac:dyDescent="0.25">
      <c r="A4" s="3" t="s">
        <v>1</v>
      </c>
      <c r="B4" s="4">
        <v>0</v>
      </c>
      <c r="C4" s="2"/>
      <c r="D4" s="2"/>
      <c r="E4" s="2"/>
      <c r="F4" s="11"/>
    </row>
    <row r="5" spans="1:6" x14ac:dyDescent="0.25">
      <c r="A5" s="3" t="s">
        <v>2</v>
      </c>
      <c r="B5" s="4">
        <v>0</v>
      </c>
      <c r="C5" s="2"/>
      <c r="D5" s="2"/>
      <c r="E5" s="2"/>
      <c r="F5" s="11"/>
    </row>
    <row r="6" spans="1:6" x14ac:dyDescent="0.25">
      <c r="A6" s="3" t="s">
        <v>3</v>
      </c>
      <c r="B6" s="4">
        <v>16000000</v>
      </c>
      <c r="C6" s="8">
        <v>45363</v>
      </c>
      <c r="D6" s="9">
        <v>261106</v>
      </c>
      <c r="E6" s="9">
        <v>2956275117</v>
      </c>
      <c r="F6" s="12">
        <v>2356</v>
      </c>
    </row>
    <row r="7" spans="1:6" x14ac:dyDescent="0.25">
      <c r="A7" s="3" t="s">
        <v>4</v>
      </c>
      <c r="B7" s="4">
        <v>8000000</v>
      </c>
      <c r="C7" s="8">
        <v>45394</v>
      </c>
      <c r="D7" s="9">
        <v>261107</v>
      </c>
      <c r="E7" s="9">
        <v>2969507128</v>
      </c>
      <c r="F7" s="12">
        <v>3941</v>
      </c>
    </row>
    <row r="8" spans="1:6" x14ac:dyDescent="0.25">
      <c r="A8" s="3" t="s">
        <v>56</v>
      </c>
      <c r="B8" s="4">
        <v>8000000</v>
      </c>
      <c r="C8" s="8">
        <v>45427</v>
      </c>
      <c r="D8" s="56">
        <v>261108</v>
      </c>
      <c r="E8" s="9">
        <v>2984108079</v>
      </c>
      <c r="F8" s="12">
        <v>4639</v>
      </c>
    </row>
    <row r="9" spans="1:6" x14ac:dyDescent="0.25">
      <c r="A9" s="3" t="s">
        <v>74</v>
      </c>
      <c r="B9" s="4">
        <v>8000000</v>
      </c>
      <c r="C9" s="8">
        <v>45456</v>
      </c>
      <c r="D9" s="56">
        <v>261109</v>
      </c>
      <c r="E9" s="9">
        <v>2997895097</v>
      </c>
      <c r="F9" s="12">
        <v>5281</v>
      </c>
    </row>
    <row r="10" spans="1:6" hidden="1" x14ac:dyDescent="0.25">
      <c r="A10" s="3" t="s">
        <v>75</v>
      </c>
      <c r="B10" s="4">
        <v>0</v>
      </c>
      <c r="C10" s="8">
        <v>45488</v>
      </c>
      <c r="D10" s="56">
        <v>261111</v>
      </c>
      <c r="E10" s="9">
        <v>3011302055</v>
      </c>
      <c r="F10" s="12">
        <v>5876</v>
      </c>
    </row>
    <row r="11" spans="1:6" hidden="1" x14ac:dyDescent="0.25">
      <c r="A11" s="3" t="s">
        <v>76</v>
      </c>
      <c r="B11" s="4">
        <v>0</v>
      </c>
      <c r="C11" s="8"/>
      <c r="D11" s="56"/>
      <c r="E11" s="9"/>
      <c r="F11" s="12"/>
    </row>
    <row r="12" spans="1:6" hidden="1" x14ac:dyDescent="0.25">
      <c r="A12" s="3" t="s">
        <v>78</v>
      </c>
      <c r="B12" s="4">
        <v>0</v>
      </c>
      <c r="C12" s="8"/>
      <c r="D12" s="56"/>
      <c r="E12" s="9"/>
      <c r="F12" s="12"/>
    </row>
    <row r="13" spans="1:6" hidden="1" x14ac:dyDescent="0.25">
      <c r="A13" s="3" t="s">
        <v>79</v>
      </c>
      <c r="B13" s="4">
        <v>0</v>
      </c>
      <c r="C13" s="8"/>
      <c r="D13" s="56"/>
      <c r="E13" s="9"/>
      <c r="F13" s="12"/>
    </row>
    <row r="14" spans="1:6" hidden="1" x14ac:dyDescent="0.25">
      <c r="A14" s="3" t="s">
        <v>80</v>
      </c>
      <c r="B14" s="4">
        <v>0</v>
      </c>
      <c r="C14" s="8"/>
      <c r="D14" s="56"/>
      <c r="E14" s="9"/>
      <c r="F14" s="12"/>
    </row>
    <row r="15" spans="1:6" ht="15.75" thickBot="1" x14ac:dyDescent="0.3">
      <c r="A15" s="5" t="s">
        <v>10</v>
      </c>
      <c r="B15" s="6">
        <f>SUM(B4:B14)</f>
        <v>40000000</v>
      </c>
      <c r="C15" s="13"/>
      <c r="D15" s="13"/>
      <c r="E15" s="13"/>
      <c r="F15" s="1"/>
    </row>
    <row r="16" spans="1:6" ht="15.75" thickTop="1" x14ac:dyDescent="0.25">
      <c r="B16" s="7"/>
      <c r="C16" s="7"/>
      <c r="D16" s="7"/>
      <c r="E16" s="7"/>
    </row>
    <row r="17" spans="1:6" x14ac:dyDescent="0.25">
      <c r="B17" s="7"/>
      <c r="C17" s="7"/>
      <c r="D17" s="7"/>
      <c r="E17" s="7"/>
    </row>
    <row r="18" spans="1:6" x14ac:dyDescent="0.25">
      <c r="B18" s="7"/>
      <c r="C18" s="7"/>
      <c r="D18" s="7"/>
      <c r="E18" s="7"/>
    </row>
    <row r="19" spans="1:6" x14ac:dyDescent="0.25">
      <c r="B19" s="7"/>
      <c r="C19" s="7"/>
      <c r="D19" s="7"/>
      <c r="E19" s="7"/>
    </row>
    <row r="20" spans="1:6" x14ac:dyDescent="0.25">
      <c r="B20" s="7"/>
      <c r="C20" s="7"/>
      <c r="D20" s="7"/>
      <c r="E20" s="7"/>
    </row>
    <row r="21" spans="1:6" x14ac:dyDescent="0.25">
      <c r="A21" s="408" t="s">
        <v>6</v>
      </c>
      <c r="B21" s="408"/>
      <c r="C21" s="408"/>
      <c r="D21" s="408"/>
      <c r="E21" s="408"/>
      <c r="F21" s="408"/>
    </row>
    <row r="22" spans="1:6" x14ac:dyDescent="0.25">
      <c r="A22" s="408" t="s">
        <v>12</v>
      </c>
      <c r="B22" s="408"/>
      <c r="C22" s="408"/>
      <c r="D22" s="408"/>
      <c r="E22" s="408"/>
      <c r="F22" s="408"/>
    </row>
    <row r="23" spans="1:6" x14ac:dyDescent="0.25">
      <c r="A23" s="408" t="s">
        <v>5</v>
      </c>
      <c r="B23" s="408"/>
      <c r="C23" s="408"/>
      <c r="D23" s="408"/>
      <c r="E23" s="408"/>
      <c r="F23" s="408"/>
    </row>
    <row r="24" spans="1:6" x14ac:dyDescent="0.25">
      <c r="A24" s="408" t="s">
        <v>0</v>
      </c>
      <c r="B24" s="408"/>
      <c r="C24" s="408"/>
      <c r="D24" s="408"/>
      <c r="E24" s="408"/>
      <c r="F24" s="408"/>
    </row>
    <row r="25" spans="1:6" x14ac:dyDescent="0.25">
      <c r="B25" s="7"/>
      <c r="C25" s="7"/>
      <c r="D25" s="7"/>
      <c r="E25" s="7"/>
    </row>
    <row r="26" spans="1:6" x14ac:dyDescent="0.25">
      <c r="B26" s="7"/>
      <c r="C26" s="7"/>
      <c r="D26" s="7"/>
      <c r="E26" s="7"/>
    </row>
    <row r="27" spans="1:6" x14ac:dyDescent="0.25">
      <c r="B27" s="7"/>
      <c r="C27" s="7"/>
      <c r="D27" s="7"/>
      <c r="E27" s="7"/>
    </row>
    <row r="28" spans="1:6" x14ac:dyDescent="0.25">
      <c r="B28" s="7"/>
      <c r="C28" s="7"/>
      <c r="D28" s="7"/>
      <c r="E28" s="7"/>
    </row>
    <row r="29" spans="1:6" x14ac:dyDescent="0.25">
      <c r="B29" s="7"/>
      <c r="C29" s="7"/>
      <c r="D29" s="7"/>
      <c r="E29" s="7"/>
    </row>
    <row r="30" spans="1:6" x14ac:dyDescent="0.25">
      <c r="B30" s="7"/>
      <c r="C30" s="7"/>
      <c r="D30" s="7"/>
      <c r="E30" s="7"/>
    </row>
    <row r="31" spans="1:6" x14ac:dyDescent="0.25">
      <c r="B31" s="7"/>
      <c r="C31" s="7"/>
      <c r="D31" s="7"/>
      <c r="E31" s="7"/>
    </row>
  </sheetData>
  <mergeCells count="6">
    <mergeCell ref="A24:F24"/>
    <mergeCell ref="A1:F1"/>
    <mergeCell ref="A2:E2"/>
    <mergeCell ref="A21:F21"/>
    <mergeCell ref="A22:F22"/>
    <mergeCell ref="A23:F23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B8" sqref="B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431" t="s">
        <v>167</v>
      </c>
      <c r="B1" s="431"/>
      <c r="C1" s="431"/>
      <c r="D1" s="431"/>
      <c r="E1" s="431"/>
      <c r="F1" s="431"/>
    </row>
    <row r="2" spans="1:6" x14ac:dyDescent="0.25">
      <c r="A2" s="432"/>
      <c r="B2" s="432"/>
      <c r="C2" s="432"/>
      <c r="D2" s="432"/>
      <c r="E2" s="432"/>
    </row>
    <row r="3" spans="1:6" x14ac:dyDescent="0.25">
      <c r="A3" s="2" t="s">
        <v>7</v>
      </c>
      <c r="B3" s="2" t="s">
        <v>8</v>
      </c>
      <c r="C3" s="2" t="s">
        <v>57</v>
      </c>
      <c r="D3" s="2" t="s">
        <v>58</v>
      </c>
      <c r="E3" s="2" t="s">
        <v>9</v>
      </c>
      <c r="F3" s="10" t="s">
        <v>11</v>
      </c>
    </row>
    <row r="4" spans="1:6" x14ac:dyDescent="0.25">
      <c r="A4" s="3" t="s">
        <v>1</v>
      </c>
      <c r="B4" s="4">
        <v>0</v>
      </c>
      <c r="C4" s="2"/>
      <c r="D4" s="2"/>
      <c r="E4" s="2"/>
      <c r="F4" s="11"/>
    </row>
    <row r="5" spans="1:6" x14ac:dyDescent="0.25">
      <c r="A5" s="3" t="s">
        <v>2</v>
      </c>
      <c r="B5" s="4">
        <v>0</v>
      </c>
      <c r="C5" s="2"/>
      <c r="D5" s="2"/>
      <c r="E5" s="2"/>
      <c r="F5" s="11"/>
    </row>
    <row r="6" spans="1:6" x14ac:dyDescent="0.25">
      <c r="A6" s="3" t="s">
        <v>3</v>
      </c>
      <c r="B6" s="4">
        <v>16000000</v>
      </c>
      <c r="C6" s="8">
        <v>45363</v>
      </c>
      <c r="D6" s="9">
        <v>261106</v>
      </c>
      <c r="E6" s="9">
        <v>2956275117</v>
      </c>
      <c r="F6" s="12">
        <v>2356</v>
      </c>
    </row>
    <row r="7" spans="1:6" x14ac:dyDescent="0.25">
      <c r="A7" s="3" t="s">
        <v>4</v>
      </c>
      <c r="B7" s="4">
        <v>8000000</v>
      </c>
      <c r="C7" s="8">
        <v>45394</v>
      </c>
      <c r="D7" s="9">
        <v>261107</v>
      </c>
      <c r="E7" s="9">
        <v>2969507128</v>
      </c>
      <c r="F7" s="12">
        <v>3941</v>
      </c>
    </row>
    <row r="8" spans="1:6" x14ac:dyDescent="0.25">
      <c r="A8" s="3" t="s">
        <v>56</v>
      </c>
      <c r="B8" s="4">
        <v>8000000</v>
      </c>
      <c r="C8" s="8">
        <v>45427</v>
      </c>
      <c r="D8" s="56">
        <v>261108</v>
      </c>
      <c r="E8" s="9">
        <v>2984108079</v>
      </c>
      <c r="F8" s="12">
        <v>4639</v>
      </c>
    </row>
    <row r="9" spans="1:6" x14ac:dyDescent="0.25">
      <c r="A9" s="3" t="s">
        <v>74</v>
      </c>
      <c r="B9" s="4">
        <v>8000000</v>
      </c>
      <c r="C9" s="8">
        <v>45456</v>
      </c>
      <c r="D9" s="56">
        <v>261109</v>
      </c>
      <c r="E9" s="9">
        <v>2997895097</v>
      </c>
      <c r="F9" s="12">
        <v>5281</v>
      </c>
    </row>
    <row r="10" spans="1:6" x14ac:dyDescent="0.25">
      <c r="A10" s="3" t="s">
        <v>75</v>
      </c>
      <c r="B10" s="4">
        <v>8000000</v>
      </c>
      <c r="C10" s="8">
        <v>45488</v>
      </c>
      <c r="D10" s="56">
        <v>261111</v>
      </c>
      <c r="E10" s="9">
        <v>3011302055</v>
      </c>
      <c r="F10" s="12">
        <v>5876</v>
      </c>
    </row>
    <row r="11" spans="1:6" hidden="1" x14ac:dyDescent="0.25">
      <c r="A11" s="3" t="s">
        <v>76</v>
      </c>
      <c r="B11" s="4">
        <v>0</v>
      </c>
      <c r="C11" s="8"/>
      <c r="D11" s="56"/>
      <c r="E11" s="9"/>
      <c r="F11" s="12"/>
    </row>
    <row r="12" spans="1:6" hidden="1" x14ac:dyDescent="0.25">
      <c r="A12" s="3" t="s">
        <v>78</v>
      </c>
      <c r="B12" s="4">
        <v>0</v>
      </c>
      <c r="C12" s="8"/>
      <c r="D12" s="56"/>
      <c r="E12" s="9"/>
      <c r="F12" s="12"/>
    </row>
    <row r="13" spans="1:6" hidden="1" x14ac:dyDescent="0.25">
      <c r="A13" s="3" t="s">
        <v>79</v>
      </c>
      <c r="B13" s="4">
        <v>0</v>
      </c>
      <c r="C13" s="8"/>
      <c r="D13" s="56"/>
      <c r="E13" s="9"/>
      <c r="F13" s="12"/>
    </row>
    <row r="14" spans="1:6" hidden="1" x14ac:dyDescent="0.25">
      <c r="A14" s="3" t="s">
        <v>80</v>
      </c>
      <c r="B14" s="4">
        <v>0</v>
      </c>
      <c r="C14" s="8"/>
      <c r="D14" s="56"/>
      <c r="E14" s="9"/>
      <c r="F14" s="12"/>
    </row>
    <row r="15" spans="1:6" ht="15.75" thickBot="1" x14ac:dyDescent="0.3">
      <c r="A15" s="5" t="s">
        <v>10</v>
      </c>
      <c r="B15" s="6">
        <f>SUM(B4:B14)</f>
        <v>48000000</v>
      </c>
      <c r="C15" s="13"/>
      <c r="D15" s="13"/>
      <c r="E15" s="13"/>
      <c r="F15" s="1"/>
    </row>
    <row r="16" spans="1:6" ht="15.75" thickTop="1" x14ac:dyDescent="0.25">
      <c r="B16" s="7"/>
      <c r="C16" s="7"/>
      <c r="D16" s="7"/>
      <c r="E16" s="7"/>
    </row>
    <row r="17" spans="1:6" x14ac:dyDescent="0.25">
      <c r="B17" s="7"/>
      <c r="C17" s="7"/>
      <c r="D17" s="7"/>
      <c r="E17" s="7"/>
    </row>
    <row r="18" spans="1:6" x14ac:dyDescent="0.25">
      <c r="B18" s="7"/>
      <c r="C18" s="7"/>
      <c r="D18" s="7"/>
      <c r="E18" s="7"/>
    </row>
    <row r="19" spans="1:6" x14ac:dyDescent="0.25">
      <c r="B19" s="7"/>
      <c r="C19" s="7"/>
      <c r="D19" s="7"/>
      <c r="E19" s="7"/>
    </row>
    <row r="20" spans="1:6" x14ac:dyDescent="0.25">
      <c r="B20" s="7"/>
      <c r="C20" s="7"/>
      <c r="D20" s="7"/>
      <c r="E20" s="7"/>
    </row>
    <row r="21" spans="1:6" x14ac:dyDescent="0.25">
      <c r="A21" s="408" t="s">
        <v>6</v>
      </c>
      <c r="B21" s="408"/>
      <c r="C21" s="408"/>
      <c r="D21" s="408"/>
      <c r="E21" s="408"/>
      <c r="F21" s="408"/>
    </row>
    <row r="22" spans="1:6" x14ac:dyDescent="0.25">
      <c r="A22" s="408" t="s">
        <v>12</v>
      </c>
      <c r="B22" s="408"/>
      <c r="C22" s="408"/>
      <c r="D22" s="408"/>
      <c r="E22" s="408"/>
      <c r="F22" s="408"/>
    </row>
    <row r="23" spans="1:6" x14ac:dyDescent="0.25">
      <c r="A23" s="408" t="s">
        <v>5</v>
      </c>
      <c r="B23" s="408"/>
      <c r="C23" s="408"/>
      <c r="D23" s="408"/>
      <c r="E23" s="408"/>
      <c r="F23" s="408"/>
    </row>
    <row r="24" spans="1:6" x14ac:dyDescent="0.25">
      <c r="A24" s="408" t="s">
        <v>0</v>
      </c>
      <c r="B24" s="408"/>
      <c r="C24" s="408"/>
      <c r="D24" s="408"/>
      <c r="E24" s="408"/>
      <c r="F24" s="408"/>
    </row>
    <row r="25" spans="1:6" x14ac:dyDescent="0.25">
      <c r="B25" s="7"/>
      <c r="C25" s="7"/>
      <c r="D25" s="7"/>
      <c r="E25" s="7"/>
    </row>
    <row r="26" spans="1:6" x14ac:dyDescent="0.25">
      <c r="B26" s="7"/>
      <c r="C26" s="7"/>
      <c r="D26" s="7"/>
      <c r="E26" s="7"/>
    </row>
    <row r="27" spans="1:6" x14ac:dyDescent="0.25">
      <c r="B27" s="7"/>
      <c r="C27" s="7"/>
      <c r="D27" s="7"/>
      <c r="E27" s="7"/>
    </row>
    <row r="28" spans="1:6" x14ac:dyDescent="0.25">
      <c r="B28" s="7"/>
      <c r="C28" s="7"/>
      <c r="D28" s="7"/>
      <c r="E28" s="7"/>
    </row>
    <row r="29" spans="1:6" x14ac:dyDescent="0.25">
      <c r="B29" s="7"/>
      <c r="C29" s="7"/>
      <c r="D29" s="7"/>
      <c r="E29" s="7"/>
    </row>
    <row r="30" spans="1:6" x14ac:dyDescent="0.25">
      <c r="B30" s="7"/>
      <c r="C30" s="7"/>
      <c r="D30" s="7"/>
      <c r="E30" s="7"/>
    </row>
    <row r="31" spans="1:6" x14ac:dyDescent="0.25">
      <c r="B31" s="7"/>
      <c r="C31" s="7"/>
      <c r="D31" s="7"/>
      <c r="E31" s="7"/>
    </row>
  </sheetData>
  <mergeCells count="6">
    <mergeCell ref="A24:F24"/>
    <mergeCell ref="A1:F1"/>
    <mergeCell ref="A2:E2"/>
    <mergeCell ref="A21:F21"/>
    <mergeCell ref="A22:F22"/>
    <mergeCell ref="A23:F23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C8" sqref="C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431" t="s">
        <v>167</v>
      </c>
      <c r="B1" s="431"/>
      <c r="C1" s="431"/>
      <c r="D1" s="431"/>
      <c r="E1" s="431"/>
      <c r="F1" s="431"/>
    </row>
    <row r="2" spans="1:6" x14ac:dyDescent="0.25">
      <c r="A2" s="432"/>
      <c r="B2" s="432"/>
      <c r="C2" s="432"/>
      <c r="D2" s="432"/>
      <c r="E2" s="432"/>
    </row>
    <row r="3" spans="1:6" x14ac:dyDescent="0.25">
      <c r="A3" s="2" t="s">
        <v>7</v>
      </c>
      <c r="B3" s="2" t="s">
        <v>8</v>
      </c>
      <c r="C3" s="2" t="s">
        <v>57</v>
      </c>
      <c r="D3" s="2" t="s">
        <v>58</v>
      </c>
      <c r="E3" s="2" t="s">
        <v>9</v>
      </c>
      <c r="F3" s="10" t="s">
        <v>11</v>
      </c>
    </row>
    <row r="4" spans="1:6" x14ac:dyDescent="0.25">
      <c r="A4" s="3" t="s">
        <v>1</v>
      </c>
      <c r="B4" s="4">
        <v>0</v>
      </c>
      <c r="C4" s="2"/>
      <c r="D4" s="2"/>
      <c r="E4" s="2"/>
      <c r="F4" s="11"/>
    </row>
    <row r="5" spans="1:6" x14ac:dyDescent="0.25">
      <c r="A5" s="3" t="s">
        <v>2</v>
      </c>
      <c r="B5" s="4">
        <v>0</v>
      </c>
      <c r="C5" s="2"/>
      <c r="D5" s="2"/>
      <c r="E5" s="2"/>
      <c r="F5" s="11"/>
    </row>
    <row r="6" spans="1:6" x14ac:dyDescent="0.25">
      <c r="A6" s="3" t="s">
        <v>3</v>
      </c>
      <c r="B6" s="4">
        <v>16000000</v>
      </c>
      <c r="C6" s="8">
        <v>45363</v>
      </c>
      <c r="D6" s="9">
        <v>261106</v>
      </c>
      <c r="E6" s="9">
        <v>2956275117</v>
      </c>
      <c r="F6" s="12">
        <v>2356</v>
      </c>
    </row>
    <row r="7" spans="1:6" x14ac:dyDescent="0.25">
      <c r="A7" s="3" t="s">
        <v>4</v>
      </c>
      <c r="B7" s="4">
        <v>8000000</v>
      </c>
      <c r="C7" s="8">
        <v>45394</v>
      </c>
      <c r="D7" s="9">
        <v>261107</v>
      </c>
      <c r="E7" s="9">
        <v>2969507128</v>
      </c>
      <c r="F7" s="12">
        <v>3941</v>
      </c>
    </row>
    <row r="8" spans="1:6" x14ac:dyDescent="0.25">
      <c r="A8" s="3" t="s">
        <v>56</v>
      </c>
      <c r="B8" s="4">
        <v>8000000</v>
      </c>
      <c r="C8" s="8">
        <v>45427</v>
      </c>
      <c r="D8" s="56">
        <v>261108</v>
      </c>
      <c r="E8" s="9">
        <v>2984108079</v>
      </c>
      <c r="F8" s="12">
        <v>4639</v>
      </c>
    </row>
    <row r="9" spans="1:6" x14ac:dyDescent="0.25">
      <c r="A9" s="3" t="s">
        <v>74</v>
      </c>
      <c r="B9" s="4">
        <v>8000000</v>
      </c>
      <c r="C9" s="8">
        <v>45456</v>
      </c>
      <c r="D9" s="56">
        <v>261109</v>
      </c>
      <c r="E9" s="9">
        <v>2997895097</v>
      </c>
      <c r="F9" s="12">
        <v>5281</v>
      </c>
    </row>
    <row r="10" spans="1:6" x14ac:dyDescent="0.25">
      <c r="A10" s="3" t="s">
        <v>75</v>
      </c>
      <c r="B10" s="4">
        <v>8000000</v>
      </c>
      <c r="C10" s="8">
        <v>45488</v>
      </c>
      <c r="D10" s="56">
        <v>261111</v>
      </c>
      <c r="E10" s="9">
        <v>3011302055</v>
      </c>
      <c r="F10" s="12">
        <v>5876</v>
      </c>
    </row>
    <row r="11" spans="1:6" x14ac:dyDescent="0.25">
      <c r="A11" s="3" t="s">
        <v>76</v>
      </c>
      <c r="B11" s="4">
        <v>8000000</v>
      </c>
      <c r="C11" s="8">
        <v>45523</v>
      </c>
      <c r="D11" s="56">
        <v>261114</v>
      </c>
      <c r="E11" s="9">
        <v>3029480279</v>
      </c>
      <c r="F11" s="12"/>
    </row>
    <row r="12" spans="1:6" hidden="1" x14ac:dyDescent="0.25">
      <c r="A12" s="3" t="s">
        <v>78</v>
      </c>
      <c r="B12" s="4">
        <v>0</v>
      </c>
      <c r="C12" s="8"/>
      <c r="D12" s="56"/>
      <c r="E12" s="9"/>
      <c r="F12" s="12"/>
    </row>
    <row r="13" spans="1:6" hidden="1" x14ac:dyDescent="0.25">
      <c r="A13" s="3" t="s">
        <v>79</v>
      </c>
      <c r="B13" s="4">
        <v>0</v>
      </c>
      <c r="C13" s="8"/>
      <c r="D13" s="56"/>
      <c r="E13" s="9"/>
      <c r="F13" s="12"/>
    </row>
    <row r="14" spans="1:6" hidden="1" x14ac:dyDescent="0.25">
      <c r="A14" s="3" t="s">
        <v>80</v>
      </c>
      <c r="B14" s="4">
        <v>0</v>
      </c>
      <c r="C14" s="8"/>
      <c r="D14" s="56"/>
      <c r="E14" s="9"/>
      <c r="F14" s="12"/>
    </row>
    <row r="15" spans="1:6" ht="15.75" thickBot="1" x14ac:dyDescent="0.3">
      <c r="A15" s="5" t="s">
        <v>10</v>
      </c>
      <c r="B15" s="6">
        <f>SUM(B4:B14)</f>
        <v>56000000</v>
      </c>
      <c r="C15" s="13"/>
      <c r="D15" s="13"/>
      <c r="E15" s="13"/>
      <c r="F15" s="1"/>
    </row>
    <row r="16" spans="1:6" ht="15.75" thickTop="1" x14ac:dyDescent="0.25">
      <c r="B16" s="7"/>
      <c r="C16" s="7"/>
      <c r="D16" s="7"/>
      <c r="E16" s="7"/>
    </row>
    <row r="17" spans="1:6" x14ac:dyDescent="0.25">
      <c r="B17" s="7"/>
      <c r="C17" s="7"/>
      <c r="D17" s="7"/>
      <c r="E17" s="7"/>
    </row>
    <row r="18" spans="1:6" x14ac:dyDescent="0.25">
      <c r="B18" s="7"/>
      <c r="C18" s="7"/>
      <c r="D18" s="7"/>
      <c r="E18" s="7"/>
    </row>
    <row r="19" spans="1:6" x14ac:dyDescent="0.25">
      <c r="B19" s="7"/>
      <c r="C19" s="7"/>
      <c r="D19" s="7"/>
      <c r="E19" s="7"/>
    </row>
    <row r="20" spans="1:6" x14ac:dyDescent="0.25">
      <c r="B20" s="7"/>
      <c r="C20" s="7"/>
      <c r="D20" s="7"/>
      <c r="E20" s="7"/>
    </row>
    <row r="21" spans="1:6" x14ac:dyDescent="0.25">
      <c r="A21" s="408" t="s">
        <v>6</v>
      </c>
      <c r="B21" s="408"/>
      <c r="C21" s="408"/>
      <c r="D21" s="408"/>
      <c r="E21" s="408"/>
      <c r="F21" s="408"/>
    </row>
    <row r="22" spans="1:6" x14ac:dyDescent="0.25">
      <c r="A22" s="408" t="s">
        <v>12</v>
      </c>
      <c r="B22" s="408"/>
      <c r="C22" s="408"/>
      <c r="D22" s="408"/>
      <c r="E22" s="408"/>
      <c r="F22" s="408"/>
    </row>
    <row r="23" spans="1:6" x14ac:dyDescent="0.25">
      <c r="A23" s="408" t="s">
        <v>5</v>
      </c>
      <c r="B23" s="408"/>
      <c r="C23" s="408"/>
      <c r="D23" s="408"/>
      <c r="E23" s="408"/>
      <c r="F23" s="408"/>
    </row>
    <row r="24" spans="1:6" x14ac:dyDescent="0.25">
      <c r="A24" s="408" t="s">
        <v>0</v>
      </c>
      <c r="B24" s="408"/>
      <c r="C24" s="408"/>
      <c r="D24" s="408"/>
      <c r="E24" s="408"/>
      <c r="F24" s="408"/>
    </row>
    <row r="25" spans="1:6" x14ac:dyDescent="0.25">
      <c r="B25" s="7"/>
      <c r="C25" s="7"/>
      <c r="D25" s="7"/>
      <c r="E25" s="7"/>
    </row>
    <row r="26" spans="1:6" x14ac:dyDescent="0.25">
      <c r="B26" s="7"/>
      <c r="C26" s="7"/>
      <c r="D26" s="7"/>
      <c r="E26" s="7"/>
    </row>
    <row r="27" spans="1:6" x14ac:dyDescent="0.25">
      <c r="B27" s="7"/>
      <c r="C27" s="7"/>
      <c r="D27" s="7"/>
      <c r="E27" s="7"/>
    </row>
    <row r="28" spans="1:6" x14ac:dyDescent="0.25">
      <c r="B28" s="7"/>
      <c r="C28" s="7"/>
      <c r="D28" s="7"/>
      <c r="E28" s="7"/>
    </row>
    <row r="29" spans="1:6" x14ac:dyDescent="0.25">
      <c r="B29" s="7"/>
      <c r="C29" s="7"/>
      <c r="D29" s="7"/>
      <c r="E29" s="7"/>
    </row>
    <row r="30" spans="1:6" x14ac:dyDescent="0.25">
      <c r="B30" s="7"/>
      <c r="C30" s="7"/>
      <c r="D30" s="7"/>
      <c r="E30" s="7"/>
    </row>
    <row r="31" spans="1:6" x14ac:dyDescent="0.25">
      <c r="B31" s="7"/>
      <c r="C31" s="7"/>
      <c r="D31" s="7"/>
      <c r="E31" s="7"/>
    </row>
  </sheetData>
  <mergeCells count="6">
    <mergeCell ref="A1:F1"/>
    <mergeCell ref="A2:E2"/>
    <mergeCell ref="A21:F21"/>
    <mergeCell ref="A22:F22"/>
    <mergeCell ref="A23:F23"/>
    <mergeCell ref="A24:F24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MAYO DECE-5</vt:lpstr>
      <vt:lpstr>JUNIO DECE-5</vt:lpstr>
      <vt:lpstr>JULIO DECE-5</vt:lpstr>
      <vt:lpstr>AGOSTO DECE-5</vt:lpstr>
      <vt:lpstr>MAYO ANEXO A DECE-5</vt:lpstr>
      <vt:lpstr>JUNIO ANEXO A DECE-5</vt:lpstr>
      <vt:lpstr>JULIO ANEXO A DECE-5</vt:lpstr>
      <vt:lpstr>AGOSTO ANEXO A DECE-5</vt:lpstr>
      <vt:lpstr>MAYO DECE-6</vt:lpstr>
      <vt:lpstr>JUNIO DECE-6</vt:lpstr>
      <vt:lpstr>JULIO DECE-6</vt:lpstr>
      <vt:lpstr>AGOSTO DECE-6</vt:lpstr>
      <vt:lpstr>EJECUCION FISICA MAYO DECE-8</vt:lpstr>
      <vt:lpstr>EJECUCION FISICA JUNIO DECE-8</vt:lpstr>
      <vt:lpstr>EJECUCION FISICA JULIO DECE-8</vt:lpstr>
      <vt:lpstr>EJECUCION FISICA AGOSTO DECE-8</vt:lpstr>
      <vt:lpstr>PRESUPUESTO MAYO</vt:lpstr>
      <vt:lpstr>PRESUPUESTO JUNIO</vt:lpstr>
      <vt:lpstr>PRESUPUESTO JULIO</vt:lpstr>
      <vt:lpstr>PRESUPUESTO AGOSTO</vt:lpstr>
      <vt:lpstr>APORTES MAYO</vt:lpstr>
      <vt:lpstr>APORTES JUNIO</vt:lpstr>
      <vt:lpstr>APORTES JULIO</vt:lpstr>
      <vt:lpstr>APORTES AGOSTO</vt:lpstr>
      <vt:lpstr>'AGOSTO ANEXO A DECE-5'!Área_de_impresión</vt:lpstr>
      <vt:lpstr>'AGOSTO DECE-5'!Área_de_impresión</vt:lpstr>
      <vt:lpstr>'AGOSTO DECE-6'!Área_de_impresión</vt:lpstr>
      <vt:lpstr>'APORTES AGOSTO'!Área_de_impresión</vt:lpstr>
      <vt:lpstr>'APORTES JULIO'!Área_de_impresión</vt:lpstr>
      <vt:lpstr>'APORTES JUNIO'!Área_de_impresión</vt:lpstr>
      <vt:lpstr>'APORTES MAYO'!Área_de_impresión</vt:lpstr>
      <vt:lpstr>'EJECUCION FISICA AGOSTO DECE-8'!Área_de_impresión</vt:lpstr>
      <vt:lpstr>'EJECUCION FISICA JULIO DECE-8'!Área_de_impresión</vt:lpstr>
      <vt:lpstr>'EJECUCION FISICA JUNIO DECE-8'!Área_de_impresión</vt:lpstr>
      <vt:lpstr>'EJECUCION FISICA MAYO DECE-8'!Área_de_impresión</vt:lpstr>
      <vt:lpstr>'JULIO ANEXO A DECE-5'!Área_de_impresión</vt:lpstr>
      <vt:lpstr>'JULIO DECE-5'!Área_de_impresión</vt:lpstr>
      <vt:lpstr>'JULIO DECE-6'!Área_de_impresión</vt:lpstr>
      <vt:lpstr>'JUNIO ANEXO A DECE-5'!Área_de_impresión</vt:lpstr>
      <vt:lpstr>'JUNIO DECE-5'!Área_de_impresión</vt:lpstr>
      <vt:lpstr>'JUNIO DECE-6'!Área_de_impresión</vt:lpstr>
      <vt:lpstr>'MAYO ANEXO A DECE-5'!Área_de_impresión</vt:lpstr>
      <vt:lpstr>'MAYO DECE-5'!Área_de_impresión</vt:lpstr>
      <vt:lpstr>'MAYO DECE-6'!Área_de_impresión</vt:lpstr>
      <vt:lpstr>'PRESUPUESTO AGOSTO'!Área_de_impresión</vt:lpstr>
      <vt:lpstr>'PRESUPUESTO JULIO'!Área_de_impresión</vt:lpstr>
      <vt:lpstr>'PRESUPUESTO JUNIO'!Área_de_impresión</vt:lpstr>
      <vt:lpstr>'PRESUPUESTO MAYO'!Área_de_impresión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Victor Reyes</cp:lastModifiedBy>
  <cp:lastPrinted>2024-08-12T23:04:02Z</cp:lastPrinted>
  <dcterms:created xsi:type="dcterms:W3CDTF">2021-05-20T16:42:59Z</dcterms:created>
  <dcterms:modified xsi:type="dcterms:W3CDTF">2024-09-25T14:00:16Z</dcterms:modified>
</cp:coreProperties>
</file>