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165" windowWidth="20115" windowHeight="7620" firstSheet="19" activeTab="23"/>
  </bookViews>
  <sheets>
    <sheet name="MAYO F-5" sheetId="83" r:id="rId1"/>
    <sheet name="JUNIO F-5" sheetId="87" r:id="rId2"/>
    <sheet name="JULIO F-5" sheetId="93" r:id="rId3"/>
    <sheet name="AGOSTO F-5" sheetId="101" r:id="rId4"/>
    <sheet name="MAYO ANEXO A F-5" sheetId="84" r:id="rId5"/>
    <sheet name="JUNIO ANEXO A F-5" sheetId="88" r:id="rId6"/>
    <sheet name="JULIO ANEXO A F-5" sheetId="94" r:id="rId7"/>
    <sheet name="AGOSTO ANEXO A F-5" sheetId="102" r:id="rId8"/>
    <sheet name="MAYO F-6" sheetId="85" r:id="rId9"/>
    <sheet name="JUNIO F-6" sheetId="89" r:id="rId10"/>
    <sheet name="JULIO F-6" sheetId="95" r:id="rId11"/>
    <sheet name="AGOSTO F-6" sheetId="103" r:id="rId12"/>
    <sheet name="EJECUCION FISICA MAYO F-8" sheetId="86" r:id="rId13"/>
    <sheet name="EJECUCION FISICA JUNIO F-8" sheetId="90" r:id="rId14"/>
    <sheet name="EJECUCION FISICA JULIO F-8" sheetId="96" r:id="rId15"/>
    <sheet name="EJECUCION FISICA AGOSTO F-8" sheetId="104" r:id="rId16"/>
    <sheet name="PRESUPUESTO MAYO" sheetId="82" r:id="rId17"/>
    <sheet name="PRESUPUESTO JUNIO" sheetId="91" r:id="rId18"/>
    <sheet name="PRESUPUESTO JULIO" sheetId="97" r:id="rId19"/>
    <sheet name="PRESUPUESTO AGOSTO" sheetId="100" r:id="rId20"/>
    <sheet name="APORTES MAYO" sheetId="81" r:id="rId21"/>
    <sheet name="APORTES JUNIO" sheetId="92" r:id="rId22"/>
    <sheet name="APORTES JULIO" sheetId="98" r:id="rId23"/>
    <sheet name="APORTES AGOSTO" sheetId="99" r:id="rId24"/>
  </sheets>
  <definedNames>
    <definedName name="_xlnm.Print_Area" localSheetId="7">'AGOSTO ANEXO A F-5'!$A$1:$J$239</definedName>
    <definedName name="_xlnm.Print_Area" localSheetId="3">'AGOSTO F-5'!$A$1:$L$202</definedName>
    <definedName name="_xlnm.Print_Area" localSheetId="11">'AGOSTO F-6'!$A$1:$K$72</definedName>
    <definedName name="_xlnm.Print_Area" localSheetId="23">'APORTES AGOSTO'!$A$1:$F$25</definedName>
    <definedName name="_xlnm.Print_Area" localSheetId="22">'APORTES JULIO'!$A$1:$F$22</definedName>
    <definedName name="_xlnm.Print_Area" localSheetId="21">'APORTES JUNIO'!$A$1:$F$21</definedName>
    <definedName name="_xlnm.Print_Area" localSheetId="20">'APORTES MAYO'!$A$1:$F$20</definedName>
    <definedName name="_xlnm.Print_Area" localSheetId="15">'EJECUCION FISICA AGOSTO F-8'!$A$1:$N$120</definedName>
    <definedName name="_xlnm.Print_Area" localSheetId="14">'EJECUCION FISICA JULIO F-8'!$A$1:$N$120</definedName>
    <definedName name="_xlnm.Print_Area" localSheetId="13">'EJECUCION FISICA JUNIO F-8'!$A$1:$N$120</definedName>
    <definedName name="_xlnm.Print_Area" localSheetId="12">'EJECUCION FISICA MAYO F-8'!$A$1:$N$120</definedName>
    <definedName name="_xlnm.Print_Area" localSheetId="6">'JULIO ANEXO A F-5'!$A$1:$J$239</definedName>
    <definedName name="_xlnm.Print_Area" localSheetId="2">'JULIO F-5'!$A$1:$L$202</definedName>
    <definedName name="_xlnm.Print_Area" localSheetId="10">'JULIO F-6'!$A$1:$K$72</definedName>
    <definedName name="_xlnm.Print_Area" localSheetId="5">'JUNIO ANEXO A F-5'!$A$1:$J$239</definedName>
    <definedName name="_xlnm.Print_Area" localSheetId="1">'JUNIO F-5'!$A$1:$L$201</definedName>
    <definedName name="_xlnm.Print_Area" localSheetId="9">'JUNIO F-6'!$A$1:$K$78</definedName>
    <definedName name="_xlnm.Print_Area" localSheetId="4">'MAYO ANEXO A F-5'!$A$1:$J$239</definedName>
    <definedName name="_xlnm.Print_Area" localSheetId="0">'MAYO F-5'!$A$1:$L$201</definedName>
    <definedName name="_xlnm.Print_Area" localSheetId="8">'MAYO F-6'!$A$1:$K$78</definedName>
    <definedName name="_xlnm.Print_Area" localSheetId="19">'PRESUPUESTO AGOSTO'!$A$1:$G$47</definedName>
    <definedName name="_xlnm.Print_Area" localSheetId="18">'PRESUPUESTO JULIO'!$A$1:$G$47</definedName>
    <definedName name="_xlnm.Print_Area" localSheetId="17">'PRESUPUESTO JUNIO'!$A$1:$G$47</definedName>
    <definedName name="_xlnm.Print_Area" localSheetId="16">'PRESUPUESTO MAYO'!$A$1:$G$47</definedName>
  </definedNames>
  <calcPr calcId="145621"/>
</workbook>
</file>

<file path=xl/calcChain.xml><?xml version="1.0" encoding="utf-8"?>
<calcChain xmlns="http://schemas.openxmlformats.org/spreadsheetml/2006/main">
  <c r="D92" i="104" l="1"/>
  <c r="C92" i="104"/>
  <c r="D90" i="104"/>
  <c r="C90" i="104"/>
  <c r="D88" i="104"/>
  <c r="C88" i="104"/>
  <c r="D86" i="104"/>
  <c r="C86" i="104"/>
  <c r="D84" i="104"/>
  <c r="C84" i="104"/>
  <c r="D82" i="104"/>
  <c r="C82" i="104"/>
  <c r="D80" i="104"/>
  <c r="C80" i="104"/>
  <c r="D78" i="104"/>
  <c r="C78" i="104"/>
  <c r="J71" i="104"/>
  <c r="I71" i="104"/>
  <c r="H71" i="104"/>
  <c r="G71" i="104"/>
  <c r="F71" i="104"/>
  <c r="E71" i="104"/>
  <c r="D71" i="104"/>
  <c r="C71" i="104"/>
  <c r="L70" i="104"/>
  <c r="K70" i="104"/>
  <c r="L69" i="104"/>
  <c r="K69" i="104"/>
  <c r="L68" i="104"/>
  <c r="K68" i="104"/>
  <c r="L67" i="104"/>
  <c r="K67" i="104"/>
  <c r="L66" i="104"/>
  <c r="K66" i="104"/>
  <c r="L65" i="104"/>
  <c r="K65" i="104"/>
  <c r="L64" i="104"/>
  <c r="K64" i="104"/>
  <c r="L63" i="104"/>
  <c r="K63" i="104"/>
  <c r="L62" i="104"/>
  <c r="K62" i="104"/>
  <c r="L61" i="104"/>
  <c r="K61" i="104"/>
  <c r="L60" i="104"/>
  <c r="K60" i="104"/>
  <c r="L59" i="104"/>
  <c r="K59" i="104"/>
  <c r="L58" i="104"/>
  <c r="K58" i="104"/>
  <c r="L57" i="104"/>
  <c r="K57" i="104"/>
  <c r="L56" i="104"/>
  <c r="K56" i="104"/>
  <c r="L55" i="104"/>
  <c r="L71" i="104" s="1"/>
  <c r="K55" i="104"/>
  <c r="K71" i="104" s="1"/>
  <c r="J50" i="104"/>
  <c r="I50" i="104"/>
  <c r="H50" i="104"/>
  <c r="G50" i="104"/>
  <c r="F50" i="104"/>
  <c r="E50" i="104"/>
  <c r="D50" i="104"/>
  <c r="C50" i="104"/>
  <c r="N49" i="104"/>
  <c r="N70" i="104" s="1"/>
  <c r="M49" i="104"/>
  <c r="M70" i="104" s="1"/>
  <c r="L49" i="104"/>
  <c r="K49" i="104"/>
  <c r="L48" i="104"/>
  <c r="K48" i="104"/>
  <c r="N47" i="104"/>
  <c r="N68" i="104" s="1"/>
  <c r="M47" i="104"/>
  <c r="M68" i="104" s="1"/>
  <c r="L47" i="104"/>
  <c r="K47" i="104"/>
  <c r="L46" i="104"/>
  <c r="K46" i="104"/>
  <c r="N45" i="104"/>
  <c r="N66" i="104" s="1"/>
  <c r="M45" i="104"/>
  <c r="M66" i="104" s="1"/>
  <c r="L45" i="104"/>
  <c r="K45" i="104"/>
  <c r="L44" i="104"/>
  <c r="K44" i="104"/>
  <c r="N43" i="104"/>
  <c r="N64" i="104" s="1"/>
  <c r="M43" i="104"/>
  <c r="M64" i="104" s="1"/>
  <c r="L43" i="104"/>
  <c r="K43" i="104"/>
  <c r="L42" i="104"/>
  <c r="K42" i="104"/>
  <c r="N41" i="104"/>
  <c r="N62" i="104" s="1"/>
  <c r="M41" i="104"/>
  <c r="M62" i="104" s="1"/>
  <c r="L41" i="104"/>
  <c r="K41" i="104"/>
  <c r="L40" i="104"/>
  <c r="K40" i="104"/>
  <c r="N39" i="104"/>
  <c r="N60" i="104" s="1"/>
  <c r="M39" i="104"/>
  <c r="M60" i="104" s="1"/>
  <c r="L39" i="104"/>
  <c r="K39" i="104"/>
  <c r="L38" i="104"/>
  <c r="K38" i="104"/>
  <c r="N37" i="104"/>
  <c r="N58" i="104" s="1"/>
  <c r="M37" i="104"/>
  <c r="M58" i="104" s="1"/>
  <c r="L37" i="104"/>
  <c r="K37" i="104"/>
  <c r="L36" i="104"/>
  <c r="K36" i="104"/>
  <c r="N35" i="104"/>
  <c r="N56" i="104" s="1"/>
  <c r="M35" i="104"/>
  <c r="M56" i="104" s="1"/>
  <c r="L35" i="104"/>
  <c r="K35" i="104"/>
  <c r="L34" i="104"/>
  <c r="L50" i="104" s="1"/>
  <c r="K34" i="104"/>
  <c r="K50" i="104" s="1"/>
  <c r="J29" i="104"/>
  <c r="I29" i="104"/>
  <c r="H29" i="104"/>
  <c r="G29" i="104"/>
  <c r="F29" i="104"/>
  <c r="E29" i="104"/>
  <c r="D29" i="104"/>
  <c r="C29" i="104"/>
  <c r="L28" i="104"/>
  <c r="K28" i="104"/>
  <c r="L27" i="104"/>
  <c r="D91" i="104" s="1"/>
  <c r="K27" i="104"/>
  <c r="C91" i="104" s="1"/>
  <c r="L26" i="104"/>
  <c r="K26" i="104"/>
  <c r="L25" i="104"/>
  <c r="D89" i="104" s="1"/>
  <c r="K25" i="104"/>
  <c r="C89" i="104" s="1"/>
  <c r="L24" i="104"/>
  <c r="K24" i="104"/>
  <c r="L23" i="104"/>
  <c r="D87" i="104" s="1"/>
  <c r="K23" i="104"/>
  <c r="C87" i="104" s="1"/>
  <c r="L22" i="104"/>
  <c r="K22" i="104"/>
  <c r="L21" i="104"/>
  <c r="D85" i="104" s="1"/>
  <c r="K21" i="104"/>
  <c r="C85" i="104" s="1"/>
  <c r="L20" i="104"/>
  <c r="K20" i="104"/>
  <c r="L19" i="104"/>
  <c r="D83" i="104" s="1"/>
  <c r="K19" i="104"/>
  <c r="M40" i="104" s="1"/>
  <c r="M61" i="104" s="1"/>
  <c r="L18" i="104"/>
  <c r="K18" i="104"/>
  <c r="L17" i="104"/>
  <c r="D81" i="104" s="1"/>
  <c r="K17" i="104"/>
  <c r="M38" i="104" s="1"/>
  <c r="M59" i="104" s="1"/>
  <c r="L16" i="104"/>
  <c r="K16" i="104"/>
  <c r="L15" i="104"/>
  <c r="D79" i="104" s="1"/>
  <c r="K15" i="104"/>
  <c r="M36" i="104" s="1"/>
  <c r="M57" i="104" s="1"/>
  <c r="L14" i="104"/>
  <c r="K14" i="104"/>
  <c r="L13" i="104"/>
  <c r="D77" i="104" s="1"/>
  <c r="D93" i="104" s="1"/>
  <c r="K13" i="104"/>
  <c r="M34" i="104" s="1"/>
  <c r="I38" i="103"/>
  <c r="H38" i="103"/>
  <c r="G38" i="103"/>
  <c r="F38" i="103"/>
  <c r="E38" i="103"/>
  <c r="D38" i="103"/>
  <c r="C38" i="103"/>
  <c r="B38" i="103"/>
  <c r="K37" i="103"/>
  <c r="J37" i="103"/>
  <c r="K36" i="103"/>
  <c r="K38" i="103" s="1"/>
  <c r="J36" i="103"/>
  <c r="J38" i="103" s="1"/>
  <c r="I29" i="103"/>
  <c r="H29" i="103"/>
  <c r="G29" i="103"/>
  <c r="F29" i="103"/>
  <c r="E29" i="103"/>
  <c r="D29" i="103"/>
  <c r="C29" i="103"/>
  <c r="B29" i="103"/>
  <c r="K28" i="103"/>
  <c r="J28" i="103"/>
  <c r="K27" i="103"/>
  <c r="K29" i="103" s="1"/>
  <c r="J27" i="103"/>
  <c r="J29" i="103" s="1"/>
  <c r="H21" i="103"/>
  <c r="G21" i="103"/>
  <c r="F21" i="103"/>
  <c r="E21" i="103"/>
  <c r="D21" i="103"/>
  <c r="C21" i="103"/>
  <c r="B21" i="103"/>
  <c r="K20" i="103"/>
  <c r="J20" i="103"/>
  <c r="K19" i="103"/>
  <c r="C44" i="103" s="1"/>
  <c r="J19" i="103"/>
  <c r="B44" i="103" s="1"/>
  <c r="J18" i="103"/>
  <c r="B43" i="103" s="1"/>
  <c r="B45" i="103" s="1"/>
  <c r="I18" i="103"/>
  <c r="I21" i="103" s="1"/>
  <c r="F205" i="102"/>
  <c r="F204" i="102"/>
  <c r="F199" i="102"/>
  <c r="F197" i="102"/>
  <c r="F187" i="102"/>
  <c r="F210" i="102" s="1"/>
  <c r="J152" i="102"/>
  <c r="I152" i="102"/>
  <c r="H152" i="102"/>
  <c r="G152" i="102"/>
  <c r="F152" i="102"/>
  <c r="E152" i="102"/>
  <c r="D152" i="102"/>
  <c r="C152" i="102"/>
  <c r="J136" i="102"/>
  <c r="I136" i="102"/>
  <c r="H136" i="102"/>
  <c r="G136" i="102"/>
  <c r="F136" i="102"/>
  <c r="E136" i="102"/>
  <c r="D136" i="102"/>
  <c r="C136" i="102"/>
  <c r="J128" i="102"/>
  <c r="I128" i="102"/>
  <c r="H128" i="102"/>
  <c r="G128" i="102"/>
  <c r="F128" i="102"/>
  <c r="E128" i="102"/>
  <c r="D128" i="102"/>
  <c r="C128" i="102"/>
  <c r="J102" i="102"/>
  <c r="I102" i="102"/>
  <c r="H102" i="102"/>
  <c r="G102" i="102"/>
  <c r="F102" i="102"/>
  <c r="E102" i="102"/>
  <c r="D102" i="102"/>
  <c r="C102" i="102"/>
  <c r="J86" i="102"/>
  <c r="I86" i="102"/>
  <c r="H86" i="102"/>
  <c r="G86" i="102"/>
  <c r="F86" i="102"/>
  <c r="E86" i="102"/>
  <c r="D86" i="102"/>
  <c r="C86" i="102"/>
  <c r="J78" i="102"/>
  <c r="I78" i="102"/>
  <c r="H78" i="102"/>
  <c r="G78" i="102"/>
  <c r="F78" i="102"/>
  <c r="E78" i="102"/>
  <c r="D78" i="102"/>
  <c r="C78" i="102"/>
  <c r="J43" i="102"/>
  <c r="I43" i="102"/>
  <c r="H43" i="102"/>
  <c r="G43" i="102"/>
  <c r="F43" i="102"/>
  <c r="E43" i="102"/>
  <c r="D43" i="102"/>
  <c r="C43" i="102"/>
  <c r="J27" i="102"/>
  <c r="I27" i="102"/>
  <c r="H27" i="102"/>
  <c r="H19" i="102" s="1"/>
  <c r="G27" i="102"/>
  <c r="F27" i="102"/>
  <c r="E27" i="102"/>
  <c r="D27" i="102"/>
  <c r="C27" i="102"/>
  <c r="J19" i="102"/>
  <c r="I19" i="102"/>
  <c r="G19" i="102"/>
  <c r="F19" i="102"/>
  <c r="E19" i="102"/>
  <c r="D19" i="102"/>
  <c r="C19" i="102"/>
  <c r="D160" i="101"/>
  <c r="D158" i="101"/>
  <c r="J131" i="101"/>
  <c r="J132" i="101" s="1"/>
  <c r="I131" i="101"/>
  <c r="H131" i="101"/>
  <c r="G131" i="101"/>
  <c r="G132" i="101" s="1"/>
  <c r="F131" i="101"/>
  <c r="F132" i="101" s="1"/>
  <c r="E131" i="101"/>
  <c r="D131" i="101"/>
  <c r="C131" i="101"/>
  <c r="C132" i="101" s="1"/>
  <c r="L130" i="101"/>
  <c r="K130" i="101"/>
  <c r="L129" i="101"/>
  <c r="K129" i="101"/>
  <c r="L128" i="101"/>
  <c r="K128" i="101"/>
  <c r="L127" i="101"/>
  <c r="K127" i="101"/>
  <c r="L126" i="101"/>
  <c r="K126" i="101"/>
  <c r="L125" i="101"/>
  <c r="K125" i="101"/>
  <c r="L124" i="101"/>
  <c r="K124" i="101"/>
  <c r="L123" i="101"/>
  <c r="K123" i="101"/>
  <c r="L122" i="101"/>
  <c r="K122" i="101"/>
  <c r="L121" i="101"/>
  <c r="K121" i="101"/>
  <c r="L120" i="101"/>
  <c r="K120" i="101"/>
  <c r="L119" i="101"/>
  <c r="K119" i="101"/>
  <c r="L118" i="101"/>
  <c r="K118" i="101"/>
  <c r="L117" i="101"/>
  <c r="K117" i="101"/>
  <c r="L116" i="101"/>
  <c r="K116" i="101"/>
  <c r="L115" i="101"/>
  <c r="K115" i="101"/>
  <c r="L114" i="101"/>
  <c r="K114" i="101"/>
  <c r="L113" i="101"/>
  <c r="K113" i="101"/>
  <c r="L112" i="101"/>
  <c r="K112" i="101"/>
  <c r="L111" i="101"/>
  <c r="K111" i="101"/>
  <c r="L110" i="101"/>
  <c r="K110" i="101"/>
  <c r="L109" i="101"/>
  <c r="K109" i="101"/>
  <c r="L108" i="101"/>
  <c r="K108" i="101"/>
  <c r="L107" i="101"/>
  <c r="K107" i="101"/>
  <c r="L106" i="101"/>
  <c r="K106" i="101"/>
  <c r="L105" i="101"/>
  <c r="K105" i="101"/>
  <c r="K131" i="101" s="1"/>
  <c r="L102" i="101"/>
  <c r="J102" i="101"/>
  <c r="I102" i="101"/>
  <c r="I132" i="101" s="1"/>
  <c r="H102" i="101"/>
  <c r="H132" i="101" s="1"/>
  <c r="G102" i="101"/>
  <c r="F102" i="101"/>
  <c r="E102" i="101"/>
  <c r="E132" i="101" s="1"/>
  <c r="D102" i="101"/>
  <c r="D132" i="101" s="1"/>
  <c r="C102" i="101"/>
  <c r="L101" i="101"/>
  <c r="K101" i="101"/>
  <c r="L100" i="101"/>
  <c r="K100" i="101"/>
  <c r="K102" i="101" s="1"/>
  <c r="J93" i="101"/>
  <c r="F93" i="101"/>
  <c r="C93" i="101"/>
  <c r="L92" i="101"/>
  <c r="J92" i="101"/>
  <c r="I92" i="101"/>
  <c r="H92" i="101"/>
  <c r="H93" i="101" s="1"/>
  <c r="F92" i="101"/>
  <c r="E92" i="101"/>
  <c r="D92" i="101"/>
  <c r="D93" i="101" s="1"/>
  <c r="C92" i="101"/>
  <c r="L91" i="101"/>
  <c r="K91" i="101"/>
  <c r="C183" i="101" s="1"/>
  <c r="E209" i="102" s="1"/>
  <c r="L90" i="101"/>
  <c r="D182" i="101" s="1"/>
  <c r="K90" i="101"/>
  <c r="L89" i="101"/>
  <c r="K89" i="101"/>
  <c r="C181" i="101" s="1"/>
  <c r="E207" i="102" s="1"/>
  <c r="L88" i="101"/>
  <c r="D180" i="101" s="1"/>
  <c r="K88" i="101"/>
  <c r="L87" i="101"/>
  <c r="K87" i="101"/>
  <c r="C179" i="101" s="1"/>
  <c r="E205" i="102" s="1"/>
  <c r="L86" i="101"/>
  <c r="D178" i="101" s="1"/>
  <c r="K86" i="101"/>
  <c r="L85" i="101"/>
  <c r="K85" i="101"/>
  <c r="C177" i="101" s="1"/>
  <c r="E203" i="102" s="1"/>
  <c r="L84" i="101"/>
  <c r="D176" i="101" s="1"/>
  <c r="K84" i="101"/>
  <c r="L83" i="101"/>
  <c r="K83" i="101"/>
  <c r="C175" i="101" s="1"/>
  <c r="E201" i="102" s="1"/>
  <c r="L82" i="101"/>
  <c r="D174" i="101" s="1"/>
  <c r="K82" i="101"/>
  <c r="L81" i="101"/>
  <c r="K81" i="101"/>
  <c r="C173" i="101" s="1"/>
  <c r="E199" i="102" s="1"/>
  <c r="L80" i="101"/>
  <c r="D172" i="101" s="1"/>
  <c r="K80" i="101"/>
  <c r="L79" i="101"/>
  <c r="K79" i="101"/>
  <c r="C171" i="101" s="1"/>
  <c r="E197" i="102" s="1"/>
  <c r="L78" i="101"/>
  <c r="D170" i="101" s="1"/>
  <c r="K78" i="101"/>
  <c r="L77" i="101"/>
  <c r="K77" i="101"/>
  <c r="C169" i="101" s="1"/>
  <c r="E195" i="102" s="1"/>
  <c r="L76" i="101"/>
  <c r="D168" i="101" s="1"/>
  <c r="K76" i="101"/>
  <c r="L75" i="101"/>
  <c r="K75" i="101"/>
  <c r="C167" i="101" s="1"/>
  <c r="E193" i="102" s="1"/>
  <c r="L74" i="101"/>
  <c r="D166" i="101" s="1"/>
  <c r="K74" i="101"/>
  <c r="L73" i="101"/>
  <c r="K73" i="101"/>
  <c r="C165" i="101" s="1"/>
  <c r="E191" i="102" s="1"/>
  <c r="L72" i="101"/>
  <c r="D164" i="101" s="1"/>
  <c r="K72" i="101"/>
  <c r="L71" i="101"/>
  <c r="K71" i="101"/>
  <c r="C163" i="101" s="1"/>
  <c r="E189" i="102" s="1"/>
  <c r="L70" i="101"/>
  <c r="D162" i="101" s="1"/>
  <c r="K70" i="101"/>
  <c r="L69" i="101"/>
  <c r="G69" i="101"/>
  <c r="E69" i="101"/>
  <c r="C69" i="101"/>
  <c r="L68" i="101"/>
  <c r="K68" i="101"/>
  <c r="L67" i="101"/>
  <c r="K67" i="101"/>
  <c r="L66" i="101"/>
  <c r="K66" i="101"/>
  <c r="J63" i="101"/>
  <c r="I63" i="101"/>
  <c r="H63" i="101"/>
  <c r="G63" i="101"/>
  <c r="F63" i="101"/>
  <c r="E63" i="101"/>
  <c r="D63" i="101"/>
  <c r="C63" i="101"/>
  <c r="L62" i="101"/>
  <c r="L61" i="101"/>
  <c r="L60" i="101"/>
  <c r="L63" i="101" s="1"/>
  <c r="K60" i="101"/>
  <c r="K63" i="101" s="1"/>
  <c r="B57" i="101"/>
  <c r="L50" i="101"/>
  <c r="I50" i="101"/>
  <c r="H50" i="101"/>
  <c r="D50" i="101"/>
  <c r="J49" i="101"/>
  <c r="J50" i="101" s="1"/>
  <c r="I49" i="101"/>
  <c r="H49" i="101"/>
  <c r="F49" i="101"/>
  <c r="F50" i="101" s="1"/>
  <c r="D49" i="101"/>
  <c r="C49" i="101"/>
  <c r="L48" i="101"/>
  <c r="K48" i="101"/>
  <c r="L47" i="101"/>
  <c r="K47" i="101"/>
  <c r="C182" i="101" s="1"/>
  <c r="E208" i="102" s="1"/>
  <c r="L46" i="101"/>
  <c r="K46" i="101"/>
  <c r="E46" i="101"/>
  <c r="L45" i="101"/>
  <c r="K45" i="101"/>
  <c r="C180" i="101" s="1"/>
  <c r="E206" i="102" s="1"/>
  <c r="L44" i="101"/>
  <c r="K44" i="101"/>
  <c r="L43" i="101"/>
  <c r="K43" i="101"/>
  <c r="C178" i="101" s="1"/>
  <c r="E204" i="102" s="1"/>
  <c r="L42" i="101"/>
  <c r="K42" i="101"/>
  <c r="L41" i="101"/>
  <c r="K41" i="101"/>
  <c r="C176" i="101" s="1"/>
  <c r="E202" i="102" s="1"/>
  <c r="L40" i="101"/>
  <c r="K40" i="101"/>
  <c r="L39" i="101"/>
  <c r="K39" i="101"/>
  <c r="C174" i="101" s="1"/>
  <c r="E200" i="102" s="1"/>
  <c r="L38" i="101"/>
  <c r="K38" i="101"/>
  <c r="L37" i="101"/>
  <c r="K37" i="101"/>
  <c r="C172" i="101" s="1"/>
  <c r="E198" i="102" s="1"/>
  <c r="L36" i="101"/>
  <c r="K36" i="101"/>
  <c r="L35" i="101"/>
  <c r="K35" i="101"/>
  <c r="C170" i="101" s="1"/>
  <c r="E196" i="102" s="1"/>
  <c r="L34" i="101"/>
  <c r="K34" i="101"/>
  <c r="L33" i="101"/>
  <c r="K33" i="101"/>
  <c r="C168" i="101" s="1"/>
  <c r="E194" i="102" s="1"/>
  <c r="L32" i="101"/>
  <c r="K32" i="101"/>
  <c r="L31" i="101"/>
  <c r="K31" i="101"/>
  <c r="C166" i="101" s="1"/>
  <c r="E192" i="102" s="1"/>
  <c r="L30" i="101"/>
  <c r="K30" i="101"/>
  <c r="L29" i="101"/>
  <c r="K29" i="101"/>
  <c r="C164" i="101" s="1"/>
  <c r="E190" i="102" s="1"/>
  <c r="L28" i="101"/>
  <c r="K28" i="101"/>
  <c r="L27" i="101"/>
  <c r="K27" i="101"/>
  <c r="C162" i="101" s="1"/>
  <c r="E188" i="102" s="1"/>
  <c r="L26" i="101"/>
  <c r="G26" i="101"/>
  <c r="G49" i="101" s="1"/>
  <c r="E26" i="101"/>
  <c r="L25" i="101"/>
  <c r="K25" i="101"/>
  <c r="C160" i="101" s="1"/>
  <c r="E186" i="102" s="1"/>
  <c r="L24" i="101"/>
  <c r="K24" i="101"/>
  <c r="L23" i="101"/>
  <c r="L49" i="101" s="1"/>
  <c r="K23" i="101"/>
  <c r="C158" i="101" s="1"/>
  <c r="L20" i="101"/>
  <c r="K20" i="101"/>
  <c r="C155" i="101" s="1"/>
  <c r="E181" i="102" s="1"/>
  <c r="J20" i="101"/>
  <c r="I20" i="101"/>
  <c r="H20" i="101"/>
  <c r="G20" i="101"/>
  <c r="F20" i="101"/>
  <c r="E20" i="101"/>
  <c r="D20" i="101"/>
  <c r="C20" i="101"/>
  <c r="L19" i="101"/>
  <c r="L18" i="101"/>
  <c r="K18" i="101"/>
  <c r="M55" i="104" l="1"/>
  <c r="K29" i="104"/>
  <c r="M42" i="104"/>
  <c r="M63" i="104" s="1"/>
  <c r="M44" i="104"/>
  <c r="M65" i="104" s="1"/>
  <c r="M46" i="104"/>
  <c r="M67" i="104" s="1"/>
  <c r="M48" i="104"/>
  <c r="M69" i="104" s="1"/>
  <c r="L29" i="104"/>
  <c r="N42" i="104"/>
  <c r="N63" i="104" s="1"/>
  <c r="N48" i="104"/>
  <c r="N69" i="104" s="1"/>
  <c r="C77" i="104"/>
  <c r="C79" i="104"/>
  <c r="C81" i="104"/>
  <c r="C83" i="104"/>
  <c r="N34" i="104"/>
  <c r="N36" i="104"/>
  <c r="N57" i="104" s="1"/>
  <c r="N38" i="104"/>
  <c r="N59" i="104" s="1"/>
  <c r="N40" i="104"/>
  <c r="N61" i="104" s="1"/>
  <c r="N44" i="104"/>
  <c r="N65" i="104" s="1"/>
  <c r="N46" i="104"/>
  <c r="N67" i="104" s="1"/>
  <c r="L93" i="101"/>
  <c r="D159" i="101"/>
  <c r="K132" i="101"/>
  <c r="E184" i="102"/>
  <c r="D161" i="101"/>
  <c r="D165" i="101"/>
  <c r="D169" i="101"/>
  <c r="D173" i="101"/>
  <c r="D177" i="101"/>
  <c r="D179" i="101"/>
  <c r="I93" i="101"/>
  <c r="L131" i="101"/>
  <c r="L132" i="101" s="1"/>
  <c r="C159" i="101"/>
  <c r="E185" i="102" s="1"/>
  <c r="K49" i="101"/>
  <c r="K50" i="101" s="1"/>
  <c r="K26" i="101"/>
  <c r="E49" i="101"/>
  <c r="E50" i="101" s="1"/>
  <c r="C50" i="101"/>
  <c r="D155" i="101"/>
  <c r="F181" i="102" s="1"/>
  <c r="F211" i="102" s="1"/>
  <c r="G50" i="101"/>
  <c r="D163" i="101"/>
  <c r="D184" i="101" s="1"/>
  <c r="D185" i="101" s="1"/>
  <c r="D167" i="101"/>
  <c r="D171" i="101"/>
  <c r="D175" i="101"/>
  <c r="D181" i="101"/>
  <c r="D183" i="101"/>
  <c r="K69" i="101"/>
  <c r="K92" i="101" s="1"/>
  <c r="K93" i="101" s="1"/>
  <c r="G92" i="101"/>
  <c r="G93" i="101" s="1"/>
  <c r="E93" i="101"/>
  <c r="J21" i="103"/>
  <c r="K18" i="103"/>
  <c r="F40" i="100"/>
  <c r="F39" i="100"/>
  <c r="D39" i="100"/>
  <c r="D40" i="100" s="1"/>
  <c r="C39" i="100"/>
  <c r="C40" i="100" s="1"/>
  <c r="G38" i="100"/>
  <c r="E38" i="100"/>
  <c r="E37" i="100"/>
  <c r="G37" i="100" s="1"/>
  <c r="G36" i="100"/>
  <c r="E36" i="100"/>
  <c r="E35" i="100"/>
  <c r="G35" i="100" s="1"/>
  <c r="G34" i="100"/>
  <c r="E34" i="100"/>
  <c r="E33" i="100"/>
  <c r="G33" i="100" s="1"/>
  <c r="G32" i="100"/>
  <c r="E32" i="100"/>
  <c r="E31" i="100"/>
  <c r="G31" i="100" s="1"/>
  <c r="G30" i="100"/>
  <c r="E30" i="100"/>
  <c r="E29" i="100"/>
  <c r="G29" i="100" s="1"/>
  <c r="G28" i="100"/>
  <c r="E28" i="100"/>
  <c r="E27" i="100"/>
  <c r="G27" i="100" s="1"/>
  <c r="G26" i="100"/>
  <c r="E26" i="100"/>
  <c r="E25" i="100"/>
  <c r="G25" i="100" s="1"/>
  <c r="G24" i="100"/>
  <c r="E24" i="100"/>
  <c r="E23" i="100"/>
  <c r="G23" i="100" s="1"/>
  <c r="G22" i="100"/>
  <c r="E22" i="100"/>
  <c r="E21" i="100"/>
  <c r="G21" i="100" s="1"/>
  <c r="G20" i="100"/>
  <c r="E20" i="100"/>
  <c r="E19" i="100"/>
  <c r="G19" i="100" s="1"/>
  <c r="G18" i="100"/>
  <c r="E18" i="100"/>
  <c r="E17" i="100"/>
  <c r="G17" i="100" s="1"/>
  <c r="G16" i="100"/>
  <c r="E16" i="100"/>
  <c r="E15" i="100"/>
  <c r="G15" i="100" s="1"/>
  <c r="G14" i="100"/>
  <c r="E14" i="100"/>
  <c r="E13" i="100"/>
  <c r="E39" i="100" s="1"/>
  <c r="E40" i="100" s="1"/>
  <c r="G10" i="100"/>
  <c r="F10" i="100"/>
  <c r="D10" i="100"/>
  <c r="C10" i="100"/>
  <c r="G9" i="100"/>
  <c r="E9" i="100"/>
  <c r="E10" i="100" s="1"/>
  <c r="F8" i="100"/>
  <c r="F12" i="100" s="1"/>
  <c r="E8" i="100"/>
  <c r="E12" i="100" s="1"/>
  <c r="C8" i="100"/>
  <c r="C12" i="100" s="1"/>
  <c r="F6" i="100"/>
  <c r="D6" i="100"/>
  <c r="C6" i="100"/>
  <c r="E5" i="100"/>
  <c r="G5" i="100" s="1"/>
  <c r="G6" i="100" s="1"/>
  <c r="B16" i="99"/>
  <c r="N55" i="104" l="1"/>
  <c r="N71" i="104" s="1"/>
  <c r="N50" i="104"/>
  <c r="M50" i="104"/>
  <c r="C93" i="104"/>
  <c r="M71" i="104"/>
  <c r="C43" i="103"/>
  <c r="C45" i="103" s="1"/>
  <c r="K21" i="103"/>
  <c r="C161" i="101"/>
  <c r="E187" i="102" s="1"/>
  <c r="E210" i="102" s="1"/>
  <c r="E211" i="102" s="1"/>
  <c r="G13" i="100"/>
  <c r="G39" i="100" s="1"/>
  <c r="G40" i="100" s="1"/>
  <c r="E6" i="100"/>
  <c r="B13" i="98"/>
  <c r="C40" i="97"/>
  <c r="F39" i="97"/>
  <c r="F40" i="97" s="1"/>
  <c r="D39" i="97"/>
  <c r="D40" i="97" s="1"/>
  <c r="C39" i="97"/>
  <c r="E38" i="97"/>
  <c r="G38" i="97" s="1"/>
  <c r="G37" i="97"/>
  <c r="E37" i="97"/>
  <c r="E36" i="97"/>
  <c r="G36" i="97" s="1"/>
  <c r="G35" i="97"/>
  <c r="E35" i="97"/>
  <c r="E34" i="97"/>
  <c r="G34" i="97" s="1"/>
  <c r="G33" i="97"/>
  <c r="E33" i="97"/>
  <c r="E32" i="97"/>
  <c r="G32" i="97" s="1"/>
  <c r="G31" i="97"/>
  <c r="E31" i="97"/>
  <c r="E30" i="97"/>
  <c r="G30" i="97" s="1"/>
  <c r="G29" i="97"/>
  <c r="E29" i="97"/>
  <c r="E28" i="97"/>
  <c r="G28" i="97" s="1"/>
  <c r="G27" i="97"/>
  <c r="E27" i="97"/>
  <c r="E26" i="97"/>
  <c r="G26" i="97" s="1"/>
  <c r="G25" i="97"/>
  <c r="E25" i="97"/>
  <c r="E24" i="97"/>
  <c r="G24" i="97" s="1"/>
  <c r="G23" i="97"/>
  <c r="E23" i="97"/>
  <c r="E22" i="97"/>
  <c r="G22" i="97" s="1"/>
  <c r="G21" i="97"/>
  <c r="E21" i="97"/>
  <c r="E20" i="97"/>
  <c r="G20" i="97" s="1"/>
  <c r="G19" i="97"/>
  <c r="E19" i="97"/>
  <c r="E18" i="97"/>
  <c r="G18" i="97" s="1"/>
  <c r="G17" i="97"/>
  <c r="E17" i="97"/>
  <c r="E16" i="97"/>
  <c r="G16" i="97" s="1"/>
  <c r="G15" i="97"/>
  <c r="E15" i="97"/>
  <c r="E14" i="97"/>
  <c r="G14" i="97" s="1"/>
  <c r="G13" i="97"/>
  <c r="E13" i="97"/>
  <c r="E39" i="97" s="1"/>
  <c r="C12" i="97"/>
  <c r="F10" i="97"/>
  <c r="D10" i="97"/>
  <c r="C10" i="97"/>
  <c r="E9" i="97"/>
  <c r="G9" i="97" s="1"/>
  <c r="G10" i="97" s="1"/>
  <c r="F8" i="97"/>
  <c r="F12" i="97" s="1"/>
  <c r="E8" i="97"/>
  <c r="E12" i="97" s="1"/>
  <c r="C8" i="97"/>
  <c r="F6" i="97"/>
  <c r="D6" i="97"/>
  <c r="C6" i="97"/>
  <c r="G5" i="97"/>
  <c r="G6" i="97" s="1"/>
  <c r="E5" i="97"/>
  <c r="E6" i="97" s="1"/>
  <c r="J71" i="96"/>
  <c r="I71" i="96"/>
  <c r="H71" i="96"/>
  <c r="G71" i="96"/>
  <c r="F71" i="96"/>
  <c r="E71" i="96"/>
  <c r="D71" i="96"/>
  <c r="C71" i="96"/>
  <c r="L70" i="96"/>
  <c r="K70" i="96"/>
  <c r="L69" i="96"/>
  <c r="K69" i="96"/>
  <c r="L68" i="96"/>
  <c r="K68" i="96"/>
  <c r="L67" i="96"/>
  <c r="K67" i="96"/>
  <c r="L66" i="96"/>
  <c r="K66" i="96"/>
  <c r="L65" i="96"/>
  <c r="K65" i="96"/>
  <c r="L64" i="96"/>
  <c r="K64" i="96"/>
  <c r="L63" i="96"/>
  <c r="K63" i="96"/>
  <c r="L62" i="96"/>
  <c r="K62" i="96"/>
  <c r="L61" i="96"/>
  <c r="K61" i="96"/>
  <c r="L60" i="96"/>
  <c r="K60" i="96"/>
  <c r="L59" i="96"/>
  <c r="K59" i="96"/>
  <c r="L58" i="96"/>
  <c r="K58" i="96"/>
  <c r="L57" i="96"/>
  <c r="K57" i="96"/>
  <c r="L56" i="96"/>
  <c r="K56" i="96"/>
  <c r="L55" i="96"/>
  <c r="K55" i="96"/>
  <c r="K71" i="96" s="1"/>
  <c r="J50" i="96"/>
  <c r="I50" i="96"/>
  <c r="H50" i="96"/>
  <c r="G50" i="96"/>
  <c r="F50" i="96"/>
  <c r="E50" i="96"/>
  <c r="D50" i="96"/>
  <c r="C50" i="96"/>
  <c r="L49" i="96"/>
  <c r="N49" i="96" s="1"/>
  <c r="K49" i="96"/>
  <c r="M49" i="96" s="1"/>
  <c r="L48" i="96"/>
  <c r="N48" i="96" s="1"/>
  <c r="K48" i="96"/>
  <c r="M48" i="96" s="1"/>
  <c r="L47" i="96"/>
  <c r="N47" i="96" s="1"/>
  <c r="K47" i="96"/>
  <c r="M47" i="96" s="1"/>
  <c r="L46" i="96"/>
  <c r="N46" i="96" s="1"/>
  <c r="K46" i="96"/>
  <c r="C89" i="96" s="1"/>
  <c r="L45" i="96"/>
  <c r="N45" i="96" s="1"/>
  <c r="K45" i="96"/>
  <c r="M45" i="96" s="1"/>
  <c r="L44" i="96"/>
  <c r="N44" i="96" s="1"/>
  <c r="K44" i="96"/>
  <c r="C87" i="96" s="1"/>
  <c r="L43" i="96"/>
  <c r="N43" i="96" s="1"/>
  <c r="K43" i="96"/>
  <c r="M43" i="96" s="1"/>
  <c r="L42" i="96"/>
  <c r="N42" i="96" s="1"/>
  <c r="K42" i="96"/>
  <c r="C85" i="96" s="1"/>
  <c r="L41" i="96"/>
  <c r="N41" i="96" s="1"/>
  <c r="K41" i="96"/>
  <c r="M41" i="96" s="1"/>
  <c r="L40" i="96"/>
  <c r="N40" i="96" s="1"/>
  <c r="K40" i="96"/>
  <c r="C83" i="96" s="1"/>
  <c r="L39" i="96"/>
  <c r="N39" i="96" s="1"/>
  <c r="K39" i="96"/>
  <c r="M39" i="96" s="1"/>
  <c r="L38" i="96"/>
  <c r="N38" i="96" s="1"/>
  <c r="K38" i="96"/>
  <c r="C81" i="96" s="1"/>
  <c r="L37" i="96"/>
  <c r="N37" i="96" s="1"/>
  <c r="K37" i="96"/>
  <c r="M37" i="96" s="1"/>
  <c r="L36" i="96"/>
  <c r="N36" i="96" s="1"/>
  <c r="K36" i="96"/>
  <c r="C79" i="96" s="1"/>
  <c r="L35" i="96"/>
  <c r="N35" i="96" s="1"/>
  <c r="K35" i="96"/>
  <c r="M35" i="96" s="1"/>
  <c r="L34" i="96"/>
  <c r="N34" i="96" s="1"/>
  <c r="K34" i="96"/>
  <c r="C77" i="96" s="1"/>
  <c r="J29" i="96"/>
  <c r="I29" i="96"/>
  <c r="H29" i="96"/>
  <c r="G29" i="96"/>
  <c r="F29" i="96"/>
  <c r="E29" i="96"/>
  <c r="D29" i="96"/>
  <c r="C29" i="96"/>
  <c r="L28" i="96"/>
  <c r="D92" i="96" s="1"/>
  <c r="K28" i="96"/>
  <c r="C92" i="96" s="1"/>
  <c r="L27" i="96"/>
  <c r="K27" i="96"/>
  <c r="L26" i="96"/>
  <c r="D90" i="96" s="1"/>
  <c r="K26" i="96"/>
  <c r="C90" i="96" s="1"/>
  <c r="L25" i="96"/>
  <c r="K25" i="96"/>
  <c r="L24" i="96"/>
  <c r="D88" i="96" s="1"/>
  <c r="K24" i="96"/>
  <c r="C88" i="96" s="1"/>
  <c r="L23" i="96"/>
  <c r="K23" i="96"/>
  <c r="L22" i="96"/>
  <c r="D86" i="96" s="1"/>
  <c r="K22" i="96"/>
  <c r="C86" i="96" s="1"/>
  <c r="L21" i="96"/>
  <c r="K21" i="96"/>
  <c r="L20" i="96"/>
  <c r="D84" i="96" s="1"/>
  <c r="K20" i="96"/>
  <c r="C84" i="96" s="1"/>
  <c r="L19" i="96"/>
  <c r="K19" i="96"/>
  <c r="L18" i="96"/>
  <c r="D82" i="96" s="1"/>
  <c r="K18" i="96"/>
  <c r="C82" i="96" s="1"/>
  <c r="L17" i="96"/>
  <c r="K17" i="96"/>
  <c r="L16" i="96"/>
  <c r="D80" i="96" s="1"/>
  <c r="K16" i="96"/>
  <c r="C80" i="96" s="1"/>
  <c r="L15" i="96"/>
  <c r="K15" i="96"/>
  <c r="L14" i="96"/>
  <c r="D78" i="96" s="1"/>
  <c r="K14" i="96"/>
  <c r="C78" i="96" s="1"/>
  <c r="L13" i="96"/>
  <c r="L29" i="96" s="1"/>
  <c r="K13" i="96"/>
  <c r="K29" i="96" s="1"/>
  <c r="I38" i="95"/>
  <c r="H38" i="95"/>
  <c r="G38" i="95"/>
  <c r="F38" i="95"/>
  <c r="E38" i="95"/>
  <c r="D38" i="95"/>
  <c r="C38" i="95"/>
  <c r="B38" i="95"/>
  <c r="K37" i="95"/>
  <c r="J37" i="95"/>
  <c r="K36" i="95"/>
  <c r="K38" i="95" s="1"/>
  <c r="J36" i="95"/>
  <c r="J38" i="95" s="1"/>
  <c r="I29" i="95"/>
  <c r="H29" i="95"/>
  <c r="G29" i="95"/>
  <c r="F29" i="95"/>
  <c r="E29" i="95"/>
  <c r="D29" i="95"/>
  <c r="C29" i="95"/>
  <c r="B29" i="95"/>
  <c r="K28" i="95"/>
  <c r="J28" i="95"/>
  <c r="K27" i="95"/>
  <c r="K29" i="95" s="1"/>
  <c r="J27" i="95"/>
  <c r="J29" i="95" s="1"/>
  <c r="I21" i="95"/>
  <c r="H21" i="95"/>
  <c r="G21" i="95"/>
  <c r="F21" i="95"/>
  <c r="E21" i="95"/>
  <c r="D21" i="95"/>
  <c r="C21" i="95"/>
  <c r="B21" i="95"/>
  <c r="K20" i="95"/>
  <c r="J20" i="95"/>
  <c r="K19" i="95"/>
  <c r="C44" i="95" s="1"/>
  <c r="J19" i="95"/>
  <c r="B44" i="95" s="1"/>
  <c r="K18" i="95"/>
  <c r="K21" i="95" s="1"/>
  <c r="J18" i="95"/>
  <c r="B43" i="95" s="1"/>
  <c r="B45" i="95" s="1"/>
  <c r="I18" i="95"/>
  <c r="F210" i="94"/>
  <c r="J152" i="94"/>
  <c r="I152" i="94"/>
  <c r="H152" i="94"/>
  <c r="G152" i="94"/>
  <c r="F152" i="94"/>
  <c r="E152" i="94"/>
  <c r="D152" i="94"/>
  <c r="C152" i="94"/>
  <c r="J136" i="94"/>
  <c r="I136" i="94"/>
  <c r="H136" i="94"/>
  <c r="G136" i="94"/>
  <c r="F136" i="94"/>
  <c r="E136" i="94"/>
  <c r="D136" i="94"/>
  <c r="C136" i="94"/>
  <c r="J128" i="94"/>
  <c r="I128" i="94"/>
  <c r="H128" i="94"/>
  <c r="G128" i="94"/>
  <c r="F128" i="94"/>
  <c r="E128" i="94"/>
  <c r="D128" i="94"/>
  <c r="C128" i="94"/>
  <c r="J102" i="94"/>
  <c r="I102" i="94"/>
  <c r="H102" i="94"/>
  <c r="G102" i="94"/>
  <c r="F102" i="94"/>
  <c r="E102" i="94"/>
  <c r="D102" i="94"/>
  <c r="C102" i="94"/>
  <c r="J86" i="94"/>
  <c r="I86" i="94"/>
  <c r="H86" i="94"/>
  <c r="G86" i="94"/>
  <c r="F86" i="94"/>
  <c r="E86" i="94"/>
  <c r="D86" i="94"/>
  <c r="C86" i="94"/>
  <c r="J78" i="94"/>
  <c r="I78" i="94"/>
  <c r="H78" i="94"/>
  <c r="G78" i="94"/>
  <c r="F78" i="94"/>
  <c r="E78" i="94"/>
  <c r="D78" i="94"/>
  <c r="C78" i="94"/>
  <c r="J43" i="94"/>
  <c r="I43" i="94"/>
  <c r="H43" i="94"/>
  <c r="G43" i="94"/>
  <c r="F43" i="94"/>
  <c r="E43" i="94"/>
  <c r="D43" i="94"/>
  <c r="C43" i="94"/>
  <c r="J27" i="94"/>
  <c r="I27" i="94"/>
  <c r="H27" i="94"/>
  <c r="G27" i="94"/>
  <c r="F27" i="94"/>
  <c r="E27" i="94"/>
  <c r="E19" i="94" s="1"/>
  <c r="D27" i="94"/>
  <c r="C27" i="94"/>
  <c r="J19" i="94"/>
  <c r="I19" i="94"/>
  <c r="H19" i="94"/>
  <c r="G19" i="94"/>
  <c r="F19" i="94"/>
  <c r="D19" i="94"/>
  <c r="C19" i="94"/>
  <c r="C159" i="93"/>
  <c r="E185" i="94" s="1"/>
  <c r="J131" i="93"/>
  <c r="I131" i="93"/>
  <c r="H131" i="93"/>
  <c r="H132" i="93" s="1"/>
  <c r="G131" i="93"/>
  <c r="G132" i="93" s="1"/>
  <c r="F131" i="93"/>
  <c r="E131" i="93"/>
  <c r="D131" i="93"/>
  <c r="D132" i="93" s="1"/>
  <c r="C131" i="93"/>
  <c r="C132" i="93" s="1"/>
  <c r="L130" i="93"/>
  <c r="K130" i="93"/>
  <c r="L129" i="93"/>
  <c r="K129" i="93"/>
  <c r="L128" i="93"/>
  <c r="K128" i="93"/>
  <c r="L127" i="93"/>
  <c r="K127" i="93"/>
  <c r="L126" i="93"/>
  <c r="K126" i="93"/>
  <c r="L125" i="93"/>
  <c r="K125" i="93"/>
  <c r="L124" i="93"/>
  <c r="K124" i="93"/>
  <c r="L123" i="93"/>
  <c r="K123" i="93"/>
  <c r="L122" i="93"/>
  <c r="K122" i="93"/>
  <c r="L121" i="93"/>
  <c r="K121" i="93"/>
  <c r="L120" i="93"/>
  <c r="K120" i="93"/>
  <c r="L119" i="93"/>
  <c r="K119" i="93"/>
  <c r="L118" i="93"/>
  <c r="K118" i="93"/>
  <c r="L117" i="93"/>
  <c r="K117" i="93"/>
  <c r="L116" i="93"/>
  <c r="K116" i="93"/>
  <c r="L115" i="93"/>
  <c r="K115" i="93"/>
  <c r="L114" i="93"/>
  <c r="K114" i="93"/>
  <c r="L113" i="93"/>
  <c r="K113" i="93"/>
  <c r="L112" i="93"/>
  <c r="K112" i="93"/>
  <c r="L111" i="93"/>
  <c r="K111" i="93"/>
  <c r="L110" i="93"/>
  <c r="K110" i="93"/>
  <c r="L109" i="93"/>
  <c r="K109" i="93"/>
  <c r="L108" i="93"/>
  <c r="K108" i="93"/>
  <c r="L107" i="93"/>
  <c r="K107" i="93"/>
  <c r="L106" i="93"/>
  <c r="K106" i="93"/>
  <c r="L105" i="93"/>
  <c r="L131" i="93" s="1"/>
  <c r="K105" i="93"/>
  <c r="K131" i="93" s="1"/>
  <c r="J102" i="93"/>
  <c r="J132" i="93" s="1"/>
  <c r="I102" i="93"/>
  <c r="I132" i="93" s="1"/>
  <c r="H102" i="93"/>
  <c r="G102" i="93"/>
  <c r="F102" i="93"/>
  <c r="F132" i="93" s="1"/>
  <c r="E102" i="93"/>
  <c r="E132" i="93" s="1"/>
  <c r="D102" i="93"/>
  <c r="C102" i="93"/>
  <c r="L101" i="93"/>
  <c r="K101" i="93"/>
  <c r="L100" i="93"/>
  <c r="L102" i="93" s="1"/>
  <c r="K100" i="93"/>
  <c r="K102" i="93" s="1"/>
  <c r="J92" i="93"/>
  <c r="J93" i="93" s="1"/>
  <c r="I92" i="93"/>
  <c r="I93" i="93" s="1"/>
  <c r="H92" i="93"/>
  <c r="H93" i="93" s="1"/>
  <c r="F92" i="93"/>
  <c r="F93" i="93" s="1"/>
  <c r="E92" i="93"/>
  <c r="E93" i="93" s="1"/>
  <c r="D92" i="93"/>
  <c r="D93" i="93" s="1"/>
  <c r="L91" i="93"/>
  <c r="K91" i="93"/>
  <c r="C183" i="93" s="1"/>
  <c r="E209" i="94" s="1"/>
  <c r="L90" i="93"/>
  <c r="K90" i="93"/>
  <c r="L89" i="93"/>
  <c r="K89" i="93"/>
  <c r="L88" i="93"/>
  <c r="K88" i="93"/>
  <c r="L87" i="93"/>
  <c r="K87" i="93"/>
  <c r="C179" i="93" s="1"/>
  <c r="E205" i="94" s="1"/>
  <c r="L86" i="93"/>
  <c r="K86" i="93"/>
  <c r="L85" i="93"/>
  <c r="K85" i="93"/>
  <c r="C177" i="93" s="1"/>
  <c r="E203" i="94" s="1"/>
  <c r="L84" i="93"/>
  <c r="K84" i="93"/>
  <c r="L83" i="93"/>
  <c r="K83" i="93"/>
  <c r="C175" i="93" s="1"/>
  <c r="E201" i="94" s="1"/>
  <c r="L82" i="93"/>
  <c r="K82" i="93"/>
  <c r="L81" i="93"/>
  <c r="K81" i="93"/>
  <c r="C173" i="93" s="1"/>
  <c r="E199" i="94" s="1"/>
  <c r="L80" i="93"/>
  <c r="K80" i="93"/>
  <c r="L79" i="93"/>
  <c r="K79" i="93"/>
  <c r="C171" i="93" s="1"/>
  <c r="E197" i="94" s="1"/>
  <c r="L78" i="93"/>
  <c r="K78" i="93"/>
  <c r="L77" i="93"/>
  <c r="K77" i="93"/>
  <c r="C169" i="93" s="1"/>
  <c r="E195" i="94" s="1"/>
  <c r="L76" i="93"/>
  <c r="K76" i="93"/>
  <c r="L75" i="93"/>
  <c r="K75" i="93"/>
  <c r="C167" i="93" s="1"/>
  <c r="E193" i="94" s="1"/>
  <c r="L74" i="93"/>
  <c r="K74" i="93"/>
  <c r="L73" i="93"/>
  <c r="K73" i="93"/>
  <c r="C165" i="93" s="1"/>
  <c r="E191" i="94" s="1"/>
  <c r="L72" i="93"/>
  <c r="K72" i="93"/>
  <c r="L71" i="93"/>
  <c r="K71" i="93"/>
  <c r="C163" i="93" s="1"/>
  <c r="E189" i="94" s="1"/>
  <c r="L70" i="93"/>
  <c r="K70" i="93"/>
  <c r="L69" i="93"/>
  <c r="K69" i="93"/>
  <c r="G69" i="93"/>
  <c r="G92" i="93" s="1"/>
  <c r="G93" i="93" s="1"/>
  <c r="E69" i="93"/>
  <c r="C69" i="93"/>
  <c r="C92" i="93" s="1"/>
  <c r="C93" i="93" s="1"/>
  <c r="L68" i="93"/>
  <c r="K68" i="93"/>
  <c r="L67" i="93"/>
  <c r="K67" i="93"/>
  <c r="L66" i="93"/>
  <c r="L92" i="93" s="1"/>
  <c r="K66" i="93"/>
  <c r="K92" i="93" s="1"/>
  <c r="J63" i="93"/>
  <c r="I63" i="93"/>
  <c r="H63" i="93"/>
  <c r="G63" i="93"/>
  <c r="F63" i="93"/>
  <c r="E63" i="93"/>
  <c r="D63" i="93"/>
  <c r="C63" i="93"/>
  <c r="L62" i="93"/>
  <c r="L61" i="93"/>
  <c r="L60" i="93"/>
  <c r="L63" i="93" s="1"/>
  <c r="K60" i="93"/>
  <c r="K63" i="93" s="1"/>
  <c r="B57" i="93"/>
  <c r="I50" i="93"/>
  <c r="J49" i="93"/>
  <c r="J50" i="93" s="1"/>
  <c r="I49" i="93"/>
  <c r="H49" i="93"/>
  <c r="H50" i="93" s="1"/>
  <c r="F49" i="93"/>
  <c r="F50" i="93" s="1"/>
  <c r="D49" i="93"/>
  <c r="D50" i="93" s="1"/>
  <c r="C49" i="93"/>
  <c r="C50" i="93" s="1"/>
  <c r="L48" i="93"/>
  <c r="D183" i="93" s="1"/>
  <c r="K48" i="93"/>
  <c r="L47" i="93"/>
  <c r="D182" i="93" s="1"/>
  <c r="K47" i="93"/>
  <c r="C182" i="93" s="1"/>
  <c r="E208" i="94" s="1"/>
  <c r="L46" i="93"/>
  <c r="D181" i="93" s="1"/>
  <c r="E46" i="93"/>
  <c r="K46" i="93" s="1"/>
  <c r="C181" i="93" s="1"/>
  <c r="E207" i="94" s="1"/>
  <c r="L45" i="93"/>
  <c r="D180" i="93" s="1"/>
  <c r="K45" i="93"/>
  <c r="C180" i="93" s="1"/>
  <c r="E206" i="94" s="1"/>
  <c r="L44" i="93"/>
  <c r="D179" i="93" s="1"/>
  <c r="K44" i="93"/>
  <c r="L43" i="93"/>
  <c r="D178" i="93" s="1"/>
  <c r="K43" i="93"/>
  <c r="C178" i="93" s="1"/>
  <c r="E204" i="94" s="1"/>
  <c r="L42" i="93"/>
  <c r="D177" i="93" s="1"/>
  <c r="K42" i="93"/>
  <c r="L41" i="93"/>
  <c r="D176" i="93" s="1"/>
  <c r="K41" i="93"/>
  <c r="C176" i="93" s="1"/>
  <c r="E202" i="94" s="1"/>
  <c r="L40" i="93"/>
  <c r="D175" i="93" s="1"/>
  <c r="K40" i="93"/>
  <c r="L39" i="93"/>
  <c r="D174" i="93" s="1"/>
  <c r="K39" i="93"/>
  <c r="C174" i="93" s="1"/>
  <c r="E200" i="94" s="1"/>
  <c r="L38" i="93"/>
  <c r="D173" i="93" s="1"/>
  <c r="K38" i="93"/>
  <c r="L37" i="93"/>
  <c r="D172" i="93" s="1"/>
  <c r="K37" i="93"/>
  <c r="C172" i="93" s="1"/>
  <c r="E198" i="94" s="1"/>
  <c r="L36" i="93"/>
  <c r="D171" i="93" s="1"/>
  <c r="K36" i="93"/>
  <c r="L35" i="93"/>
  <c r="D170" i="93" s="1"/>
  <c r="K35" i="93"/>
  <c r="C170" i="93" s="1"/>
  <c r="E196" i="94" s="1"/>
  <c r="L34" i="93"/>
  <c r="D169" i="93" s="1"/>
  <c r="K34" i="93"/>
  <c r="L33" i="93"/>
  <c r="D168" i="93" s="1"/>
  <c r="K33" i="93"/>
  <c r="C168" i="93" s="1"/>
  <c r="E194" i="94" s="1"/>
  <c r="L32" i="93"/>
  <c r="D167" i="93" s="1"/>
  <c r="K32" i="93"/>
  <c r="L31" i="93"/>
  <c r="D166" i="93" s="1"/>
  <c r="K31" i="93"/>
  <c r="C166" i="93" s="1"/>
  <c r="E192" i="94" s="1"/>
  <c r="L30" i="93"/>
  <c r="D165" i="93" s="1"/>
  <c r="K30" i="93"/>
  <c r="L29" i="93"/>
  <c r="D164" i="93" s="1"/>
  <c r="K29" i="93"/>
  <c r="C164" i="93" s="1"/>
  <c r="E190" i="94" s="1"/>
  <c r="L28" i="93"/>
  <c r="D163" i="93" s="1"/>
  <c r="K28" i="93"/>
  <c r="L27" i="93"/>
  <c r="D162" i="93" s="1"/>
  <c r="K27" i="93"/>
  <c r="C162" i="93" s="1"/>
  <c r="E188" i="94" s="1"/>
  <c r="L26" i="93"/>
  <c r="D161" i="93" s="1"/>
  <c r="G26" i="93"/>
  <c r="K26" i="93" s="1"/>
  <c r="E26" i="93"/>
  <c r="E49" i="93" s="1"/>
  <c r="E50" i="93" s="1"/>
  <c r="L25" i="93"/>
  <c r="D160" i="93" s="1"/>
  <c r="K25" i="93"/>
  <c r="C160" i="93" s="1"/>
  <c r="E186" i="94" s="1"/>
  <c r="L24" i="93"/>
  <c r="D159" i="93" s="1"/>
  <c r="K24" i="93"/>
  <c r="L23" i="93"/>
  <c r="D158" i="93" s="1"/>
  <c r="K23" i="93"/>
  <c r="C158" i="93" s="1"/>
  <c r="L20" i="93"/>
  <c r="J20" i="93"/>
  <c r="I20" i="93"/>
  <c r="H20" i="93"/>
  <c r="G20" i="93"/>
  <c r="F20" i="93"/>
  <c r="E20" i="93"/>
  <c r="D20" i="93"/>
  <c r="C20" i="93"/>
  <c r="L19" i="93"/>
  <c r="L18" i="93"/>
  <c r="K18" i="93"/>
  <c r="K20" i="93" s="1"/>
  <c r="C155" i="93" s="1"/>
  <c r="E181" i="94" s="1"/>
  <c r="C184" i="101" l="1"/>
  <c r="C185" i="101" s="1"/>
  <c r="E40" i="97"/>
  <c r="G39" i="97"/>
  <c r="G40" i="97" s="1"/>
  <c r="E10" i="97"/>
  <c r="N62" i="96"/>
  <c r="N70" i="96"/>
  <c r="C93" i="96"/>
  <c r="M63" i="96"/>
  <c r="M69" i="96"/>
  <c r="N56" i="96"/>
  <c r="N60" i="96"/>
  <c r="N64" i="96"/>
  <c r="N68" i="96"/>
  <c r="N50" i="96"/>
  <c r="N55" i="96"/>
  <c r="N57" i="96"/>
  <c r="N59" i="96"/>
  <c r="N61" i="96"/>
  <c r="N63" i="96"/>
  <c r="N65" i="96"/>
  <c r="N67" i="96"/>
  <c r="N69" i="96"/>
  <c r="N58" i="96"/>
  <c r="N66" i="96"/>
  <c r="M56" i="96"/>
  <c r="M58" i="96"/>
  <c r="M60" i="96"/>
  <c r="M62" i="96"/>
  <c r="M64" i="96"/>
  <c r="M66" i="96"/>
  <c r="M68" i="96"/>
  <c r="M70" i="96"/>
  <c r="C91" i="96"/>
  <c r="L71" i="96"/>
  <c r="D91" i="96"/>
  <c r="M34" i="96"/>
  <c r="M55" i="96" s="1"/>
  <c r="M36" i="96"/>
  <c r="M57" i="96" s="1"/>
  <c r="M38" i="96"/>
  <c r="M59" i="96" s="1"/>
  <c r="M40" i="96"/>
  <c r="M61" i="96" s="1"/>
  <c r="M42" i="96"/>
  <c r="M44" i="96"/>
  <c r="M65" i="96" s="1"/>
  <c r="M46" i="96"/>
  <c r="M67" i="96" s="1"/>
  <c r="K50" i="96"/>
  <c r="L50" i="96"/>
  <c r="D77" i="96"/>
  <c r="D93" i="96" s="1"/>
  <c r="D79" i="96"/>
  <c r="D81" i="96"/>
  <c r="D83" i="96"/>
  <c r="D85" i="96"/>
  <c r="D87" i="96"/>
  <c r="D89" i="96"/>
  <c r="E184" i="94"/>
  <c r="E210" i="94" s="1"/>
  <c r="E211" i="94" s="1"/>
  <c r="L93" i="93"/>
  <c r="K132" i="93"/>
  <c r="D155" i="93"/>
  <c r="F181" i="94" s="1"/>
  <c r="F211" i="94" s="1"/>
  <c r="C161" i="93"/>
  <c r="E187" i="94" s="1"/>
  <c r="K49" i="93"/>
  <c r="K50" i="93" s="1"/>
  <c r="L132" i="93"/>
  <c r="D184" i="93"/>
  <c r="D185" i="93" s="1"/>
  <c r="K93" i="93"/>
  <c r="G49" i="93"/>
  <c r="G50" i="93" s="1"/>
  <c r="C43" i="95"/>
  <c r="C45" i="95" s="1"/>
  <c r="L49" i="93"/>
  <c r="L50" i="93" s="1"/>
  <c r="J21" i="95"/>
  <c r="B12" i="92"/>
  <c r="C40" i="91"/>
  <c r="F39" i="91"/>
  <c r="F40" i="91" s="1"/>
  <c r="D39" i="91"/>
  <c r="D40" i="91" s="1"/>
  <c r="C39" i="91"/>
  <c r="G38" i="91"/>
  <c r="E38" i="91"/>
  <c r="G37" i="91"/>
  <c r="E37" i="91"/>
  <c r="G36" i="91"/>
  <c r="E36" i="91"/>
  <c r="G35" i="91"/>
  <c r="E35" i="91"/>
  <c r="G34" i="91"/>
  <c r="E34" i="91"/>
  <c r="G33" i="91"/>
  <c r="E33" i="91"/>
  <c r="G32" i="91"/>
  <c r="E32" i="91"/>
  <c r="G31" i="91"/>
  <c r="E31" i="91"/>
  <c r="G30" i="91"/>
  <c r="E30" i="91"/>
  <c r="G29" i="91"/>
  <c r="E29" i="91"/>
  <c r="G28" i="91"/>
  <c r="E28" i="91"/>
  <c r="G27" i="91"/>
  <c r="E27" i="91"/>
  <c r="G26" i="91"/>
  <c r="E26" i="91"/>
  <c r="G25" i="91"/>
  <c r="E25" i="91"/>
  <c r="G24" i="91"/>
  <c r="E24" i="91"/>
  <c r="G23" i="91"/>
  <c r="E23" i="91"/>
  <c r="G22" i="91"/>
  <c r="E22" i="91"/>
  <c r="G21" i="91"/>
  <c r="E21" i="91"/>
  <c r="G20" i="91"/>
  <c r="E20" i="91"/>
  <c r="G19" i="91"/>
  <c r="E19" i="91"/>
  <c r="G18" i="91"/>
  <c r="E18" i="91"/>
  <c r="G17" i="91"/>
  <c r="E17" i="91"/>
  <c r="G16" i="91"/>
  <c r="E16" i="91"/>
  <c r="G15" i="91"/>
  <c r="E15" i="91"/>
  <c r="G14" i="91"/>
  <c r="E14" i="91"/>
  <c r="G13" i="91"/>
  <c r="G39" i="91" s="1"/>
  <c r="E13" i="91"/>
  <c r="E39" i="91" s="1"/>
  <c r="F12" i="91"/>
  <c r="F10" i="91"/>
  <c r="D10" i="91"/>
  <c r="C10" i="91"/>
  <c r="G9" i="91"/>
  <c r="G10" i="91" s="1"/>
  <c r="E9" i="91"/>
  <c r="E10" i="91" s="1"/>
  <c r="F8" i="91"/>
  <c r="E8" i="91"/>
  <c r="E12" i="91" s="1"/>
  <c r="C8" i="91"/>
  <c r="C12" i="91" s="1"/>
  <c r="F6" i="91"/>
  <c r="D6" i="91"/>
  <c r="C6" i="91"/>
  <c r="G5" i="91"/>
  <c r="G6" i="91" s="1"/>
  <c r="E5" i="91"/>
  <c r="E6" i="91" s="1"/>
  <c r="J71" i="90"/>
  <c r="I71" i="90"/>
  <c r="H71" i="90"/>
  <c r="G71" i="90"/>
  <c r="F71" i="90"/>
  <c r="E71" i="90"/>
  <c r="D71" i="90"/>
  <c r="C71" i="90"/>
  <c r="L70" i="90"/>
  <c r="N70" i="90" s="1"/>
  <c r="K70" i="90"/>
  <c r="L69" i="90"/>
  <c r="K69" i="90"/>
  <c r="L68" i="90"/>
  <c r="K68" i="90"/>
  <c r="L67" i="90"/>
  <c r="K67" i="90"/>
  <c r="L66" i="90"/>
  <c r="K66" i="90"/>
  <c r="L65" i="90"/>
  <c r="K65" i="90"/>
  <c r="L64" i="90"/>
  <c r="K64" i="90"/>
  <c r="L63" i="90"/>
  <c r="K63" i="90"/>
  <c r="L62" i="90"/>
  <c r="K62" i="90"/>
  <c r="L61" i="90"/>
  <c r="K61" i="90"/>
  <c r="L60" i="90"/>
  <c r="K60" i="90"/>
  <c r="L59" i="90"/>
  <c r="K59" i="90"/>
  <c r="L58" i="90"/>
  <c r="K58" i="90"/>
  <c r="L57" i="90"/>
  <c r="K57" i="90"/>
  <c r="L56" i="90"/>
  <c r="K56" i="90"/>
  <c r="L55" i="90"/>
  <c r="L71" i="90" s="1"/>
  <c r="K55" i="90"/>
  <c r="K71" i="90" s="1"/>
  <c r="J50" i="90"/>
  <c r="I50" i="90"/>
  <c r="H50" i="90"/>
  <c r="G50" i="90"/>
  <c r="F50" i="90"/>
  <c r="E50" i="90"/>
  <c r="D50" i="90"/>
  <c r="C50" i="90"/>
  <c r="L49" i="90"/>
  <c r="N49" i="90" s="1"/>
  <c r="K49" i="90"/>
  <c r="L48" i="90"/>
  <c r="N48" i="90" s="1"/>
  <c r="K48" i="90"/>
  <c r="L47" i="90"/>
  <c r="N47" i="90" s="1"/>
  <c r="K47" i="90"/>
  <c r="L46" i="90"/>
  <c r="N46" i="90" s="1"/>
  <c r="K46" i="90"/>
  <c r="L45" i="90"/>
  <c r="N45" i="90" s="1"/>
  <c r="K45" i="90"/>
  <c r="L44" i="90"/>
  <c r="N44" i="90" s="1"/>
  <c r="K44" i="90"/>
  <c r="L43" i="90"/>
  <c r="N43" i="90" s="1"/>
  <c r="K43" i="90"/>
  <c r="L42" i="90"/>
  <c r="N42" i="90" s="1"/>
  <c r="K42" i="90"/>
  <c r="L41" i="90"/>
  <c r="N41" i="90" s="1"/>
  <c r="K41" i="90"/>
  <c r="L40" i="90"/>
  <c r="N40" i="90" s="1"/>
  <c r="K40" i="90"/>
  <c r="L39" i="90"/>
  <c r="N39" i="90" s="1"/>
  <c r="K39" i="90"/>
  <c r="L38" i="90"/>
  <c r="N38" i="90" s="1"/>
  <c r="K38" i="90"/>
  <c r="L37" i="90"/>
  <c r="N37" i="90" s="1"/>
  <c r="K37" i="90"/>
  <c r="L36" i="90"/>
  <c r="N36" i="90" s="1"/>
  <c r="K36" i="90"/>
  <c r="L35" i="90"/>
  <c r="N35" i="90" s="1"/>
  <c r="K35" i="90"/>
  <c r="L34" i="90"/>
  <c r="N34" i="90" s="1"/>
  <c r="K34" i="90"/>
  <c r="K50" i="90" s="1"/>
  <c r="J29" i="90"/>
  <c r="I29" i="90"/>
  <c r="H29" i="90"/>
  <c r="G29" i="90"/>
  <c r="F29" i="90"/>
  <c r="E29" i="90"/>
  <c r="D29" i="90"/>
  <c r="C29" i="90"/>
  <c r="L28" i="90"/>
  <c r="D92" i="90" s="1"/>
  <c r="K28" i="90"/>
  <c r="C92" i="90" s="1"/>
  <c r="L27" i="90"/>
  <c r="D91" i="90" s="1"/>
  <c r="K27" i="90"/>
  <c r="C91" i="90" s="1"/>
  <c r="L26" i="90"/>
  <c r="D90" i="90" s="1"/>
  <c r="K26" i="90"/>
  <c r="C90" i="90" s="1"/>
  <c r="L25" i="90"/>
  <c r="D89" i="90" s="1"/>
  <c r="K25" i="90"/>
  <c r="C89" i="90" s="1"/>
  <c r="L24" i="90"/>
  <c r="D88" i="90" s="1"/>
  <c r="K24" i="90"/>
  <c r="C88" i="90" s="1"/>
  <c r="L23" i="90"/>
  <c r="D87" i="90" s="1"/>
  <c r="K23" i="90"/>
  <c r="C87" i="90" s="1"/>
  <c r="L22" i="90"/>
  <c r="D86" i="90" s="1"/>
  <c r="K22" i="90"/>
  <c r="C86" i="90" s="1"/>
  <c r="L21" i="90"/>
  <c r="D85" i="90" s="1"/>
  <c r="K21" i="90"/>
  <c r="C85" i="90" s="1"/>
  <c r="L20" i="90"/>
  <c r="D84" i="90" s="1"/>
  <c r="K20" i="90"/>
  <c r="C84" i="90" s="1"/>
  <c r="L19" i="90"/>
  <c r="D83" i="90" s="1"/>
  <c r="K19" i="90"/>
  <c r="C83" i="90" s="1"/>
  <c r="L18" i="90"/>
  <c r="D82" i="90" s="1"/>
  <c r="K18" i="90"/>
  <c r="C82" i="90" s="1"/>
  <c r="L17" i="90"/>
  <c r="D81" i="90" s="1"/>
  <c r="K17" i="90"/>
  <c r="C81" i="90" s="1"/>
  <c r="L16" i="90"/>
  <c r="D80" i="90" s="1"/>
  <c r="K16" i="90"/>
  <c r="C80" i="90" s="1"/>
  <c r="L15" i="90"/>
  <c r="D79" i="90" s="1"/>
  <c r="K15" i="90"/>
  <c r="C79" i="90" s="1"/>
  <c r="L14" i="90"/>
  <c r="D78" i="90" s="1"/>
  <c r="K14" i="90"/>
  <c r="C78" i="90" s="1"/>
  <c r="L13" i="90"/>
  <c r="D77" i="90" s="1"/>
  <c r="K13" i="90"/>
  <c r="C77" i="90" s="1"/>
  <c r="C93" i="90" s="1"/>
  <c r="I38" i="89"/>
  <c r="H38" i="89"/>
  <c r="G38" i="89"/>
  <c r="F38" i="89"/>
  <c r="E38" i="89"/>
  <c r="D38" i="89"/>
  <c r="C38" i="89"/>
  <c r="B38" i="89"/>
  <c r="K37" i="89"/>
  <c r="J37" i="89"/>
  <c r="K36" i="89"/>
  <c r="K38" i="89" s="1"/>
  <c r="J36" i="89"/>
  <c r="J38" i="89" s="1"/>
  <c r="I29" i="89"/>
  <c r="H29" i="89"/>
  <c r="G29" i="89"/>
  <c r="F29" i="89"/>
  <c r="E29" i="89"/>
  <c r="D29" i="89"/>
  <c r="C29" i="89"/>
  <c r="B29" i="89"/>
  <c r="K28" i="89"/>
  <c r="J28" i="89"/>
  <c r="K27" i="89"/>
  <c r="K29" i="89" s="1"/>
  <c r="J27" i="89"/>
  <c r="J29" i="89" s="1"/>
  <c r="I21" i="89"/>
  <c r="H21" i="89"/>
  <c r="G21" i="89"/>
  <c r="F21" i="89"/>
  <c r="E21" i="89"/>
  <c r="D21" i="89"/>
  <c r="C21" i="89"/>
  <c r="B21" i="89"/>
  <c r="K20" i="89"/>
  <c r="J20" i="89"/>
  <c r="K19" i="89"/>
  <c r="C50" i="89" s="1"/>
  <c r="J19" i="89"/>
  <c r="B50" i="89" s="1"/>
  <c r="K18" i="89"/>
  <c r="K21" i="89" s="1"/>
  <c r="J18" i="89"/>
  <c r="B49" i="89" s="1"/>
  <c r="I18" i="89"/>
  <c r="F210" i="88"/>
  <c r="J152" i="88"/>
  <c r="I152" i="88"/>
  <c r="H152" i="88"/>
  <c r="G152" i="88"/>
  <c r="F152" i="88"/>
  <c r="E152" i="88"/>
  <c r="D152" i="88"/>
  <c r="C152" i="88"/>
  <c r="J136" i="88"/>
  <c r="I136" i="88"/>
  <c r="H136" i="88"/>
  <c r="G136" i="88"/>
  <c r="F136" i="88"/>
  <c r="E136" i="88"/>
  <c r="E128" i="88" s="1"/>
  <c r="D136" i="88"/>
  <c r="C136" i="88"/>
  <c r="J128" i="88"/>
  <c r="I128" i="88"/>
  <c r="H128" i="88"/>
  <c r="G128" i="88"/>
  <c r="F128" i="88"/>
  <c r="D128" i="88"/>
  <c r="C128" i="88"/>
  <c r="J102" i="88"/>
  <c r="I102" i="88"/>
  <c r="H102" i="88"/>
  <c r="G102" i="88"/>
  <c r="F102" i="88"/>
  <c r="E102" i="88"/>
  <c r="D102" i="88"/>
  <c r="C102" i="88"/>
  <c r="J86" i="88"/>
  <c r="I86" i="88"/>
  <c r="H86" i="88"/>
  <c r="G86" i="88"/>
  <c r="F86" i="88"/>
  <c r="E86" i="88"/>
  <c r="D86" i="88"/>
  <c r="C86" i="88"/>
  <c r="J78" i="88"/>
  <c r="I78" i="88"/>
  <c r="H78" i="88"/>
  <c r="G78" i="88"/>
  <c r="F78" i="88"/>
  <c r="E78" i="88"/>
  <c r="D78" i="88"/>
  <c r="C78" i="88"/>
  <c r="J43" i="88"/>
  <c r="I43" i="88"/>
  <c r="H43" i="88"/>
  <c r="G43" i="88"/>
  <c r="F43" i="88"/>
  <c r="E43" i="88"/>
  <c r="D43" i="88"/>
  <c r="C43" i="88"/>
  <c r="J27" i="88"/>
  <c r="I27" i="88"/>
  <c r="H27" i="88"/>
  <c r="G27" i="88"/>
  <c r="F27" i="88"/>
  <c r="E27" i="88"/>
  <c r="E19" i="88" s="1"/>
  <c r="D27" i="88"/>
  <c r="C27" i="88"/>
  <c r="J19" i="88"/>
  <c r="I19" i="88"/>
  <c r="H19" i="88"/>
  <c r="G19" i="88"/>
  <c r="F19" i="88"/>
  <c r="D19" i="88"/>
  <c r="C19" i="88"/>
  <c r="C158" i="87"/>
  <c r="E185" i="88" s="1"/>
  <c r="J130" i="87"/>
  <c r="J131" i="87" s="1"/>
  <c r="I130" i="87"/>
  <c r="H130" i="87"/>
  <c r="H131" i="87" s="1"/>
  <c r="G130" i="87"/>
  <c r="G131" i="87" s="1"/>
  <c r="F130" i="87"/>
  <c r="F131" i="87" s="1"/>
  <c r="E130" i="87"/>
  <c r="D130" i="87"/>
  <c r="D131" i="87" s="1"/>
  <c r="C130" i="87"/>
  <c r="C131" i="87" s="1"/>
  <c r="L129" i="87"/>
  <c r="K129" i="87"/>
  <c r="L128" i="87"/>
  <c r="K128" i="87"/>
  <c r="L127" i="87"/>
  <c r="K127" i="87"/>
  <c r="L126" i="87"/>
  <c r="K126" i="87"/>
  <c r="L125" i="87"/>
  <c r="K125" i="87"/>
  <c r="L124" i="87"/>
  <c r="K124" i="87"/>
  <c r="L123" i="87"/>
  <c r="K123" i="87"/>
  <c r="L122" i="87"/>
  <c r="K122" i="87"/>
  <c r="L121" i="87"/>
  <c r="K121" i="87"/>
  <c r="L120" i="87"/>
  <c r="K120" i="87"/>
  <c r="L119" i="87"/>
  <c r="K119" i="87"/>
  <c r="L118" i="87"/>
  <c r="K118" i="87"/>
  <c r="L117" i="87"/>
  <c r="K117" i="87"/>
  <c r="L116" i="87"/>
  <c r="K116" i="87"/>
  <c r="L115" i="87"/>
  <c r="K115" i="87"/>
  <c r="L114" i="87"/>
  <c r="K114" i="87"/>
  <c r="L113" i="87"/>
  <c r="K113" i="87"/>
  <c r="L112" i="87"/>
  <c r="K112" i="87"/>
  <c r="L111" i="87"/>
  <c r="K111" i="87"/>
  <c r="L110" i="87"/>
  <c r="K110" i="87"/>
  <c r="L109" i="87"/>
  <c r="K109" i="87"/>
  <c r="L108" i="87"/>
  <c r="K108" i="87"/>
  <c r="L107" i="87"/>
  <c r="K107" i="87"/>
  <c r="L106" i="87"/>
  <c r="K106" i="87"/>
  <c r="L105" i="87"/>
  <c r="K105" i="87"/>
  <c r="L104" i="87"/>
  <c r="L130" i="87" s="1"/>
  <c r="K104" i="87"/>
  <c r="K130" i="87" s="1"/>
  <c r="J101" i="87"/>
  <c r="I101" i="87"/>
  <c r="I131" i="87" s="1"/>
  <c r="H101" i="87"/>
  <c r="G101" i="87"/>
  <c r="F101" i="87"/>
  <c r="E101" i="87"/>
  <c r="E131" i="87" s="1"/>
  <c r="D101" i="87"/>
  <c r="C101" i="87"/>
  <c r="L100" i="87"/>
  <c r="K100" i="87"/>
  <c r="L99" i="87"/>
  <c r="L101" i="87" s="1"/>
  <c r="K99" i="87"/>
  <c r="K101" i="87" s="1"/>
  <c r="G92" i="87"/>
  <c r="J91" i="87"/>
  <c r="J92" i="87" s="1"/>
  <c r="I91" i="87"/>
  <c r="I92" i="87" s="1"/>
  <c r="H91" i="87"/>
  <c r="G91" i="87"/>
  <c r="F91" i="87"/>
  <c r="F92" i="87" s="1"/>
  <c r="E91" i="87"/>
  <c r="E92" i="87" s="1"/>
  <c r="D91" i="87"/>
  <c r="L90" i="87"/>
  <c r="K90" i="87"/>
  <c r="L89" i="87"/>
  <c r="K89" i="87"/>
  <c r="L88" i="87"/>
  <c r="K88" i="87"/>
  <c r="L87" i="87"/>
  <c r="K87" i="87"/>
  <c r="L86" i="87"/>
  <c r="K86" i="87"/>
  <c r="C178" i="87" s="1"/>
  <c r="E205" i="88" s="1"/>
  <c r="L85" i="87"/>
  <c r="K85" i="87"/>
  <c r="L84" i="87"/>
  <c r="K84" i="87"/>
  <c r="C176" i="87" s="1"/>
  <c r="E203" i="88" s="1"/>
  <c r="L83" i="87"/>
  <c r="K83" i="87"/>
  <c r="L82" i="87"/>
  <c r="K82" i="87"/>
  <c r="C174" i="87" s="1"/>
  <c r="E201" i="88" s="1"/>
  <c r="L81" i="87"/>
  <c r="K81" i="87"/>
  <c r="L80" i="87"/>
  <c r="K80" i="87"/>
  <c r="C172" i="87" s="1"/>
  <c r="E199" i="88" s="1"/>
  <c r="L79" i="87"/>
  <c r="K79" i="87"/>
  <c r="L78" i="87"/>
  <c r="K78" i="87"/>
  <c r="C170" i="87" s="1"/>
  <c r="E197" i="88" s="1"/>
  <c r="L77" i="87"/>
  <c r="K77" i="87"/>
  <c r="L76" i="87"/>
  <c r="K76" i="87"/>
  <c r="C168" i="87" s="1"/>
  <c r="E195" i="88" s="1"/>
  <c r="L75" i="87"/>
  <c r="K75" i="87"/>
  <c r="L74" i="87"/>
  <c r="K74" i="87"/>
  <c r="C166" i="87" s="1"/>
  <c r="E193" i="88" s="1"/>
  <c r="L73" i="87"/>
  <c r="K73" i="87"/>
  <c r="L72" i="87"/>
  <c r="K72" i="87"/>
  <c r="C164" i="87" s="1"/>
  <c r="E191" i="88" s="1"/>
  <c r="L71" i="87"/>
  <c r="K71" i="87"/>
  <c r="L70" i="87"/>
  <c r="K70" i="87"/>
  <c r="C162" i="87" s="1"/>
  <c r="E189" i="88" s="1"/>
  <c r="L69" i="87"/>
  <c r="K69" i="87"/>
  <c r="L68" i="87"/>
  <c r="K68" i="87"/>
  <c r="E68" i="87"/>
  <c r="C68" i="87"/>
  <c r="C91" i="87" s="1"/>
  <c r="C92" i="87" s="1"/>
  <c r="L67" i="87"/>
  <c r="K67" i="87"/>
  <c r="L66" i="87"/>
  <c r="K66" i="87"/>
  <c r="L65" i="87"/>
  <c r="L91" i="87" s="1"/>
  <c r="L92" i="87" s="1"/>
  <c r="K65" i="87"/>
  <c r="K91" i="87" s="1"/>
  <c r="K92" i="87" s="1"/>
  <c r="K62" i="87"/>
  <c r="J62" i="87"/>
  <c r="I62" i="87"/>
  <c r="H62" i="87"/>
  <c r="H92" i="87" s="1"/>
  <c r="G62" i="87"/>
  <c r="F62" i="87"/>
  <c r="E62" i="87"/>
  <c r="D62" i="87"/>
  <c r="D92" i="87" s="1"/>
  <c r="C62" i="87"/>
  <c r="L61" i="87"/>
  <c r="L60" i="87"/>
  <c r="L62" i="87" s="1"/>
  <c r="K60" i="87"/>
  <c r="B57" i="87"/>
  <c r="C50" i="87"/>
  <c r="J49" i="87"/>
  <c r="J50" i="87" s="1"/>
  <c r="I49" i="87"/>
  <c r="I50" i="87" s="1"/>
  <c r="H49" i="87"/>
  <c r="F49" i="87"/>
  <c r="F50" i="87" s="1"/>
  <c r="E49" i="87"/>
  <c r="E50" i="87" s="1"/>
  <c r="D49" i="87"/>
  <c r="C49" i="87"/>
  <c r="L48" i="87"/>
  <c r="D182" i="87" s="1"/>
  <c r="K48" i="87"/>
  <c r="C182" i="87" s="1"/>
  <c r="E209" i="88" s="1"/>
  <c r="L47" i="87"/>
  <c r="D181" i="87" s="1"/>
  <c r="K47" i="87"/>
  <c r="C181" i="87" s="1"/>
  <c r="E208" i="88" s="1"/>
  <c r="L46" i="87"/>
  <c r="D180" i="87" s="1"/>
  <c r="K46" i="87"/>
  <c r="C180" i="87" s="1"/>
  <c r="E207" i="88" s="1"/>
  <c r="E46" i="87"/>
  <c r="L45" i="87"/>
  <c r="D179" i="87" s="1"/>
  <c r="K45" i="87"/>
  <c r="C179" i="87" s="1"/>
  <c r="E206" i="88" s="1"/>
  <c r="L44" i="87"/>
  <c r="D178" i="87" s="1"/>
  <c r="K44" i="87"/>
  <c r="L43" i="87"/>
  <c r="D177" i="87" s="1"/>
  <c r="K43" i="87"/>
  <c r="C177" i="87" s="1"/>
  <c r="E204" i="88" s="1"/>
  <c r="L42" i="87"/>
  <c r="D176" i="87" s="1"/>
  <c r="K42" i="87"/>
  <c r="L41" i="87"/>
  <c r="D175" i="87" s="1"/>
  <c r="K41" i="87"/>
  <c r="C175" i="87" s="1"/>
  <c r="E202" i="88" s="1"/>
  <c r="L40" i="87"/>
  <c r="D174" i="87" s="1"/>
  <c r="K40" i="87"/>
  <c r="L39" i="87"/>
  <c r="D173" i="87" s="1"/>
  <c r="K39" i="87"/>
  <c r="C173" i="87" s="1"/>
  <c r="E200" i="88" s="1"/>
  <c r="L38" i="87"/>
  <c r="D172" i="87" s="1"/>
  <c r="K38" i="87"/>
  <c r="L37" i="87"/>
  <c r="D171" i="87" s="1"/>
  <c r="K37" i="87"/>
  <c r="C171" i="87" s="1"/>
  <c r="E198" i="88" s="1"/>
  <c r="L36" i="87"/>
  <c r="D170" i="87" s="1"/>
  <c r="K36" i="87"/>
  <c r="L35" i="87"/>
  <c r="D169" i="87" s="1"/>
  <c r="K35" i="87"/>
  <c r="C169" i="87" s="1"/>
  <c r="E196" i="88" s="1"/>
  <c r="L34" i="87"/>
  <c r="D168" i="87" s="1"/>
  <c r="K34" i="87"/>
  <c r="L33" i="87"/>
  <c r="D167" i="87" s="1"/>
  <c r="K33" i="87"/>
  <c r="C167" i="87" s="1"/>
  <c r="E194" i="88" s="1"/>
  <c r="L32" i="87"/>
  <c r="D166" i="87" s="1"/>
  <c r="K32" i="87"/>
  <c r="L31" i="87"/>
  <c r="D165" i="87" s="1"/>
  <c r="K31" i="87"/>
  <c r="C165" i="87" s="1"/>
  <c r="E192" i="88" s="1"/>
  <c r="L30" i="87"/>
  <c r="D164" i="87" s="1"/>
  <c r="K30" i="87"/>
  <c r="L29" i="87"/>
  <c r="D163" i="87" s="1"/>
  <c r="K29" i="87"/>
  <c r="C163" i="87" s="1"/>
  <c r="E190" i="88" s="1"/>
  <c r="L28" i="87"/>
  <c r="D162" i="87" s="1"/>
  <c r="K28" i="87"/>
  <c r="L27" i="87"/>
  <c r="D161" i="87" s="1"/>
  <c r="K27" i="87"/>
  <c r="C161" i="87" s="1"/>
  <c r="E188" i="88" s="1"/>
  <c r="L26" i="87"/>
  <c r="D160" i="87" s="1"/>
  <c r="G26" i="87"/>
  <c r="G49" i="87" s="1"/>
  <c r="G50" i="87" s="1"/>
  <c r="E26" i="87"/>
  <c r="K26" i="87" s="1"/>
  <c r="C160" i="87" s="1"/>
  <c r="E187" i="88" s="1"/>
  <c r="L25" i="87"/>
  <c r="D159" i="87" s="1"/>
  <c r="K25" i="87"/>
  <c r="C159" i="87" s="1"/>
  <c r="E186" i="88" s="1"/>
  <c r="L24" i="87"/>
  <c r="D158" i="87" s="1"/>
  <c r="K24" i="87"/>
  <c r="K49" i="87" s="1"/>
  <c r="L23" i="87"/>
  <c r="D157" i="87" s="1"/>
  <c r="K23" i="87"/>
  <c r="C157" i="87" s="1"/>
  <c r="J20" i="87"/>
  <c r="I20" i="87"/>
  <c r="H20" i="87"/>
  <c r="H50" i="87" s="1"/>
  <c r="G20" i="87"/>
  <c r="F20" i="87"/>
  <c r="E20" i="87"/>
  <c r="D20" i="87"/>
  <c r="D50" i="87" s="1"/>
  <c r="C20" i="87"/>
  <c r="L19" i="87"/>
  <c r="L20" i="87" s="1"/>
  <c r="L18" i="87"/>
  <c r="K18" i="87"/>
  <c r="K20" i="87" s="1"/>
  <c r="C154" i="87" s="1"/>
  <c r="E181" i="88" s="1"/>
  <c r="M71" i="96" l="1"/>
  <c r="N71" i="96"/>
  <c r="M50" i="96"/>
  <c r="C184" i="93"/>
  <c r="C185" i="93" s="1"/>
  <c r="E40" i="91"/>
  <c r="G40" i="91"/>
  <c r="N56" i="90"/>
  <c r="N58" i="90"/>
  <c r="N60" i="90"/>
  <c r="N62" i="90"/>
  <c r="N64" i="90"/>
  <c r="N66" i="90"/>
  <c r="N68" i="90"/>
  <c r="D93" i="90"/>
  <c r="N50" i="90"/>
  <c r="N57" i="90"/>
  <c r="N59" i="90"/>
  <c r="N61" i="90"/>
  <c r="N63" i="90"/>
  <c r="N65" i="90"/>
  <c r="N67" i="90"/>
  <c r="N69" i="90"/>
  <c r="L50" i="90"/>
  <c r="K29" i="90"/>
  <c r="M34" i="90"/>
  <c r="M35" i="90"/>
  <c r="M56" i="90" s="1"/>
  <c r="M36" i="90"/>
  <c r="M57" i="90" s="1"/>
  <c r="M37" i="90"/>
  <c r="M58" i="90" s="1"/>
  <c r="M38" i="90"/>
  <c r="M59" i="90" s="1"/>
  <c r="M39" i="90"/>
  <c r="M60" i="90" s="1"/>
  <c r="M40" i="90"/>
  <c r="M61" i="90" s="1"/>
  <c r="M41" i="90"/>
  <c r="M62" i="90" s="1"/>
  <c r="M42" i="90"/>
  <c r="M63" i="90" s="1"/>
  <c r="M43" i="90"/>
  <c r="M64" i="90" s="1"/>
  <c r="M44" i="90"/>
  <c r="M65" i="90" s="1"/>
  <c r="M45" i="90"/>
  <c r="M66" i="90" s="1"/>
  <c r="M46" i="90"/>
  <c r="M67" i="90" s="1"/>
  <c r="M47" i="90"/>
  <c r="M68" i="90" s="1"/>
  <c r="M48" i="90"/>
  <c r="M69" i="90" s="1"/>
  <c r="M49" i="90"/>
  <c r="M70" i="90" s="1"/>
  <c r="L29" i="90"/>
  <c r="N55" i="90"/>
  <c r="F211" i="88"/>
  <c r="D183" i="87"/>
  <c r="K131" i="87"/>
  <c r="K50" i="87"/>
  <c r="L131" i="87"/>
  <c r="B51" i="89"/>
  <c r="C183" i="87"/>
  <c r="C184" i="87" s="1"/>
  <c r="E184" i="88"/>
  <c r="E210" i="88" s="1"/>
  <c r="E211" i="88" s="1"/>
  <c r="D154" i="87"/>
  <c r="F181" i="88" s="1"/>
  <c r="J21" i="89"/>
  <c r="C49" i="89"/>
  <c r="C51" i="89" s="1"/>
  <c r="L49" i="87"/>
  <c r="L50" i="87" s="1"/>
  <c r="J71" i="86"/>
  <c r="I71" i="86"/>
  <c r="H71" i="86"/>
  <c r="G71" i="86"/>
  <c r="F71" i="86"/>
  <c r="E71" i="86"/>
  <c r="D71" i="86"/>
  <c r="C71" i="86"/>
  <c r="L70" i="86"/>
  <c r="K70" i="86"/>
  <c r="L69" i="86"/>
  <c r="K69" i="86"/>
  <c r="L68" i="86"/>
  <c r="K68" i="86"/>
  <c r="L67" i="86"/>
  <c r="K67" i="86"/>
  <c r="L66" i="86"/>
  <c r="K66" i="86"/>
  <c r="L65" i="86"/>
  <c r="K65" i="86"/>
  <c r="L64" i="86"/>
  <c r="K64" i="86"/>
  <c r="L63" i="86"/>
  <c r="K63" i="86"/>
  <c r="L62" i="86"/>
  <c r="K62" i="86"/>
  <c r="L61" i="86"/>
  <c r="K61" i="86"/>
  <c r="L60" i="86"/>
  <c r="K60" i="86"/>
  <c r="L59" i="86"/>
  <c r="K59" i="86"/>
  <c r="L58" i="86"/>
  <c r="K58" i="86"/>
  <c r="L57" i="86"/>
  <c r="K57" i="86"/>
  <c r="L56" i="86"/>
  <c r="K56" i="86"/>
  <c r="L55" i="86"/>
  <c r="L71" i="86" s="1"/>
  <c r="K55" i="86"/>
  <c r="K71" i="86" s="1"/>
  <c r="J50" i="86"/>
  <c r="I50" i="86"/>
  <c r="H50" i="86"/>
  <c r="G50" i="86"/>
  <c r="F50" i="86"/>
  <c r="E50" i="86"/>
  <c r="D50" i="86"/>
  <c r="C50" i="86"/>
  <c r="L49" i="86"/>
  <c r="N49" i="86" s="1"/>
  <c r="K49" i="86"/>
  <c r="L48" i="86"/>
  <c r="N48" i="86" s="1"/>
  <c r="K48" i="86"/>
  <c r="M48" i="86" s="1"/>
  <c r="L47" i="86"/>
  <c r="N47" i="86" s="1"/>
  <c r="K47" i="86"/>
  <c r="L46" i="86"/>
  <c r="N46" i="86" s="1"/>
  <c r="K46" i="86"/>
  <c r="M46" i="86" s="1"/>
  <c r="L45" i="86"/>
  <c r="N45" i="86" s="1"/>
  <c r="K45" i="86"/>
  <c r="L44" i="86"/>
  <c r="N44" i="86" s="1"/>
  <c r="K44" i="86"/>
  <c r="M44" i="86" s="1"/>
  <c r="L43" i="86"/>
  <c r="N43" i="86" s="1"/>
  <c r="K43" i="86"/>
  <c r="L42" i="86"/>
  <c r="N42" i="86" s="1"/>
  <c r="K42" i="86"/>
  <c r="M42" i="86" s="1"/>
  <c r="L41" i="86"/>
  <c r="N41" i="86" s="1"/>
  <c r="K41" i="86"/>
  <c r="L40" i="86"/>
  <c r="N40" i="86" s="1"/>
  <c r="K40" i="86"/>
  <c r="M40" i="86" s="1"/>
  <c r="L39" i="86"/>
  <c r="N39" i="86" s="1"/>
  <c r="K39" i="86"/>
  <c r="L38" i="86"/>
  <c r="N38" i="86" s="1"/>
  <c r="K38" i="86"/>
  <c r="M38" i="86" s="1"/>
  <c r="L37" i="86"/>
  <c r="N37" i="86" s="1"/>
  <c r="K37" i="86"/>
  <c r="L36" i="86"/>
  <c r="N36" i="86" s="1"/>
  <c r="K36" i="86"/>
  <c r="M36" i="86" s="1"/>
  <c r="L35" i="86"/>
  <c r="N35" i="86" s="1"/>
  <c r="K35" i="86"/>
  <c r="L34" i="86"/>
  <c r="L50" i="86" s="1"/>
  <c r="K34" i="86"/>
  <c r="J29" i="86"/>
  <c r="I29" i="86"/>
  <c r="H29" i="86"/>
  <c r="G29" i="86"/>
  <c r="F29" i="86"/>
  <c r="E29" i="86"/>
  <c r="D29" i="86"/>
  <c r="C29" i="86"/>
  <c r="L28" i="86"/>
  <c r="D92" i="86" s="1"/>
  <c r="K28" i="86"/>
  <c r="C92" i="86" s="1"/>
  <c r="L27" i="86"/>
  <c r="D91" i="86" s="1"/>
  <c r="K27" i="86"/>
  <c r="C91" i="86" s="1"/>
  <c r="L26" i="86"/>
  <c r="D90" i="86" s="1"/>
  <c r="K26" i="86"/>
  <c r="C90" i="86" s="1"/>
  <c r="L25" i="86"/>
  <c r="D89" i="86" s="1"/>
  <c r="K25" i="86"/>
  <c r="L24" i="86"/>
  <c r="D88" i="86" s="1"/>
  <c r="K24" i="86"/>
  <c r="C88" i="86" s="1"/>
  <c r="L23" i="86"/>
  <c r="D87" i="86" s="1"/>
  <c r="K23" i="86"/>
  <c r="L22" i="86"/>
  <c r="D86" i="86" s="1"/>
  <c r="K22" i="86"/>
  <c r="C86" i="86" s="1"/>
  <c r="L21" i="86"/>
  <c r="D85" i="86" s="1"/>
  <c r="K21" i="86"/>
  <c r="L20" i="86"/>
  <c r="D84" i="86" s="1"/>
  <c r="K20" i="86"/>
  <c r="C84" i="86" s="1"/>
  <c r="L19" i="86"/>
  <c r="D83" i="86" s="1"/>
  <c r="K19" i="86"/>
  <c r="L18" i="86"/>
  <c r="D82" i="86" s="1"/>
  <c r="K18" i="86"/>
  <c r="C82" i="86" s="1"/>
  <c r="L17" i="86"/>
  <c r="D81" i="86" s="1"/>
  <c r="K17" i="86"/>
  <c r="L16" i="86"/>
  <c r="D80" i="86" s="1"/>
  <c r="K16" i="86"/>
  <c r="C80" i="86" s="1"/>
  <c r="L15" i="86"/>
  <c r="D79" i="86" s="1"/>
  <c r="K15" i="86"/>
  <c r="L14" i="86"/>
  <c r="D78" i="86" s="1"/>
  <c r="K14" i="86"/>
  <c r="C78" i="86" s="1"/>
  <c r="L13" i="86"/>
  <c r="D77" i="86" s="1"/>
  <c r="D93" i="86" s="1"/>
  <c r="K13" i="86"/>
  <c r="I38" i="85"/>
  <c r="H38" i="85"/>
  <c r="G38" i="85"/>
  <c r="F38" i="85"/>
  <c r="E38" i="85"/>
  <c r="D38" i="85"/>
  <c r="C38" i="85"/>
  <c r="B38" i="85"/>
  <c r="K37" i="85"/>
  <c r="J37" i="85"/>
  <c r="K36" i="85"/>
  <c r="K38" i="85" s="1"/>
  <c r="J36" i="85"/>
  <c r="J38" i="85" s="1"/>
  <c r="I29" i="85"/>
  <c r="H29" i="85"/>
  <c r="G29" i="85"/>
  <c r="F29" i="85"/>
  <c r="E29" i="85"/>
  <c r="D29" i="85"/>
  <c r="C29" i="85"/>
  <c r="B29" i="85"/>
  <c r="K28" i="85"/>
  <c r="J28" i="85"/>
  <c r="K27" i="85"/>
  <c r="K29" i="85" s="1"/>
  <c r="J27" i="85"/>
  <c r="J29" i="85" s="1"/>
  <c r="I21" i="85"/>
  <c r="H21" i="85"/>
  <c r="G21" i="85"/>
  <c r="F21" i="85"/>
  <c r="E21" i="85"/>
  <c r="D21" i="85"/>
  <c r="C21" i="85"/>
  <c r="B21" i="85"/>
  <c r="K20" i="85"/>
  <c r="J20" i="85"/>
  <c r="K19" i="85"/>
  <c r="C50" i="85" s="1"/>
  <c r="J19" i="85"/>
  <c r="B50" i="85" s="1"/>
  <c r="K18" i="85"/>
  <c r="K21" i="85" s="1"/>
  <c r="J18" i="85"/>
  <c r="B49" i="85" s="1"/>
  <c r="I18" i="85"/>
  <c r="F210" i="84"/>
  <c r="F211" i="84" s="1"/>
  <c r="J152" i="84"/>
  <c r="I152" i="84"/>
  <c r="H152" i="84"/>
  <c r="G152" i="84"/>
  <c r="F152" i="84"/>
  <c r="E152" i="84"/>
  <c r="D152" i="84"/>
  <c r="C152" i="84"/>
  <c r="J136" i="84"/>
  <c r="I136" i="84"/>
  <c r="H136" i="84"/>
  <c r="G136" i="84"/>
  <c r="F136" i="84"/>
  <c r="E136" i="84"/>
  <c r="E128" i="84" s="1"/>
  <c r="D136" i="84"/>
  <c r="C136" i="84"/>
  <c r="J128" i="84"/>
  <c r="I128" i="84"/>
  <c r="H128" i="84"/>
  <c r="G128" i="84"/>
  <c r="F128" i="84"/>
  <c r="D128" i="84"/>
  <c r="C128" i="84"/>
  <c r="J102" i="84"/>
  <c r="I102" i="84"/>
  <c r="H102" i="84"/>
  <c r="G102" i="84"/>
  <c r="F102" i="84"/>
  <c r="E102" i="84"/>
  <c r="D102" i="84"/>
  <c r="C102" i="84"/>
  <c r="J86" i="84"/>
  <c r="I86" i="84"/>
  <c r="H86" i="84"/>
  <c r="G86" i="84"/>
  <c r="F86" i="84"/>
  <c r="E86" i="84"/>
  <c r="E78" i="84" s="1"/>
  <c r="D86" i="84"/>
  <c r="C86" i="84"/>
  <c r="J78" i="84"/>
  <c r="I78" i="84"/>
  <c r="H78" i="84"/>
  <c r="G78" i="84"/>
  <c r="F78" i="84"/>
  <c r="D78" i="84"/>
  <c r="C78" i="84"/>
  <c r="J43" i="84"/>
  <c r="I43" i="84"/>
  <c r="H43" i="84"/>
  <c r="G43" i="84"/>
  <c r="F43" i="84"/>
  <c r="E43" i="84"/>
  <c r="D43" i="84"/>
  <c r="C43" i="84"/>
  <c r="J27" i="84"/>
  <c r="I27" i="84"/>
  <c r="H27" i="84"/>
  <c r="G27" i="84"/>
  <c r="F27" i="84"/>
  <c r="E27" i="84"/>
  <c r="D27" i="84"/>
  <c r="C27" i="84"/>
  <c r="J19" i="84"/>
  <c r="I19" i="84"/>
  <c r="H19" i="84"/>
  <c r="G19" i="84"/>
  <c r="F19" i="84"/>
  <c r="E19" i="84"/>
  <c r="D19" i="84"/>
  <c r="C19" i="84"/>
  <c r="C182" i="83"/>
  <c r="E209" i="84" s="1"/>
  <c r="I131" i="83"/>
  <c r="E131" i="83"/>
  <c r="J130" i="83"/>
  <c r="J131" i="83" s="1"/>
  <c r="I130" i="83"/>
  <c r="H130" i="83"/>
  <c r="H131" i="83" s="1"/>
  <c r="G130" i="83"/>
  <c r="G131" i="83" s="1"/>
  <c r="F130" i="83"/>
  <c r="F131" i="83" s="1"/>
  <c r="E130" i="83"/>
  <c r="D130" i="83"/>
  <c r="D131" i="83" s="1"/>
  <c r="C130" i="83"/>
  <c r="C131" i="83" s="1"/>
  <c r="L129" i="83"/>
  <c r="K129" i="83"/>
  <c r="L127" i="83"/>
  <c r="K127" i="83"/>
  <c r="L126" i="83"/>
  <c r="K126" i="83"/>
  <c r="L125" i="83"/>
  <c r="K125" i="83"/>
  <c r="C178" i="83" s="1"/>
  <c r="E205" i="84" s="1"/>
  <c r="L124" i="83"/>
  <c r="K124" i="83"/>
  <c r="L123" i="83"/>
  <c r="K123" i="83"/>
  <c r="C176" i="83" s="1"/>
  <c r="E203" i="84" s="1"/>
  <c r="L122" i="83"/>
  <c r="K122" i="83"/>
  <c r="L121" i="83"/>
  <c r="K121" i="83"/>
  <c r="C174" i="83" s="1"/>
  <c r="E201" i="84" s="1"/>
  <c r="L120" i="83"/>
  <c r="K120" i="83"/>
  <c r="L119" i="83"/>
  <c r="K119" i="83"/>
  <c r="C172" i="83" s="1"/>
  <c r="E199" i="84" s="1"/>
  <c r="L118" i="83"/>
  <c r="K118" i="83"/>
  <c r="L117" i="83"/>
  <c r="K117" i="83"/>
  <c r="C170" i="83" s="1"/>
  <c r="E197" i="84" s="1"/>
  <c r="L116" i="83"/>
  <c r="K116" i="83"/>
  <c r="L115" i="83"/>
  <c r="K115" i="83"/>
  <c r="C168" i="83" s="1"/>
  <c r="E195" i="84" s="1"/>
  <c r="L114" i="83"/>
  <c r="K114" i="83"/>
  <c r="L113" i="83"/>
  <c r="K113" i="83"/>
  <c r="C166" i="83" s="1"/>
  <c r="E193" i="84" s="1"/>
  <c r="L112" i="83"/>
  <c r="K112" i="83"/>
  <c r="L111" i="83"/>
  <c r="K111" i="83"/>
  <c r="C164" i="83" s="1"/>
  <c r="E191" i="84" s="1"/>
  <c r="L110" i="83"/>
  <c r="K110" i="83"/>
  <c r="L109" i="83"/>
  <c r="K109" i="83"/>
  <c r="C162" i="83" s="1"/>
  <c r="E189" i="84" s="1"/>
  <c r="L108" i="83"/>
  <c r="K108" i="83"/>
  <c r="L107" i="83"/>
  <c r="K107" i="83"/>
  <c r="L106" i="83"/>
  <c r="K106" i="83"/>
  <c r="L105" i="83"/>
  <c r="K105" i="83"/>
  <c r="K130" i="83" s="1"/>
  <c r="K131" i="83" s="1"/>
  <c r="L104" i="83"/>
  <c r="L130" i="83" s="1"/>
  <c r="K104" i="83"/>
  <c r="J101" i="83"/>
  <c r="I101" i="83"/>
  <c r="H101" i="83"/>
  <c r="G101" i="83"/>
  <c r="F101" i="83"/>
  <c r="E101" i="83"/>
  <c r="D101" i="83"/>
  <c r="C101" i="83"/>
  <c r="L100" i="83"/>
  <c r="K100" i="83"/>
  <c r="L99" i="83"/>
  <c r="L101" i="83" s="1"/>
  <c r="K99" i="83"/>
  <c r="K101" i="83" s="1"/>
  <c r="I92" i="83"/>
  <c r="E92" i="83"/>
  <c r="J91" i="83"/>
  <c r="I91" i="83"/>
  <c r="H91" i="83"/>
  <c r="H92" i="83" s="1"/>
  <c r="G91" i="83"/>
  <c r="G92" i="83" s="1"/>
  <c r="F91" i="83"/>
  <c r="E91" i="83"/>
  <c r="D91" i="83"/>
  <c r="D92" i="83" s="1"/>
  <c r="C91" i="83"/>
  <c r="C92" i="83" s="1"/>
  <c r="L90" i="83"/>
  <c r="K90" i="83"/>
  <c r="L89" i="83"/>
  <c r="K89" i="83"/>
  <c r="L88" i="83"/>
  <c r="K88" i="83"/>
  <c r="L87" i="83"/>
  <c r="K87" i="83"/>
  <c r="L86" i="83"/>
  <c r="K86" i="83"/>
  <c r="L85" i="83"/>
  <c r="K85" i="83"/>
  <c r="L84" i="83"/>
  <c r="K84" i="83"/>
  <c r="L83" i="83"/>
  <c r="K83" i="83"/>
  <c r="L82" i="83"/>
  <c r="K82" i="83"/>
  <c r="L81" i="83"/>
  <c r="K81" i="83"/>
  <c r="L80" i="83"/>
  <c r="K80" i="83"/>
  <c r="L79" i="83"/>
  <c r="K79" i="83"/>
  <c r="L78" i="83"/>
  <c r="K78" i="83"/>
  <c r="L77" i="83"/>
  <c r="K77" i="83"/>
  <c r="L76" i="83"/>
  <c r="K76" i="83"/>
  <c r="L75" i="83"/>
  <c r="K75" i="83"/>
  <c r="L74" i="83"/>
  <c r="K74" i="83"/>
  <c r="L73" i="83"/>
  <c r="K73" i="83"/>
  <c r="L72" i="83"/>
  <c r="K72" i="83"/>
  <c r="L71" i="83"/>
  <c r="K71" i="83"/>
  <c r="L70" i="83"/>
  <c r="K70" i="83"/>
  <c r="L69" i="83"/>
  <c r="K69" i="83"/>
  <c r="L68" i="83"/>
  <c r="C68" i="83"/>
  <c r="K68" i="83" s="1"/>
  <c r="K91" i="83" s="1"/>
  <c r="L67" i="83"/>
  <c r="K67" i="83"/>
  <c r="L66" i="83"/>
  <c r="K66" i="83"/>
  <c r="L65" i="83"/>
  <c r="L91" i="83" s="1"/>
  <c r="L92" i="83" s="1"/>
  <c r="K65" i="83"/>
  <c r="J62" i="83"/>
  <c r="J92" i="83" s="1"/>
  <c r="I62" i="83"/>
  <c r="H62" i="83"/>
  <c r="G62" i="83"/>
  <c r="F62" i="83"/>
  <c r="F92" i="83" s="1"/>
  <c r="E62" i="83"/>
  <c r="D62" i="83"/>
  <c r="C62" i="83"/>
  <c r="L61" i="83"/>
  <c r="L62" i="83" s="1"/>
  <c r="L60" i="83"/>
  <c r="K60" i="83"/>
  <c r="K62" i="83" s="1"/>
  <c r="B57" i="83"/>
  <c r="H50" i="83"/>
  <c r="D50" i="83"/>
  <c r="J49" i="83"/>
  <c r="J50" i="83" s="1"/>
  <c r="I49" i="83"/>
  <c r="H49" i="83"/>
  <c r="F49" i="83"/>
  <c r="F50" i="83" s="1"/>
  <c r="D49" i="83"/>
  <c r="C49" i="83"/>
  <c r="C50" i="83" s="1"/>
  <c r="L48" i="83"/>
  <c r="D182" i="83" s="1"/>
  <c r="K48" i="83"/>
  <c r="L47" i="83"/>
  <c r="D181" i="83" s="1"/>
  <c r="K47" i="83"/>
  <c r="C181" i="83" s="1"/>
  <c r="E208" i="84" s="1"/>
  <c r="L46" i="83"/>
  <c r="D180" i="83" s="1"/>
  <c r="E46" i="83"/>
  <c r="K46" i="83" s="1"/>
  <c r="C180" i="83" s="1"/>
  <c r="E207" i="84" s="1"/>
  <c r="L45" i="83"/>
  <c r="D179" i="83" s="1"/>
  <c r="K45" i="83"/>
  <c r="C179" i="83" s="1"/>
  <c r="E206" i="84" s="1"/>
  <c r="L44" i="83"/>
  <c r="D178" i="83" s="1"/>
  <c r="K44" i="83"/>
  <c r="L43" i="83"/>
  <c r="D177" i="83" s="1"/>
  <c r="K43" i="83"/>
  <c r="C177" i="83" s="1"/>
  <c r="E204" i="84" s="1"/>
  <c r="L42" i="83"/>
  <c r="D176" i="83" s="1"/>
  <c r="K42" i="83"/>
  <c r="L41" i="83"/>
  <c r="D175" i="83" s="1"/>
  <c r="K41" i="83"/>
  <c r="C175" i="83" s="1"/>
  <c r="E202" i="84" s="1"/>
  <c r="L40" i="83"/>
  <c r="D174" i="83" s="1"/>
  <c r="K40" i="83"/>
  <c r="L39" i="83"/>
  <c r="D173" i="83" s="1"/>
  <c r="K39" i="83"/>
  <c r="C173" i="83" s="1"/>
  <c r="E200" i="84" s="1"/>
  <c r="L38" i="83"/>
  <c r="D172" i="83" s="1"/>
  <c r="K38" i="83"/>
  <c r="L37" i="83"/>
  <c r="D171" i="83" s="1"/>
  <c r="K37" i="83"/>
  <c r="C171" i="83" s="1"/>
  <c r="E198" i="84" s="1"/>
  <c r="L36" i="83"/>
  <c r="D170" i="83" s="1"/>
  <c r="K36" i="83"/>
  <c r="L35" i="83"/>
  <c r="D169" i="83" s="1"/>
  <c r="K35" i="83"/>
  <c r="C169" i="83" s="1"/>
  <c r="E196" i="84" s="1"/>
  <c r="L34" i="83"/>
  <c r="D168" i="83" s="1"/>
  <c r="K34" i="83"/>
  <c r="L33" i="83"/>
  <c r="D167" i="83" s="1"/>
  <c r="K33" i="83"/>
  <c r="C167" i="83" s="1"/>
  <c r="E194" i="84" s="1"/>
  <c r="L32" i="83"/>
  <c r="D166" i="83" s="1"/>
  <c r="K32" i="83"/>
  <c r="L31" i="83"/>
  <c r="D165" i="83" s="1"/>
  <c r="K31" i="83"/>
  <c r="C165" i="83" s="1"/>
  <c r="E192" i="84" s="1"/>
  <c r="L30" i="83"/>
  <c r="D164" i="83" s="1"/>
  <c r="K30" i="83"/>
  <c r="L29" i="83"/>
  <c r="D163" i="83" s="1"/>
  <c r="K29" i="83"/>
  <c r="C163" i="83" s="1"/>
  <c r="E190" i="84" s="1"/>
  <c r="L28" i="83"/>
  <c r="D162" i="83" s="1"/>
  <c r="K28" i="83"/>
  <c r="L27" i="83"/>
  <c r="D161" i="83" s="1"/>
  <c r="K27" i="83"/>
  <c r="C161" i="83" s="1"/>
  <c r="E188" i="84" s="1"/>
  <c r="L26" i="83"/>
  <c r="D160" i="83" s="1"/>
  <c r="G26" i="83"/>
  <c r="G49" i="83" s="1"/>
  <c r="G50" i="83" s="1"/>
  <c r="E26" i="83"/>
  <c r="E49" i="83" s="1"/>
  <c r="E50" i="83" s="1"/>
  <c r="L25" i="83"/>
  <c r="D159" i="83" s="1"/>
  <c r="K25" i="83"/>
  <c r="C159" i="83" s="1"/>
  <c r="E186" i="84" s="1"/>
  <c r="L24" i="83"/>
  <c r="L49" i="83" s="1"/>
  <c r="L50" i="83" s="1"/>
  <c r="K24" i="83"/>
  <c r="C158" i="83" s="1"/>
  <c r="E185" i="84" s="1"/>
  <c r="L23" i="83"/>
  <c r="D157" i="83" s="1"/>
  <c r="K23" i="83"/>
  <c r="C157" i="83" s="1"/>
  <c r="L20" i="83"/>
  <c r="D154" i="83" s="1"/>
  <c r="F181" i="84" s="1"/>
  <c r="K20" i="83"/>
  <c r="C154" i="83" s="1"/>
  <c r="E181" i="84" s="1"/>
  <c r="J20" i="83"/>
  <c r="I20" i="83"/>
  <c r="I50" i="83" s="1"/>
  <c r="H20" i="83"/>
  <c r="G20" i="83"/>
  <c r="F20" i="83"/>
  <c r="E20" i="83"/>
  <c r="D20" i="83"/>
  <c r="C20" i="83"/>
  <c r="L19" i="83"/>
  <c r="L18" i="83"/>
  <c r="K18" i="83"/>
  <c r="F39" i="82"/>
  <c r="F40" i="82" s="1"/>
  <c r="D39" i="82"/>
  <c r="D40" i="82" s="1"/>
  <c r="C39" i="82"/>
  <c r="C40" i="82" s="1"/>
  <c r="G38" i="82"/>
  <c r="E38" i="82"/>
  <c r="E37" i="82"/>
  <c r="G37" i="82" s="1"/>
  <c r="G36" i="82"/>
  <c r="E36" i="82"/>
  <c r="E35" i="82"/>
  <c r="G35" i="82" s="1"/>
  <c r="G34" i="82"/>
  <c r="E34" i="82"/>
  <c r="E33" i="82"/>
  <c r="G33" i="82" s="1"/>
  <c r="G32" i="82"/>
  <c r="E32" i="82"/>
  <c r="E31" i="82"/>
  <c r="G31" i="82" s="1"/>
  <c r="G30" i="82"/>
  <c r="E30" i="82"/>
  <c r="E29" i="82"/>
  <c r="G29" i="82" s="1"/>
  <c r="G28" i="82"/>
  <c r="E28" i="82"/>
  <c r="E27" i="82"/>
  <c r="G27" i="82" s="1"/>
  <c r="G26" i="82"/>
  <c r="E26" i="82"/>
  <c r="E25" i="82"/>
  <c r="G25" i="82" s="1"/>
  <c r="G24" i="82"/>
  <c r="E24" i="82"/>
  <c r="E23" i="82"/>
  <c r="G23" i="82" s="1"/>
  <c r="G22" i="82"/>
  <c r="E22" i="82"/>
  <c r="E21" i="82"/>
  <c r="G21" i="82" s="1"/>
  <c r="G20" i="82"/>
  <c r="E20" i="82"/>
  <c r="E19" i="82"/>
  <c r="G19" i="82" s="1"/>
  <c r="G18" i="82"/>
  <c r="E18" i="82"/>
  <c r="E17" i="82"/>
  <c r="G17" i="82" s="1"/>
  <c r="G16" i="82"/>
  <c r="E16" i="82"/>
  <c r="E15" i="82"/>
  <c r="G15" i="82" s="1"/>
  <c r="G14" i="82"/>
  <c r="E14" i="82"/>
  <c r="E13" i="82"/>
  <c r="G13" i="82" s="1"/>
  <c r="G39" i="82" s="1"/>
  <c r="F10" i="82"/>
  <c r="D10" i="82"/>
  <c r="C10" i="82"/>
  <c r="G9" i="82"/>
  <c r="G10" i="82" s="1"/>
  <c r="E9" i="82"/>
  <c r="E10" i="82" s="1"/>
  <c r="F8" i="82"/>
  <c r="F12" i="82" s="1"/>
  <c r="E8" i="82"/>
  <c r="E12" i="82" s="1"/>
  <c r="C8" i="82"/>
  <c r="C12" i="82" s="1"/>
  <c r="F6" i="82"/>
  <c r="D6" i="82"/>
  <c r="C6" i="82"/>
  <c r="E5" i="82"/>
  <c r="G5" i="82" s="1"/>
  <c r="G6" i="82" s="1"/>
  <c r="N71" i="90" l="1"/>
  <c r="M55" i="90"/>
  <c r="M71" i="90" s="1"/>
  <c r="M50" i="90"/>
  <c r="D184" i="87"/>
  <c r="M57" i="86"/>
  <c r="M61" i="86"/>
  <c r="M65" i="86"/>
  <c r="M69" i="86"/>
  <c r="N57" i="86"/>
  <c r="N59" i="86"/>
  <c r="N61" i="86"/>
  <c r="N63" i="86"/>
  <c r="N65" i="86"/>
  <c r="N67" i="86"/>
  <c r="N69" i="86"/>
  <c r="K50" i="86"/>
  <c r="M34" i="86"/>
  <c r="M35" i="86"/>
  <c r="M37" i="86"/>
  <c r="M39" i="86"/>
  <c r="M41" i="86"/>
  <c r="M43" i="86"/>
  <c r="M45" i="86"/>
  <c r="M47" i="86"/>
  <c r="M49" i="86"/>
  <c r="M56" i="86"/>
  <c r="M58" i="86"/>
  <c r="M60" i="86"/>
  <c r="M62" i="86"/>
  <c r="M64" i="86"/>
  <c r="M66" i="86"/>
  <c r="M68" i="86"/>
  <c r="M70" i="86"/>
  <c r="M59" i="86"/>
  <c r="M63" i="86"/>
  <c r="M67" i="86"/>
  <c r="C77" i="86"/>
  <c r="C79" i="86"/>
  <c r="C81" i="86"/>
  <c r="C83" i="86"/>
  <c r="C85" i="86"/>
  <c r="C87" i="86"/>
  <c r="C89" i="86"/>
  <c r="K29" i="86"/>
  <c r="N56" i="86"/>
  <c r="N58" i="86"/>
  <c r="N60" i="86"/>
  <c r="N62" i="86"/>
  <c r="N64" i="86"/>
  <c r="N66" i="86"/>
  <c r="N68" i="86"/>
  <c r="N70" i="86"/>
  <c r="M55" i="86"/>
  <c r="L29" i="86"/>
  <c r="N34" i="86"/>
  <c r="N50" i="86" s="1"/>
  <c r="N55" i="86"/>
  <c r="N71" i="86" s="1"/>
  <c r="K92" i="83"/>
  <c r="E184" i="84"/>
  <c r="L131" i="83"/>
  <c r="B51" i="85"/>
  <c r="D158" i="83"/>
  <c r="D183" i="83" s="1"/>
  <c r="D184" i="83" s="1"/>
  <c r="J21" i="85"/>
  <c r="C49" i="85"/>
  <c r="C51" i="85" s="1"/>
  <c r="K26" i="83"/>
  <c r="C160" i="83" s="1"/>
  <c r="E187" i="84" s="1"/>
  <c r="G40" i="82"/>
  <c r="E6" i="82"/>
  <c r="E39" i="82"/>
  <c r="E40" i="82" s="1"/>
  <c r="B11" i="81"/>
  <c r="M71" i="86" l="1"/>
  <c r="C93" i="86"/>
  <c r="M50" i="86"/>
  <c r="K49" i="83"/>
  <c r="K50" i="83" s="1"/>
  <c r="E210" i="84"/>
  <c r="E211" i="84" s="1"/>
  <c r="C183" i="83"/>
  <c r="C184" i="83" s="1"/>
</calcChain>
</file>

<file path=xl/sharedStrings.xml><?xml version="1.0" encoding="utf-8"?>
<sst xmlns="http://schemas.openxmlformats.org/spreadsheetml/2006/main" count="2818" uniqueCount="210">
  <si>
    <t>UNIDAD DE CIRUGIA CARDIOVASCULAR DE GUATEMALA</t>
  </si>
  <si>
    <t>ENERO</t>
  </si>
  <si>
    <t>FEBRERO</t>
  </si>
  <si>
    <t>MARZO</t>
  </si>
  <si>
    <t>ABRIL</t>
  </si>
  <si>
    <t>Jefe de Contabilidad</t>
  </si>
  <si>
    <t>____________________________________</t>
  </si>
  <si>
    <t>MES</t>
  </si>
  <si>
    <t>VALOR</t>
  </si>
  <si>
    <t>N/A</t>
  </si>
  <si>
    <t>TOTALES…</t>
  </si>
  <si>
    <t>APORTES MINISTERIO DE SALUD PUBLICA Y ASISTENCIA SOCIAL AÑO 2,023</t>
  </si>
  <si>
    <t>No. De Cur</t>
  </si>
  <si>
    <t>Victor Cresencio Reyes Porres</t>
  </si>
  <si>
    <t>FONDOS ESTATALES</t>
  </si>
  <si>
    <t>PRESUPUESTO 2023</t>
  </si>
  <si>
    <t>TRANSFERENCIAS (+-), AMPLIACION</t>
  </si>
  <si>
    <t>PRESUPUESTO AJUSTADO 2,020</t>
  </si>
  <si>
    <t>EJECUTADO</t>
  </si>
  <si>
    <t>SALDO</t>
  </si>
  <si>
    <t>ASIGNACION DEL ESTADO</t>
  </si>
  <si>
    <t>TOTAL ASIGNACION DEL ESTADO</t>
  </si>
  <si>
    <t>TRANSFERENCIAS (+-)</t>
  </si>
  <si>
    <t>011</t>
  </si>
  <si>
    <t>SUELDOS, CUOTA PATRONAL, BONO 14 Y AGUINALDO</t>
  </si>
  <si>
    <t>TOTAL RECURSO HUMANO</t>
  </si>
  <si>
    <t>GASTOS DE OPERACIÓN</t>
  </si>
  <si>
    <t>ENERGIA ELECTRICA</t>
  </si>
  <si>
    <t>TELEFONIA</t>
  </si>
  <si>
    <t>IMPRESIÓN, ENCUADERNACION Y REPRODUCCION</t>
  </si>
  <si>
    <t>MANT. Y REP. EQUIPO MEDICO SANITARIO Y DE LAB.</t>
  </si>
  <si>
    <t>MANTENIMIENTO Y REP. DE EQUIPO DE COMPUTO</t>
  </si>
  <si>
    <t>MAT. Y REP. DE OTRAS MAQ. Y EQUIPO</t>
  </si>
  <si>
    <t>MANTENIMIENTO Y REPARACION DE EDIFICIOS</t>
  </si>
  <si>
    <t>MANT. Y REP. DE INSTALACIONES</t>
  </si>
  <si>
    <t>SERVICIOS MEDICO-SANITARIOS</t>
  </si>
  <si>
    <t>SERVICIOS DE VIGILANCIA</t>
  </si>
  <si>
    <t>OTROS SERVICIOS NO PERSONALES</t>
  </si>
  <si>
    <t>ALIMENTOS PARA PERSONAS</t>
  </si>
  <si>
    <t>ACABADOS TEXTILES</t>
  </si>
  <si>
    <t>ELEMENTOS Y COMPUESTOS QUIMICOS</t>
  </si>
  <si>
    <t>COMBUSTIBLES Y LUBRICANTES</t>
  </si>
  <si>
    <t>PRODUCTOS MEDICINALES Y FARMACEUTICOS</t>
  </si>
  <si>
    <t>TINTES, PINTURAS Y COLORANTES</t>
  </si>
  <si>
    <t>PRODUCTOS PLASTICOS, NYLON, VINIL Y PVC</t>
  </si>
  <si>
    <t>OTROS PRODUCTOS QUIMICOS Y CONEXOS</t>
  </si>
  <si>
    <t>OTROS PRODUCTOS METALICOS</t>
  </si>
  <si>
    <t>UTILES DE LIMPIEZA Y PRODUCTOS SANITARIOS</t>
  </si>
  <si>
    <t>UTILES MENORES MEDICO QUIRURGICOS Y DE LAB.</t>
  </si>
  <si>
    <t>UTILES, ACCESORIOS Y MATERIALES ELECTRICOS</t>
  </si>
  <si>
    <t>ACCESORIOS Y REPUESTOS EN GENERAL</t>
  </si>
  <si>
    <t>OTROS MATERIALES Y SUMINISTROS</t>
  </si>
  <si>
    <t>EQUIPO MEDICO-SANITARIO Y DE LABORATORIO</t>
  </si>
  <si>
    <t>TOTAL MATERIALES Y SUMINISTROS</t>
  </si>
  <si>
    <t>TOTAL GENERAL EGRESOS</t>
  </si>
  <si>
    <t>Nota:  Presupuesto pendiente de aprobacion, por parte de la comision tecnica del Ministerio</t>
  </si>
  <si>
    <t>de Salud Publica y Asistencia Social.</t>
  </si>
  <si>
    <t>_______________________________</t>
  </si>
  <si>
    <t>Víctor Cresencio Reyes Porres</t>
  </si>
  <si>
    <t>MAYO</t>
  </si>
  <si>
    <t>FECHA REC.</t>
  </si>
  <si>
    <t>No. RECIBO</t>
  </si>
  <si>
    <t>PRESUPUESTO MAYO 2,023</t>
  </si>
  <si>
    <t>ÀREA FINANCIERA</t>
  </si>
  <si>
    <t>F-5</t>
  </si>
  <si>
    <t>5a. AVENIDA 6-22 ZONA 11</t>
  </si>
  <si>
    <t>dgunicar@yahoo.es                            Tel. 24163000</t>
  </si>
  <si>
    <t>Programación y ejecucion mensual por tipo de gasto año  2023, Expresado en Quetzales primer cuatrimestre 2023</t>
  </si>
  <si>
    <t>No.</t>
  </si>
  <si>
    <t>CATEGORIA DEL GASTO DE FUNCIONAMIENTO</t>
  </si>
  <si>
    <t>TOTAL CUATRIMESTRE</t>
  </si>
  <si>
    <t>PROG.</t>
  </si>
  <si>
    <t>RECURSO HUMANO</t>
  </si>
  <si>
    <t>SUELOS Y SALARIOS</t>
  </si>
  <si>
    <t>CUOTA PATRONAL</t>
  </si>
  <si>
    <t>SERVICIO DE INTERNET Y TELEFONIA</t>
  </si>
  <si>
    <t>MANTENIMIENTO Y REPARACION DE EQUIPO DE COMPUTO</t>
  </si>
  <si>
    <t>MANT. Y REP. DE OTRAS MAQ. Y EQUIPO</t>
  </si>
  <si>
    <t>MANT. Y REPARACION DE EDIFICIOS</t>
  </si>
  <si>
    <t>TOTAL GASTOS DE OPERACIÓN</t>
  </si>
  <si>
    <t>TOTAL GENERAL</t>
  </si>
  <si>
    <t>Programación y ejecucion mensual por tipo de gasto año  2023, Expresado en Quetzales segundo cuatrimestre 2023</t>
  </si>
  <si>
    <t>JUNIO</t>
  </si>
  <si>
    <t>JULIO</t>
  </si>
  <si>
    <t>AGOSTO</t>
  </si>
  <si>
    <t>Programación y ejecucion mensual por tipo de gasto año  2023, Expresado en Quetzales tercer cuatrimestre 2023</t>
  </si>
  <si>
    <t>CATEGORIA DE GASTO</t>
  </si>
  <si>
    <t>SEPTIEMBRE</t>
  </si>
  <si>
    <t>OCTUBRE</t>
  </si>
  <si>
    <t>NOVIEMBRE</t>
  </si>
  <si>
    <t>DICIEMBRE</t>
  </si>
  <si>
    <t>GASTOS DE FUNCIONAMIENTO</t>
  </si>
  <si>
    <t>EQUIPO MEDICO SANITARIO Y DE LABORATORIO</t>
  </si>
  <si>
    <t>TOTAL GASTOS DE FUNCIONAMIENTO</t>
  </si>
  <si>
    <t>RESUMEN AÑO 2023</t>
  </si>
  <si>
    <t>TOTAL ANUAL</t>
  </si>
  <si>
    <t>PRESUPUESTO</t>
  </si>
  <si>
    <t>REAL</t>
  </si>
  <si>
    <t>Elaborado por:</t>
  </si>
  <si>
    <t>______________________________</t>
  </si>
  <si>
    <t xml:space="preserve">                               Autorizado por: </t>
  </si>
  <si>
    <t>___________________________________</t>
  </si>
  <si>
    <t>P.C. Víctor Cresencio Reyes Porres</t>
  </si>
  <si>
    <t xml:space="preserve">        Lic. Douglas Antonio Díaz Rivera</t>
  </si>
  <si>
    <t xml:space="preserve">              Jefe de Contabilidad</t>
  </si>
  <si>
    <t xml:space="preserve">                      Representante Legal</t>
  </si>
  <si>
    <t>Fecha:</t>
  </si>
  <si>
    <t>9 de junio 2023</t>
  </si>
  <si>
    <t>ANEXO DE F-5</t>
  </si>
  <si>
    <t>Programación mensual por tipo de gasto año  2018, Expresado en Quetzales primer cuatrimestre 2018</t>
  </si>
  <si>
    <t>SUMA GASTOS GENERALES</t>
  </si>
  <si>
    <t>MATERIALES Y SUMINISTROS</t>
  </si>
  <si>
    <t>PRODUCTOS DE PAPEL O CARTON</t>
  </si>
  <si>
    <t>Programación mensual por tipo de gasto año  2016, Expresado en Quetzales</t>
  </si>
  <si>
    <t>Categoría de Gasto</t>
  </si>
  <si>
    <t>Julio</t>
  </si>
  <si>
    <t>Agosto</t>
  </si>
  <si>
    <t>Septiembre</t>
  </si>
  <si>
    <t>Recurso Humano</t>
  </si>
  <si>
    <t>Pto.</t>
  </si>
  <si>
    <t xml:space="preserve">Real </t>
  </si>
  <si>
    <t>Gastos de Funcionamiento</t>
  </si>
  <si>
    <t>detallar cada gasto cargado</t>
  </si>
  <si>
    <t>TOTALES</t>
  </si>
  <si>
    <t>Programación mensual por tipo de gasto año  2018, Expresado en Quetzales segundo cuatrimestre 2018</t>
  </si>
  <si>
    <t>Programación mensual por tipo de gasto año  2017, Expresado en Quetzales tercer cuatrimestre 2018</t>
  </si>
  <si>
    <t>AVABADOS TEXTILES</t>
  </si>
  <si>
    <t>PROGRAMACION POR TIPO DE GASTO AÑO 2023</t>
  </si>
  <si>
    <t>RESUMEN AL 31 DE MAYO 2023</t>
  </si>
  <si>
    <t>CATEGORIA DEl GASTO DE FUNCIONAMIENTO</t>
  </si>
  <si>
    <t>COMPROMETIDO</t>
  </si>
  <si>
    <t>___________________________</t>
  </si>
  <si>
    <t xml:space="preserve">Autorizado por: </t>
  </si>
  <si>
    <t xml:space="preserve"> Víctor Cresencio Reyes Porres</t>
  </si>
  <si>
    <t xml:space="preserve">           Jefe de Contabilidad</t>
  </si>
  <si>
    <t>F-6</t>
  </si>
  <si>
    <t>CORREO ELECTRÓNICO Y TELÉFONO</t>
  </si>
  <si>
    <t>dgunicar@yahoo.es          Tel. 24163000</t>
  </si>
  <si>
    <t>Ejecucion fìnanciera por categoria del gasto primer cuatrimestre 2023</t>
  </si>
  <si>
    <t>Categoría del gasto de funcionamiento</t>
  </si>
  <si>
    <t>Enero</t>
  </si>
  <si>
    <t>Febrero</t>
  </si>
  <si>
    <t>Marzo</t>
  </si>
  <si>
    <t>Abril</t>
  </si>
  <si>
    <t>Totales</t>
  </si>
  <si>
    <t>Prog.</t>
  </si>
  <si>
    <t>Ejecutado</t>
  </si>
  <si>
    <t>Gastos de operación</t>
  </si>
  <si>
    <t>Propiedad planta y equipo</t>
  </si>
  <si>
    <t>TOTAL</t>
  </si>
  <si>
    <t>Ejecucion fìnanciera por categoria del gasto segundo cuatrimestre 2023</t>
  </si>
  <si>
    <t>Mayo</t>
  </si>
  <si>
    <t>Junio</t>
  </si>
  <si>
    <t>Ejecucion fìnanciera por categoria del gasto tercer cuatrimestre 2023</t>
  </si>
  <si>
    <t>Octubre</t>
  </si>
  <si>
    <t>Noviembre</t>
  </si>
  <si>
    <t>Diciembre</t>
  </si>
  <si>
    <t>Resumen año 2023</t>
  </si>
  <si>
    <t>Categoría del gasto</t>
  </si>
  <si>
    <t>año 2023</t>
  </si>
  <si>
    <t>Presupuestado</t>
  </si>
  <si>
    <t xml:space="preserve">        Jefe de Contabilidad</t>
  </si>
  <si>
    <t>F-8</t>
  </si>
  <si>
    <t>Ejecucion y/o avance de cumplimiento de metas fisicas correspondiente al primer cuatrimestre</t>
  </si>
  <si>
    <t xml:space="preserve">Meta/Servicio </t>
  </si>
  <si>
    <t>Total cuatrimestre</t>
  </si>
  <si>
    <t>Programado</t>
  </si>
  <si>
    <t>CIRUGIA DE ADULTOS</t>
  </si>
  <si>
    <t>CIRUGIA DE PEDIATRIA</t>
  </si>
  <si>
    <t>HEMODINAMIA ADULTOS</t>
  </si>
  <si>
    <t>HEMODINAMIA PEDIATRIA</t>
  </si>
  <si>
    <t>ECOCARDIOGRAMA ADULTOS</t>
  </si>
  <si>
    <t>ECOCARDIOGRAMA PEDIATRIA</t>
  </si>
  <si>
    <t>ELECTROCARDIOGRAMAS ADULTOS</t>
  </si>
  <si>
    <t>ELECTROCARDIOGRAMAS PEDIATRIA</t>
  </si>
  <si>
    <t>CONSULTAS MEDICAS ADULTOS</t>
  </si>
  <si>
    <t>CONSULTA MEDICAS PEDIATRICAS</t>
  </si>
  <si>
    <t>ESTOMATOLOGIA</t>
  </si>
  <si>
    <t>ENCAMAMIENTO POR COMPLICACIONES</t>
  </si>
  <si>
    <t>LABORATORIO CLINICO PRE-QUIRUR.</t>
  </si>
  <si>
    <t>ESTUDIOS ELECTROFISIOLOGICOS</t>
  </si>
  <si>
    <t>HOLTERS</t>
  </si>
  <si>
    <t>MONITOREO DE PRESION ARTERIAL</t>
  </si>
  <si>
    <t>Total servicios/beneficiarios</t>
  </si>
  <si>
    <t>Ejecucion y/o avance de cumplimiento de metas fisicas correspondiente al segundo cuatrimestre</t>
  </si>
  <si>
    <t>Total acumulado</t>
  </si>
  <si>
    <t>Ejecucion y/o avance de cumplimiento de metas fisicas correspondiente al tercer cuatrimestre</t>
  </si>
  <si>
    <t>Total</t>
  </si>
  <si>
    <t xml:space="preserve">                    Autorizado por: </t>
  </si>
  <si>
    <t>_______________________________________</t>
  </si>
  <si>
    <t xml:space="preserve"> VÍctor Cresencio Reyes Porres</t>
  </si>
  <si>
    <t xml:space="preserve">             Lic. Douglas Antonio Díaz Rivera</t>
  </si>
  <si>
    <t xml:space="preserve">          Jefe de Contabilidad</t>
  </si>
  <si>
    <t xml:space="preserve">                        Representante Legal</t>
  </si>
  <si>
    <t xml:space="preserve">               9 de junio 2,023</t>
  </si>
  <si>
    <t xml:space="preserve">         Lic. Douglas Antonio Díaz Rivera</t>
  </si>
  <si>
    <t xml:space="preserve">                    Representante Legal</t>
  </si>
  <si>
    <t>10 de julio 2023</t>
  </si>
  <si>
    <t>RESUMEN AL 30 DE JUNIO 2023</t>
  </si>
  <si>
    <t xml:space="preserve">               10 de julio 2,023</t>
  </si>
  <si>
    <t>PRESUPUESTO JUNIO 2,023</t>
  </si>
  <si>
    <t>BONO 14</t>
  </si>
  <si>
    <t>10 de agosto 2023</t>
  </si>
  <si>
    <t>RESUMEN AL 31 DE JULIO 2023</t>
  </si>
  <si>
    <t xml:space="preserve">               10 de agosto 2,023</t>
  </si>
  <si>
    <t>PRESUPUESTO JULIO 2,023</t>
  </si>
  <si>
    <t>PRESUPUESTO AGOSTO 2,023</t>
  </si>
  <si>
    <t>8 de septiembre 2023</t>
  </si>
  <si>
    <t>RESUMEN AL 31 DE AGOSTO 2023</t>
  </si>
  <si>
    <t xml:space="preserve">               8 de septiembre 2,023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</si>
</sst>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3" formatCode="_(* #,##0.00_);_(* \(#,##0.00\);_(* &quot;-&quot;??_);_(@_)"/>
    <numFmt numFmtId="164" formatCode="_-* #,##0.00\ _€_-;\-* #,##0.00\ _€_-;_-* &quot;-&quot;??\ _€_-;_-@_-"/>
    <numFmt numFmtId="165" formatCode="#,##0.00;[Red]#,##0.00"/>
    <numFmt numFmtId="166" formatCode="0_);[Red]\(0\)"/>
    <numFmt numFmtId="167" formatCode="_-* #,##0\ _€_-;\-* #,##0\ _€_-;_-* &quot;-&quot;??\ _€_-;_-@_-"/>
  </numFmts>
  <fonts count="5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</font>
    <font>
      <sz val="10"/>
      <name val="Arial"/>
      <family val="2"/>
    </font>
    <font>
      <b/>
      <u/>
      <sz val="10"/>
      <color theme="1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sz val="11"/>
      <color theme="1"/>
      <name val="Arial"/>
      <family val="2"/>
    </font>
    <font>
      <b/>
      <sz val="11"/>
      <color theme="1"/>
      <name val="Calibri"/>
      <family val="2"/>
      <scheme val="minor"/>
    </font>
    <font>
      <b/>
      <sz val="10"/>
      <name val="Book Antiqua"/>
      <family val="1"/>
    </font>
    <font>
      <b/>
      <sz val="10"/>
      <color theme="0"/>
      <name val="Book Antiqua"/>
      <family val="1"/>
    </font>
    <font>
      <sz val="12"/>
      <name val="Book Antiqua"/>
      <family val="1"/>
    </font>
    <font>
      <b/>
      <sz val="12"/>
      <name val="Book Antiqua"/>
      <family val="1"/>
    </font>
    <font>
      <sz val="12"/>
      <color theme="0"/>
      <name val="Book Antiqua"/>
      <family val="1"/>
    </font>
    <font>
      <b/>
      <sz val="12"/>
      <color theme="0"/>
      <name val="Book Antiqua"/>
      <family val="1"/>
    </font>
    <font>
      <b/>
      <i/>
      <sz val="10"/>
      <color theme="0"/>
      <name val="Book Antiqua"/>
      <family val="1"/>
    </font>
    <font>
      <sz val="12"/>
      <name val="Arial"/>
      <family val="2"/>
    </font>
    <font>
      <b/>
      <sz val="10"/>
      <color theme="0"/>
      <name val="Arial"/>
      <family val="2"/>
    </font>
    <font>
      <sz val="8.5"/>
      <name val="Book Antiqua"/>
      <family val="1"/>
    </font>
    <font>
      <b/>
      <sz val="12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i/>
      <sz val="12"/>
      <color theme="1"/>
      <name val="Calibri"/>
      <family val="2"/>
      <scheme val="minor"/>
    </font>
    <font>
      <b/>
      <sz val="9"/>
      <color theme="1"/>
      <name val="Book Antiqua"/>
      <family val="1"/>
    </font>
    <font>
      <sz val="9"/>
      <color theme="0"/>
      <name val="Book Antiqua"/>
      <family val="1"/>
    </font>
    <font>
      <b/>
      <sz val="9"/>
      <name val="Calibri"/>
      <family val="2"/>
      <scheme val="minor"/>
    </font>
    <font>
      <b/>
      <sz val="9"/>
      <name val="Book Antiqua"/>
      <family val="1"/>
    </font>
    <font>
      <sz val="9"/>
      <name val="Book Antiqua"/>
      <family val="1"/>
    </font>
    <font>
      <sz val="9"/>
      <color theme="0"/>
      <name val="Calibri"/>
      <family val="2"/>
      <scheme val="minor"/>
    </font>
    <font>
      <sz val="9"/>
      <name val="Calibri"/>
      <family val="2"/>
      <scheme val="minor"/>
    </font>
    <font>
      <sz val="11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11"/>
      <name val="Calibri"/>
      <family val="2"/>
      <scheme val="minor"/>
    </font>
    <font>
      <sz val="9"/>
      <color theme="1"/>
      <name val="Book Antiqua"/>
      <family val="1"/>
    </font>
    <font>
      <sz val="8"/>
      <color theme="1"/>
      <name val="Calibri"/>
      <family val="2"/>
      <scheme val="minor"/>
    </font>
    <font>
      <sz val="7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0"/>
      <color rgb="FFFF0000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i/>
      <sz val="11"/>
      <color theme="3" tint="-0.249977111117893"/>
      <name val="Calibri"/>
      <family val="2"/>
      <scheme val="minor"/>
    </font>
    <font>
      <b/>
      <i/>
      <sz val="1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i/>
      <sz val="10"/>
      <color theme="1"/>
      <name val="Calibri"/>
      <family val="2"/>
      <scheme val="minor"/>
    </font>
    <font>
      <sz val="9.3000000000000007"/>
      <name val="Calibri"/>
      <family val="2"/>
      <scheme val="minor"/>
    </font>
    <font>
      <sz val="9.5"/>
      <name val="Calibri"/>
      <family val="2"/>
      <scheme val="minor"/>
    </font>
    <font>
      <b/>
      <sz val="10"/>
      <name val="Calibri"/>
      <family val="2"/>
      <scheme val="minor"/>
    </font>
    <font>
      <b/>
      <sz val="9.5"/>
      <name val="Calibri"/>
      <family val="2"/>
      <scheme val="minor"/>
    </font>
    <font>
      <b/>
      <sz val="9.3000000000000007"/>
      <name val="Calibri"/>
      <family val="2"/>
      <scheme val="minor"/>
    </font>
    <font>
      <b/>
      <sz val="9.3000000000000007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9.3000000000000007"/>
      <color theme="1"/>
      <name val="Calibri"/>
      <family val="2"/>
      <scheme val="minor"/>
    </font>
    <font>
      <sz val="14"/>
      <color rgb="FFFF0000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i/>
      <sz val="9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00000"/>
        <bgColor indexed="64"/>
      </patternFill>
    </fill>
  </fills>
  <borders count="4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6">
    <xf numFmtId="0" fontId="0" fillId="0" borderId="0"/>
    <xf numFmtId="164" fontId="1" fillId="0" borderId="0" applyFont="0" applyFill="0" applyBorder="0" applyAlignment="0" applyProtection="0"/>
    <xf numFmtId="0" fontId="2" fillId="0" borderId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20" fillId="0" borderId="0" applyNumberFormat="0" applyFill="0" applyBorder="0" applyAlignment="0" applyProtection="0"/>
  </cellStyleXfs>
  <cellXfs count="344">
    <xf numFmtId="0" fontId="0" fillId="0" borderId="0" xfId="0"/>
    <xf numFmtId="0" fontId="0" fillId="0" borderId="0" xfId="0" applyBorder="1"/>
    <xf numFmtId="0" fontId="5" fillId="0" borderId="1" xfId="0" applyFont="1" applyBorder="1" applyAlignment="1">
      <alignment horizontal="center"/>
    </xf>
    <xf numFmtId="0" fontId="6" fillId="0" borderId="1" xfId="0" applyFont="1" applyBorder="1"/>
    <xf numFmtId="40" fontId="3" fillId="0" borderId="1" xfId="0" applyNumberFormat="1" applyFont="1" applyBorder="1"/>
    <xf numFmtId="0" fontId="5" fillId="0" borderId="0" xfId="0" applyFont="1" applyFill="1" applyBorder="1"/>
    <xf numFmtId="40" fontId="5" fillId="0" borderId="3" xfId="0" applyNumberFormat="1" applyFont="1" applyBorder="1"/>
    <xf numFmtId="0" fontId="7" fillId="0" borderId="0" xfId="0" applyFont="1"/>
    <xf numFmtId="14" fontId="6" fillId="0" borderId="1" xfId="0" applyNumberFormat="1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5" fillId="0" borderId="1" xfId="0" applyFont="1" applyFill="1" applyBorder="1" applyAlignment="1">
      <alignment horizontal="center"/>
    </xf>
    <xf numFmtId="38" fontId="0" fillId="0" borderId="1" xfId="0" applyNumberFormat="1" applyBorder="1"/>
    <xf numFmtId="38" fontId="0" fillId="0" borderId="1" xfId="0" applyNumberFormat="1" applyBorder="1" applyAlignment="1">
      <alignment horizontal="center"/>
    </xf>
    <xf numFmtId="0" fontId="5" fillId="0" borderId="0" xfId="0" applyFont="1" applyBorder="1"/>
    <xf numFmtId="0" fontId="2" fillId="0" borderId="0" xfId="2" applyBorder="1"/>
    <xf numFmtId="0" fontId="10" fillId="2" borderId="1" xfId="2" applyFont="1" applyFill="1" applyBorder="1" applyAlignment="1">
      <alignment horizontal="center" vertical="center" wrapText="1"/>
    </xf>
    <xf numFmtId="43" fontId="9" fillId="0" borderId="1" xfId="2" applyNumberFormat="1" applyFont="1" applyFill="1" applyBorder="1" applyAlignment="1">
      <alignment horizontal="center" vertical="center" wrapText="1"/>
    </xf>
    <xf numFmtId="37" fontId="11" fillId="0" borderId="4" xfId="2" applyNumberFormat="1" applyFont="1" applyFill="1" applyBorder="1" applyAlignment="1">
      <alignment horizontal="center"/>
    </xf>
    <xf numFmtId="39" fontId="11" fillId="0" borderId="5" xfId="3" applyNumberFormat="1" applyFont="1" applyFill="1" applyBorder="1"/>
    <xf numFmtId="37" fontId="11" fillId="0" borderId="6" xfId="2" applyNumberFormat="1" applyFont="1" applyFill="1" applyBorder="1" applyAlignment="1">
      <alignment horizontal="center"/>
    </xf>
    <xf numFmtId="37" fontId="12" fillId="0" borderId="6" xfId="2" applyNumberFormat="1" applyFont="1" applyFill="1" applyBorder="1"/>
    <xf numFmtId="43" fontId="12" fillId="0" borderId="7" xfId="2" applyNumberFormat="1" applyFont="1" applyFill="1" applyBorder="1"/>
    <xf numFmtId="37" fontId="12" fillId="0" borderId="0" xfId="2" applyNumberFormat="1" applyFont="1" applyFill="1" applyBorder="1" applyAlignment="1">
      <alignment horizontal="center"/>
    </xf>
    <xf numFmtId="37" fontId="12" fillId="0" borderId="0" xfId="2" applyNumberFormat="1" applyFont="1" applyFill="1" applyBorder="1"/>
    <xf numFmtId="0" fontId="12" fillId="0" borderId="0" xfId="2" applyFont="1" applyFill="1" applyBorder="1"/>
    <xf numFmtId="0" fontId="3" fillId="0" borderId="0" xfId="2" applyFont="1" applyFill="1" applyBorder="1"/>
    <xf numFmtId="49" fontId="13" fillId="0" borderId="1" xfId="2" applyNumberFormat="1" applyFont="1" applyFill="1" applyBorder="1" applyAlignment="1">
      <alignment horizontal="center"/>
    </xf>
    <xf numFmtId="37" fontId="11" fillId="0" borderId="1" xfId="2" applyNumberFormat="1" applyFont="1" applyFill="1" applyBorder="1" applyAlignment="1">
      <alignment horizontal="center"/>
    </xf>
    <xf numFmtId="39" fontId="11" fillId="0" borderId="1" xfId="3" applyNumberFormat="1" applyFont="1" applyFill="1" applyBorder="1"/>
    <xf numFmtId="40" fontId="11" fillId="0" borderId="1" xfId="2" applyNumberFormat="1" applyFont="1" applyFill="1" applyBorder="1"/>
    <xf numFmtId="37" fontId="13" fillId="0" borderId="1" xfId="2" applyNumberFormat="1" applyFont="1" applyFill="1" applyBorder="1" applyAlignment="1">
      <alignment horizontal="center"/>
    </xf>
    <xf numFmtId="37" fontId="12" fillId="0" borderId="1" xfId="2" applyNumberFormat="1" applyFont="1" applyFill="1" applyBorder="1"/>
    <xf numFmtId="43" fontId="12" fillId="0" borderId="1" xfId="2" applyNumberFormat="1" applyFont="1" applyFill="1" applyBorder="1"/>
    <xf numFmtId="165" fontId="12" fillId="0" borderId="1" xfId="2" applyNumberFormat="1" applyFont="1" applyFill="1" applyBorder="1"/>
    <xf numFmtId="39" fontId="12" fillId="0" borderId="1" xfId="3" applyNumberFormat="1" applyFont="1" applyFill="1" applyBorder="1"/>
    <xf numFmtId="37" fontId="14" fillId="0" borderId="1" xfId="2" applyNumberFormat="1" applyFont="1" applyFill="1" applyBorder="1" applyAlignment="1">
      <alignment horizontal="center"/>
    </xf>
    <xf numFmtId="0" fontId="3" fillId="0" borderId="1" xfId="2" applyFont="1" applyFill="1" applyBorder="1"/>
    <xf numFmtId="37" fontId="15" fillId="2" borderId="8" xfId="2" applyNumberFormat="1" applyFont="1" applyFill="1" applyBorder="1" applyAlignment="1">
      <alignment horizontal="center"/>
    </xf>
    <xf numFmtId="0" fontId="10" fillId="2" borderId="8" xfId="2" applyFont="1" applyFill="1" applyBorder="1" applyAlignment="1">
      <alignment horizontal="center" vertical="center" wrapText="1"/>
    </xf>
    <xf numFmtId="43" fontId="9" fillId="0" borderId="5" xfId="2" applyNumberFormat="1" applyFont="1" applyFill="1" applyBorder="1" applyAlignment="1">
      <alignment horizontal="center" vertical="center" wrapText="1"/>
    </xf>
    <xf numFmtId="37" fontId="11" fillId="0" borderId="1" xfId="2" applyNumberFormat="1" applyFont="1" applyFill="1" applyBorder="1"/>
    <xf numFmtId="43" fontId="11" fillId="0" borderId="1" xfId="2" applyNumberFormat="1" applyFont="1" applyFill="1" applyBorder="1"/>
    <xf numFmtId="39" fontId="11" fillId="0" borderId="1" xfId="2" applyNumberFormat="1" applyFont="1" applyFill="1" applyBorder="1"/>
    <xf numFmtId="0" fontId="11" fillId="0" borderId="1" xfId="2" applyNumberFormat="1" applyFont="1" applyFill="1" applyBorder="1" applyAlignment="1" applyProtection="1">
      <alignment vertical="center" wrapText="1"/>
    </xf>
    <xf numFmtId="37" fontId="11" fillId="0" borderId="9" xfId="2" applyNumberFormat="1" applyFont="1" applyFill="1" applyBorder="1" applyAlignment="1">
      <alignment horizontal="center"/>
    </xf>
    <xf numFmtId="37" fontId="12" fillId="0" borderId="9" xfId="2" applyNumberFormat="1" applyFont="1" applyFill="1" applyBorder="1"/>
    <xf numFmtId="43" fontId="12" fillId="0" borderId="9" xfId="2" applyNumberFormat="1" applyFont="1" applyFill="1" applyBorder="1"/>
    <xf numFmtId="0" fontId="16" fillId="0" borderId="0" xfId="2" applyFont="1" applyBorder="1" applyAlignment="1">
      <alignment horizontal="center"/>
    </xf>
    <xf numFmtId="0" fontId="16" fillId="0" borderId="0" xfId="2" applyFont="1" applyBorder="1"/>
    <xf numFmtId="0" fontId="12" fillId="0" borderId="0" xfId="2" applyFont="1" applyBorder="1" applyAlignment="1">
      <alignment horizontal="right"/>
    </xf>
    <xf numFmtId="0" fontId="17" fillId="0" borderId="0" xfId="2" applyFont="1" applyBorder="1" applyAlignment="1"/>
    <xf numFmtId="0" fontId="18" fillId="0" borderId="0" xfId="2" applyFont="1" applyBorder="1"/>
    <xf numFmtId="0" fontId="2" fillId="0" borderId="0" xfId="2" applyBorder="1" applyAlignment="1">
      <alignment horizontal="center"/>
    </xf>
    <xf numFmtId="43" fontId="18" fillId="0" borderId="0" xfId="2" applyNumberFormat="1" applyFont="1" applyBorder="1"/>
    <xf numFmtId="0" fontId="2" fillId="0" borderId="0" xfId="2"/>
    <xf numFmtId="0" fontId="2" fillId="0" borderId="0" xfId="2" applyAlignment="1">
      <alignment horizontal="center"/>
    </xf>
    <xf numFmtId="0" fontId="18" fillId="0" borderId="0" xfId="2" applyFont="1"/>
    <xf numFmtId="166" fontId="6" fillId="0" borderId="1" xfId="0" applyNumberFormat="1" applyFont="1" applyBorder="1" applyAlignment="1">
      <alignment horizontal="center"/>
    </xf>
    <xf numFmtId="0" fontId="19" fillId="0" borderId="10" xfId="0" applyFont="1" applyBorder="1" applyAlignment="1">
      <alignment horizontal="center"/>
    </xf>
    <xf numFmtId="0" fontId="8" fillId="0" borderId="0" xfId="0" applyFont="1" applyAlignment="1"/>
    <xf numFmtId="0" fontId="8" fillId="0" borderId="0" xfId="0" applyFont="1" applyAlignment="1">
      <alignment horizontal="center"/>
    </xf>
    <xf numFmtId="0" fontId="21" fillId="0" borderId="0" xfId="0" applyFont="1" applyBorder="1" applyAlignment="1"/>
    <xf numFmtId="0" fontId="22" fillId="0" borderId="14" xfId="0" applyFont="1" applyBorder="1" applyAlignment="1">
      <alignment horizontal="center"/>
    </xf>
    <xf numFmtId="0" fontId="22" fillId="0" borderId="15" xfId="0" applyFont="1" applyBorder="1" applyAlignment="1">
      <alignment horizontal="center"/>
    </xf>
    <xf numFmtId="0" fontId="8" fillId="0" borderId="0" xfId="0" applyFont="1" applyBorder="1" applyAlignment="1">
      <alignment horizontal="center"/>
    </xf>
    <xf numFmtId="0" fontId="22" fillId="0" borderId="19" xfId="0" applyFont="1" applyBorder="1" applyAlignment="1">
      <alignment horizontal="center"/>
    </xf>
    <xf numFmtId="0" fontId="22" fillId="0" borderId="20" xfId="0" applyFont="1" applyBorder="1"/>
    <xf numFmtId="0" fontId="22" fillId="0" borderId="20" xfId="0" applyFont="1" applyBorder="1" applyAlignment="1">
      <alignment horizontal="center"/>
    </xf>
    <xf numFmtId="0" fontId="22" fillId="0" borderId="21" xfId="0" applyFont="1" applyBorder="1" applyAlignment="1">
      <alignment horizontal="center"/>
    </xf>
    <xf numFmtId="0" fontId="8" fillId="0" borderId="0" xfId="0" applyFont="1" applyBorder="1" applyAlignment="1">
      <alignment horizontal="center" vertical="justify"/>
    </xf>
    <xf numFmtId="0" fontId="22" fillId="0" borderId="22" xfId="0" applyFont="1" applyBorder="1" applyAlignment="1">
      <alignment horizontal="center"/>
    </xf>
    <xf numFmtId="0" fontId="22" fillId="0" borderId="1" xfId="0" applyFont="1" applyBorder="1"/>
    <xf numFmtId="0" fontId="22" fillId="0" borderId="5" xfId="0" applyFont="1" applyBorder="1" applyAlignment="1">
      <alignment horizontal="center"/>
    </xf>
    <xf numFmtId="0" fontId="22" fillId="0" borderId="23" xfId="0" applyFont="1" applyBorder="1" applyAlignment="1">
      <alignment horizontal="center"/>
    </xf>
    <xf numFmtId="49" fontId="23" fillId="0" borderId="24" xfId="0" applyNumberFormat="1" applyFont="1" applyBorder="1" applyAlignment="1">
      <alignment horizontal="center"/>
    </xf>
    <xf numFmtId="164" fontId="24" fillId="0" borderId="1" xfId="1" applyFont="1" applyBorder="1"/>
    <xf numFmtId="164" fontId="22" fillId="0" borderId="1" xfId="1" applyFont="1" applyBorder="1"/>
    <xf numFmtId="164" fontId="22" fillId="0" borderId="25" xfId="1" applyFont="1" applyBorder="1"/>
    <xf numFmtId="164" fontId="24" fillId="0" borderId="25" xfId="1" applyFont="1" applyBorder="1"/>
    <xf numFmtId="0" fontId="23" fillId="0" borderId="24" xfId="0" applyFont="1" applyBorder="1"/>
    <xf numFmtId="0" fontId="25" fillId="0" borderId="1" xfId="0" applyFont="1" applyBorder="1"/>
    <xf numFmtId="43" fontId="26" fillId="0" borderId="1" xfId="0" applyNumberFormat="1" applyFont="1" applyBorder="1"/>
    <xf numFmtId="0" fontId="26" fillId="0" borderId="1" xfId="0" applyFont="1" applyBorder="1"/>
    <xf numFmtId="164" fontId="26" fillId="0" borderId="1" xfId="0" applyNumberFormat="1" applyFont="1" applyBorder="1"/>
    <xf numFmtId="43" fontId="26" fillId="0" borderId="25" xfId="0" applyNumberFormat="1" applyFont="1" applyBorder="1"/>
    <xf numFmtId="164" fontId="25" fillId="0" borderId="1" xfId="1" applyFont="1" applyBorder="1"/>
    <xf numFmtId="164" fontId="25" fillId="0" borderId="25" xfId="1" applyFont="1" applyBorder="1"/>
    <xf numFmtId="0" fontId="27" fillId="0" borderId="26" xfId="0" applyFont="1" applyBorder="1" applyAlignment="1">
      <alignment horizontal="center"/>
    </xf>
    <xf numFmtId="37" fontId="26" fillId="0" borderId="8" xfId="0" applyNumberFormat="1" applyFont="1" applyBorder="1"/>
    <xf numFmtId="164" fontId="28" fillId="0" borderId="8" xfId="1" applyFont="1" applyBorder="1"/>
    <xf numFmtId="164" fontId="28" fillId="0" borderId="27" xfId="1" applyFont="1" applyBorder="1"/>
    <xf numFmtId="0" fontId="27" fillId="0" borderId="24" xfId="0" applyFont="1" applyBorder="1" applyAlignment="1">
      <alignment horizontal="center"/>
    </xf>
    <xf numFmtId="37" fontId="26" fillId="0" borderId="1" xfId="0" applyNumberFormat="1" applyFont="1" applyBorder="1"/>
    <xf numFmtId="164" fontId="28" fillId="0" borderId="1" xfId="1" applyFont="1" applyBorder="1"/>
    <xf numFmtId="164" fontId="28" fillId="0" borderId="25" xfId="1" applyFont="1" applyBorder="1"/>
    <xf numFmtId="0" fontId="27" fillId="0" borderId="28" xfId="0" applyFont="1" applyBorder="1" applyAlignment="1">
      <alignment horizontal="center"/>
    </xf>
    <xf numFmtId="37" fontId="26" fillId="0" borderId="7" xfId="0" applyNumberFormat="1" applyFont="1" applyBorder="1"/>
    <xf numFmtId="164" fontId="28" fillId="0" borderId="7" xfId="1" applyFont="1" applyBorder="1"/>
    <xf numFmtId="164" fontId="28" fillId="0" borderId="29" xfId="1" applyFont="1" applyBorder="1"/>
    <xf numFmtId="0" fontId="28" fillId="0" borderId="30" xfId="0" applyFont="1" applyBorder="1" applyAlignment="1">
      <alignment horizontal="center"/>
    </xf>
    <xf numFmtId="37" fontId="25" fillId="0" borderId="31" xfId="0" applyNumberFormat="1" applyFont="1" applyBorder="1"/>
    <xf numFmtId="164" fontId="24" fillId="0" borderId="31" xfId="1" applyFont="1" applyBorder="1"/>
    <xf numFmtId="164" fontId="24" fillId="0" borderId="32" xfId="1" applyFont="1" applyBorder="1"/>
    <xf numFmtId="0" fontId="29" fillId="0" borderId="30" xfId="0" applyFont="1" applyBorder="1"/>
    <xf numFmtId="37" fontId="25" fillId="0" borderId="33" xfId="0" applyNumberFormat="1" applyFont="1" applyBorder="1"/>
    <xf numFmtId="43" fontId="24" fillId="0" borderId="31" xfId="0" applyNumberFormat="1" applyFont="1" applyBorder="1"/>
    <xf numFmtId="0" fontId="29" fillId="0" borderId="0" xfId="0" applyFont="1"/>
    <xf numFmtId="0" fontId="25" fillId="0" borderId="14" xfId="0" applyFont="1" applyBorder="1" applyAlignment="1">
      <alignment horizontal="center"/>
    </xf>
    <xf numFmtId="0" fontId="25" fillId="0" borderId="15" xfId="0" applyFont="1" applyBorder="1" applyAlignment="1">
      <alignment horizontal="center"/>
    </xf>
    <xf numFmtId="0" fontId="25" fillId="0" borderId="19" xfId="0" applyFont="1" applyBorder="1" applyAlignment="1">
      <alignment horizontal="center"/>
    </xf>
    <xf numFmtId="0" fontId="25" fillId="0" borderId="20" xfId="0" applyFont="1" applyBorder="1"/>
    <xf numFmtId="0" fontId="22" fillId="0" borderId="36" xfId="0" applyFont="1" applyBorder="1" applyAlignment="1">
      <alignment horizontal="center"/>
    </xf>
    <xf numFmtId="0" fontId="22" fillId="0" borderId="37" xfId="0" applyFont="1" applyBorder="1" applyAlignment="1">
      <alignment horizontal="center"/>
    </xf>
    <xf numFmtId="49" fontId="26" fillId="0" borderId="24" xfId="0" applyNumberFormat="1" applyFont="1" applyBorder="1" applyAlignment="1">
      <alignment horizontal="center"/>
    </xf>
    <xf numFmtId="0" fontId="28" fillId="0" borderId="1" xfId="0" applyFont="1" applyBorder="1" applyAlignment="1">
      <alignment horizontal="center"/>
    </xf>
    <xf numFmtId="164" fontId="30" fillId="0" borderId="1" xfId="1" applyFont="1" applyBorder="1"/>
    <xf numFmtId="37" fontId="18" fillId="0" borderId="1" xfId="0" applyNumberFormat="1" applyFont="1" applyBorder="1"/>
    <xf numFmtId="0" fontId="28" fillId="0" borderId="24" xfId="0" applyFont="1" applyBorder="1" applyAlignment="1">
      <alignment horizontal="center"/>
    </xf>
    <xf numFmtId="37" fontId="26" fillId="0" borderId="8" xfId="0" applyNumberFormat="1" applyFont="1" applyBorder="1" applyAlignment="1">
      <alignment wrapText="1"/>
    </xf>
    <xf numFmtId="164" fontId="31" fillId="0" borderId="1" xfId="1" applyFont="1" applyBorder="1"/>
    <xf numFmtId="164" fontId="28" fillId="0" borderId="9" xfId="1" applyFont="1" applyBorder="1"/>
    <xf numFmtId="164" fontId="30" fillId="0" borderId="9" xfId="1" applyFont="1" applyBorder="1"/>
    <xf numFmtId="164" fontId="28" fillId="0" borderId="38" xfId="1" applyFont="1" applyBorder="1"/>
    <xf numFmtId="37" fontId="26" fillId="0" borderId="31" xfId="0" applyNumberFormat="1" applyFont="1" applyBorder="1"/>
    <xf numFmtId="164" fontId="31" fillId="0" borderId="7" xfId="1" applyFont="1" applyBorder="1"/>
    <xf numFmtId="0" fontId="28" fillId="0" borderId="14" xfId="0" applyFont="1" applyBorder="1" applyAlignment="1">
      <alignment horizontal="center"/>
    </xf>
    <xf numFmtId="37" fontId="25" fillId="0" borderId="15" xfId="0" applyNumberFormat="1" applyFont="1" applyBorder="1"/>
    <xf numFmtId="164" fontId="24" fillId="0" borderId="15" xfId="1" applyFont="1" applyBorder="1"/>
    <xf numFmtId="164" fontId="24" fillId="0" borderId="39" xfId="1" applyFont="1" applyBorder="1"/>
    <xf numFmtId="0" fontId="29" fillId="0" borderId="14" xfId="0" applyFont="1" applyBorder="1"/>
    <xf numFmtId="0" fontId="25" fillId="0" borderId="22" xfId="0" applyFont="1" applyBorder="1" applyAlignment="1">
      <alignment horizontal="center"/>
    </xf>
    <xf numFmtId="0" fontId="26" fillId="0" borderId="24" xfId="0" applyFont="1" applyBorder="1"/>
    <xf numFmtId="37" fontId="18" fillId="0" borderId="8" xfId="0" applyNumberFormat="1" applyFont="1" applyBorder="1"/>
    <xf numFmtId="0" fontId="28" fillId="0" borderId="40" xfId="0" applyFont="1" applyBorder="1" applyAlignment="1">
      <alignment horizontal="center"/>
    </xf>
    <xf numFmtId="37" fontId="26" fillId="0" borderId="5" xfId="0" applyNumberFormat="1" applyFont="1" applyBorder="1"/>
    <xf numFmtId="0" fontId="28" fillId="0" borderId="22" xfId="0" applyFont="1" applyBorder="1" applyAlignment="1">
      <alignment horizontal="center"/>
    </xf>
    <xf numFmtId="164" fontId="30" fillId="0" borderId="8" xfId="1" applyFont="1" applyBorder="1"/>
    <xf numFmtId="43" fontId="32" fillId="0" borderId="15" xfId="0" applyNumberFormat="1" applyFont="1" applyBorder="1"/>
    <xf numFmtId="43" fontId="32" fillId="0" borderId="39" xfId="0" applyNumberFormat="1" applyFont="1" applyBorder="1"/>
    <xf numFmtId="37" fontId="25" fillId="0" borderId="0" xfId="0" applyNumberFormat="1" applyFont="1" applyBorder="1"/>
    <xf numFmtId="164" fontId="24" fillId="0" borderId="0" xfId="0" applyNumberFormat="1" applyFont="1" applyBorder="1"/>
    <xf numFmtId="0" fontId="8" fillId="0" borderId="0" xfId="0" applyFont="1"/>
    <xf numFmtId="0" fontId="22" fillId="0" borderId="1" xfId="0" applyFont="1" applyBorder="1" applyAlignment="1">
      <alignment horizontal="center"/>
    </xf>
    <xf numFmtId="49" fontId="23" fillId="0" borderId="1" xfId="0" applyNumberFormat="1" applyFont="1" applyBorder="1" applyAlignment="1">
      <alignment horizontal="center"/>
    </xf>
    <xf numFmtId="43" fontId="0" fillId="0" borderId="0" xfId="0" applyNumberFormat="1"/>
    <xf numFmtId="164" fontId="0" fillId="0" borderId="0" xfId="0" applyNumberFormat="1"/>
    <xf numFmtId="0" fontId="23" fillId="0" borderId="1" xfId="0" applyFont="1" applyBorder="1"/>
    <xf numFmtId="0" fontId="33" fillId="0" borderId="1" xfId="0" applyFont="1" applyBorder="1"/>
    <xf numFmtId="43" fontId="33" fillId="0" borderId="1" xfId="0" applyNumberFormat="1" applyFont="1" applyBorder="1"/>
    <xf numFmtId="164" fontId="34" fillId="0" borderId="0" xfId="0" applyNumberFormat="1" applyFont="1"/>
    <xf numFmtId="43" fontId="35" fillId="0" borderId="0" xfId="0" applyNumberFormat="1" applyFont="1"/>
    <xf numFmtId="0" fontId="27" fillId="0" borderId="1" xfId="0" applyFont="1" applyBorder="1" applyAlignment="1">
      <alignment horizontal="center"/>
    </xf>
    <xf numFmtId="164" fontId="1" fillId="0" borderId="0" xfId="1" applyFont="1"/>
    <xf numFmtId="0" fontId="29" fillId="0" borderId="1" xfId="0" applyFont="1" applyBorder="1"/>
    <xf numFmtId="43" fontId="30" fillId="0" borderId="0" xfId="0" applyNumberFormat="1" applyFont="1"/>
    <xf numFmtId="164" fontId="22" fillId="0" borderId="41" xfId="1" applyFont="1" applyBorder="1"/>
    <xf numFmtId="40" fontId="36" fillId="0" borderId="0" xfId="0" applyNumberFormat="1" applyFont="1"/>
    <xf numFmtId="164" fontId="22" fillId="0" borderId="0" xfId="1" applyFont="1" applyBorder="1"/>
    <xf numFmtId="164" fontId="37" fillId="0" borderId="0" xfId="0" applyNumberFormat="1" applyFont="1"/>
    <xf numFmtId="0" fontId="8" fillId="0" borderId="0" xfId="0" applyFont="1" applyAlignment="1">
      <alignment horizontal="right"/>
    </xf>
    <xf numFmtId="0" fontId="0" fillId="0" borderId="0" xfId="0" applyAlignment="1">
      <alignment horizontal="center" wrapText="1"/>
    </xf>
    <xf numFmtId="0" fontId="0" fillId="0" borderId="0" xfId="0" applyAlignment="1">
      <alignment horizontal="right"/>
    </xf>
    <xf numFmtId="0" fontId="22" fillId="0" borderId="4" xfId="0" applyFont="1" applyBorder="1" applyAlignment="1">
      <alignment horizontal="center"/>
    </xf>
    <xf numFmtId="49" fontId="33" fillId="0" borderId="1" xfId="0" applyNumberFormat="1" applyFont="1" applyBorder="1" applyAlignment="1">
      <alignment horizontal="center"/>
    </xf>
    <xf numFmtId="164" fontId="33" fillId="0" borderId="1" xfId="0" applyNumberFormat="1" applyFont="1" applyBorder="1"/>
    <xf numFmtId="0" fontId="30" fillId="0" borderId="1" xfId="0" applyFont="1" applyBorder="1" applyAlignment="1">
      <alignment horizontal="center"/>
    </xf>
    <xf numFmtId="37" fontId="25" fillId="0" borderId="7" xfId="0" applyNumberFormat="1" applyFont="1" applyBorder="1"/>
    <xf numFmtId="164" fontId="38" fillId="0" borderId="7" xfId="1" applyFont="1" applyBorder="1"/>
    <xf numFmtId="37" fontId="25" fillId="0" borderId="8" xfId="0" applyNumberFormat="1" applyFont="1" applyBorder="1"/>
    <xf numFmtId="0" fontId="8" fillId="0" borderId="19" xfId="0" applyFont="1" applyBorder="1" applyAlignment="1">
      <alignment horizontal="center"/>
    </xf>
    <xf numFmtId="0" fontId="8" fillId="0" borderId="36" xfId="0" applyFont="1" applyBorder="1" applyAlignment="1">
      <alignment horizontal="center"/>
    </xf>
    <xf numFmtId="0" fontId="8" fillId="0" borderId="16" xfId="0" applyFont="1" applyBorder="1" applyAlignment="1">
      <alignment horizontal="center"/>
    </xf>
    <xf numFmtId="0" fontId="8" fillId="0" borderId="17" xfId="0" applyFont="1" applyBorder="1" applyAlignment="1">
      <alignment horizontal="center"/>
    </xf>
    <xf numFmtId="0" fontId="8" fillId="0" borderId="1" xfId="0" applyFont="1" applyBorder="1" applyAlignment="1">
      <alignment horizontal="center"/>
    </xf>
    <xf numFmtId="0" fontId="8" fillId="0" borderId="1" xfId="0" applyFont="1" applyBorder="1"/>
    <xf numFmtId="0" fontId="0" fillId="0" borderId="1" xfId="0" applyBorder="1"/>
    <xf numFmtId="164" fontId="30" fillId="0" borderId="0" xfId="1" applyFont="1"/>
    <xf numFmtId="0" fontId="22" fillId="0" borderId="11" xfId="0" applyFont="1" applyBorder="1" applyAlignment="1">
      <alignment horizontal="center"/>
    </xf>
    <xf numFmtId="0" fontId="8" fillId="0" borderId="11" xfId="0" applyFont="1" applyBorder="1" applyAlignment="1">
      <alignment horizontal="center"/>
    </xf>
    <xf numFmtId="0" fontId="22" fillId="0" borderId="8" xfId="0" applyFont="1" applyBorder="1"/>
    <xf numFmtId="0" fontId="22" fillId="0" borderId="42" xfId="0" applyFont="1" applyBorder="1"/>
    <xf numFmtId="164" fontId="22" fillId="0" borderId="9" xfId="1" applyFont="1" applyBorder="1"/>
    <xf numFmtId="164" fontId="25" fillId="0" borderId="9" xfId="1" applyFont="1" applyBorder="1"/>
    <xf numFmtId="164" fontId="25" fillId="0" borderId="41" xfId="1" applyFont="1" applyBorder="1"/>
    <xf numFmtId="164" fontId="25" fillId="0" borderId="0" xfId="1" applyFont="1" applyBorder="1"/>
    <xf numFmtId="0" fontId="36" fillId="0" borderId="0" xfId="0" applyFont="1"/>
    <xf numFmtId="0" fontId="19" fillId="0" borderId="10" xfId="0" applyFont="1" applyFill="1" applyBorder="1" applyAlignment="1">
      <alignment horizontal="center"/>
    </xf>
    <xf numFmtId="0" fontId="39" fillId="0" borderId="0" xfId="0" applyFont="1" applyBorder="1" applyAlignment="1">
      <alignment horizontal="center"/>
    </xf>
    <xf numFmtId="167" fontId="21" fillId="0" borderId="0" xfId="1" applyNumberFormat="1" applyFont="1" applyFill="1" applyBorder="1" applyAlignment="1">
      <alignment wrapText="1"/>
    </xf>
    <xf numFmtId="167" fontId="40" fillId="0" borderId="0" xfId="1" applyNumberFormat="1" applyFont="1" applyFill="1" applyBorder="1" applyAlignment="1">
      <alignment horizontal="center" wrapText="1"/>
    </xf>
    <xf numFmtId="167" fontId="43" fillId="0" borderId="1" xfId="1" applyNumberFormat="1" applyFont="1" applyFill="1" applyBorder="1" applyAlignment="1">
      <alignment horizontal="center"/>
    </xf>
    <xf numFmtId="167" fontId="42" fillId="0" borderId="1" xfId="1" applyNumberFormat="1" applyFont="1" applyFill="1" applyBorder="1" applyAlignment="1">
      <alignment horizontal="center"/>
    </xf>
    <xf numFmtId="167" fontId="42" fillId="0" borderId="0" xfId="1" applyNumberFormat="1" applyFont="1" applyFill="1" applyBorder="1"/>
    <xf numFmtId="167" fontId="41" fillId="0" borderId="1" xfId="1" applyNumberFormat="1" applyFont="1" applyBorder="1" applyAlignment="1">
      <alignment vertical="top" wrapText="1"/>
    </xf>
    <xf numFmtId="164" fontId="44" fillId="0" borderId="1" xfId="1" applyFont="1" applyBorder="1"/>
    <xf numFmtId="164" fontId="26" fillId="0" borderId="1" xfId="1" applyFont="1" applyBorder="1"/>
    <xf numFmtId="164" fontId="45" fillId="0" borderId="1" xfId="1" applyFont="1" applyBorder="1"/>
    <xf numFmtId="39" fontId="1" fillId="0" borderId="0" xfId="1" applyNumberFormat="1" applyFont="1" applyBorder="1"/>
    <xf numFmtId="164" fontId="29" fillId="0" borderId="1" xfId="1" applyFont="1" applyBorder="1"/>
    <xf numFmtId="167" fontId="1" fillId="0" borderId="0" xfId="1" applyNumberFormat="1" applyFont="1" applyBorder="1"/>
    <xf numFmtId="39" fontId="29" fillId="0" borderId="0" xfId="0" applyNumberFormat="1" applyFont="1"/>
    <xf numFmtId="39" fontId="32" fillId="0" borderId="0" xfId="0" applyNumberFormat="1" applyFont="1"/>
    <xf numFmtId="167" fontId="32" fillId="0" borderId="0" xfId="0" applyNumberFormat="1" applyFont="1"/>
    <xf numFmtId="39" fontId="8" fillId="0" borderId="0" xfId="0" applyNumberFormat="1" applyFont="1"/>
    <xf numFmtId="39" fontId="0" fillId="0" borderId="0" xfId="0" applyNumberFormat="1" applyFont="1"/>
    <xf numFmtId="167" fontId="42" fillId="0" borderId="0" xfId="1" applyNumberFormat="1" applyFont="1" applyFill="1" applyBorder="1" applyAlignment="1">
      <alignment wrapText="1"/>
    </xf>
    <xf numFmtId="167" fontId="42" fillId="0" borderId="0" xfId="1" applyNumberFormat="1" applyFont="1" applyFill="1" applyBorder="1" applyAlignment="1">
      <alignment horizontal="center" wrapText="1"/>
    </xf>
    <xf numFmtId="167" fontId="41" fillId="0" borderId="0" xfId="1" applyNumberFormat="1" applyFont="1" applyFill="1" applyBorder="1" applyAlignment="1">
      <alignment horizontal="center" wrapText="1"/>
    </xf>
    <xf numFmtId="164" fontId="33" fillId="0" borderId="1" xfId="1" applyFont="1" applyBorder="1"/>
    <xf numFmtId="164" fontId="46" fillId="0" borderId="1" xfId="1" applyFont="1" applyBorder="1"/>
    <xf numFmtId="164" fontId="47" fillId="0" borderId="1" xfId="1" applyFont="1" applyBorder="1"/>
    <xf numFmtId="167" fontId="41" fillId="0" borderId="0" xfId="1" applyNumberFormat="1" applyFont="1" applyBorder="1" applyAlignment="1">
      <alignment vertical="top" wrapText="1"/>
    </xf>
    <xf numFmtId="164" fontId="48" fillId="0" borderId="0" xfId="1" applyFont="1" applyBorder="1"/>
    <xf numFmtId="164" fontId="46" fillId="0" borderId="0" xfId="1" applyFont="1" applyBorder="1"/>
    <xf numFmtId="167" fontId="42" fillId="0" borderId="0" xfId="1" applyNumberFormat="1" applyFont="1" applyBorder="1" applyAlignment="1">
      <alignment vertical="top" wrapText="1"/>
    </xf>
    <xf numFmtId="164" fontId="49" fillId="0" borderId="0" xfId="1" applyFont="1" applyBorder="1"/>
    <xf numFmtId="164" fontId="50" fillId="0" borderId="0" xfId="1" applyFont="1" applyBorder="1"/>
    <xf numFmtId="167" fontId="42" fillId="0" borderId="0" xfId="1" applyNumberFormat="1" applyFont="1" applyBorder="1" applyAlignment="1">
      <alignment horizontal="left" wrapText="1"/>
    </xf>
    <xf numFmtId="167" fontId="42" fillId="0" borderId="1" xfId="1" applyNumberFormat="1" applyFont="1" applyBorder="1" applyAlignment="1">
      <alignment vertical="top" wrapText="1"/>
    </xf>
    <xf numFmtId="164" fontId="51" fillId="0" borderId="1" xfId="1" applyFont="1" applyBorder="1"/>
    <xf numFmtId="164" fontId="49" fillId="0" borderId="1" xfId="1" applyFont="1" applyBorder="1"/>
    <xf numFmtId="164" fontId="38" fillId="0" borderId="1" xfId="1" applyFont="1" applyBorder="1"/>
    <xf numFmtId="0" fontId="38" fillId="0" borderId="0" xfId="0" applyFont="1" applyAlignment="1">
      <alignment horizontal="center"/>
    </xf>
    <xf numFmtId="164" fontId="38" fillId="0" borderId="41" xfId="1" applyFont="1" applyBorder="1"/>
    <xf numFmtId="164" fontId="38" fillId="0" borderId="0" xfId="1" applyFont="1" applyBorder="1"/>
    <xf numFmtId="0" fontId="8" fillId="0" borderId="10" xfId="0" applyFont="1" applyFill="1" applyBorder="1" applyAlignment="1">
      <alignment horizontal="center"/>
    </xf>
    <xf numFmtId="0" fontId="52" fillId="0" borderId="0" xfId="0" applyFont="1"/>
    <xf numFmtId="0" fontId="53" fillId="0" borderId="0" xfId="0" applyFont="1" applyAlignment="1">
      <alignment horizontal="center" wrapText="1"/>
    </xf>
    <xf numFmtId="167" fontId="42" fillId="0" borderId="7" xfId="1" applyNumberFormat="1" applyFont="1" applyFill="1" applyBorder="1" applyAlignment="1">
      <alignment horizontal="center"/>
    </xf>
    <xf numFmtId="167" fontId="42" fillId="0" borderId="29" xfId="1" applyNumberFormat="1" applyFont="1" applyFill="1" applyBorder="1" applyAlignment="1">
      <alignment horizontal="center"/>
    </xf>
    <xf numFmtId="0" fontId="50" fillId="0" borderId="26" xfId="0" applyFont="1" applyBorder="1" applyAlignment="1">
      <alignment horizontal="center"/>
    </xf>
    <xf numFmtId="167" fontId="54" fillId="0" borderId="8" xfId="1" applyNumberFormat="1" applyFont="1" applyBorder="1" applyAlignment="1">
      <alignment vertical="top" wrapText="1"/>
    </xf>
    <xf numFmtId="1" fontId="1" fillId="0" borderId="8" xfId="1" applyNumberFormat="1" applyFont="1" applyBorder="1" applyAlignment="1">
      <alignment horizontal="center"/>
    </xf>
    <xf numFmtId="1" fontId="1" fillId="0" borderId="27" xfId="1" applyNumberFormat="1" applyFont="1" applyBorder="1" applyAlignment="1">
      <alignment horizontal="center"/>
    </xf>
    <xf numFmtId="0" fontId="50" fillId="0" borderId="24" xfId="0" applyFont="1" applyBorder="1" applyAlignment="1">
      <alignment horizontal="center"/>
    </xf>
    <xf numFmtId="167" fontId="54" fillId="0" borderId="1" xfId="1" applyNumberFormat="1" applyFont="1" applyBorder="1" applyAlignment="1">
      <alignment vertical="top" wrapText="1"/>
    </xf>
    <xf numFmtId="167" fontId="54" fillId="0" borderId="1" xfId="1" applyNumberFormat="1" applyFont="1" applyBorder="1" applyAlignment="1">
      <alignment horizontal="left" wrapText="1"/>
    </xf>
    <xf numFmtId="38" fontId="8" fillId="0" borderId="15" xfId="1" applyNumberFormat="1" applyFont="1" applyBorder="1" applyAlignment="1">
      <alignment horizontal="center"/>
    </xf>
    <xf numFmtId="38" fontId="8" fillId="0" borderId="39" xfId="1" applyNumberFormat="1" applyFont="1" applyBorder="1" applyAlignment="1">
      <alignment horizontal="center"/>
    </xf>
    <xf numFmtId="0" fontId="8" fillId="0" borderId="0" xfId="0" applyFont="1" applyBorder="1"/>
    <xf numFmtId="167" fontId="42" fillId="0" borderId="0" xfId="1" applyNumberFormat="1" applyFont="1" applyBorder="1" applyAlignment="1">
      <alignment horizontal="center"/>
    </xf>
    <xf numFmtId="1" fontId="8" fillId="0" borderId="0" xfId="1" applyNumberFormat="1" applyFont="1" applyBorder="1" applyAlignment="1">
      <alignment horizontal="center"/>
    </xf>
    <xf numFmtId="40" fontId="1" fillId="0" borderId="0" xfId="1" applyNumberFormat="1" applyFont="1" applyBorder="1"/>
    <xf numFmtId="167" fontId="8" fillId="0" borderId="15" xfId="1" applyNumberFormat="1" applyFont="1" applyBorder="1" applyAlignment="1">
      <alignment horizontal="center"/>
    </xf>
    <xf numFmtId="167" fontId="8" fillId="0" borderId="39" xfId="1" applyNumberFormat="1" applyFont="1" applyBorder="1" applyAlignment="1">
      <alignment horizontal="center"/>
    </xf>
    <xf numFmtId="0" fontId="8" fillId="0" borderId="0" xfId="0" applyFont="1" applyAlignment="1">
      <alignment horizontal="center"/>
    </xf>
    <xf numFmtId="0" fontId="8" fillId="0" borderId="0" xfId="0" applyFont="1" applyBorder="1" applyAlignment="1">
      <alignment horizontal="center"/>
    </xf>
    <xf numFmtId="0" fontId="8" fillId="0" borderId="16" xfId="0" applyFont="1" applyBorder="1" applyAlignment="1">
      <alignment horizontal="center"/>
    </xf>
    <xf numFmtId="0" fontId="8" fillId="0" borderId="17" xfId="0" applyFont="1" applyBorder="1" applyAlignment="1">
      <alignment horizontal="center"/>
    </xf>
    <xf numFmtId="0" fontId="8" fillId="0" borderId="1" xfId="0" applyFont="1" applyBorder="1" applyAlignment="1">
      <alignment horizontal="center"/>
    </xf>
    <xf numFmtId="0" fontId="8" fillId="0" borderId="11" xfId="0" applyFont="1" applyBorder="1" applyAlignment="1">
      <alignment horizontal="center"/>
    </xf>
    <xf numFmtId="167" fontId="42" fillId="0" borderId="1" xfId="1" applyNumberFormat="1" applyFont="1" applyFill="1" applyBorder="1" applyAlignment="1">
      <alignment horizontal="center"/>
    </xf>
    <xf numFmtId="167" fontId="42" fillId="0" borderId="0" xfId="1" applyNumberFormat="1" applyFont="1" applyFill="1" applyBorder="1" applyAlignment="1">
      <alignment horizontal="center" wrapText="1"/>
    </xf>
    <xf numFmtId="0" fontId="10" fillId="2" borderId="1" xfId="2" applyFont="1" applyFill="1" applyBorder="1" applyAlignment="1">
      <alignment horizontal="center" vertical="center" wrapText="1"/>
    </xf>
    <xf numFmtId="0" fontId="8" fillId="0" borderId="0" xfId="0" applyFont="1" applyBorder="1" applyAlignment="1">
      <alignment horizontal="center"/>
    </xf>
    <xf numFmtId="0" fontId="8" fillId="0" borderId="0" xfId="0" applyFont="1" applyAlignment="1">
      <alignment horizontal="center"/>
    </xf>
    <xf numFmtId="0" fontId="8" fillId="0" borderId="1" xfId="0" applyFont="1" applyBorder="1" applyAlignment="1">
      <alignment horizontal="center"/>
    </xf>
    <xf numFmtId="0" fontId="8" fillId="0" borderId="16" xfId="0" applyFont="1" applyBorder="1" applyAlignment="1">
      <alignment horizontal="center"/>
    </xf>
    <xf numFmtId="0" fontId="8" fillId="0" borderId="17" xfId="0" applyFont="1" applyBorder="1" applyAlignment="1">
      <alignment horizontal="center"/>
    </xf>
    <xf numFmtId="167" fontId="42" fillId="0" borderId="1" xfId="1" applyNumberFormat="1" applyFont="1" applyFill="1" applyBorder="1" applyAlignment="1">
      <alignment horizontal="center"/>
    </xf>
    <xf numFmtId="167" fontId="42" fillId="0" borderId="0" xfId="1" applyNumberFormat="1" applyFont="1" applyFill="1" applyBorder="1" applyAlignment="1">
      <alignment horizontal="center" wrapText="1"/>
    </xf>
    <xf numFmtId="0" fontId="10" fillId="2" borderId="1" xfId="2" applyFont="1" applyFill="1" applyBorder="1" applyAlignment="1">
      <alignment horizontal="center" vertical="center" wrapText="1"/>
    </xf>
    <xf numFmtId="0" fontId="27" fillId="0" borderId="30" xfId="0" applyFont="1" applyBorder="1" applyAlignment="1">
      <alignment horizontal="center"/>
    </xf>
    <xf numFmtId="0" fontId="55" fillId="0" borderId="1" xfId="0" applyFont="1" applyBorder="1"/>
    <xf numFmtId="43" fontId="55" fillId="0" borderId="0" xfId="0" applyNumberFormat="1" applyFont="1"/>
    <xf numFmtId="0" fontId="55" fillId="0" borderId="0" xfId="0" applyFont="1"/>
    <xf numFmtId="0" fontId="10" fillId="2" borderId="1" xfId="2" applyFont="1" applyFill="1" applyBorder="1" applyAlignment="1">
      <alignment horizontal="center" vertical="center" wrapText="1"/>
    </xf>
    <xf numFmtId="0" fontId="25" fillId="0" borderId="11" xfId="0" applyFont="1" applyBorder="1" applyAlignment="1">
      <alignment horizontal="center"/>
    </xf>
    <xf numFmtId="0" fontId="32" fillId="0" borderId="11" xfId="0" applyFont="1" applyBorder="1" applyAlignment="1">
      <alignment horizontal="center"/>
    </xf>
    <xf numFmtId="0" fontId="25" fillId="0" borderId="20" xfId="0" applyFont="1" applyBorder="1" applyAlignment="1">
      <alignment horizontal="center"/>
    </xf>
    <xf numFmtId="0" fontId="25" fillId="0" borderId="8" xfId="0" applyFont="1" applyBorder="1"/>
    <xf numFmtId="0" fontId="25" fillId="0" borderId="5" xfId="0" applyFont="1" applyBorder="1" applyAlignment="1">
      <alignment horizontal="center"/>
    </xf>
    <xf numFmtId="49" fontId="26" fillId="0" borderId="1" xfId="0" applyNumberFormat="1" applyFont="1" applyBorder="1" applyAlignment="1">
      <alignment horizontal="center"/>
    </xf>
    <xf numFmtId="0" fontId="25" fillId="0" borderId="42" xfId="0" applyFont="1" applyBorder="1"/>
    <xf numFmtId="164" fontId="49" fillId="0" borderId="46" xfId="1" applyFont="1" applyBorder="1"/>
    <xf numFmtId="164" fontId="38" fillId="0" borderId="46" xfId="1" applyFont="1" applyBorder="1"/>
    <xf numFmtId="0" fontId="8" fillId="0" borderId="0" xfId="0" applyFont="1" applyBorder="1" applyAlignment="1">
      <alignment horizontal="center"/>
    </xf>
    <xf numFmtId="0" fontId="8" fillId="0" borderId="0" xfId="0" applyFont="1" applyAlignment="1">
      <alignment horizontal="center"/>
    </xf>
    <xf numFmtId="0" fontId="8" fillId="0" borderId="1" xfId="0" applyFont="1" applyBorder="1" applyAlignment="1">
      <alignment horizontal="center"/>
    </xf>
    <xf numFmtId="0" fontId="8" fillId="0" borderId="16" xfId="0" applyFont="1" applyBorder="1" applyAlignment="1">
      <alignment horizontal="center"/>
    </xf>
    <xf numFmtId="0" fontId="8" fillId="0" borderId="17" xfId="0" applyFont="1" applyBorder="1" applyAlignment="1">
      <alignment horizontal="center"/>
    </xf>
    <xf numFmtId="0" fontId="32" fillId="0" borderId="11" xfId="0" applyFont="1" applyBorder="1" applyAlignment="1">
      <alignment horizontal="center"/>
    </xf>
    <xf numFmtId="167" fontId="42" fillId="0" borderId="1" xfId="1" applyNumberFormat="1" applyFont="1" applyFill="1" applyBorder="1" applyAlignment="1">
      <alignment horizontal="center"/>
    </xf>
    <xf numFmtId="167" fontId="42" fillId="0" borderId="0" xfId="1" applyNumberFormat="1" applyFont="1" applyFill="1" applyBorder="1" applyAlignment="1">
      <alignment horizontal="center" wrapText="1"/>
    </xf>
    <xf numFmtId="0" fontId="22" fillId="0" borderId="1" xfId="0" applyFont="1" applyBorder="1" applyAlignment="1">
      <alignment horizontal="center" wrapText="1"/>
    </xf>
    <xf numFmtId="0" fontId="8" fillId="0" borderId="0" xfId="0" applyFont="1" applyAlignment="1">
      <alignment wrapText="1"/>
    </xf>
    <xf numFmtId="0" fontId="0" fillId="0" borderId="0" xfId="0" applyFont="1" applyAlignment="1">
      <alignment horizontal="center" vertical="center" wrapText="1"/>
    </xf>
    <xf numFmtId="0" fontId="21" fillId="0" borderId="13" xfId="0" applyFont="1" applyBorder="1" applyAlignment="1">
      <alignment horizontal="center"/>
    </xf>
    <xf numFmtId="0" fontId="25" fillId="0" borderId="34" xfId="0" applyFont="1" applyBorder="1" applyAlignment="1">
      <alignment horizontal="center"/>
    </xf>
    <xf numFmtId="0" fontId="25" fillId="0" borderId="35" xfId="0" applyFont="1" applyBorder="1" applyAlignment="1">
      <alignment horizontal="center"/>
    </xf>
    <xf numFmtId="0" fontId="25" fillId="0" borderId="12" xfId="0" applyFont="1" applyBorder="1" applyAlignment="1">
      <alignment horizontal="center"/>
    </xf>
    <xf numFmtId="0" fontId="25" fillId="0" borderId="11" xfId="0" applyFont="1" applyBorder="1" applyAlignment="1">
      <alignment horizontal="center" wrapText="1"/>
    </xf>
    <xf numFmtId="0" fontId="25" fillId="0" borderId="12" xfId="0" applyFont="1" applyBorder="1" applyAlignment="1">
      <alignment horizontal="center" wrapText="1"/>
    </xf>
    <xf numFmtId="0" fontId="8" fillId="0" borderId="0" xfId="0" applyFont="1" applyBorder="1" applyAlignment="1">
      <alignment horizontal="center"/>
    </xf>
    <xf numFmtId="0" fontId="22" fillId="0" borderId="16" xfId="0" applyFont="1" applyBorder="1" applyAlignment="1">
      <alignment horizontal="center"/>
    </xf>
    <xf numFmtId="0" fontId="22" fillId="0" borderId="17" xfId="0" applyFont="1" applyBorder="1" applyAlignment="1">
      <alignment horizontal="center"/>
    </xf>
    <xf numFmtId="0" fontId="22" fillId="0" borderId="18" xfId="0" applyFont="1" applyBorder="1" applyAlignment="1">
      <alignment horizontal="center"/>
    </xf>
    <xf numFmtId="0" fontId="22" fillId="0" borderId="11" xfId="0" applyFont="1" applyBorder="1" applyAlignment="1">
      <alignment horizontal="center" wrapText="1"/>
    </xf>
    <xf numFmtId="0" fontId="22" fillId="0" borderId="12" xfId="0" applyFont="1" applyBorder="1" applyAlignment="1">
      <alignment horizontal="center" wrapText="1"/>
    </xf>
    <xf numFmtId="0" fontId="19" fillId="0" borderId="11" xfId="0" applyFont="1" applyFill="1" applyBorder="1" applyAlignment="1">
      <alignment horizontal="center"/>
    </xf>
    <xf numFmtId="0" fontId="19" fillId="0" borderId="12" xfId="0" applyFont="1" applyFill="1" applyBorder="1" applyAlignment="1">
      <alignment horizontal="center"/>
    </xf>
    <xf numFmtId="0" fontId="8" fillId="0" borderId="0" xfId="0" applyFont="1" applyAlignment="1">
      <alignment horizontal="center" wrapText="1"/>
    </xf>
    <xf numFmtId="0" fontId="8" fillId="0" borderId="0" xfId="0" applyFont="1" applyAlignment="1">
      <alignment horizontal="center"/>
    </xf>
    <xf numFmtId="0" fontId="20" fillId="0" borderId="0" xfId="5" applyAlignment="1">
      <alignment horizontal="center"/>
    </xf>
    <xf numFmtId="0" fontId="8" fillId="0" borderId="1" xfId="0" applyFont="1" applyBorder="1" applyAlignment="1">
      <alignment horizontal="center"/>
    </xf>
    <xf numFmtId="0" fontId="8" fillId="0" borderId="13" xfId="0" applyFont="1" applyBorder="1" applyAlignment="1">
      <alignment horizontal="center"/>
    </xf>
    <xf numFmtId="0" fontId="8" fillId="0" borderId="11" xfId="0" applyFont="1" applyBorder="1" applyAlignment="1">
      <alignment horizontal="center"/>
    </xf>
    <xf numFmtId="0" fontId="8" fillId="0" borderId="12" xfId="0" applyFont="1" applyBorder="1" applyAlignment="1">
      <alignment horizontal="center"/>
    </xf>
    <xf numFmtId="0" fontId="8" fillId="0" borderId="16" xfId="0" applyFont="1" applyBorder="1" applyAlignment="1">
      <alignment horizontal="center"/>
    </xf>
    <xf numFmtId="0" fontId="8" fillId="0" borderId="17" xfId="0" applyFont="1" applyBorder="1" applyAlignment="1">
      <alignment horizontal="center"/>
    </xf>
    <xf numFmtId="0" fontId="8" fillId="0" borderId="18" xfId="0" applyFont="1" applyBorder="1" applyAlignment="1">
      <alignment horizontal="center"/>
    </xf>
    <xf numFmtId="0" fontId="32" fillId="0" borderId="0" xfId="0" applyFont="1" applyAlignment="1">
      <alignment horizontal="center"/>
    </xf>
    <xf numFmtId="0" fontId="32" fillId="0" borderId="13" xfId="0" applyFont="1" applyBorder="1" applyAlignment="1">
      <alignment horizontal="center"/>
    </xf>
    <xf numFmtId="0" fontId="32" fillId="0" borderId="11" xfId="0" applyFont="1" applyBorder="1" applyAlignment="1">
      <alignment horizontal="center"/>
    </xf>
    <xf numFmtId="0" fontId="32" fillId="0" borderId="12" xfId="0" applyFont="1" applyBorder="1" applyAlignment="1">
      <alignment horizontal="center"/>
    </xf>
    <xf numFmtId="167" fontId="42" fillId="0" borderId="9" xfId="1" applyNumberFormat="1" applyFont="1" applyFill="1" applyBorder="1" applyAlignment="1">
      <alignment horizontal="center" vertical="center" wrapText="1"/>
    </xf>
    <xf numFmtId="167" fontId="42" fillId="0" borderId="8" xfId="1" applyNumberFormat="1" applyFont="1" applyFill="1" applyBorder="1" applyAlignment="1">
      <alignment horizontal="center" vertical="center" wrapText="1"/>
    </xf>
    <xf numFmtId="167" fontId="42" fillId="0" borderId="1" xfId="1" applyNumberFormat="1" applyFont="1" applyFill="1" applyBorder="1" applyAlignment="1">
      <alignment horizontal="center" wrapText="1"/>
    </xf>
    <xf numFmtId="167" fontId="21" fillId="0" borderId="0" xfId="1" applyNumberFormat="1" applyFont="1" applyFill="1" applyBorder="1" applyAlignment="1">
      <alignment horizontal="center" wrapText="1"/>
    </xf>
    <xf numFmtId="167" fontId="41" fillId="0" borderId="9" xfId="1" applyNumberFormat="1" applyFont="1" applyFill="1" applyBorder="1" applyAlignment="1">
      <alignment horizontal="center" vertical="center" wrapText="1"/>
    </xf>
    <xf numFmtId="167" fontId="41" fillId="0" borderId="8" xfId="1" applyNumberFormat="1" applyFont="1" applyFill="1" applyBorder="1" applyAlignment="1">
      <alignment horizontal="center" vertical="center" wrapText="1"/>
    </xf>
    <xf numFmtId="167" fontId="41" fillId="0" borderId="1" xfId="1" applyNumberFormat="1" applyFont="1" applyFill="1" applyBorder="1" applyAlignment="1">
      <alignment horizontal="center" wrapText="1"/>
    </xf>
    <xf numFmtId="167" fontId="41" fillId="0" borderId="1" xfId="1" applyNumberFormat="1" applyFont="1" applyFill="1" applyBorder="1" applyAlignment="1">
      <alignment horizontal="center"/>
    </xf>
    <xf numFmtId="167" fontId="42" fillId="0" borderId="1" xfId="1" applyNumberFormat="1" applyFont="1" applyFill="1" applyBorder="1" applyAlignment="1">
      <alignment horizontal="center"/>
    </xf>
    <xf numFmtId="0" fontId="19" fillId="0" borderId="11" xfId="0" applyFont="1" applyBorder="1" applyAlignment="1">
      <alignment horizontal="center"/>
    </xf>
    <xf numFmtId="0" fontId="19" fillId="0" borderId="12" xfId="0" applyFont="1" applyBorder="1" applyAlignment="1">
      <alignment horizontal="center"/>
    </xf>
    <xf numFmtId="0" fontId="0" fillId="0" borderId="0" xfId="0" applyAlignment="1">
      <alignment horizontal="center"/>
    </xf>
    <xf numFmtId="167" fontId="42" fillId="0" borderId="20" xfId="1" applyNumberFormat="1" applyFont="1" applyFill="1" applyBorder="1" applyAlignment="1">
      <alignment horizontal="center"/>
    </xf>
    <xf numFmtId="167" fontId="42" fillId="0" borderId="21" xfId="1" applyNumberFormat="1" applyFont="1" applyFill="1" applyBorder="1" applyAlignment="1">
      <alignment horizontal="center"/>
    </xf>
    <xf numFmtId="167" fontId="42" fillId="0" borderId="11" xfId="1" applyNumberFormat="1" applyFont="1" applyBorder="1" applyAlignment="1">
      <alignment horizontal="center"/>
    </xf>
    <xf numFmtId="167" fontId="42" fillId="0" borderId="35" xfId="1" applyNumberFormat="1" applyFont="1" applyBorder="1" applyAlignment="1">
      <alignment horizontal="center"/>
    </xf>
    <xf numFmtId="167" fontId="42" fillId="0" borderId="44" xfId="1" applyNumberFormat="1" applyFont="1" applyFill="1" applyBorder="1" applyAlignment="1">
      <alignment horizontal="center" vertical="center" wrapText="1"/>
    </xf>
    <xf numFmtId="167" fontId="42" fillId="0" borderId="6" xfId="1" applyNumberFormat="1" applyFont="1" applyFill="1" applyBorder="1" applyAlignment="1">
      <alignment horizontal="center" vertical="center" wrapText="1"/>
    </xf>
    <xf numFmtId="167" fontId="42" fillId="0" borderId="0" xfId="1" applyNumberFormat="1" applyFont="1" applyFill="1" applyBorder="1" applyAlignment="1">
      <alignment horizontal="center" wrapText="1"/>
    </xf>
    <xf numFmtId="0" fontId="8" fillId="0" borderId="43" xfId="0" applyFont="1" applyBorder="1" applyAlignment="1">
      <alignment horizontal="center"/>
    </xf>
    <xf numFmtId="0" fontId="8" fillId="0" borderId="45" xfId="0" applyFont="1" applyBorder="1" applyAlignment="1">
      <alignment horizontal="center"/>
    </xf>
    <xf numFmtId="167" fontId="42" fillId="0" borderId="20" xfId="1" applyNumberFormat="1" applyFont="1" applyFill="1" applyBorder="1" applyAlignment="1">
      <alignment horizontal="center" wrapText="1"/>
    </xf>
    <xf numFmtId="0" fontId="3" fillId="0" borderId="0" xfId="2" applyFont="1" applyBorder="1" applyAlignment="1">
      <alignment horizontal="center"/>
    </xf>
    <xf numFmtId="0" fontId="9" fillId="0" borderId="0" xfId="2" applyFont="1" applyFill="1" applyBorder="1" applyAlignment="1">
      <alignment horizontal="center"/>
    </xf>
    <xf numFmtId="0" fontId="9" fillId="0" borderId="2" xfId="2" applyFont="1" applyFill="1" applyBorder="1" applyAlignment="1">
      <alignment horizontal="center"/>
    </xf>
    <xf numFmtId="0" fontId="10" fillId="2" borderId="1" xfId="2" applyFont="1" applyFill="1" applyBorder="1" applyAlignment="1">
      <alignment horizontal="center" vertical="center" wrapText="1"/>
    </xf>
    <xf numFmtId="37" fontId="10" fillId="2" borderId="1" xfId="2" applyNumberFormat="1" applyFont="1" applyFill="1" applyBorder="1" applyAlignment="1">
      <alignment horizontal="center"/>
    </xf>
    <xf numFmtId="0" fontId="4" fillId="0" borderId="0" xfId="0" applyFont="1" applyBorder="1" applyAlignment="1">
      <alignment horizontal="center"/>
    </xf>
    <xf numFmtId="0" fontId="4" fillId="0" borderId="2" xfId="0" applyFont="1" applyBorder="1" applyAlignment="1">
      <alignment horizontal="center"/>
    </xf>
  </cellXfs>
  <cellStyles count="6">
    <cellStyle name="Hipervínculo" xfId="5" builtinId="8"/>
    <cellStyle name="Millares 2" xfId="1"/>
    <cellStyle name="Millares 3" xfId="3"/>
    <cellStyle name="Millares 4" xfId="4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3.png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3.png"/></Relationships>
</file>

<file path=xl/drawings/_rels/drawing7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3.png"/></Relationships>
</file>

<file path=xl/drawings/_rels/drawing8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3.png"/></Relationships>
</file>

<file path=xl/drawings/_rels/drawing9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4.png"/></Relationships>
</file>

<file path=xl/drawings/_rels/drawing10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4.png"/></Relationships>
</file>

<file path=xl/drawings/_rels/drawing1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4.png"/></Relationships>
</file>

<file path=xl/drawings/_rels/drawing1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4.png"/></Relationships>
</file>

<file path=xl/drawings/_rels/drawing1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5.png"/></Relationships>
</file>

<file path=xl/drawings/_rels/drawing14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5.png"/></Relationships>
</file>

<file path=xl/drawings/_rels/drawing15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5.png"/></Relationships>
</file>

<file path=xl/drawings/_rels/drawing16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5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323850</xdr:colOff>
      <xdr:row>0</xdr:row>
      <xdr:rowOff>0</xdr:rowOff>
    </xdr:from>
    <xdr:to>
      <xdr:col>9</xdr:col>
      <xdr:colOff>600075</xdr:colOff>
      <xdr:row>6</xdr:row>
      <xdr:rowOff>114300</xdr:rowOff>
    </xdr:to>
    <xdr:pic>
      <xdr:nvPicPr>
        <xdr:cNvPr id="2" name="2 Imagen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24875" y="0"/>
          <a:ext cx="2085975" cy="1257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85725</xdr:colOff>
      <xdr:row>0</xdr:row>
      <xdr:rowOff>76200</xdr:rowOff>
    </xdr:from>
    <xdr:to>
      <xdr:col>2</xdr:col>
      <xdr:colOff>190500</xdr:colOff>
      <xdr:row>6</xdr:row>
      <xdr:rowOff>9525</xdr:rowOff>
    </xdr:to>
    <xdr:pic>
      <xdr:nvPicPr>
        <xdr:cNvPr id="3" name="Imagen 2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7113" t="23965" r="3123" b="8270"/>
        <a:stretch>
          <a:fillRect/>
        </a:stretch>
      </xdr:blipFill>
      <xdr:spPr bwMode="auto">
        <a:xfrm>
          <a:off x="85725" y="76200"/>
          <a:ext cx="3581400" cy="1076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323850</xdr:colOff>
      <xdr:row>0</xdr:row>
      <xdr:rowOff>0</xdr:rowOff>
    </xdr:from>
    <xdr:to>
      <xdr:col>9</xdr:col>
      <xdr:colOff>600075</xdr:colOff>
      <xdr:row>6</xdr:row>
      <xdr:rowOff>114300</xdr:rowOff>
    </xdr:to>
    <xdr:pic>
      <xdr:nvPicPr>
        <xdr:cNvPr id="2" name="2 Imagen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24875" y="0"/>
          <a:ext cx="2085975" cy="1257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85725</xdr:colOff>
      <xdr:row>0</xdr:row>
      <xdr:rowOff>76200</xdr:rowOff>
    </xdr:from>
    <xdr:to>
      <xdr:col>2</xdr:col>
      <xdr:colOff>190500</xdr:colOff>
      <xdr:row>6</xdr:row>
      <xdr:rowOff>9525</xdr:rowOff>
    </xdr:to>
    <xdr:pic>
      <xdr:nvPicPr>
        <xdr:cNvPr id="3" name="Imagen 2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7113" t="23965" r="3123" b="8270"/>
        <a:stretch>
          <a:fillRect/>
        </a:stretch>
      </xdr:blipFill>
      <xdr:spPr bwMode="auto">
        <a:xfrm>
          <a:off x="85725" y="76200"/>
          <a:ext cx="3581400" cy="1076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323850</xdr:colOff>
      <xdr:row>0</xdr:row>
      <xdr:rowOff>0</xdr:rowOff>
    </xdr:from>
    <xdr:to>
      <xdr:col>9</xdr:col>
      <xdr:colOff>600075</xdr:colOff>
      <xdr:row>6</xdr:row>
      <xdr:rowOff>114300</xdr:rowOff>
    </xdr:to>
    <xdr:pic>
      <xdr:nvPicPr>
        <xdr:cNvPr id="2" name="2 Imagen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24875" y="0"/>
          <a:ext cx="2085975" cy="1257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85725</xdr:colOff>
      <xdr:row>0</xdr:row>
      <xdr:rowOff>76200</xdr:rowOff>
    </xdr:from>
    <xdr:to>
      <xdr:col>2</xdr:col>
      <xdr:colOff>190500</xdr:colOff>
      <xdr:row>6</xdr:row>
      <xdr:rowOff>9525</xdr:rowOff>
    </xdr:to>
    <xdr:pic>
      <xdr:nvPicPr>
        <xdr:cNvPr id="3" name="Imagen 2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7113" t="23965" r="3123" b="8270"/>
        <a:stretch>
          <a:fillRect/>
        </a:stretch>
      </xdr:blipFill>
      <xdr:spPr bwMode="auto">
        <a:xfrm>
          <a:off x="85725" y="76200"/>
          <a:ext cx="3581400" cy="1076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323850</xdr:colOff>
      <xdr:row>0</xdr:row>
      <xdr:rowOff>0</xdr:rowOff>
    </xdr:from>
    <xdr:to>
      <xdr:col>9</xdr:col>
      <xdr:colOff>600075</xdr:colOff>
      <xdr:row>6</xdr:row>
      <xdr:rowOff>114300</xdr:rowOff>
    </xdr:to>
    <xdr:pic>
      <xdr:nvPicPr>
        <xdr:cNvPr id="2" name="2 Imagen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24875" y="0"/>
          <a:ext cx="2085975" cy="1257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85725</xdr:colOff>
      <xdr:row>0</xdr:row>
      <xdr:rowOff>76200</xdr:rowOff>
    </xdr:from>
    <xdr:to>
      <xdr:col>2</xdr:col>
      <xdr:colOff>190500</xdr:colOff>
      <xdr:row>6</xdr:row>
      <xdr:rowOff>9525</xdr:rowOff>
    </xdr:to>
    <xdr:pic>
      <xdr:nvPicPr>
        <xdr:cNvPr id="3" name="Imagen 2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7113" t="23965" r="3123" b="8270"/>
        <a:stretch>
          <a:fillRect/>
        </a:stretch>
      </xdr:blipFill>
      <xdr:spPr bwMode="auto">
        <a:xfrm>
          <a:off x="85725" y="76200"/>
          <a:ext cx="3581400" cy="1076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114300</xdr:colOff>
      <xdr:row>0</xdr:row>
      <xdr:rowOff>0</xdr:rowOff>
    </xdr:from>
    <xdr:to>
      <xdr:col>9</xdr:col>
      <xdr:colOff>314325</xdr:colOff>
      <xdr:row>5</xdr:row>
      <xdr:rowOff>114300</xdr:rowOff>
    </xdr:to>
    <xdr:pic>
      <xdr:nvPicPr>
        <xdr:cNvPr id="2" name="2 Imagen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53700" y="0"/>
          <a:ext cx="2009775" cy="1066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0</xdr:row>
      <xdr:rowOff>28575</xdr:rowOff>
    </xdr:from>
    <xdr:to>
      <xdr:col>2</xdr:col>
      <xdr:colOff>104775</xdr:colOff>
      <xdr:row>6</xdr:row>
      <xdr:rowOff>38100</xdr:rowOff>
    </xdr:to>
    <xdr:pic>
      <xdr:nvPicPr>
        <xdr:cNvPr id="3" name="Imagen 2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7113" t="23965" r="3123" b="8270"/>
        <a:stretch>
          <a:fillRect/>
        </a:stretch>
      </xdr:blipFill>
      <xdr:spPr bwMode="auto">
        <a:xfrm>
          <a:off x="0" y="28575"/>
          <a:ext cx="3581400" cy="1152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114300</xdr:colOff>
      <xdr:row>0</xdr:row>
      <xdr:rowOff>0</xdr:rowOff>
    </xdr:from>
    <xdr:to>
      <xdr:col>9</xdr:col>
      <xdr:colOff>314325</xdr:colOff>
      <xdr:row>5</xdr:row>
      <xdr:rowOff>114300</xdr:rowOff>
    </xdr:to>
    <xdr:pic>
      <xdr:nvPicPr>
        <xdr:cNvPr id="2" name="2 Imagen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53700" y="0"/>
          <a:ext cx="2009775" cy="1066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0</xdr:row>
      <xdr:rowOff>28575</xdr:rowOff>
    </xdr:from>
    <xdr:to>
      <xdr:col>2</xdr:col>
      <xdr:colOff>104775</xdr:colOff>
      <xdr:row>6</xdr:row>
      <xdr:rowOff>38100</xdr:rowOff>
    </xdr:to>
    <xdr:pic>
      <xdr:nvPicPr>
        <xdr:cNvPr id="3" name="Imagen 2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7113" t="23965" r="3123" b="8270"/>
        <a:stretch>
          <a:fillRect/>
        </a:stretch>
      </xdr:blipFill>
      <xdr:spPr bwMode="auto">
        <a:xfrm>
          <a:off x="0" y="28575"/>
          <a:ext cx="3581400" cy="1152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114300</xdr:colOff>
      <xdr:row>0</xdr:row>
      <xdr:rowOff>0</xdr:rowOff>
    </xdr:from>
    <xdr:to>
      <xdr:col>9</xdr:col>
      <xdr:colOff>314325</xdr:colOff>
      <xdr:row>5</xdr:row>
      <xdr:rowOff>114300</xdr:rowOff>
    </xdr:to>
    <xdr:pic>
      <xdr:nvPicPr>
        <xdr:cNvPr id="2" name="2 Imagen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53700" y="0"/>
          <a:ext cx="2009775" cy="1066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0</xdr:row>
      <xdr:rowOff>28575</xdr:rowOff>
    </xdr:from>
    <xdr:to>
      <xdr:col>2</xdr:col>
      <xdr:colOff>104775</xdr:colOff>
      <xdr:row>6</xdr:row>
      <xdr:rowOff>38100</xdr:rowOff>
    </xdr:to>
    <xdr:pic>
      <xdr:nvPicPr>
        <xdr:cNvPr id="3" name="Imagen 2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7113" t="23965" r="3123" b="8270"/>
        <a:stretch>
          <a:fillRect/>
        </a:stretch>
      </xdr:blipFill>
      <xdr:spPr bwMode="auto">
        <a:xfrm>
          <a:off x="0" y="28575"/>
          <a:ext cx="3581400" cy="1152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114300</xdr:colOff>
      <xdr:row>0</xdr:row>
      <xdr:rowOff>0</xdr:rowOff>
    </xdr:from>
    <xdr:to>
      <xdr:col>9</xdr:col>
      <xdr:colOff>314325</xdr:colOff>
      <xdr:row>5</xdr:row>
      <xdr:rowOff>114300</xdr:rowOff>
    </xdr:to>
    <xdr:pic>
      <xdr:nvPicPr>
        <xdr:cNvPr id="2" name="2 Imagen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53700" y="0"/>
          <a:ext cx="2009775" cy="1066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0</xdr:row>
      <xdr:rowOff>28575</xdr:rowOff>
    </xdr:from>
    <xdr:to>
      <xdr:col>2</xdr:col>
      <xdr:colOff>104775</xdr:colOff>
      <xdr:row>6</xdr:row>
      <xdr:rowOff>38100</xdr:rowOff>
    </xdr:to>
    <xdr:pic>
      <xdr:nvPicPr>
        <xdr:cNvPr id="3" name="Imagen 2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7113" t="23965" r="3123" b="8270"/>
        <a:stretch>
          <a:fillRect/>
        </a:stretch>
      </xdr:blipFill>
      <xdr:spPr bwMode="auto">
        <a:xfrm>
          <a:off x="0" y="28575"/>
          <a:ext cx="3581400" cy="1152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695325</xdr:colOff>
      <xdr:row>0</xdr:row>
      <xdr:rowOff>0</xdr:rowOff>
    </xdr:from>
    <xdr:to>
      <xdr:col>8</xdr:col>
      <xdr:colOff>742950</xdr:colOff>
      <xdr:row>7</xdr:row>
      <xdr:rowOff>9525</xdr:rowOff>
    </xdr:to>
    <xdr:pic>
      <xdr:nvPicPr>
        <xdr:cNvPr id="2" name="2 Imagen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0"/>
          <a:ext cx="1971675" cy="1371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2</xdr:col>
      <xdr:colOff>171450</xdr:colOff>
      <xdr:row>4</xdr:row>
      <xdr:rowOff>142875</xdr:rowOff>
    </xdr:to>
    <xdr:pic>
      <xdr:nvPicPr>
        <xdr:cNvPr id="3" name="Imagen 2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7113" t="23965" r="3123" b="8270"/>
        <a:stretch>
          <a:fillRect/>
        </a:stretch>
      </xdr:blipFill>
      <xdr:spPr bwMode="auto">
        <a:xfrm>
          <a:off x="0" y="0"/>
          <a:ext cx="2924175" cy="904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695325</xdr:colOff>
      <xdr:row>0</xdr:row>
      <xdr:rowOff>0</xdr:rowOff>
    </xdr:from>
    <xdr:to>
      <xdr:col>8</xdr:col>
      <xdr:colOff>742950</xdr:colOff>
      <xdr:row>7</xdr:row>
      <xdr:rowOff>9525</xdr:rowOff>
    </xdr:to>
    <xdr:pic>
      <xdr:nvPicPr>
        <xdr:cNvPr id="2" name="2 Imagen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0"/>
          <a:ext cx="1971675" cy="1371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2</xdr:col>
      <xdr:colOff>171450</xdr:colOff>
      <xdr:row>4</xdr:row>
      <xdr:rowOff>142875</xdr:rowOff>
    </xdr:to>
    <xdr:pic>
      <xdr:nvPicPr>
        <xdr:cNvPr id="3" name="Imagen 2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7113" t="23965" r="3123" b="8270"/>
        <a:stretch>
          <a:fillRect/>
        </a:stretch>
      </xdr:blipFill>
      <xdr:spPr bwMode="auto">
        <a:xfrm>
          <a:off x="0" y="0"/>
          <a:ext cx="2924175" cy="904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695325</xdr:colOff>
      <xdr:row>0</xdr:row>
      <xdr:rowOff>0</xdr:rowOff>
    </xdr:from>
    <xdr:to>
      <xdr:col>8</xdr:col>
      <xdr:colOff>742950</xdr:colOff>
      <xdr:row>7</xdr:row>
      <xdr:rowOff>9525</xdr:rowOff>
    </xdr:to>
    <xdr:pic>
      <xdr:nvPicPr>
        <xdr:cNvPr id="2" name="2 Imagen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0"/>
          <a:ext cx="1971675" cy="1371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2</xdr:col>
      <xdr:colOff>171450</xdr:colOff>
      <xdr:row>4</xdr:row>
      <xdr:rowOff>142875</xdr:rowOff>
    </xdr:to>
    <xdr:pic>
      <xdr:nvPicPr>
        <xdr:cNvPr id="3" name="Imagen 2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7113" t="23965" r="3123" b="8270"/>
        <a:stretch>
          <a:fillRect/>
        </a:stretch>
      </xdr:blipFill>
      <xdr:spPr bwMode="auto">
        <a:xfrm>
          <a:off x="0" y="0"/>
          <a:ext cx="2924175" cy="904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695325</xdr:colOff>
      <xdr:row>0</xdr:row>
      <xdr:rowOff>0</xdr:rowOff>
    </xdr:from>
    <xdr:to>
      <xdr:col>8</xdr:col>
      <xdr:colOff>742950</xdr:colOff>
      <xdr:row>7</xdr:row>
      <xdr:rowOff>9525</xdr:rowOff>
    </xdr:to>
    <xdr:pic>
      <xdr:nvPicPr>
        <xdr:cNvPr id="2" name="2 Imagen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0"/>
          <a:ext cx="1971675" cy="1371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2</xdr:col>
      <xdr:colOff>171450</xdr:colOff>
      <xdr:row>4</xdr:row>
      <xdr:rowOff>142875</xdr:rowOff>
    </xdr:to>
    <xdr:pic>
      <xdr:nvPicPr>
        <xdr:cNvPr id="3" name="Imagen 2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7113" t="23965" r="3123" b="8270"/>
        <a:stretch>
          <a:fillRect/>
        </a:stretch>
      </xdr:blipFill>
      <xdr:spPr bwMode="auto">
        <a:xfrm>
          <a:off x="0" y="0"/>
          <a:ext cx="2924175" cy="904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476250</xdr:colOff>
      <xdr:row>0</xdr:row>
      <xdr:rowOff>0</xdr:rowOff>
    </xdr:from>
    <xdr:to>
      <xdr:col>10</xdr:col>
      <xdr:colOff>361950</xdr:colOff>
      <xdr:row>4</xdr:row>
      <xdr:rowOff>161925</xdr:rowOff>
    </xdr:to>
    <xdr:pic>
      <xdr:nvPicPr>
        <xdr:cNvPr id="2" name="2 Imagen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96175" y="0"/>
          <a:ext cx="1409700" cy="990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2</xdr:col>
      <xdr:colOff>133350</xdr:colOff>
      <xdr:row>4</xdr:row>
      <xdr:rowOff>38100</xdr:rowOff>
    </xdr:to>
    <xdr:pic>
      <xdr:nvPicPr>
        <xdr:cNvPr id="3" name="Imagen 2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7113" t="23965" r="3123" b="8270"/>
        <a:stretch>
          <a:fillRect/>
        </a:stretch>
      </xdr:blipFill>
      <xdr:spPr bwMode="auto">
        <a:xfrm>
          <a:off x="0" y="0"/>
          <a:ext cx="2428875" cy="866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476250</xdr:colOff>
      <xdr:row>0</xdr:row>
      <xdr:rowOff>0</xdr:rowOff>
    </xdr:from>
    <xdr:to>
      <xdr:col>10</xdr:col>
      <xdr:colOff>361950</xdr:colOff>
      <xdr:row>4</xdr:row>
      <xdr:rowOff>161925</xdr:rowOff>
    </xdr:to>
    <xdr:pic>
      <xdr:nvPicPr>
        <xdr:cNvPr id="2" name="2 Imagen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96175" y="0"/>
          <a:ext cx="1409700" cy="990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2</xdr:col>
      <xdr:colOff>133350</xdr:colOff>
      <xdr:row>4</xdr:row>
      <xdr:rowOff>38100</xdr:rowOff>
    </xdr:to>
    <xdr:pic>
      <xdr:nvPicPr>
        <xdr:cNvPr id="3" name="Imagen 2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7113" t="23965" r="3123" b="8270"/>
        <a:stretch>
          <a:fillRect/>
        </a:stretch>
      </xdr:blipFill>
      <xdr:spPr bwMode="auto">
        <a:xfrm>
          <a:off x="0" y="0"/>
          <a:ext cx="2428875" cy="866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476250</xdr:colOff>
      <xdr:row>0</xdr:row>
      <xdr:rowOff>0</xdr:rowOff>
    </xdr:from>
    <xdr:to>
      <xdr:col>10</xdr:col>
      <xdr:colOff>361950</xdr:colOff>
      <xdr:row>4</xdr:row>
      <xdr:rowOff>161925</xdr:rowOff>
    </xdr:to>
    <xdr:pic>
      <xdr:nvPicPr>
        <xdr:cNvPr id="2" name="2 Imagen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96175" y="0"/>
          <a:ext cx="1409700" cy="990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2</xdr:col>
      <xdr:colOff>133350</xdr:colOff>
      <xdr:row>4</xdr:row>
      <xdr:rowOff>38100</xdr:rowOff>
    </xdr:to>
    <xdr:pic>
      <xdr:nvPicPr>
        <xdr:cNvPr id="3" name="Imagen 2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7113" t="23965" r="3123" b="8270"/>
        <a:stretch>
          <a:fillRect/>
        </a:stretch>
      </xdr:blipFill>
      <xdr:spPr bwMode="auto">
        <a:xfrm>
          <a:off x="0" y="0"/>
          <a:ext cx="2428875" cy="866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476250</xdr:colOff>
      <xdr:row>0</xdr:row>
      <xdr:rowOff>0</xdr:rowOff>
    </xdr:from>
    <xdr:to>
      <xdr:col>10</xdr:col>
      <xdr:colOff>361950</xdr:colOff>
      <xdr:row>4</xdr:row>
      <xdr:rowOff>161925</xdr:rowOff>
    </xdr:to>
    <xdr:pic>
      <xdr:nvPicPr>
        <xdr:cNvPr id="2" name="2 Imagen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96175" y="0"/>
          <a:ext cx="1409700" cy="990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2</xdr:col>
      <xdr:colOff>133350</xdr:colOff>
      <xdr:row>4</xdr:row>
      <xdr:rowOff>38100</xdr:rowOff>
    </xdr:to>
    <xdr:pic>
      <xdr:nvPicPr>
        <xdr:cNvPr id="3" name="Imagen 2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7113" t="23965" r="3123" b="8270"/>
        <a:stretch>
          <a:fillRect/>
        </a:stretch>
      </xdr:blipFill>
      <xdr:spPr bwMode="auto">
        <a:xfrm>
          <a:off x="0" y="0"/>
          <a:ext cx="2428875" cy="866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dgunicar@yahoo.es%20%20%20%20%20%20%20%20%20%20%20%20%20%20%20%20%20%20%20%20%20%20%20%20%20%20%20%20Tel.%2024163000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mailto:dgunicar@yahoo.es%20%20%20%20%20%20%20%20%20%20%20%20%20%20%20%20%20%20%20%20%20%20%20%20%20%20%20%20Tel.%2024163000" TargetMode="Externa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1" Type="http://schemas.openxmlformats.org/officeDocument/2006/relationships/hyperlink" Target="mailto:dgunicar@yahoo.es%20%20%20%20%20%20%20%20%20%20%20%20%20%20%20%20%20%20%20%20%20%20%20%20%20%20%20%20Tel.%2024163000" TargetMode="Externa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1" Type="http://schemas.openxmlformats.org/officeDocument/2006/relationships/hyperlink" Target="mailto:dgunicar@yahoo.es%20%20%20%20%20%20%20%20%20%20%20%20%20%20%20%20%20%20%20%20%20%20%20%20%20%20%20%20Tel.%2024163000" TargetMode="Externa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1" Type="http://schemas.openxmlformats.org/officeDocument/2006/relationships/hyperlink" Target="mailto:dgunicar@yahoo.es%20%20%20%20%20%20%20%20%20%20%20%20%20%20%20%20%20%20%20%20%20%20%20%20%20%20%20%20Tel.%2024163000" TargetMode="Externa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1" Type="http://schemas.openxmlformats.org/officeDocument/2006/relationships/hyperlink" Target="mailto:dgunicar@yahoo.es%20%20%20%20%20%20%20%20%20%20%20%20%20%20%20%20%20%20%20%20%20%20%20%20%20%20%20%20Tel.%2024163000" TargetMode="External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1" Type="http://schemas.openxmlformats.org/officeDocument/2006/relationships/hyperlink" Target="mailto:dgunicar@yahoo.es%20%20%20%20%20%20%20%20%20%20%20%20%20%20%20%20%20%20%20%20%20%20%20%20%20%20%20%20Tel.%2024163000" TargetMode="Externa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1" Type="http://schemas.openxmlformats.org/officeDocument/2006/relationships/hyperlink" Target="mailto:dgunicar@yahoo.es%20%20%20%20%20%20%20%20%20%20%20%20%20%20%20%20%20%20%20%20%20%20%20%20%20%20%20%20Tel.%2024163000" TargetMode="External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1" Type="http://schemas.openxmlformats.org/officeDocument/2006/relationships/hyperlink" Target="mailto:dgunicar@yahoo.es%20%20%20%20%20%20%20%20%20%20Tel.%2024163000" TargetMode="External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1" Type="http://schemas.openxmlformats.org/officeDocument/2006/relationships/hyperlink" Target="mailto:dgunicar@yahoo.es%20%20%20%20%20%20%20%20%20%20Tel.%2024163000" TargetMode="External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1" Type="http://schemas.openxmlformats.org/officeDocument/2006/relationships/hyperlink" Target="mailto:dgunicar@yahoo.es%20%20%20%20%20%20%20%20%20%20Tel.%2024163000" TargetMode="External"/></Relationships>
</file>

<file path=xl/worksheets/_rels/sheet1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2.xml"/><Relationship Id="rId2" Type="http://schemas.openxmlformats.org/officeDocument/2006/relationships/printerSettings" Target="../printerSettings/printerSettings12.bin"/><Relationship Id="rId1" Type="http://schemas.openxmlformats.org/officeDocument/2006/relationships/hyperlink" Target="mailto:dgunicar@yahoo.es%20%20%20%20%20%20%20%20%20%20Tel.%2024163000" TargetMode="External"/></Relationships>
</file>

<file path=xl/worksheets/_rels/sheet13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3.xml"/><Relationship Id="rId2" Type="http://schemas.openxmlformats.org/officeDocument/2006/relationships/printerSettings" Target="../printerSettings/printerSettings13.bin"/><Relationship Id="rId1" Type="http://schemas.openxmlformats.org/officeDocument/2006/relationships/hyperlink" Target="mailto:dgunicar@yahoo.es%20%20%20%20%20%20%20%20%20%20%20%20%20%20%20%20%20%20%20%20%20%20%20%20%20%20%20%20Tel.%2024163000" TargetMode="External"/></Relationships>
</file>

<file path=xl/worksheets/_rels/sheet14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4.xml"/><Relationship Id="rId2" Type="http://schemas.openxmlformats.org/officeDocument/2006/relationships/printerSettings" Target="../printerSettings/printerSettings14.bin"/><Relationship Id="rId1" Type="http://schemas.openxmlformats.org/officeDocument/2006/relationships/hyperlink" Target="mailto:dgunicar@yahoo.es%20%20%20%20%20%20%20%20%20%20%20%20%20%20%20%20%20%20%20%20%20%20%20%20%20%20%20%20Tel.%2024163000" TargetMode="External"/></Relationships>
</file>

<file path=xl/worksheets/_rels/sheet15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5.xml"/><Relationship Id="rId2" Type="http://schemas.openxmlformats.org/officeDocument/2006/relationships/printerSettings" Target="../printerSettings/printerSettings15.bin"/><Relationship Id="rId1" Type="http://schemas.openxmlformats.org/officeDocument/2006/relationships/hyperlink" Target="mailto:dgunicar@yahoo.es%20%20%20%20%20%20%20%20%20%20%20%20%20%20%20%20%20%20%20%20%20%20%20%20%20%20%20%20Tel.%2024163000" TargetMode="External"/></Relationships>
</file>

<file path=xl/worksheets/_rels/sheet16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6.xml"/><Relationship Id="rId2" Type="http://schemas.openxmlformats.org/officeDocument/2006/relationships/printerSettings" Target="../printerSettings/printerSettings16.bin"/><Relationship Id="rId1" Type="http://schemas.openxmlformats.org/officeDocument/2006/relationships/hyperlink" Target="mailto:dgunicar@yahoo.es%20%20%20%20%20%20%20%20%20%20%20%20%20%20%20%20%20%20%20%20%20%20%20%20%20%20%20%20Tel.%2024163000" TargetMode="External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7:S201"/>
  <sheetViews>
    <sheetView topLeftCell="A138" workbookViewId="0">
      <selection activeCell="B140" sqref="B140"/>
    </sheetView>
  </sheetViews>
  <sheetFormatPr baseColWidth="10" defaultRowHeight="15" x14ac:dyDescent="0.25"/>
  <cols>
    <col min="1" max="1" width="4" customWidth="1"/>
    <col min="2" max="2" width="48.140625" customWidth="1"/>
    <col min="3" max="5" width="13.7109375" customWidth="1"/>
    <col min="6" max="6" width="14.5703125" customWidth="1"/>
    <col min="7" max="7" width="15.140625" customWidth="1"/>
    <col min="8" max="10" width="13.5703125" customWidth="1"/>
    <col min="11" max="11" width="13.7109375" customWidth="1"/>
    <col min="12" max="12" width="13.5703125" customWidth="1"/>
    <col min="13" max="14" width="5.7109375" customWidth="1"/>
    <col min="15" max="15" width="6.28515625" customWidth="1"/>
    <col min="16" max="16" width="5.85546875" customWidth="1"/>
    <col min="17" max="17" width="4.85546875" customWidth="1"/>
    <col min="18" max="18" width="6.140625" customWidth="1"/>
    <col min="19" max="19" width="5.5703125" customWidth="1"/>
    <col min="257" max="257" width="4" customWidth="1"/>
    <col min="258" max="258" width="48.140625" customWidth="1"/>
    <col min="259" max="261" width="13.7109375" customWidth="1"/>
    <col min="262" max="262" width="14.5703125" customWidth="1"/>
    <col min="263" max="263" width="15.140625" customWidth="1"/>
    <col min="264" max="266" width="13.5703125" customWidth="1"/>
    <col min="267" max="267" width="13.7109375" customWidth="1"/>
    <col min="268" max="268" width="13.5703125" customWidth="1"/>
    <col min="269" max="270" width="5.7109375" customWidth="1"/>
    <col min="271" max="271" width="6.28515625" customWidth="1"/>
    <col min="272" max="272" width="5.85546875" customWidth="1"/>
    <col min="273" max="273" width="4.85546875" customWidth="1"/>
    <col min="274" max="274" width="6.140625" customWidth="1"/>
    <col min="275" max="275" width="5.5703125" customWidth="1"/>
    <col min="513" max="513" width="4" customWidth="1"/>
    <col min="514" max="514" width="48.140625" customWidth="1"/>
    <col min="515" max="517" width="13.7109375" customWidth="1"/>
    <col min="518" max="518" width="14.5703125" customWidth="1"/>
    <col min="519" max="519" width="15.140625" customWidth="1"/>
    <col min="520" max="522" width="13.5703125" customWidth="1"/>
    <col min="523" max="523" width="13.7109375" customWidth="1"/>
    <col min="524" max="524" width="13.5703125" customWidth="1"/>
    <col min="525" max="526" width="5.7109375" customWidth="1"/>
    <col min="527" max="527" width="6.28515625" customWidth="1"/>
    <col min="528" max="528" width="5.85546875" customWidth="1"/>
    <col min="529" max="529" width="4.85546875" customWidth="1"/>
    <col min="530" max="530" width="6.140625" customWidth="1"/>
    <col min="531" max="531" width="5.5703125" customWidth="1"/>
    <col min="769" max="769" width="4" customWidth="1"/>
    <col min="770" max="770" width="48.140625" customWidth="1"/>
    <col min="771" max="773" width="13.7109375" customWidth="1"/>
    <col min="774" max="774" width="14.5703125" customWidth="1"/>
    <col min="775" max="775" width="15.140625" customWidth="1"/>
    <col min="776" max="778" width="13.5703125" customWidth="1"/>
    <col min="779" max="779" width="13.7109375" customWidth="1"/>
    <col min="780" max="780" width="13.5703125" customWidth="1"/>
    <col min="781" max="782" width="5.7109375" customWidth="1"/>
    <col min="783" max="783" width="6.28515625" customWidth="1"/>
    <col min="784" max="784" width="5.85546875" customWidth="1"/>
    <col min="785" max="785" width="4.85546875" customWidth="1"/>
    <col min="786" max="786" width="6.140625" customWidth="1"/>
    <col min="787" max="787" width="5.5703125" customWidth="1"/>
    <col min="1025" max="1025" width="4" customWidth="1"/>
    <col min="1026" max="1026" width="48.140625" customWidth="1"/>
    <col min="1027" max="1029" width="13.7109375" customWidth="1"/>
    <col min="1030" max="1030" width="14.5703125" customWidth="1"/>
    <col min="1031" max="1031" width="15.140625" customWidth="1"/>
    <col min="1032" max="1034" width="13.5703125" customWidth="1"/>
    <col min="1035" max="1035" width="13.7109375" customWidth="1"/>
    <col min="1036" max="1036" width="13.5703125" customWidth="1"/>
    <col min="1037" max="1038" width="5.7109375" customWidth="1"/>
    <col min="1039" max="1039" width="6.28515625" customWidth="1"/>
    <col min="1040" max="1040" width="5.85546875" customWidth="1"/>
    <col min="1041" max="1041" width="4.85546875" customWidth="1"/>
    <col min="1042" max="1042" width="6.140625" customWidth="1"/>
    <col min="1043" max="1043" width="5.5703125" customWidth="1"/>
    <col min="1281" max="1281" width="4" customWidth="1"/>
    <col min="1282" max="1282" width="48.140625" customWidth="1"/>
    <col min="1283" max="1285" width="13.7109375" customWidth="1"/>
    <col min="1286" max="1286" width="14.5703125" customWidth="1"/>
    <col min="1287" max="1287" width="15.140625" customWidth="1"/>
    <col min="1288" max="1290" width="13.5703125" customWidth="1"/>
    <col min="1291" max="1291" width="13.7109375" customWidth="1"/>
    <col min="1292" max="1292" width="13.5703125" customWidth="1"/>
    <col min="1293" max="1294" width="5.7109375" customWidth="1"/>
    <col min="1295" max="1295" width="6.28515625" customWidth="1"/>
    <col min="1296" max="1296" width="5.85546875" customWidth="1"/>
    <col min="1297" max="1297" width="4.85546875" customWidth="1"/>
    <col min="1298" max="1298" width="6.140625" customWidth="1"/>
    <col min="1299" max="1299" width="5.5703125" customWidth="1"/>
    <col min="1537" max="1537" width="4" customWidth="1"/>
    <col min="1538" max="1538" width="48.140625" customWidth="1"/>
    <col min="1539" max="1541" width="13.7109375" customWidth="1"/>
    <col min="1542" max="1542" width="14.5703125" customWidth="1"/>
    <col min="1543" max="1543" width="15.140625" customWidth="1"/>
    <col min="1544" max="1546" width="13.5703125" customWidth="1"/>
    <col min="1547" max="1547" width="13.7109375" customWidth="1"/>
    <col min="1548" max="1548" width="13.5703125" customWidth="1"/>
    <col min="1549" max="1550" width="5.7109375" customWidth="1"/>
    <col min="1551" max="1551" width="6.28515625" customWidth="1"/>
    <col min="1552" max="1552" width="5.85546875" customWidth="1"/>
    <col min="1553" max="1553" width="4.85546875" customWidth="1"/>
    <col min="1554" max="1554" width="6.140625" customWidth="1"/>
    <col min="1555" max="1555" width="5.5703125" customWidth="1"/>
    <col min="1793" max="1793" width="4" customWidth="1"/>
    <col min="1794" max="1794" width="48.140625" customWidth="1"/>
    <col min="1795" max="1797" width="13.7109375" customWidth="1"/>
    <col min="1798" max="1798" width="14.5703125" customWidth="1"/>
    <col min="1799" max="1799" width="15.140625" customWidth="1"/>
    <col min="1800" max="1802" width="13.5703125" customWidth="1"/>
    <col min="1803" max="1803" width="13.7109375" customWidth="1"/>
    <col min="1804" max="1804" width="13.5703125" customWidth="1"/>
    <col min="1805" max="1806" width="5.7109375" customWidth="1"/>
    <col min="1807" max="1807" width="6.28515625" customWidth="1"/>
    <col min="1808" max="1808" width="5.85546875" customWidth="1"/>
    <col min="1809" max="1809" width="4.85546875" customWidth="1"/>
    <col min="1810" max="1810" width="6.140625" customWidth="1"/>
    <col min="1811" max="1811" width="5.5703125" customWidth="1"/>
    <col min="2049" max="2049" width="4" customWidth="1"/>
    <col min="2050" max="2050" width="48.140625" customWidth="1"/>
    <col min="2051" max="2053" width="13.7109375" customWidth="1"/>
    <col min="2054" max="2054" width="14.5703125" customWidth="1"/>
    <col min="2055" max="2055" width="15.140625" customWidth="1"/>
    <col min="2056" max="2058" width="13.5703125" customWidth="1"/>
    <col min="2059" max="2059" width="13.7109375" customWidth="1"/>
    <col min="2060" max="2060" width="13.5703125" customWidth="1"/>
    <col min="2061" max="2062" width="5.7109375" customWidth="1"/>
    <col min="2063" max="2063" width="6.28515625" customWidth="1"/>
    <col min="2064" max="2064" width="5.85546875" customWidth="1"/>
    <col min="2065" max="2065" width="4.85546875" customWidth="1"/>
    <col min="2066" max="2066" width="6.140625" customWidth="1"/>
    <col min="2067" max="2067" width="5.5703125" customWidth="1"/>
    <col min="2305" max="2305" width="4" customWidth="1"/>
    <col min="2306" max="2306" width="48.140625" customWidth="1"/>
    <col min="2307" max="2309" width="13.7109375" customWidth="1"/>
    <col min="2310" max="2310" width="14.5703125" customWidth="1"/>
    <col min="2311" max="2311" width="15.140625" customWidth="1"/>
    <col min="2312" max="2314" width="13.5703125" customWidth="1"/>
    <col min="2315" max="2315" width="13.7109375" customWidth="1"/>
    <col min="2316" max="2316" width="13.5703125" customWidth="1"/>
    <col min="2317" max="2318" width="5.7109375" customWidth="1"/>
    <col min="2319" max="2319" width="6.28515625" customWidth="1"/>
    <col min="2320" max="2320" width="5.85546875" customWidth="1"/>
    <col min="2321" max="2321" width="4.85546875" customWidth="1"/>
    <col min="2322" max="2322" width="6.140625" customWidth="1"/>
    <col min="2323" max="2323" width="5.5703125" customWidth="1"/>
    <col min="2561" max="2561" width="4" customWidth="1"/>
    <col min="2562" max="2562" width="48.140625" customWidth="1"/>
    <col min="2563" max="2565" width="13.7109375" customWidth="1"/>
    <col min="2566" max="2566" width="14.5703125" customWidth="1"/>
    <col min="2567" max="2567" width="15.140625" customWidth="1"/>
    <col min="2568" max="2570" width="13.5703125" customWidth="1"/>
    <col min="2571" max="2571" width="13.7109375" customWidth="1"/>
    <col min="2572" max="2572" width="13.5703125" customWidth="1"/>
    <col min="2573" max="2574" width="5.7109375" customWidth="1"/>
    <col min="2575" max="2575" width="6.28515625" customWidth="1"/>
    <col min="2576" max="2576" width="5.85546875" customWidth="1"/>
    <col min="2577" max="2577" width="4.85546875" customWidth="1"/>
    <col min="2578" max="2578" width="6.140625" customWidth="1"/>
    <col min="2579" max="2579" width="5.5703125" customWidth="1"/>
    <col min="2817" max="2817" width="4" customWidth="1"/>
    <col min="2818" max="2818" width="48.140625" customWidth="1"/>
    <col min="2819" max="2821" width="13.7109375" customWidth="1"/>
    <col min="2822" max="2822" width="14.5703125" customWidth="1"/>
    <col min="2823" max="2823" width="15.140625" customWidth="1"/>
    <col min="2824" max="2826" width="13.5703125" customWidth="1"/>
    <col min="2827" max="2827" width="13.7109375" customWidth="1"/>
    <col min="2828" max="2828" width="13.5703125" customWidth="1"/>
    <col min="2829" max="2830" width="5.7109375" customWidth="1"/>
    <col min="2831" max="2831" width="6.28515625" customWidth="1"/>
    <col min="2832" max="2832" width="5.85546875" customWidth="1"/>
    <col min="2833" max="2833" width="4.85546875" customWidth="1"/>
    <col min="2834" max="2834" width="6.140625" customWidth="1"/>
    <col min="2835" max="2835" width="5.5703125" customWidth="1"/>
    <col min="3073" max="3073" width="4" customWidth="1"/>
    <col min="3074" max="3074" width="48.140625" customWidth="1"/>
    <col min="3075" max="3077" width="13.7109375" customWidth="1"/>
    <col min="3078" max="3078" width="14.5703125" customWidth="1"/>
    <col min="3079" max="3079" width="15.140625" customWidth="1"/>
    <col min="3080" max="3082" width="13.5703125" customWidth="1"/>
    <col min="3083" max="3083" width="13.7109375" customWidth="1"/>
    <col min="3084" max="3084" width="13.5703125" customWidth="1"/>
    <col min="3085" max="3086" width="5.7109375" customWidth="1"/>
    <col min="3087" max="3087" width="6.28515625" customWidth="1"/>
    <col min="3088" max="3088" width="5.85546875" customWidth="1"/>
    <col min="3089" max="3089" width="4.85546875" customWidth="1"/>
    <col min="3090" max="3090" width="6.140625" customWidth="1"/>
    <col min="3091" max="3091" width="5.5703125" customWidth="1"/>
    <col min="3329" max="3329" width="4" customWidth="1"/>
    <col min="3330" max="3330" width="48.140625" customWidth="1"/>
    <col min="3331" max="3333" width="13.7109375" customWidth="1"/>
    <col min="3334" max="3334" width="14.5703125" customWidth="1"/>
    <col min="3335" max="3335" width="15.140625" customWidth="1"/>
    <col min="3336" max="3338" width="13.5703125" customWidth="1"/>
    <col min="3339" max="3339" width="13.7109375" customWidth="1"/>
    <col min="3340" max="3340" width="13.5703125" customWidth="1"/>
    <col min="3341" max="3342" width="5.7109375" customWidth="1"/>
    <col min="3343" max="3343" width="6.28515625" customWidth="1"/>
    <col min="3344" max="3344" width="5.85546875" customWidth="1"/>
    <col min="3345" max="3345" width="4.85546875" customWidth="1"/>
    <col min="3346" max="3346" width="6.140625" customWidth="1"/>
    <col min="3347" max="3347" width="5.5703125" customWidth="1"/>
    <col min="3585" max="3585" width="4" customWidth="1"/>
    <col min="3586" max="3586" width="48.140625" customWidth="1"/>
    <col min="3587" max="3589" width="13.7109375" customWidth="1"/>
    <col min="3590" max="3590" width="14.5703125" customWidth="1"/>
    <col min="3591" max="3591" width="15.140625" customWidth="1"/>
    <col min="3592" max="3594" width="13.5703125" customWidth="1"/>
    <col min="3595" max="3595" width="13.7109375" customWidth="1"/>
    <col min="3596" max="3596" width="13.5703125" customWidth="1"/>
    <col min="3597" max="3598" width="5.7109375" customWidth="1"/>
    <col min="3599" max="3599" width="6.28515625" customWidth="1"/>
    <col min="3600" max="3600" width="5.85546875" customWidth="1"/>
    <col min="3601" max="3601" width="4.85546875" customWidth="1"/>
    <col min="3602" max="3602" width="6.140625" customWidth="1"/>
    <col min="3603" max="3603" width="5.5703125" customWidth="1"/>
    <col min="3841" max="3841" width="4" customWidth="1"/>
    <col min="3842" max="3842" width="48.140625" customWidth="1"/>
    <col min="3843" max="3845" width="13.7109375" customWidth="1"/>
    <col min="3846" max="3846" width="14.5703125" customWidth="1"/>
    <col min="3847" max="3847" width="15.140625" customWidth="1"/>
    <col min="3848" max="3850" width="13.5703125" customWidth="1"/>
    <col min="3851" max="3851" width="13.7109375" customWidth="1"/>
    <col min="3852" max="3852" width="13.5703125" customWidth="1"/>
    <col min="3853" max="3854" width="5.7109375" customWidth="1"/>
    <col min="3855" max="3855" width="6.28515625" customWidth="1"/>
    <col min="3856" max="3856" width="5.85546875" customWidth="1"/>
    <col min="3857" max="3857" width="4.85546875" customWidth="1"/>
    <col min="3858" max="3858" width="6.140625" customWidth="1"/>
    <col min="3859" max="3859" width="5.5703125" customWidth="1"/>
    <col min="4097" max="4097" width="4" customWidth="1"/>
    <col min="4098" max="4098" width="48.140625" customWidth="1"/>
    <col min="4099" max="4101" width="13.7109375" customWidth="1"/>
    <col min="4102" max="4102" width="14.5703125" customWidth="1"/>
    <col min="4103" max="4103" width="15.140625" customWidth="1"/>
    <col min="4104" max="4106" width="13.5703125" customWidth="1"/>
    <col min="4107" max="4107" width="13.7109375" customWidth="1"/>
    <col min="4108" max="4108" width="13.5703125" customWidth="1"/>
    <col min="4109" max="4110" width="5.7109375" customWidth="1"/>
    <col min="4111" max="4111" width="6.28515625" customWidth="1"/>
    <col min="4112" max="4112" width="5.85546875" customWidth="1"/>
    <col min="4113" max="4113" width="4.85546875" customWidth="1"/>
    <col min="4114" max="4114" width="6.140625" customWidth="1"/>
    <col min="4115" max="4115" width="5.5703125" customWidth="1"/>
    <col min="4353" max="4353" width="4" customWidth="1"/>
    <col min="4354" max="4354" width="48.140625" customWidth="1"/>
    <col min="4355" max="4357" width="13.7109375" customWidth="1"/>
    <col min="4358" max="4358" width="14.5703125" customWidth="1"/>
    <col min="4359" max="4359" width="15.140625" customWidth="1"/>
    <col min="4360" max="4362" width="13.5703125" customWidth="1"/>
    <col min="4363" max="4363" width="13.7109375" customWidth="1"/>
    <col min="4364" max="4364" width="13.5703125" customWidth="1"/>
    <col min="4365" max="4366" width="5.7109375" customWidth="1"/>
    <col min="4367" max="4367" width="6.28515625" customWidth="1"/>
    <col min="4368" max="4368" width="5.85546875" customWidth="1"/>
    <col min="4369" max="4369" width="4.85546875" customWidth="1"/>
    <col min="4370" max="4370" width="6.140625" customWidth="1"/>
    <col min="4371" max="4371" width="5.5703125" customWidth="1"/>
    <col min="4609" max="4609" width="4" customWidth="1"/>
    <col min="4610" max="4610" width="48.140625" customWidth="1"/>
    <col min="4611" max="4613" width="13.7109375" customWidth="1"/>
    <col min="4614" max="4614" width="14.5703125" customWidth="1"/>
    <col min="4615" max="4615" width="15.140625" customWidth="1"/>
    <col min="4616" max="4618" width="13.5703125" customWidth="1"/>
    <col min="4619" max="4619" width="13.7109375" customWidth="1"/>
    <col min="4620" max="4620" width="13.5703125" customWidth="1"/>
    <col min="4621" max="4622" width="5.7109375" customWidth="1"/>
    <col min="4623" max="4623" width="6.28515625" customWidth="1"/>
    <col min="4624" max="4624" width="5.85546875" customWidth="1"/>
    <col min="4625" max="4625" width="4.85546875" customWidth="1"/>
    <col min="4626" max="4626" width="6.140625" customWidth="1"/>
    <col min="4627" max="4627" width="5.5703125" customWidth="1"/>
    <col min="4865" max="4865" width="4" customWidth="1"/>
    <col min="4866" max="4866" width="48.140625" customWidth="1"/>
    <col min="4867" max="4869" width="13.7109375" customWidth="1"/>
    <col min="4870" max="4870" width="14.5703125" customWidth="1"/>
    <col min="4871" max="4871" width="15.140625" customWidth="1"/>
    <col min="4872" max="4874" width="13.5703125" customWidth="1"/>
    <col min="4875" max="4875" width="13.7109375" customWidth="1"/>
    <col min="4876" max="4876" width="13.5703125" customWidth="1"/>
    <col min="4877" max="4878" width="5.7109375" customWidth="1"/>
    <col min="4879" max="4879" width="6.28515625" customWidth="1"/>
    <col min="4880" max="4880" width="5.85546875" customWidth="1"/>
    <col min="4881" max="4881" width="4.85546875" customWidth="1"/>
    <col min="4882" max="4882" width="6.140625" customWidth="1"/>
    <col min="4883" max="4883" width="5.5703125" customWidth="1"/>
    <col min="5121" max="5121" width="4" customWidth="1"/>
    <col min="5122" max="5122" width="48.140625" customWidth="1"/>
    <col min="5123" max="5125" width="13.7109375" customWidth="1"/>
    <col min="5126" max="5126" width="14.5703125" customWidth="1"/>
    <col min="5127" max="5127" width="15.140625" customWidth="1"/>
    <col min="5128" max="5130" width="13.5703125" customWidth="1"/>
    <col min="5131" max="5131" width="13.7109375" customWidth="1"/>
    <col min="5132" max="5132" width="13.5703125" customWidth="1"/>
    <col min="5133" max="5134" width="5.7109375" customWidth="1"/>
    <col min="5135" max="5135" width="6.28515625" customWidth="1"/>
    <col min="5136" max="5136" width="5.85546875" customWidth="1"/>
    <col min="5137" max="5137" width="4.85546875" customWidth="1"/>
    <col min="5138" max="5138" width="6.140625" customWidth="1"/>
    <col min="5139" max="5139" width="5.5703125" customWidth="1"/>
    <col min="5377" max="5377" width="4" customWidth="1"/>
    <col min="5378" max="5378" width="48.140625" customWidth="1"/>
    <col min="5379" max="5381" width="13.7109375" customWidth="1"/>
    <col min="5382" max="5382" width="14.5703125" customWidth="1"/>
    <col min="5383" max="5383" width="15.140625" customWidth="1"/>
    <col min="5384" max="5386" width="13.5703125" customWidth="1"/>
    <col min="5387" max="5387" width="13.7109375" customWidth="1"/>
    <col min="5388" max="5388" width="13.5703125" customWidth="1"/>
    <col min="5389" max="5390" width="5.7109375" customWidth="1"/>
    <col min="5391" max="5391" width="6.28515625" customWidth="1"/>
    <col min="5392" max="5392" width="5.85546875" customWidth="1"/>
    <col min="5393" max="5393" width="4.85546875" customWidth="1"/>
    <col min="5394" max="5394" width="6.140625" customWidth="1"/>
    <col min="5395" max="5395" width="5.5703125" customWidth="1"/>
    <col min="5633" max="5633" width="4" customWidth="1"/>
    <col min="5634" max="5634" width="48.140625" customWidth="1"/>
    <col min="5635" max="5637" width="13.7109375" customWidth="1"/>
    <col min="5638" max="5638" width="14.5703125" customWidth="1"/>
    <col min="5639" max="5639" width="15.140625" customWidth="1"/>
    <col min="5640" max="5642" width="13.5703125" customWidth="1"/>
    <col min="5643" max="5643" width="13.7109375" customWidth="1"/>
    <col min="5644" max="5644" width="13.5703125" customWidth="1"/>
    <col min="5645" max="5646" width="5.7109375" customWidth="1"/>
    <col min="5647" max="5647" width="6.28515625" customWidth="1"/>
    <col min="5648" max="5648" width="5.85546875" customWidth="1"/>
    <col min="5649" max="5649" width="4.85546875" customWidth="1"/>
    <col min="5650" max="5650" width="6.140625" customWidth="1"/>
    <col min="5651" max="5651" width="5.5703125" customWidth="1"/>
    <col min="5889" max="5889" width="4" customWidth="1"/>
    <col min="5890" max="5890" width="48.140625" customWidth="1"/>
    <col min="5891" max="5893" width="13.7109375" customWidth="1"/>
    <col min="5894" max="5894" width="14.5703125" customWidth="1"/>
    <col min="5895" max="5895" width="15.140625" customWidth="1"/>
    <col min="5896" max="5898" width="13.5703125" customWidth="1"/>
    <col min="5899" max="5899" width="13.7109375" customWidth="1"/>
    <col min="5900" max="5900" width="13.5703125" customWidth="1"/>
    <col min="5901" max="5902" width="5.7109375" customWidth="1"/>
    <col min="5903" max="5903" width="6.28515625" customWidth="1"/>
    <col min="5904" max="5904" width="5.85546875" customWidth="1"/>
    <col min="5905" max="5905" width="4.85546875" customWidth="1"/>
    <col min="5906" max="5906" width="6.140625" customWidth="1"/>
    <col min="5907" max="5907" width="5.5703125" customWidth="1"/>
    <col min="6145" max="6145" width="4" customWidth="1"/>
    <col min="6146" max="6146" width="48.140625" customWidth="1"/>
    <col min="6147" max="6149" width="13.7109375" customWidth="1"/>
    <col min="6150" max="6150" width="14.5703125" customWidth="1"/>
    <col min="6151" max="6151" width="15.140625" customWidth="1"/>
    <col min="6152" max="6154" width="13.5703125" customWidth="1"/>
    <col min="6155" max="6155" width="13.7109375" customWidth="1"/>
    <col min="6156" max="6156" width="13.5703125" customWidth="1"/>
    <col min="6157" max="6158" width="5.7109375" customWidth="1"/>
    <col min="6159" max="6159" width="6.28515625" customWidth="1"/>
    <col min="6160" max="6160" width="5.85546875" customWidth="1"/>
    <col min="6161" max="6161" width="4.85546875" customWidth="1"/>
    <col min="6162" max="6162" width="6.140625" customWidth="1"/>
    <col min="6163" max="6163" width="5.5703125" customWidth="1"/>
    <col min="6401" max="6401" width="4" customWidth="1"/>
    <col min="6402" max="6402" width="48.140625" customWidth="1"/>
    <col min="6403" max="6405" width="13.7109375" customWidth="1"/>
    <col min="6406" max="6406" width="14.5703125" customWidth="1"/>
    <col min="6407" max="6407" width="15.140625" customWidth="1"/>
    <col min="6408" max="6410" width="13.5703125" customWidth="1"/>
    <col min="6411" max="6411" width="13.7109375" customWidth="1"/>
    <col min="6412" max="6412" width="13.5703125" customWidth="1"/>
    <col min="6413" max="6414" width="5.7109375" customWidth="1"/>
    <col min="6415" max="6415" width="6.28515625" customWidth="1"/>
    <col min="6416" max="6416" width="5.85546875" customWidth="1"/>
    <col min="6417" max="6417" width="4.85546875" customWidth="1"/>
    <col min="6418" max="6418" width="6.140625" customWidth="1"/>
    <col min="6419" max="6419" width="5.5703125" customWidth="1"/>
    <col min="6657" max="6657" width="4" customWidth="1"/>
    <col min="6658" max="6658" width="48.140625" customWidth="1"/>
    <col min="6659" max="6661" width="13.7109375" customWidth="1"/>
    <col min="6662" max="6662" width="14.5703125" customWidth="1"/>
    <col min="6663" max="6663" width="15.140625" customWidth="1"/>
    <col min="6664" max="6666" width="13.5703125" customWidth="1"/>
    <col min="6667" max="6667" width="13.7109375" customWidth="1"/>
    <col min="6668" max="6668" width="13.5703125" customWidth="1"/>
    <col min="6669" max="6670" width="5.7109375" customWidth="1"/>
    <col min="6671" max="6671" width="6.28515625" customWidth="1"/>
    <col min="6672" max="6672" width="5.85546875" customWidth="1"/>
    <col min="6673" max="6673" width="4.85546875" customWidth="1"/>
    <col min="6674" max="6674" width="6.140625" customWidth="1"/>
    <col min="6675" max="6675" width="5.5703125" customWidth="1"/>
    <col min="6913" max="6913" width="4" customWidth="1"/>
    <col min="6914" max="6914" width="48.140625" customWidth="1"/>
    <col min="6915" max="6917" width="13.7109375" customWidth="1"/>
    <col min="6918" max="6918" width="14.5703125" customWidth="1"/>
    <col min="6919" max="6919" width="15.140625" customWidth="1"/>
    <col min="6920" max="6922" width="13.5703125" customWidth="1"/>
    <col min="6923" max="6923" width="13.7109375" customWidth="1"/>
    <col min="6924" max="6924" width="13.5703125" customWidth="1"/>
    <col min="6925" max="6926" width="5.7109375" customWidth="1"/>
    <col min="6927" max="6927" width="6.28515625" customWidth="1"/>
    <col min="6928" max="6928" width="5.85546875" customWidth="1"/>
    <col min="6929" max="6929" width="4.85546875" customWidth="1"/>
    <col min="6930" max="6930" width="6.140625" customWidth="1"/>
    <col min="6931" max="6931" width="5.5703125" customWidth="1"/>
    <col min="7169" max="7169" width="4" customWidth="1"/>
    <col min="7170" max="7170" width="48.140625" customWidth="1"/>
    <col min="7171" max="7173" width="13.7109375" customWidth="1"/>
    <col min="7174" max="7174" width="14.5703125" customWidth="1"/>
    <col min="7175" max="7175" width="15.140625" customWidth="1"/>
    <col min="7176" max="7178" width="13.5703125" customWidth="1"/>
    <col min="7179" max="7179" width="13.7109375" customWidth="1"/>
    <col min="7180" max="7180" width="13.5703125" customWidth="1"/>
    <col min="7181" max="7182" width="5.7109375" customWidth="1"/>
    <col min="7183" max="7183" width="6.28515625" customWidth="1"/>
    <col min="7184" max="7184" width="5.85546875" customWidth="1"/>
    <col min="7185" max="7185" width="4.85546875" customWidth="1"/>
    <col min="7186" max="7186" width="6.140625" customWidth="1"/>
    <col min="7187" max="7187" width="5.5703125" customWidth="1"/>
    <col min="7425" max="7425" width="4" customWidth="1"/>
    <col min="7426" max="7426" width="48.140625" customWidth="1"/>
    <col min="7427" max="7429" width="13.7109375" customWidth="1"/>
    <col min="7430" max="7430" width="14.5703125" customWidth="1"/>
    <col min="7431" max="7431" width="15.140625" customWidth="1"/>
    <col min="7432" max="7434" width="13.5703125" customWidth="1"/>
    <col min="7435" max="7435" width="13.7109375" customWidth="1"/>
    <col min="7436" max="7436" width="13.5703125" customWidth="1"/>
    <col min="7437" max="7438" width="5.7109375" customWidth="1"/>
    <col min="7439" max="7439" width="6.28515625" customWidth="1"/>
    <col min="7440" max="7440" width="5.85546875" customWidth="1"/>
    <col min="7441" max="7441" width="4.85546875" customWidth="1"/>
    <col min="7442" max="7442" width="6.140625" customWidth="1"/>
    <col min="7443" max="7443" width="5.5703125" customWidth="1"/>
    <col min="7681" max="7681" width="4" customWidth="1"/>
    <col min="7682" max="7682" width="48.140625" customWidth="1"/>
    <col min="7683" max="7685" width="13.7109375" customWidth="1"/>
    <col min="7686" max="7686" width="14.5703125" customWidth="1"/>
    <col min="7687" max="7687" width="15.140625" customWidth="1"/>
    <col min="7688" max="7690" width="13.5703125" customWidth="1"/>
    <col min="7691" max="7691" width="13.7109375" customWidth="1"/>
    <col min="7692" max="7692" width="13.5703125" customWidth="1"/>
    <col min="7693" max="7694" width="5.7109375" customWidth="1"/>
    <col min="7695" max="7695" width="6.28515625" customWidth="1"/>
    <col min="7696" max="7696" width="5.85546875" customWidth="1"/>
    <col min="7697" max="7697" width="4.85546875" customWidth="1"/>
    <col min="7698" max="7698" width="6.140625" customWidth="1"/>
    <col min="7699" max="7699" width="5.5703125" customWidth="1"/>
    <col min="7937" max="7937" width="4" customWidth="1"/>
    <col min="7938" max="7938" width="48.140625" customWidth="1"/>
    <col min="7939" max="7941" width="13.7109375" customWidth="1"/>
    <col min="7942" max="7942" width="14.5703125" customWidth="1"/>
    <col min="7943" max="7943" width="15.140625" customWidth="1"/>
    <col min="7944" max="7946" width="13.5703125" customWidth="1"/>
    <col min="7947" max="7947" width="13.7109375" customWidth="1"/>
    <col min="7948" max="7948" width="13.5703125" customWidth="1"/>
    <col min="7949" max="7950" width="5.7109375" customWidth="1"/>
    <col min="7951" max="7951" width="6.28515625" customWidth="1"/>
    <col min="7952" max="7952" width="5.85546875" customWidth="1"/>
    <col min="7953" max="7953" width="4.85546875" customWidth="1"/>
    <col min="7954" max="7954" width="6.140625" customWidth="1"/>
    <col min="7955" max="7955" width="5.5703125" customWidth="1"/>
    <col min="8193" max="8193" width="4" customWidth="1"/>
    <col min="8194" max="8194" width="48.140625" customWidth="1"/>
    <col min="8195" max="8197" width="13.7109375" customWidth="1"/>
    <col min="8198" max="8198" width="14.5703125" customWidth="1"/>
    <col min="8199" max="8199" width="15.140625" customWidth="1"/>
    <col min="8200" max="8202" width="13.5703125" customWidth="1"/>
    <col min="8203" max="8203" width="13.7109375" customWidth="1"/>
    <col min="8204" max="8204" width="13.5703125" customWidth="1"/>
    <col min="8205" max="8206" width="5.7109375" customWidth="1"/>
    <col min="8207" max="8207" width="6.28515625" customWidth="1"/>
    <col min="8208" max="8208" width="5.85546875" customWidth="1"/>
    <col min="8209" max="8209" width="4.85546875" customWidth="1"/>
    <col min="8210" max="8210" width="6.140625" customWidth="1"/>
    <col min="8211" max="8211" width="5.5703125" customWidth="1"/>
    <col min="8449" max="8449" width="4" customWidth="1"/>
    <col min="8450" max="8450" width="48.140625" customWidth="1"/>
    <col min="8451" max="8453" width="13.7109375" customWidth="1"/>
    <col min="8454" max="8454" width="14.5703125" customWidth="1"/>
    <col min="8455" max="8455" width="15.140625" customWidth="1"/>
    <col min="8456" max="8458" width="13.5703125" customWidth="1"/>
    <col min="8459" max="8459" width="13.7109375" customWidth="1"/>
    <col min="8460" max="8460" width="13.5703125" customWidth="1"/>
    <col min="8461" max="8462" width="5.7109375" customWidth="1"/>
    <col min="8463" max="8463" width="6.28515625" customWidth="1"/>
    <col min="8464" max="8464" width="5.85546875" customWidth="1"/>
    <col min="8465" max="8465" width="4.85546875" customWidth="1"/>
    <col min="8466" max="8466" width="6.140625" customWidth="1"/>
    <col min="8467" max="8467" width="5.5703125" customWidth="1"/>
    <col min="8705" max="8705" width="4" customWidth="1"/>
    <col min="8706" max="8706" width="48.140625" customWidth="1"/>
    <col min="8707" max="8709" width="13.7109375" customWidth="1"/>
    <col min="8710" max="8710" width="14.5703125" customWidth="1"/>
    <col min="8711" max="8711" width="15.140625" customWidth="1"/>
    <col min="8712" max="8714" width="13.5703125" customWidth="1"/>
    <col min="8715" max="8715" width="13.7109375" customWidth="1"/>
    <col min="8716" max="8716" width="13.5703125" customWidth="1"/>
    <col min="8717" max="8718" width="5.7109375" customWidth="1"/>
    <col min="8719" max="8719" width="6.28515625" customWidth="1"/>
    <col min="8720" max="8720" width="5.85546875" customWidth="1"/>
    <col min="8721" max="8721" width="4.85546875" customWidth="1"/>
    <col min="8722" max="8722" width="6.140625" customWidth="1"/>
    <col min="8723" max="8723" width="5.5703125" customWidth="1"/>
    <col min="8961" max="8961" width="4" customWidth="1"/>
    <col min="8962" max="8962" width="48.140625" customWidth="1"/>
    <col min="8963" max="8965" width="13.7109375" customWidth="1"/>
    <col min="8966" max="8966" width="14.5703125" customWidth="1"/>
    <col min="8967" max="8967" width="15.140625" customWidth="1"/>
    <col min="8968" max="8970" width="13.5703125" customWidth="1"/>
    <col min="8971" max="8971" width="13.7109375" customWidth="1"/>
    <col min="8972" max="8972" width="13.5703125" customWidth="1"/>
    <col min="8973" max="8974" width="5.7109375" customWidth="1"/>
    <col min="8975" max="8975" width="6.28515625" customWidth="1"/>
    <col min="8976" max="8976" width="5.85546875" customWidth="1"/>
    <col min="8977" max="8977" width="4.85546875" customWidth="1"/>
    <col min="8978" max="8978" width="6.140625" customWidth="1"/>
    <col min="8979" max="8979" width="5.5703125" customWidth="1"/>
    <col min="9217" max="9217" width="4" customWidth="1"/>
    <col min="9218" max="9218" width="48.140625" customWidth="1"/>
    <col min="9219" max="9221" width="13.7109375" customWidth="1"/>
    <col min="9222" max="9222" width="14.5703125" customWidth="1"/>
    <col min="9223" max="9223" width="15.140625" customWidth="1"/>
    <col min="9224" max="9226" width="13.5703125" customWidth="1"/>
    <col min="9227" max="9227" width="13.7109375" customWidth="1"/>
    <col min="9228" max="9228" width="13.5703125" customWidth="1"/>
    <col min="9229" max="9230" width="5.7109375" customWidth="1"/>
    <col min="9231" max="9231" width="6.28515625" customWidth="1"/>
    <col min="9232" max="9232" width="5.85546875" customWidth="1"/>
    <col min="9233" max="9233" width="4.85546875" customWidth="1"/>
    <col min="9234" max="9234" width="6.140625" customWidth="1"/>
    <col min="9235" max="9235" width="5.5703125" customWidth="1"/>
    <col min="9473" max="9473" width="4" customWidth="1"/>
    <col min="9474" max="9474" width="48.140625" customWidth="1"/>
    <col min="9475" max="9477" width="13.7109375" customWidth="1"/>
    <col min="9478" max="9478" width="14.5703125" customWidth="1"/>
    <col min="9479" max="9479" width="15.140625" customWidth="1"/>
    <col min="9480" max="9482" width="13.5703125" customWidth="1"/>
    <col min="9483" max="9483" width="13.7109375" customWidth="1"/>
    <col min="9484" max="9484" width="13.5703125" customWidth="1"/>
    <col min="9485" max="9486" width="5.7109375" customWidth="1"/>
    <col min="9487" max="9487" width="6.28515625" customWidth="1"/>
    <col min="9488" max="9488" width="5.85546875" customWidth="1"/>
    <col min="9489" max="9489" width="4.85546875" customWidth="1"/>
    <col min="9490" max="9490" width="6.140625" customWidth="1"/>
    <col min="9491" max="9491" width="5.5703125" customWidth="1"/>
    <col min="9729" max="9729" width="4" customWidth="1"/>
    <col min="9730" max="9730" width="48.140625" customWidth="1"/>
    <col min="9731" max="9733" width="13.7109375" customWidth="1"/>
    <col min="9734" max="9734" width="14.5703125" customWidth="1"/>
    <col min="9735" max="9735" width="15.140625" customWidth="1"/>
    <col min="9736" max="9738" width="13.5703125" customWidth="1"/>
    <col min="9739" max="9739" width="13.7109375" customWidth="1"/>
    <col min="9740" max="9740" width="13.5703125" customWidth="1"/>
    <col min="9741" max="9742" width="5.7109375" customWidth="1"/>
    <col min="9743" max="9743" width="6.28515625" customWidth="1"/>
    <col min="9744" max="9744" width="5.85546875" customWidth="1"/>
    <col min="9745" max="9745" width="4.85546875" customWidth="1"/>
    <col min="9746" max="9746" width="6.140625" customWidth="1"/>
    <col min="9747" max="9747" width="5.5703125" customWidth="1"/>
    <col min="9985" max="9985" width="4" customWidth="1"/>
    <col min="9986" max="9986" width="48.140625" customWidth="1"/>
    <col min="9987" max="9989" width="13.7109375" customWidth="1"/>
    <col min="9990" max="9990" width="14.5703125" customWidth="1"/>
    <col min="9991" max="9991" width="15.140625" customWidth="1"/>
    <col min="9992" max="9994" width="13.5703125" customWidth="1"/>
    <col min="9995" max="9995" width="13.7109375" customWidth="1"/>
    <col min="9996" max="9996" width="13.5703125" customWidth="1"/>
    <col min="9997" max="9998" width="5.7109375" customWidth="1"/>
    <col min="9999" max="9999" width="6.28515625" customWidth="1"/>
    <col min="10000" max="10000" width="5.85546875" customWidth="1"/>
    <col min="10001" max="10001" width="4.85546875" customWidth="1"/>
    <col min="10002" max="10002" width="6.140625" customWidth="1"/>
    <col min="10003" max="10003" width="5.5703125" customWidth="1"/>
    <col min="10241" max="10241" width="4" customWidth="1"/>
    <col min="10242" max="10242" width="48.140625" customWidth="1"/>
    <col min="10243" max="10245" width="13.7109375" customWidth="1"/>
    <col min="10246" max="10246" width="14.5703125" customWidth="1"/>
    <col min="10247" max="10247" width="15.140625" customWidth="1"/>
    <col min="10248" max="10250" width="13.5703125" customWidth="1"/>
    <col min="10251" max="10251" width="13.7109375" customWidth="1"/>
    <col min="10252" max="10252" width="13.5703125" customWidth="1"/>
    <col min="10253" max="10254" width="5.7109375" customWidth="1"/>
    <col min="10255" max="10255" width="6.28515625" customWidth="1"/>
    <col min="10256" max="10256" width="5.85546875" customWidth="1"/>
    <col min="10257" max="10257" width="4.85546875" customWidth="1"/>
    <col min="10258" max="10258" width="6.140625" customWidth="1"/>
    <col min="10259" max="10259" width="5.5703125" customWidth="1"/>
    <col min="10497" max="10497" width="4" customWidth="1"/>
    <col min="10498" max="10498" width="48.140625" customWidth="1"/>
    <col min="10499" max="10501" width="13.7109375" customWidth="1"/>
    <col min="10502" max="10502" width="14.5703125" customWidth="1"/>
    <col min="10503" max="10503" width="15.140625" customWidth="1"/>
    <col min="10504" max="10506" width="13.5703125" customWidth="1"/>
    <col min="10507" max="10507" width="13.7109375" customWidth="1"/>
    <col min="10508" max="10508" width="13.5703125" customWidth="1"/>
    <col min="10509" max="10510" width="5.7109375" customWidth="1"/>
    <col min="10511" max="10511" width="6.28515625" customWidth="1"/>
    <col min="10512" max="10512" width="5.85546875" customWidth="1"/>
    <col min="10513" max="10513" width="4.85546875" customWidth="1"/>
    <col min="10514" max="10514" width="6.140625" customWidth="1"/>
    <col min="10515" max="10515" width="5.5703125" customWidth="1"/>
    <col min="10753" max="10753" width="4" customWidth="1"/>
    <col min="10754" max="10754" width="48.140625" customWidth="1"/>
    <col min="10755" max="10757" width="13.7109375" customWidth="1"/>
    <col min="10758" max="10758" width="14.5703125" customWidth="1"/>
    <col min="10759" max="10759" width="15.140625" customWidth="1"/>
    <col min="10760" max="10762" width="13.5703125" customWidth="1"/>
    <col min="10763" max="10763" width="13.7109375" customWidth="1"/>
    <col min="10764" max="10764" width="13.5703125" customWidth="1"/>
    <col min="10765" max="10766" width="5.7109375" customWidth="1"/>
    <col min="10767" max="10767" width="6.28515625" customWidth="1"/>
    <col min="10768" max="10768" width="5.85546875" customWidth="1"/>
    <col min="10769" max="10769" width="4.85546875" customWidth="1"/>
    <col min="10770" max="10770" width="6.140625" customWidth="1"/>
    <col min="10771" max="10771" width="5.5703125" customWidth="1"/>
    <col min="11009" max="11009" width="4" customWidth="1"/>
    <col min="11010" max="11010" width="48.140625" customWidth="1"/>
    <col min="11011" max="11013" width="13.7109375" customWidth="1"/>
    <col min="11014" max="11014" width="14.5703125" customWidth="1"/>
    <col min="11015" max="11015" width="15.140625" customWidth="1"/>
    <col min="11016" max="11018" width="13.5703125" customWidth="1"/>
    <col min="11019" max="11019" width="13.7109375" customWidth="1"/>
    <col min="11020" max="11020" width="13.5703125" customWidth="1"/>
    <col min="11021" max="11022" width="5.7109375" customWidth="1"/>
    <col min="11023" max="11023" width="6.28515625" customWidth="1"/>
    <col min="11024" max="11024" width="5.85546875" customWidth="1"/>
    <col min="11025" max="11025" width="4.85546875" customWidth="1"/>
    <col min="11026" max="11026" width="6.140625" customWidth="1"/>
    <col min="11027" max="11027" width="5.5703125" customWidth="1"/>
    <col min="11265" max="11265" width="4" customWidth="1"/>
    <col min="11266" max="11266" width="48.140625" customWidth="1"/>
    <col min="11267" max="11269" width="13.7109375" customWidth="1"/>
    <col min="11270" max="11270" width="14.5703125" customWidth="1"/>
    <col min="11271" max="11271" width="15.140625" customWidth="1"/>
    <col min="11272" max="11274" width="13.5703125" customWidth="1"/>
    <col min="11275" max="11275" width="13.7109375" customWidth="1"/>
    <col min="11276" max="11276" width="13.5703125" customWidth="1"/>
    <col min="11277" max="11278" width="5.7109375" customWidth="1"/>
    <col min="11279" max="11279" width="6.28515625" customWidth="1"/>
    <col min="11280" max="11280" width="5.85546875" customWidth="1"/>
    <col min="11281" max="11281" width="4.85546875" customWidth="1"/>
    <col min="11282" max="11282" width="6.140625" customWidth="1"/>
    <col min="11283" max="11283" width="5.5703125" customWidth="1"/>
    <col min="11521" max="11521" width="4" customWidth="1"/>
    <col min="11522" max="11522" width="48.140625" customWidth="1"/>
    <col min="11523" max="11525" width="13.7109375" customWidth="1"/>
    <col min="11526" max="11526" width="14.5703125" customWidth="1"/>
    <col min="11527" max="11527" width="15.140625" customWidth="1"/>
    <col min="11528" max="11530" width="13.5703125" customWidth="1"/>
    <col min="11531" max="11531" width="13.7109375" customWidth="1"/>
    <col min="11532" max="11532" width="13.5703125" customWidth="1"/>
    <col min="11533" max="11534" width="5.7109375" customWidth="1"/>
    <col min="11535" max="11535" width="6.28515625" customWidth="1"/>
    <col min="11536" max="11536" width="5.85546875" customWidth="1"/>
    <col min="11537" max="11537" width="4.85546875" customWidth="1"/>
    <col min="11538" max="11538" width="6.140625" customWidth="1"/>
    <col min="11539" max="11539" width="5.5703125" customWidth="1"/>
    <col min="11777" max="11777" width="4" customWidth="1"/>
    <col min="11778" max="11778" width="48.140625" customWidth="1"/>
    <col min="11779" max="11781" width="13.7109375" customWidth="1"/>
    <col min="11782" max="11782" width="14.5703125" customWidth="1"/>
    <col min="11783" max="11783" width="15.140625" customWidth="1"/>
    <col min="11784" max="11786" width="13.5703125" customWidth="1"/>
    <col min="11787" max="11787" width="13.7109375" customWidth="1"/>
    <col min="11788" max="11788" width="13.5703125" customWidth="1"/>
    <col min="11789" max="11790" width="5.7109375" customWidth="1"/>
    <col min="11791" max="11791" width="6.28515625" customWidth="1"/>
    <col min="11792" max="11792" width="5.85546875" customWidth="1"/>
    <col min="11793" max="11793" width="4.85546875" customWidth="1"/>
    <col min="11794" max="11794" width="6.140625" customWidth="1"/>
    <col min="11795" max="11795" width="5.5703125" customWidth="1"/>
    <col min="12033" max="12033" width="4" customWidth="1"/>
    <col min="12034" max="12034" width="48.140625" customWidth="1"/>
    <col min="12035" max="12037" width="13.7109375" customWidth="1"/>
    <col min="12038" max="12038" width="14.5703125" customWidth="1"/>
    <col min="12039" max="12039" width="15.140625" customWidth="1"/>
    <col min="12040" max="12042" width="13.5703125" customWidth="1"/>
    <col min="12043" max="12043" width="13.7109375" customWidth="1"/>
    <col min="12044" max="12044" width="13.5703125" customWidth="1"/>
    <col min="12045" max="12046" width="5.7109375" customWidth="1"/>
    <col min="12047" max="12047" width="6.28515625" customWidth="1"/>
    <col min="12048" max="12048" width="5.85546875" customWidth="1"/>
    <col min="12049" max="12049" width="4.85546875" customWidth="1"/>
    <col min="12050" max="12050" width="6.140625" customWidth="1"/>
    <col min="12051" max="12051" width="5.5703125" customWidth="1"/>
    <col min="12289" max="12289" width="4" customWidth="1"/>
    <col min="12290" max="12290" width="48.140625" customWidth="1"/>
    <col min="12291" max="12293" width="13.7109375" customWidth="1"/>
    <col min="12294" max="12294" width="14.5703125" customWidth="1"/>
    <col min="12295" max="12295" width="15.140625" customWidth="1"/>
    <col min="12296" max="12298" width="13.5703125" customWidth="1"/>
    <col min="12299" max="12299" width="13.7109375" customWidth="1"/>
    <col min="12300" max="12300" width="13.5703125" customWidth="1"/>
    <col min="12301" max="12302" width="5.7109375" customWidth="1"/>
    <col min="12303" max="12303" width="6.28515625" customWidth="1"/>
    <col min="12304" max="12304" width="5.85546875" customWidth="1"/>
    <col min="12305" max="12305" width="4.85546875" customWidth="1"/>
    <col min="12306" max="12306" width="6.140625" customWidth="1"/>
    <col min="12307" max="12307" width="5.5703125" customWidth="1"/>
    <col min="12545" max="12545" width="4" customWidth="1"/>
    <col min="12546" max="12546" width="48.140625" customWidth="1"/>
    <col min="12547" max="12549" width="13.7109375" customWidth="1"/>
    <col min="12550" max="12550" width="14.5703125" customWidth="1"/>
    <col min="12551" max="12551" width="15.140625" customWidth="1"/>
    <col min="12552" max="12554" width="13.5703125" customWidth="1"/>
    <col min="12555" max="12555" width="13.7109375" customWidth="1"/>
    <col min="12556" max="12556" width="13.5703125" customWidth="1"/>
    <col min="12557" max="12558" width="5.7109375" customWidth="1"/>
    <col min="12559" max="12559" width="6.28515625" customWidth="1"/>
    <col min="12560" max="12560" width="5.85546875" customWidth="1"/>
    <col min="12561" max="12561" width="4.85546875" customWidth="1"/>
    <col min="12562" max="12562" width="6.140625" customWidth="1"/>
    <col min="12563" max="12563" width="5.5703125" customWidth="1"/>
    <col min="12801" max="12801" width="4" customWidth="1"/>
    <col min="12802" max="12802" width="48.140625" customWidth="1"/>
    <col min="12803" max="12805" width="13.7109375" customWidth="1"/>
    <col min="12806" max="12806" width="14.5703125" customWidth="1"/>
    <col min="12807" max="12807" width="15.140625" customWidth="1"/>
    <col min="12808" max="12810" width="13.5703125" customWidth="1"/>
    <col min="12811" max="12811" width="13.7109375" customWidth="1"/>
    <col min="12812" max="12812" width="13.5703125" customWidth="1"/>
    <col min="12813" max="12814" width="5.7109375" customWidth="1"/>
    <col min="12815" max="12815" width="6.28515625" customWidth="1"/>
    <col min="12816" max="12816" width="5.85546875" customWidth="1"/>
    <col min="12817" max="12817" width="4.85546875" customWidth="1"/>
    <col min="12818" max="12818" width="6.140625" customWidth="1"/>
    <col min="12819" max="12819" width="5.5703125" customWidth="1"/>
    <col min="13057" max="13057" width="4" customWidth="1"/>
    <col min="13058" max="13058" width="48.140625" customWidth="1"/>
    <col min="13059" max="13061" width="13.7109375" customWidth="1"/>
    <col min="13062" max="13062" width="14.5703125" customWidth="1"/>
    <col min="13063" max="13063" width="15.140625" customWidth="1"/>
    <col min="13064" max="13066" width="13.5703125" customWidth="1"/>
    <col min="13067" max="13067" width="13.7109375" customWidth="1"/>
    <col min="13068" max="13068" width="13.5703125" customWidth="1"/>
    <col min="13069" max="13070" width="5.7109375" customWidth="1"/>
    <col min="13071" max="13071" width="6.28515625" customWidth="1"/>
    <col min="13072" max="13072" width="5.85546875" customWidth="1"/>
    <col min="13073" max="13073" width="4.85546875" customWidth="1"/>
    <col min="13074" max="13074" width="6.140625" customWidth="1"/>
    <col min="13075" max="13075" width="5.5703125" customWidth="1"/>
    <col min="13313" max="13313" width="4" customWidth="1"/>
    <col min="13314" max="13314" width="48.140625" customWidth="1"/>
    <col min="13315" max="13317" width="13.7109375" customWidth="1"/>
    <col min="13318" max="13318" width="14.5703125" customWidth="1"/>
    <col min="13319" max="13319" width="15.140625" customWidth="1"/>
    <col min="13320" max="13322" width="13.5703125" customWidth="1"/>
    <col min="13323" max="13323" width="13.7109375" customWidth="1"/>
    <col min="13324" max="13324" width="13.5703125" customWidth="1"/>
    <col min="13325" max="13326" width="5.7109375" customWidth="1"/>
    <col min="13327" max="13327" width="6.28515625" customWidth="1"/>
    <col min="13328" max="13328" width="5.85546875" customWidth="1"/>
    <col min="13329" max="13329" width="4.85546875" customWidth="1"/>
    <col min="13330" max="13330" width="6.140625" customWidth="1"/>
    <col min="13331" max="13331" width="5.5703125" customWidth="1"/>
    <col min="13569" max="13569" width="4" customWidth="1"/>
    <col min="13570" max="13570" width="48.140625" customWidth="1"/>
    <col min="13571" max="13573" width="13.7109375" customWidth="1"/>
    <col min="13574" max="13574" width="14.5703125" customWidth="1"/>
    <col min="13575" max="13575" width="15.140625" customWidth="1"/>
    <col min="13576" max="13578" width="13.5703125" customWidth="1"/>
    <col min="13579" max="13579" width="13.7109375" customWidth="1"/>
    <col min="13580" max="13580" width="13.5703125" customWidth="1"/>
    <col min="13581" max="13582" width="5.7109375" customWidth="1"/>
    <col min="13583" max="13583" width="6.28515625" customWidth="1"/>
    <col min="13584" max="13584" width="5.85546875" customWidth="1"/>
    <col min="13585" max="13585" width="4.85546875" customWidth="1"/>
    <col min="13586" max="13586" width="6.140625" customWidth="1"/>
    <col min="13587" max="13587" width="5.5703125" customWidth="1"/>
    <col min="13825" max="13825" width="4" customWidth="1"/>
    <col min="13826" max="13826" width="48.140625" customWidth="1"/>
    <col min="13827" max="13829" width="13.7109375" customWidth="1"/>
    <col min="13830" max="13830" width="14.5703125" customWidth="1"/>
    <col min="13831" max="13831" width="15.140625" customWidth="1"/>
    <col min="13832" max="13834" width="13.5703125" customWidth="1"/>
    <col min="13835" max="13835" width="13.7109375" customWidth="1"/>
    <col min="13836" max="13836" width="13.5703125" customWidth="1"/>
    <col min="13837" max="13838" width="5.7109375" customWidth="1"/>
    <col min="13839" max="13839" width="6.28515625" customWidth="1"/>
    <col min="13840" max="13840" width="5.85546875" customWidth="1"/>
    <col min="13841" max="13841" width="4.85546875" customWidth="1"/>
    <col min="13842" max="13842" width="6.140625" customWidth="1"/>
    <col min="13843" max="13843" width="5.5703125" customWidth="1"/>
    <col min="14081" max="14081" width="4" customWidth="1"/>
    <col min="14082" max="14082" width="48.140625" customWidth="1"/>
    <col min="14083" max="14085" width="13.7109375" customWidth="1"/>
    <col min="14086" max="14086" width="14.5703125" customWidth="1"/>
    <col min="14087" max="14087" width="15.140625" customWidth="1"/>
    <col min="14088" max="14090" width="13.5703125" customWidth="1"/>
    <col min="14091" max="14091" width="13.7109375" customWidth="1"/>
    <col min="14092" max="14092" width="13.5703125" customWidth="1"/>
    <col min="14093" max="14094" width="5.7109375" customWidth="1"/>
    <col min="14095" max="14095" width="6.28515625" customWidth="1"/>
    <col min="14096" max="14096" width="5.85546875" customWidth="1"/>
    <col min="14097" max="14097" width="4.85546875" customWidth="1"/>
    <col min="14098" max="14098" width="6.140625" customWidth="1"/>
    <col min="14099" max="14099" width="5.5703125" customWidth="1"/>
    <col min="14337" max="14337" width="4" customWidth="1"/>
    <col min="14338" max="14338" width="48.140625" customWidth="1"/>
    <col min="14339" max="14341" width="13.7109375" customWidth="1"/>
    <col min="14342" max="14342" width="14.5703125" customWidth="1"/>
    <col min="14343" max="14343" width="15.140625" customWidth="1"/>
    <col min="14344" max="14346" width="13.5703125" customWidth="1"/>
    <col min="14347" max="14347" width="13.7109375" customWidth="1"/>
    <col min="14348" max="14348" width="13.5703125" customWidth="1"/>
    <col min="14349" max="14350" width="5.7109375" customWidth="1"/>
    <col min="14351" max="14351" width="6.28515625" customWidth="1"/>
    <col min="14352" max="14352" width="5.85546875" customWidth="1"/>
    <col min="14353" max="14353" width="4.85546875" customWidth="1"/>
    <col min="14354" max="14354" width="6.140625" customWidth="1"/>
    <col min="14355" max="14355" width="5.5703125" customWidth="1"/>
    <col min="14593" max="14593" width="4" customWidth="1"/>
    <col min="14594" max="14594" width="48.140625" customWidth="1"/>
    <col min="14595" max="14597" width="13.7109375" customWidth="1"/>
    <col min="14598" max="14598" width="14.5703125" customWidth="1"/>
    <col min="14599" max="14599" width="15.140625" customWidth="1"/>
    <col min="14600" max="14602" width="13.5703125" customWidth="1"/>
    <col min="14603" max="14603" width="13.7109375" customWidth="1"/>
    <col min="14604" max="14604" width="13.5703125" customWidth="1"/>
    <col min="14605" max="14606" width="5.7109375" customWidth="1"/>
    <col min="14607" max="14607" width="6.28515625" customWidth="1"/>
    <col min="14608" max="14608" width="5.85546875" customWidth="1"/>
    <col min="14609" max="14609" width="4.85546875" customWidth="1"/>
    <col min="14610" max="14610" width="6.140625" customWidth="1"/>
    <col min="14611" max="14611" width="5.5703125" customWidth="1"/>
    <col min="14849" max="14849" width="4" customWidth="1"/>
    <col min="14850" max="14850" width="48.140625" customWidth="1"/>
    <col min="14851" max="14853" width="13.7109375" customWidth="1"/>
    <col min="14854" max="14854" width="14.5703125" customWidth="1"/>
    <col min="14855" max="14855" width="15.140625" customWidth="1"/>
    <col min="14856" max="14858" width="13.5703125" customWidth="1"/>
    <col min="14859" max="14859" width="13.7109375" customWidth="1"/>
    <col min="14860" max="14860" width="13.5703125" customWidth="1"/>
    <col min="14861" max="14862" width="5.7109375" customWidth="1"/>
    <col min="14863" max="14863" width="6.28515625" customWidth="1"/>
    <col min="14864" max="14864" width="5.85546875" customWidth="1"/>
    <col min="14865" max="14865" width="4.85546875" customWidth="1"/>
    <col min="14866" max="14866" width="6.140625" customWidth="1"/>
    <col min="14867" max="14867" width="5.5703125" customWidth="1"/>
    <col min="15105" max="15105" width="4" customWidth="1"/>
    <col min="15106" max="15106" width="48.140625" customWidth="1"/>
    <col min="15107" max="15109" width="13.7109375" customWidth="1"/>
    <col min="15110" max="15110" width="14.5703125" customWidth="1"/>
    <col min="15111" max="15111" width="15.140625" customWidth="1"/>
    <col min="15112" max="15114" width="13.5703125" customWidth="1"/>
    <col min="15115" max="15115" width="13.7109375" customWidth="1"/>
    <col min="15116" max="15116" width="13.5703125" customWidth="1"/>
    <col min="15117" max="15118" width="5.7109375" customWidth="1"/>
    <col min="15119" max="15119" width="6.28515625" customWidth="1"/>
    <col min="15120" max="15120" width="5.85546875" customWidth="1"/>
    <col min="15121" max="15121" width="4.85546875" customWidth="1"/>
    <col min="15122" max="15122" width="6.140625" customWidth="1"/>
    <col min="15123" max="15123" width="5.5703125" customWidth="1"/>
    <col min="15361" max="15361" width="4" customWidth="1"/>
    <col min="15362" max="15362" width="48.140625" customWidth="1"/>
    <col min="15363" max="15365" width="13.7109375" customWidth="1"/>
    <col min="15366" max="15366" width="14.5703125" customWidth="1"/>
    <col min="15367" max="15367" width="15.140625" customWidth="1"/>
    <col min="15368" max="15370" width="13.5703125" customWidth="1"/>
    <col min="15371" max="15371" width="13.7109375" customWidth="1"/>
    <col min="15372" max="15372" width="13.5703125" customWidth="1"/>
    <col min="15373" max="15374" width="5.7109375" customWidth="1"/>
    <col min="15375" max="15375" width="6.28515625" customWidth="1"/>
    <col min="15376" max="15376" width="5.85546875" customWidth="1"/>
    <col min="15377" max="15377" width="4.85546875" customWidth="1"/>
    <col min="15378" max="15378" width="6.140625" customWidth="1"/>
    <col min="15379" max="15379" width="5.5703125" customWidth="1"/>
    <col min="15617" max="15617" width="4" customWidth="1"/>
    <col min="15618" max="15618" width="48.140625" customWidth="1"/>
    <col min="15619" max="15621" width="13.7109375" customWidth="1"/>
    <col min="15622" max="15622" width="14.5703125" customWidth="1"/>
    <col min="15623" max="15623" width="15.140625" customWidth="1"/>
    <col min="15624" max="15626" width="13.5703125" customWidth="1"/>
    <col min="15627" max="15627" width="13.7109375" customWidth="1"/>
    <col min="15628" max="15628" width="13.5703125" customWidth="1"/>
    <col min="15629" max="15630" width="5.7109375" customWidth="1"/>
    <col min="15631" max="15631" width="6.28515625" customWidth="1"/>
    <col min="15632" max="15632" width="5.85546875" customWidth="1"/>
    <col min="15633" max="15633" width="4.85546875" customWidth="1"/>
    <col min="15634" max="15634" width="6.140625" customWidth="1"/>
    <col min="15635" max="15635" width="5.5703125" customWidth="1"/>
    <col min="15873" max="15873" width="4" customWidth="1"/>
    <col min="15874" max="15874" width="48.140625" customWidth="1"/>
    <col min="15875" max="15877" width="13.7109375" customWidth="1"/>
    <col min="15878" max="15878" width="14.5703125" customWidth="1"/>
    <col min="15879" max="15879" width="15.140625" customWidth="1"/>
    <col min="15880" max="15882" width="13.5703125" customWidth="1"/>
    <col min="15883" max="15883" width="13.7109375" customWidth="1"/>
    <col min="15884" max="15884" width="13.5703125" customWidth="1"/>
    <col min="15885" max="15886" width="5.7109375" customWidth="1"/>
    <col min="15887" max="15887" width="6.28515625" customWidth="1"/>
    <col min="15888" max="15888" width="5.85546875" customWidth="1"/>
    <col min="15889" max="15889" width="4.85546875" customWidth="1"/>
    <col min="15890" max="15890" width="6.140625" customWidth="1"/>
    <col min="15891" max="15891" width="5.5703125" customWidth="1"/>
    <col min="16129" max="16129" width="4" customWidth="1"/>
    <col min="16130" max="16130" width="48.140625" customWidth="1"/>
    <col min="16131" max="16133" width="13.7109375" customWidth="1"/>
    <col min="16134" max="16134" width="14.5703125" customWidth="1"/>
    <col min="16135" max="16135" width="15.140625" customWidth="1"/>
    <col min="16136" max="16138" width="13.5703125" customWidth="1"/>
    <col min="16139" max="16139" width="13.7109375" customWidth="1"/>
    <col min="16140" max="16140" width="13.5703125" customWidth="1"/>
    <col min="16141" max="16142" width="5.7109375" customWidth="1"/>
    <col min="16143" max="16143" width="6.28515625" customWidth="1"/>
    <col min="16144" max="16144" width="5.85546875" customWidth="1"/>
    <col min="16145" max="16145" width="4.85546875" customWidth="1"/>
    <col min="16146" max="16146" width="6.140625" customWidth="1"/>
    <col min="16147" max="16147" width="5.5703125" customWidth="1"/>
  </cols>
  <sheetData>
    <row r="7" spans="1:19" ht="15.75" thickBot="1" x14ac:dyDescent="0.3"/>
    <row r="8" spans="1:19" ht="16.5" thickBot="1" x14ac:dyDescent="0.3">
      <c r="B8" s="58" t="s">
        <v>63</v>
      </c>
      <c r="K8" s="299" t="s">
        <v>64</v>
      </c>
      <c r="L8" s="300"/>
    </row>
    <row r="10" spans="1:19" x14ac:dyDescent="0.25">
      <c r="A10" s="301" t="s">
        <v>0</v>
      </c>
      <c r="B10" s="301"/>
      <c r="C10" s="301"/>
      <c r="D10" s="301"/>
      <c r="E10" s="301"/>
      <c r="F10" s="301"/>
      <c r="G10" s="301"/>
      <c r="H10" s="301"/>
      <c r="I10" s="301"/>
      <c r="J10" s="301"/>
      <c r="K10" s="301"/>
      <c r="L10" s="301"/>
      <c r="M10" s="59"/>
      <c r="N10" s="59"/>
      <c r="O10" s="59"/>
      <c r="P10" s="59"/>
      <c r="Q10" s="59"/>
      <c r="R10" s="59"/>
      <c r="S10" s="59"/>
    </row>
    <row r="11" spans="1:19" x14ac:dyDescent="0.25">
      <c r="A11" s="302" t="s">
        <v>65</v>
      </c>
      <c r="B11" s="302"/>
      <c r="C11" s="302"/>
      <c r="D11" s="302"/>
      <c r="E11" s="302"/>
      <c r="F11" s="302"/>
      <c r="G11" s="302"/>
      <c r="H11" s="302"/>
      <c r="I11" s="302"/>
      <c r="J11" s="302"/>
      <c r="K11" s="302"/>
      <c r="L11" s="302"/>
      <c r="M11" s="59"/>
      <c r="N11" s="59"/>
      <c r="O11" s="59"/>
      <c r="P11" s="59"/>
      <c r="Q11" s="59"/>
      <c r="R11" s="59"/>
      <c r="S11" s="59"/>
    </row>
    <row r="12" spans="1:19" x14ac:dyDescent="0.25">
      <c r="A12" s="303" t="s">
        <v>66</v>
      </c>
      <c r="B12" s="302"/>
      <c r="C12" s="302"/>
      <c r="D12" s="302"/>
      <c r="E12" s="302"/>
      <c r="F12" s="302"/>
      <c r="G12" s="302"/>
      <c r="H12" s="302"/>
      <c r="I12" s="302"/>
      <c r="J12" s="302"/>
      <c r="K12" s="302"/>
      <c r="L12" s="302"/>
      <c r="M12" s="59"/>
      <c r="N12" s="59"/>
      <c r="O12" s="59"/>
      <c r="P12" s="59"/>
      <c r="Q12" s="59"/>
      <c r="R12" s="59"/>
      <c r="S12" s="59"/>
    </row>
    <row r="13" spans="1:19" x14ac:dyDescent="0.25">
      <c r="A13" s="60"/>
      <c r="B13" s="60"/>
      <c r="C13" s="60"/>
      <c r="D13" s="60"/>
      <c r="E13" s="60"/>
      <c r="F13" s="60"/>
      <c r="G13" s="60"/>
      <c r="H13" s="60"/>
      <c r="I13" s="60"/>
      <c r="J13" s="60"/>
      <c r="K13" s="60"/>
      <c r="L13" s="60"/>
      <c r="M13" s="60"/>
      <c r="N13" s="60"/>
      <c r="O13" s="60"/>
      <c r="P13" s="60"/>
      <c r="Q13" s="60"/>
      <c r="R13" s="60"/>
      <c r="S13" s="60"/>
    </row>
    <row r="14" spans="1:19" ht="16.5" thickBot="1" x14ac:dyDescent="0.3">
      <c r="A14" s="287" t="s">
        <v>67</v>
      </c>
      <c r="B14" s="287"/>
      <c r="C14" s="287"/>
      <c r="D14" s="287"/>
      <c r="E14" s="287"/>
      <c r="F14" s="287"/>
      <c r="G14" s="287"/>
      <c r="H14" s="287"/>
      <c r="I14" s="287"/>
      <c r="J14" s="287"/>
      <c r="K14" s="287"/>
      <c r="L14" s="287"/>
      <c r="M14" s="61"/>
      <c r="N14" s="61"/>
      <c r="O14" s="61"/>
      <c r="P14" s="61"/>
      <c r="Q14" s="61"/>
      <c r="R14" s="61"/>
      <c r="S14" s="61"/>
    </row>
    <row r="15" spans="1:19" ht="30.75" customHeight="1" thickBot="1" x14ac:dyDescent="0.35">
      <c r="A15" s="62" t="s">
        <v>68</v>
      </c>
      <c r="B15" s="63" t="s">
        <v>69</v>
      </c>
      <c r="C15" s="294" t="s">
        <v>1</v>
      </c>
      <c r="D15" s="295"/>
      <c r="E15" s="294" t="s">
        <v>2</v>
      </c>
      <c r="F15" s="296"/>
      <c r="G15" s="294" t="s">
        <v>3</v>
      </c>
      <c r="H15" s="295"/>
      <c r="I15" s="294" t="s">
        <v>4</v>
      </c>
      <c r="J15" s="295"/>
      <c r="K15" s="297" t="s">
        <v>70</v>
      </c>
      <c r="L15" s="298"/>
      <c r="M15" s="64"/>
      <c r="N15" s="293"/>
      <c r="O15" s="293"/>
      <c r="P15" s="293"/>
      <c r="Q15" s="293"/>
      <c r="R15" s="293"/>
      <c r="S15" s="293"/>
    </row>
    <row r="16" spans="1:19" ht="15.75" x14ac:dyDescent="0.3">
      <c r="A16" s="65"/>
      <c r="B16" s="66"/>
      <c r="C16" s="67" t="s">
        <v>71</v>
      </c>
      <c r="D16" s="67" t="s">
        <v>18</v>
      </c>
      <c r="E16" s="67" t="s">
        <v>71</v>
      </c>
      <c r="F16" s="67" t="s">
        <v>18</v>
      </c>
      <c r="G16" s="67" t="s">
        <v>71</v>
      </c>
      <c r="H16" s="67" t="s">
        <v>18</v>
      </c>
      <c r="I16" s="67" t="s">
        <v>71</v>
      </c>
      <c r="J16" s="67" t="s">
        <v>18</v>
      </c>
      <c r="K16" s="67" t="s">
        <v>71</v>
      </c>
      <c r="L16" s="68" t="s">
        <v>18</v>
      </c>
      <c r="M16" s="69"/>
      <c r="N16" s="64"/>
      <c r="O16" s="69"/>
      <c r="P16" s="64"/>
      <c r="Q16" s="69"/>
      <c r="R16" s="64"/>
      <c r="S16" s="69"/>
    </row>
    <row r="17" spans="1:19" ht="15.75" x14ac:dyDescent="0.3">
      <c r="A17" s="70"/>
      <c r="B17" s="71" t="s">
        <v>72</v>
      </c>
      <c r="C17" s="72"/>
      <c r="D17" s="72"/>
      <c r="E17" s="72"/>
      <c r="F17" s="72"/>
      <c r="G17" s="72"/>
      <c r="H17" s="72"/>
      <c r="I17" s="72"/>
      <c r="J17" s="72"/>
      <c r="K17" s="72"/>
      <c r="L17" s="73"/>
      <c r="M17" s="69"/>
      <c r="N17" s="64"/>
      <c r="O17" s="69"/>
      <c r="P17" s="64"/>
      <c r="Q17" s="69"/>
      <c r="R17" s="64"/>
      <c r="S17" s="69"/>
    </row>
    <row r="18" spans="1:19" ht="15.75" x14ac:dyDescent="0.3">
      <c r="A18" s="74" t="s">
        <v>23</v>
      </c>
      <c r="B18" s="71" t="s">
        <v>73</v>
      </c>
      <c r="C18" s="75">
        <v>3361148.47</v>
      </c>
      <c r="D18" s="76">
        <v>2939970.14</v>
      </c>
      <c r="E18" s="76">
        <v>3361148.47</v>
      </c>
      <c r="F18" s="76">
        <v>2914006.39</v>
      </c>
      <c r="G18" s="76">
        <v>3361148.47</v>
      </c>
      <c r="H18" s="76">
        <v>2948436.76</v>
      </c>
      <c r="I18" s="76">
        <v>3361148.47</v>
      </c>
      <c r="J18" s="76">
        <v>2929171.29</v>
      </c>
      <c r="K18" s="76">
        <f>+C18+E18+G18+I18</f>
        <v>13444593.880000001</v>
      </c>
      <c r="L18" s="77">
        <f>+D18+F18+H18+J18</f>
        <v>11731584.579999998</v>
      </c>
      <c r="M18" s="1"/>
      <c r="N18" s="1"/>
      <c r="O18" s="1"/>
      <c r="P18" s="1"/>
      <c r="Q18" s="1"/>
      <c r="R18" s="1"/>
      <c r="S18" s="1"/>
    </row>
    <row r="19" spans="1:19" ht="15.75" x14ac:dyDescent="0.3">
      <c r="A19" s="74"/>
      <c r="B19" s="71" t="s">
        <v>74</v>
      </c>
      <c r="C19" s="75"/>
      <c r="D19" s="76"/>
      <c r="E19" s="76"/>
      <c r="F19" s="76"/>
      <c r="G19" s="76"/>
      <c r="H19" s="76">
        <v>1076452.82</v>
      </c>
      <c r="I19" s="76"/>
      <c r="J19" s="76">
        <v>358716.74</v>
      </c>
      <c r="K19" s="76"/>
      <c r="L19" s="77">
        <f>+D19+F19+H19+J19</f>
        <v>1435169.56</v>
      </c>
      <c r="M19" s="1"/>
      <c r="N19" s="1"/>
      <c r="O19" s="1"/>
      <c r="P19" s="1"/>
      <c r="Q19" s="1"/>
      <c r="R19" s="1"/>
      <c r="S19" s="1"/>
    </row>
    <row r="20" spans="1:19" ht="15.75" x14ac:dyDescent="0.3">
      <c r="A20" s="74"/>
      <c r="B20" s="71" t="s">
        <v>25</v>
      </c>
      <c r="C20" s="75">
        <f>SUM(C18:C19)</f>
        <v>3361148.47</v>
      </c>
      <c r="D20" s="75">
        <f t="shared" ref="D20:L20" si="0">SUM(D18:D19)</f>
        <v>2939970.14</v>
      </c>
      <c r="E20" s="75">
        <f t="shared" si="0"/>
        <v>3361148.47</v>
      </c>
      <c r="F20" s="75">
        <f t="shared" si="0"/>
        <v>2914006.39</v>
      </c>
      <c r="G20" s="75">
        <f t="shared" si="0"/>
        <v>3361148.47</v>
      </c>
      <c r="H20" s="75">
        <f t="shared" si="0"/>
        <v>4024889.58</v>
      </c>
      <c r="I20" s="75">
        <f t="shared" si="0"/>
        <v>3361148.47</v>
      </c>
      <c r="J20" s="75">
        <f t="shared" si="0"/>
        <v>3287888.0300000003</v>
      </c>
      <c r="K20" s="75">
        <f t="shared" si="0"/>
        <v>13444593.880000001</v>
      </c>
      <c r="L20" s="78">
        <f t="shared" si="0"/>
        <v>13166754.139999999</v>
      </c>
      <c r="M20" s="1"/>
      <c r="N20" s="1"/>
      <c r="O20" s="1"/>
      <c r="P20" s="1"/>
      <c r="Q20" s="1"/>
      <c r="R20" s="1"/>
      <c r="S20" s="1"/>
    </row>
    <row r="21" spans="1:19" ht="15.75" x14ac:dyDescent="0.3">
      <c r="A21" s="79"/>
      <c r="B21" s="80"/>
      <c r="C21" s="81"/>
      <c r="D21" s="82"/>
      <c r="E21" s="83"/>
      <c r="F21" s="83"/>
      <c r="G21" s="82"/>
      <c r="H21" s="83"/>
      <c r="I21" s="82"/>
      <c r="J21" s="83"/>
      <c r="K21" s="81"/>
      <c r="L21" s="84"/>
      <c r="M21" s="1"/>
      <c r="N21" s="1"/>
      <c r="O21" s="1"/>
      <c r="P21" s="1"/>
      <c r="Q21" s="1"/>
      <c r="R21" s="1"/>
      <c r="S21" s="1"/>
    </row>
    <row r="22" spans="1:19" ht="15.75" x14ac:dyDescent="0.3">
      <c r="A22" s="79"/>
      <c r="B22" s="80" t="s">
        <v>26</v>
      </c>
      <c r="C22" s="85"/>
      <c r="D22" s="85"/>
      <c r="E22" s="85"/>
      <c r="F22" s="85"/>
      <c r="G22" s="85"/>
      <c r="H22" s="85"/>
      <c r="I22" s="85"/>
      <c r="J22" s="85"/>
      <c r="K22" s="85"/>
      <c r="L22" s="86"/>
      <c r="M22" s="1"/>
      <c r="N22" s="1"/>
      <c r="O22" s="1"/>
      <c r="P22" s="1"/>
      <c r="Q22" s="1"/>
      <c r="R22" s="1"/>
      <c r="S22" s="1"/>
    </row>
    <row r="23" spans="1:19" x14ac:dyDescent="0.25">
      <c r="A23" s="87">
        <v>111</v>
      </c>
      <c r="B23" s="88" t="s">
        <v>27</v>
      </c>
      <c r="C23" s="89">
        <v>0</v>
      </c>
      <c r="D23" s="89">
        <v>0</v>
      </c>
      <c r="E23" s="89">
        <v>88000</v>
      </c>
      <c r="F23" s="89">
        <v>0</v>
      </c>
      <c r="G23" s="89">
        <v>88000</v>
      </c>
      <c r="H23" s="89">
        <v>87425.59</v>
      </c>
      <c r="I23" s="89">
        <v>88000</v>
      </c>
      <c r="J23" s="89">
        <v>100265.42</v>
      </c>
      <c r="K23" s="89">
        <f>+C23+E23+G23+I23</f>
        <v>264000</v>
      </c>
      <c r="L23" s="90">
        <f>+D23+F23+H23+J23</f>
        <v>187691.01</v>
      </c>
      <c r="M23" s="1"/>
      <c r="N23" s="1"/>
      <c r="O23" s="1"/>
      <c r="P23" s="1"/>
      <c r="Q23" s="1"/>
      <c r="R23" s="1"/>
      <c r="S23" s="1"/>
    </row>
    <row r="24" spans="1:19" x14ac:dyDescent="0.25">
      <c r="A24" s="91">
        <v>113</v>
      </c>
      <c r="B24" s="92" t="s">
        <v>75</v>
      </c>
      <c r="C24" s="93">
        <v>0</v>
      </c>
      <c r="D24" s="93">
        <v>0</v>
      </c>
      <c r="E24" s="93">
        <v>11585.06</v>
      </c>
      <c r="F24" s="93">
        <v>8525.7000000000007</v>
      </c>
      <c r="G24" s="93">
        <v>11585.06</v>
      </c>
      <c r="H24" s="93">
        <v>11440.41</v>
      </c>
      <c r="I24" s="93">
        <v>11585.06</v>
      </c>
      <c r="J24" s="93">
        <v>11412.67</v>
      </c>
      <c r="K24" s="93">
        <f t="shared" ref="K24:L39" si="1">+C24+E24+G24+I24</f>
        <v>34755.18</v>
      </c>
      <c r="L24" s="94">
        <f t="shared" si="1"/>
        <v>31378.78</v>
      </c>
      <c r="M24" s="1"/>
      <c r="N24" s="1"/>
      <c r="O24" s="1"/>
      <c r="P24" s="1"/>
      <c r="Q24" s="1"/>
      <c r="R24" s="1"/>
      <c r="S24" s="1"/>
    </row>
    <row r="25" spans="1:19" x14ac:dyDescent="0.25">
      <c r="A25" s="91">
        <v>122</v>
      </c>
      <c r="B25" s="92" t="s">
        <v>29</v>
      </c>
      <c r="C25" s="93">
        <v>0</v>
      </c>
      <c r="D25" s="93">
        <v>0</v>
      </c>
      <c r="E25" s="93">
        <v>68124.37</v>
      </c>
      <c r="F25" s="93">
        <v>0</v>
      </c>
      <c r="G25" s="93">
        <v>0</v>
      </c>
      <c r="H25" s="93">
        <v>440</v>
      </c>
      <c r="I25" s="93">
        <v>0</v>
      </c>
      <c r="J25" s="93">
        <v>42472.5</v>
      </c>
      <c r="K25" s="93">
        <f t="shared" si="1"/>
        <v>68124.37</v>
      </c>
      <c r="L25" s="94">
        <f t="shared" si="1"/>
        <v>42912.5</v>
      </c>
      <c r="M25" s="1"/>
      <c r="N25" s="1"/>
      <c r="O25" s="1"/>
      <c r="P25" s="1"/>
      <c r="Q25" s="1"/>
      <c r="R25" s="1"/>
      <c r="S25" s="1"/>
    </row>
    <row r="26" spans="1:19" x14ac:dyDescent="0.25">
      <c r="A26" s="91">
        <v>163</v>
      </c>
      <c r="B26" s="92" t="s">
        <v>30</v>
      </c>
      <c r="C26" s="93">
        <v>50000</v>
      </c>
      <c r="D26" s="93">
        <v>0</v>
      </c>
      <c r="E26" s="93">
        <f>16335+50000</f>
        <v>66335</v>
      </c>
      <c r="F26" s="93">
        <v>0</v>
      </c>
      <c r="G26" s="93">
        <f>214550+50000</f>
        <v>264550</v>
      </c>
      <c r="H26" s="93">
        <v>6400.89</v>
      </c>
      <c r="I26" s="93">
        <v>50000</v>
      </c>
      <c r="J26" s="93">
        <v>133312.10999999999</v>
      </c>
      <c r="K26" s="93">
        <f t="shared" si="1"/>
        <v>430885</v>
      </c>
      <c r="L26" s="94">
        <f t="shared" si="1"/>
        <v>139713</v>
      </c>
      <c r="M26" s="1"/>
      <c r="N26" s="1"/>
      <c r="O26" s="1"/>
      <c r="P26" s="1"/>
      <c r="Q26" s="1"/>
      <c r="R26" s="1"/>
      <c r="S26" s="1"/>
    </row>
    <row r="27" spans="1:19" x14ac:dyDescent="0.25">
      <c r="A27" s="91">
        <v>168</v>
      </c>
      <c r="B27" s="92" t="s">
        <v>76</v>
      </c>
      <c r="C27" s="93">
        <v>1000</v>
      </c>
      <c r="D27" s="93">
        <v>0</v>
      </c>
      <c r="E27" s="93">
        <v>0</v>
      </c>
      <c r="F27" s="93">
        <v>0</v>
      </c>
      <c r="G27" s="93">
        <v>0</v>
      </c>
      <c r="H27" s="93">
        <v>0</v>
      </c>
      <c r="I27" s="93">
        <v>0</v>
      </c>
      <c r="J27" s="93">
        <v>0</v>
      </c>
      <c r="K27" s="93">
        <f t="shared" si="1"/>
        <v>1000</v>
      </c>
      <c r="L27" s="94">
        <f>+D27+F27+H27+J27</f>
        <v>0</v>
      </c>
      <c r="M27" s="1"/>
      <c r="N27" s="1"/>
      <c r="O27" s="1"/>
      <c r="P27" s="1"/>
      <c r="Q27" s="1"/>
      <c r="R27" s="1"/>
      <c r="S27" s="1"/>
    </row>
    <row r="28" spans="1:19" x14ac:dyDescent="0.25">
      <c r="A28" s="91">
        <v>169</v>
      </c>
      <c r="B28" s="92" t="s">
        <v>77</v>
      </c>
      <c r="C28" s="93">
        <v>10000</v>
      </c>
      <c r="D28" s="93">
        <v>0</v>
      </c>
      <c r="E28" s="93">
        <v>0</v>
      </c>
      <c r="F28" s="93">
        <v>0</v>
      </c>
      <c r="G28" s="93">
        <v>0</v>
      </c>
      <c r="H28" s="93">
        <v>0</v>
      </c>
      <c r="I28" s="93">
        <v>0</v>
      </c>
      <c r="J28" s="93">
        <v>0</v>
      </c>
      <c r="K28" s="93">
        <f t="shared" si="1"/>
        <v>10000</v>
      </c>
      <c r="L28" s="94">
        <f t="shared" si="1"/>
        <v>0</v>
      </c>
      <c r="M28" s="1"/>
      <c r="N28" s="1"/>
      <c r="O28" s="1"/>
      <c r="P28" s="1"/>
      <c r="Q28" s="1"/>
      <c r="R28" s="1"/>
      <c r="S28" s="1"/>
    </row>
    <row r="29" spans="1:19" x14ac:dyDescent="0.25">
      <c r="A29" s="91">
        <v>171</v>
      </c>
      <c r="B29" s="92" t="s">
        <v>78</v>
      </c>
      <c r="C29" s="93">
        <v>10000</v>
      </c>
      <c r="D29" s="93">
        <v>0</v>
      </c>
      <c r="E29" s="93">
        <v>0</v>
      </c>
      <c r="F29" s="93">
        <v>0</v>
      </c>
      <c r="G29" s="93">
        <v>8140</v>
      </c>
      <c r="H29" s="93">
        <v>0</v>
      </c>
      <c r="I29" s="93">
        <v>1320</v>
      </c>
      <c r="J29" s="93">
        <v>7400</v>
      </c>
      <c r="K29" s="93">
        <f t="shared" si="1"/>
        <v>19460</v>
      </c>
      <c r="L29" s="94">
        <f t="shared" si="1"/>
        <v>7400</v>
      </c>
      <c r="M29" s="1"/>
      <c r="N29" s="1"/>
      <c r="O29" s="1"/>
      <c r="P29" s="1"/>
      <c r="Q29" s="1"/>
      <c r="R29" s="1"/>
      <c r="S29" s="1"/>
    </row>
    <row r="30" spans="1:19" x14ac:dyDescent="0.25">
      <c r="A30" s="91">
        <v>174</v>
      </c>
      <c r="B30" s="92" t="s">
        <v>34</v>
      </c>
      <c r="C30" s="93">
        <v>15765.66</v>
      </c>
      <c r="D30" s="93">
        <v>0</v>
      </c>
      <c r="E30" s="93">
        <v>5765.66</v>
      </c>
      <c r="F30" s="93">
        <v>5765.66</v>
      </c>
      <c r="G30" s="93">
        <v>7265.66</v>
      </c>
      <c r="H30" s="93">
        <v>5765.66</v>
      </c>
      <c r="I30" s="93">
        <v>7265.66</v>
      </c>
      <c r="J30" s="93">
        <v>5765.66</v>
      </c>
      <c r="K30" s="93">
        <f t="shared" si="1"/>
        <v>36062.639999999999</v>
      </c>
      <c r="L30" s="94">
        <f t="shared" si="1"/>
        <v>17296.98</v>
      </c>
      <c r="M30" s="1"/>
      <c r="N30" s="1"/>
      <c r="O30" s="1"/>
      <c r="P30" s="1"/>
      <c r="Q30" s="1"/>
      <c r="R30" s="1"/>
      <c r="S30" s="1"/>
    </row>
    <row r="31" spans="1:19" x14ac:dyDescent="0.25">
      <c r="A31" s="91">
        <v>182</v>
      </c>
      <c r="B31" s="92" t="s">
        <v>35</v>
      </c>
      <c r="C31" s="93">
        <v>278286</v>
      </c>
      <c r="D31" s="93">
        <v>0</v>
      </c>
      <c r="E31" s="93">
        <v>274686</v>
      </c>
      <c r="F31" s="93">
        <v>50615</v>
      </c>
      <c r="G31" s="93">
        <v>277086</v>
      </c>
      <c r="H31" s="93">
        <v>257315</v>
      </c>
      <c r="I31" s="93">
        <v>266886</v>
      </c>
      <c r="J31" s="93">
        <v>288696</v>
      </c>
      <c r="K31" s="93">
        <f t="shared" si="1"/>
        <v>1096944</v>
      </c>
      <c r="L31" s="94">
        <f t="shared" si="1"/>
        <v>596626</v>
      </c>
      <c r="M31" s="1"/>
      <c r="N31" s="1"/>
      <c r="O31" s="1"/>
      <c r="P31" s="1"/>
      <c r="Q31" s="1"/>
      <c r="R31" s="1"/>
      <c r="S31" s="1"/>
    </row>
    <row r="32" spans="1:19" x14ac:dyDescent="0.25">
      <c r="A32" s="91">
        <v>197</v>
      </c>
      <c r="B32" s="92" t="s">
        <v>36</v>
      </c>
      <c r="C32" s="93">
        <v>0</v>
      </c>
      <c r="D32" s="93">
        <v>0</v>
      </c>
      <c r="E32" s="93">
        <v>43200</v>
      </c>
      <c r="F32" s="93">
        <v>0</v>
      </c>
      <c r="G32" s="93">
        <v>43200</v>
      </c>
      <c r="H32" s="93">
        <v>42000</v>
      </c>
      <c r="I32" s="93">
        <v>43200</v>
      </c>
      <c r="J32" s="93">
        <v>42000</v>
      </c>
      <c r="K32" s="93">
        <f t="shared" si="1"/>
        <v>129600</v>
      </c>
      <c r="L32" s="94">
        <f t="shared" si="1"/>
        <v>84000</v>
      </c>
      <c r="M32" s="1"/>
      <c r="N32" s="1"/>
      <c r="O32" s="1"/>
      <c r="P32" s="1"/>
      <c r="Q32" s="1"/>
      <c r="R32" s="1"/>
      <c r="S32" s="1"/>
    </row>
    <row r="33" spans="1:19" x14ac:dyDescent="0.25">
      <c r="A33" s="91">
        <v>199</v>
      </c>
      <c r="B33" s="92" t="s">
        <v>37</v>
      </c>
      <c r="C33" s="93">
        <v>60838.7</v>
      </c>
      <c r="D33" s="93">
        <v>0</v>
      </c>
      <c r="E33" s="93">
        <v>147087.5</v>
      </c>
      <c r="F33" s="93">
        <v>8200.7999999999993</v>
      </c>
      <c r="G33" s="93">
        <v>48537.5</v>
      </c>
      <c r="H33" s="93">
        <v>69332.800000000003</v>
      </c>
      <c r="I33" s="93">
        <v>48537.5</v>
      </c>
      <c r="J33" s="93">
        <v>58547.1</v>
      </c>
      <c r="K33" s="93">
        <f t="shared" si="1"/>
        <v>305001.2</v>
      </c>
      <c r="L33" s="94">
        <f t="shared" si="1"/>
        <v>136080.70000000001</v>
      </c>
      <c r="M33" s="1"/>
      <c r="N33" s="1"/>
      <c r="O33" s="1"/>
      <c r="P33" s="1"/>
      <c r="Q33" s="1"/>
      <c r="R33" s="1"/>
      <c r="S33" s="1"/>
    </row>
    <row r="34" spans="1:19" x14ac:dyDescent="0.25">
      <c r="A34" s="91">
        <v>211</v>
      </c>
      <c r="B34" s="92" t="s">
        <v>38</v>
      </c>
      <c r="C34" s="93">
        <v>37249</v>
      </c>
      <c r="D34" s="93">
        <v>0</v>
      </c>
      <c r="E34" s="93">
        <v>47931.75</v>
      </c>
      <c r="F34" s="93">
        <v>0</v>
      </c>
      <c r="G34" s="93">
        <v>47931.75</v>
      </c>
      <c r="H34" s="93">
        <v>59267.75</v>
      </c>
      <c r="I34" s="93">
        <v>37249</v>
      </c>
      <c r="J34" s="93">
        <v>51050.5</v>
      </c>
      <c r="K34" s="93">
        <f t="shared" si="1"/>
        <v>170361.5</v>
      </c>
      <c r="L34" s="94">
        <f>+D34+F34+H34+J34</f>
        <v>110318.25</v>
      </c>
      <c r="M34" s="1"/>
      <c r="N34" s="1"/>
      <c r="O34" s="1"/>
      <c r="P34" s="1"/>
      <c r="Q34" s="1"/>
      <c r="R34" s="1"/>
      <c r="S34" s="1"/>
    </row>
    <row r="35" spans="1:19" x14ac:dyDescent="0.25">
      <c r="A35" s="91">
        <v>232</v>
      </c>
      <c r="B35" s="92" t="s">
        <v>39</v>
      </c>
      <c r="C35" s="93">
        <v>0</v>
      </c>
      <c r="D35" s="93">
        <v>0</v>
      </c>
      <c r="E35" s="93">
        <v>86640</v>
      </c>
      <c r="F35" s="93">
        <v>0</v>
      </c>
      <c r="G35" s="93">
        <v>0</v>
      </c>
      <c r="H35" s="93">
        <v>0</v>
      </c>
      <c r="I35" s="93">
        <v>0</v>
      </c>
      <c r="J35" s="93">
        <v>0</v>
      </c>
      <c r="K35" s="93">
        <f t="shared" si="1"/>
        <v>86640</v>
      </c>
      <c r="L35" s="94">
        <f t="shared" si="1"/>
        <v>0</v>
      </c>
      <c r="M35" s="1"/>
      <c r="N35" s="1"/>
      <c r="O35" s="1"/>
      <c r="P35" s="1"/>
      <c r="Q35" s="1"/>
      <c r="R35" s="1"/>
      <c r="S35" s="1"/>
    </row>
    <row r="36" spans="1:19" x14ac:dyDescent="0.25">
      <c r="A36" s="91">
        <v>261</v>
      </c>
      <c r="B36" s="92" t="s">
        <v>40</v>
      </c>
      <c r="C36" s="93">
        <v>0</v>
      </c>
      <c r="D36" s="93">
        <v>0</v>
      </c>
      <c r="E36" s="93">
        <v>1009687.36</v>
      </c>
      <c r="F36" s="93">
        <v>62510.51</v>
      </c>
      <c r="G36" s="93">
        <v>0</v>
      </c>
      <c r="H36" s="93">
        <v>64391.24</v>
      </c>
      <c r="I36" s="93">
        <v>0</v>
      </c>
      <c r="J36" s="93">
        <v>162057.62</v>
      </c>
      <c r="K36" s="93">
        <f t="shared" si="1"/>
        <v>1009687.36</v>
      </c>
      <c r="L36" s="94">
        <f t="shared" si="1"/>
        <v>288959.37</v>
      </c>
      <c r="M36" s="1"/>
      <c r="N36" s="1"/>
      <c r="O36" s="1"/>
      <c r="P36" s="1"/>
      <c r="Q36" s="1"/>
      <c r="R36" s="1"/>
      <c r="S36" s="1"/>
    </row>
    <row r="37" spans="1:19" x14ac:dyDescent="0.25">
      <c r="A37" s="91">
        <v>262</v>
      </c>
      <c r="B37" s="92" t="s">
        <v>41</v>
      </c>
      <c r="C37" s="93">
        <v>8000</v>
      </c>
      <c r="D37" s="93">
        <v>0</v>
      </c>
      <c r="E37" s="93">
        <v>0</v>
      </c>
      <c r="F37" s="93">
        <v>0</v>
      </c>
      <c r="G37" s="93">
        <v>0</v>
      </c>
      <c r="H37" s="93">
        <v>0</v>
      </c>
      <c r="I37" s="93">
        <v>0</v>
      </c>
      <c r="J37" s="93">
        <v>0</v>
      </c>
      <c r="K37" s="93">
        <f t="shared" si="1"/>
        <v>8000</v>
      </c>
      <c r="L37" s="94">
        <f t="shared" si="1"/>
        <v>0</v>
      </c>
      <c r="M37" s="1"/>
      <c r="N37" s="1"/>
      <c r="O37" s="1"/>
      <c r="P37" s="1"/>
      <c r="Q37" s="1"/>
      <c r="R37" s="1"/>
      <c r="S37" s="1"/>
    </row>
    <row r="38" spans="1:19" x14ac:dyDescent="0.25">
      <c r="A38" s="91">
        <v>266</v>
      </c>
      <c r="B38" s="92" t="s">
        <v>42</v>
      </c>
      <c r="C38" s="93">
        <v>0</v>
      </c>
      <c r="D38" s="93">
        <v>0</v>
      </c>
      <c r="E38" s="93">
        <v>619212.26</v>
      </c>
      <c r="F38" s="93">
        <v>0</v>
      </c>
      <c r="G38" s="93">
        <v>0</v>
      </c>
      <c r="H38" s="93">
        <v>186614</v>
      </c>
      <c r="I38" s="93">
        <v>0</v>
      </c>
      <c r="J38" s="93">
        <v>131300</v>
      </c>
      <c r="K38" s="93">
        <f t="shared" si="1"/>
        <v>619212.26</v>
      </c>
      <c r="L38" s="94">
        <f t="shared" si="1"/>
        <v>317914</v>
      </c>
      <c r="M38" s="1"/>
      <c r="N38" s="1"/>
      <c r="O38" s="1"/>
      <c r="P38" s="1"/>
      <c r="Q38" s="1"/>
      <c r="R38" s="1"/>
      <c r="S38" s="1"/>
    </row>
    <row r="39" spans="1:19" x14ac:dyDescent="0.25">
      <c r="A39" s="91">
        <v>267</v>
      </c>
      <c r="B39" s="92" t="s">
        <v>43</v>
      </c>
      <c r="C39" s="93">
        <v>9000</v>
      </c>
      <c r="D39" s="93">
        <v>0</v>
      </c>
      <c r="E39" s="93">
        <v>0</v>
      </c>
      <c r="F39" s="93">
        <v>0</v>
      </c>
      <c r="G39" s="93">
        <v>0</v>
      </c>
      <c r="H39" s="93">
        <v>0</v>
      </c>
      <c r="I39" s="93">
        <v>0</v>
      </c>
      <c r="J39" s="93">
        <v>0</v>
      </c>
      <c r="K39" s="93">
        <f t="shared" si="1"/>
        <v>9000</v>
      </c>
      <c r="L39" s="94">
        <f t="shared" si="1"/>
        <v>0</v>
      </c>
      <c r="M39" s="1"/>
      <c r="N39" s="1"/>
      <c r="O39" s="1"/>
      <c r="P39" s="1"/>
      <c r="Q39" s="1"/>
      <c r="R39" s="1"/>
      <c r="S39" s="1"/>
    </row>
    <row r="40" spans="1:19" x14ac:dyDescent="0.25">
      <c r="A40" s="91">
        <v>268</v>
      </c>
      <c r="B40" s="92" t="s">
        <v>44</v>
      </c>
      <c r="C40" s="93">
        <v>0</v>
      </c>
      <c r="D40" s="93">
        <v>0</v>
      </c>
      <c r="E40" s="93">
        <v>78656.5</v>
      </c>
      <c r="F40" s="93">
        <v>0</v>
      </c>
      <c r="G40" s="93">
        <v>0</v>
      </c>
      <c r="H40" s="93">
        <v>54260</v>
      </c>
      <c r="I40" s="93">
        <v>0</v>
      </c>
      <c r="J40" s="93">
        <v>10270</v>
      </c>
      <c r="K40" s="93">
        <f t="shared" ref="K40:L48" si="2">+C40+E40+G40+I40</f>
        <v>78656.5</v>
      </c>
      <c r="L40" s="94">
        <f t="shared" si="2"/>
        <v>64530</v>
      </c>
      <c r="M40" s="1"/>
      <c r="N40" s="1"/>
      <c r="O40" s="1"/>
      <c r="P40" s="1"/>
      <c r="Q40" s="1"/>
      <c r="R40" s="1"/>
      <c r="S40" s="1"/>
    </row>
    <row r="41" spans="1:19" x14ac:dyDescent="0.25">
      <c r="A41" s="91">
        <v>269</v>
      </c>
      <c r="B41" s="92" t="s">
        <v>45</v>
      </c>
      <c r="C41" s="93">
        <v>10000</v>
      </c>
      <c r="D41" s="93">
        <v>0</v>
      </c>
      <c r="E41" s="93">
        <v>0</v>
      </c>
      <c r="F41" s="93">
        <v>0</v>
      </c>
      <c r="G41" s="93">
        <v>0</v>
      </c>
      <c r="H41" s="93">
        <v>0</v>
      </c>
      <c r="I41" s="93">
        <v>0</v>
      </c>
      <c r="J41" s="93">
        <v>0</v>
      </c>
      <c r="K41" s="93">
        <f t="shared" si="2"/>
        <v>10000</v>
      </c>
      <c r="L41" s="94">
        <f t="shared" si="2"/>
        <v>0</v>
      </c>
      <c r="M41" s="1"/>
      <c r="N41" s="1"/>
      <c r="O41" s="1"/>
      <c r="P41" s="1"/>
      <c r="Q41" s="1"/>
      <c r="R41" s="1"/>
      <c r="S41" s="1"/>
    </row>
    <row r="42" spans="1:19" x14ac:dyDescent="0.25">
      <c r="A42" s="91">
        <v>289</v>
      </c>
      <c r="B42" s="92" t="s">
        <v>46</v>
      </c>
      <c r="C42" s="93">
        <v>0</v>
      </c>
      <c r="D42" s="93">
        <v>0</v>
      </c>
      <c r="E42" s="93">
        <v>11537</v>
      </c>
      <c r="F42" s="93">
        <v>0</v>
      </c>
      <c r="G42" s="93">
        <v>0</v>
      </c>
      <c r="H42" s="93">
        <v>11237.5</v>
      </c>
      <c r="I42" s="93">
        <v>0</v>
      </c>
      <c r="J42" s="93">
        <v>0</v>
      </c>
      <c r="K42" s="93">
        <f t="shared" si="2"/>
        <v>11537</v>
      </c>
      <c r="L42" s="94">
        <f t="shared" si="2"/>
        <v>11237.5</v>
      </c>
      <c r="M42" s="1"/>
      <c r="N42" s="1"/>
      <c r="O42" s="1"/>
      <c r="P42" s="1"/>
      <c r="Q42" s="1"/>
      <c r="R42" s="1"/>
      <c r="S42" s="1"/>
    </row>
    <row r="43" spans="1:19" x14ac:dyDescent="0.25">
      <c r="A43" s="91">
        <v>292</v>
      </c>
      <c r="B43" s="92" t="s">
        <v>47</v>
      </c>
      <c r="C43" s="93">
        <v>0</v>
      </c>
      <c r="D43" s="93">
        <v>0</v>
      </c>
      <c r="E43" s="93">
        <v>149896.79</v>
      </c>
      <c r="F43" s="93">
        <v>0</v>
      </c>
      <c r="G43" s="93">
        <v>0</v>
      </c>
      <c r="H43" s="93">
        <v>99135.15</v>
      </c>
      <c r="I43" s="93">
        <v>0</v>
      </c>
      <c r="J43" s="93">
        <v>7095</v>
      </c>
      <c r="K43" s="93">
        <f t="shared" si="2"/>
        <v>149896.79</v>
      </c>
      <c r="L43" s="94">
        <f t="shared" si="2"/>
        <v>106230.15</v>
      </c>
      <c r="M43" s="1"/>
      <c r="N43" s="1"/>
      <c r="O43" s="1"/>
      <c r="P43" s="1"/>
      <c r="Q43" s="1"/>
      <c r="R43" s="1"/>
      <c r="S43" s="1"/>
    </row>
    <row r="44" spans="1:19" x14ac:dyDescent="0.25">
      <c r="A44" s="91">
        <v>295</v>
      </c>
      <c r="B44" s="92" t="s">
        <v>48</v>
      </c>
      <c r="C44" s="93">
        <v>0</v>
      </c>
      <c r="D44" s="93">
        <v>0</v>
      </c>
      <c r="E44" s="93">
        <v>3038004.73</v>
      </c>
      <c r="F44" s="93">
        <v>0</v>
      </c>
      <c r="G44" s="93">
        <v>0</v>
      </c>
      <c r="H44" s="93">
        <v>651275.76</v>
      </c>
      <c r="I44" s="93">
        <v>0</v>
      </c>
      <c r="J44" s="93">
        <v>461151.65</v>
      </c>
      <c r="K44" s="93">
        <f t="shared" si="2"/>
        <v>3038004.73</v>
      </c>
      <c r="L44" s="94">
        <f t="shared" si="2"/>
        <v>1112427.4100000001</v>
      </c>
      <c r="M44" s="1"/>
      <c r="N44" s="1"/>
      <c r="O44" s="1"/>
      <c r="P44" s="1"/>
      <c r="Q44" s="1"/>
      <c r="R44" s="1"/>
      <c r="S44" s="1"/>
    </row>
    <row r="45" spans="1:19" x14ac:dyDescent="0.25">
      <c r="A45" s="91">
        <v>297</v>
      </c>
      <c r="B45" s="92" t="s">
        <v>49</v>
      </c>
      <c r="C45" s="93">
        <v>10000</v>
      </c>
      <c r="D45" s="93">
        <v>0</v>
      </c>
      <c r="E45" s="93">
        <v>8945.44</v>
      </c>
      <c r="F45" s="93">
        <v>0</v>
      </c>
      <c r="G45" s="93">
        <v>0</v>
      </c>
      <c r="H45" s="93">
        <v>0</v>
      </c>
      <c r="I45" s="93">
        <v>0</v>
      </c>
      <c r="J45" s="93">
        <v>16586.2</v>
      </c>
      <c r="K45" s="93">
        <f t="shared" si="2"/>
        <v>18945.440000000002</v>
      </c>
      <c r="L45" s="94">
        <f t="shared" si="2"/>
        <v>16586.2</v>
      </c>
      <c r="M45" s="1"/>
      <c r="N45" s="1"/>
      <c r="O45" s="1"/>
      <c r="P45" s="1"/>
      <c r="Q45" s="1"/>
      <c r="R45" s="1"/>
      <c r="S45" s="1"/>
    </row>
    <row r="46" spans="1:19" x14ac:dyDescent="0.25">
      <c r="A46" s="91">
        <v>298</v>
      </c>
      <c r="B46" s="92" t="s">
        <v>50</v>
      </c>
      <c r="C46" s="93">
        <v>33333.33</v>
      </c>
      <c r="D46" s="93">
        <v>0</v>
      </c>
      <c r="E46" s="93">
        <f>33333.33+9801.67</f>
        <v>43135</v>
      </c>
      <c r="F46" s="93">
        <v>0</v>
      </c>
      <c r="G46" s="93">
        <v>33333.33</v>
      </c>
      <c r="H46" s="93">
        <v>12500</v>
      </c>
      <c r="I46" s="93">
        <v>33333.33</v>
      </c>
      <c r="J46" s="93">
        <v>73419.55</v>
      </c>
      <c r="K46" s="93">
        <f t="shared" si="2"/>
        <v>143134.99</v>
      </c>
      <c r="L46" s="94">
        <f t="shared" si="2"/>
        <v>85919.55</v>
      </c>
      <c r="M46" s="1"/>
      <c r="N46" s="1"/>
      <c r="O46" s="1"/>
      <c r="P46" s="1"/>
      <c r="Q46" s="1"/>
      <c r="R46" s="1"/>
      <c r="S46" s="1"/>
    </row>
    <row r="47" spans="1:19" x14ac:dyDescent="0.25">
      <c r="A47" s="91">
        <v>299</v>
      </c>
      <c r="B47" s="92" t="s">
        <v>51</v>
      </c>
      <c r="C47" s="93">
        <v>19097.080000000002</v>
      </c>
      <c r="D47" s="93">
        <v>0</v>
      </c>
      <c r="E47" s="93">
        <v>19097.080000000002</v>
      </c>
      <c r="F47" s="93">
        <v>0</v>
      </c>
      <c r="G47" s="93">
        <v>19097.080000000002</v>
      </c>
      <c r="H47" s="93">
        <v>0</v>
      </c>
      <c r="I47" s="93">
        <v>19097.080000000002</v>
      </c>
      <c r="J47" s="93">
        <v>11561.43</v>
      </c>
      <c r="K47" s="93">
        <f t="shared" si="2"/>
        <v>76388.320000000007</v>
      </c>
      <c r="L47" s="94">
        <f t="shared" si="2"/>
        <v>11561.43</v>
      </c>
      <c r="M47" s="1"/>
      <c r="N47" s="1"/>
      <c r="O47" s="1"/>
      <c r="P47" s="1"/>
      <c r="Q47" s="1"/>
      <c r="R47" s="1"/>
      <c r="S47" s="1"/>
    </row>
    <row r="48" spans="1:19" ht="15.75" thickBot="1" x14ac:dyDescent="0.3">
      <c r="A48" s="95">
        <v>323</v>
      </c>
      <c r="B48" s="96" t="s">
        <v>52</v>
      </c>
      <c r="C48" s="97">
        <v>0</v>
      </c>
      <c r="D48" s="97">
        <v>0</v>
      </c>
      <c r="E48" s="97">
        <v>0</v>
      </c>
      <c r="F48" s="97">
        <v>0</v>
      </c>
      <c r="G48" s="97">
        <v>0</v>
      </c>
      <c r="H48" s="97">
        <v>0</v>
      </c>
      <c r="I48" s="97">
        <v>0</v>
      </c>
      <c r="J48" s="97">
        <v>0</v>
      </c>
      <c r="K48" s="97">
        <f t="shared" si="2"/>
        <v>0</v>
      </c>
      <c r="L48" s="98">
        <f t="shared" si="2"/>
        <v>0</v>
      </c>
      <c r="M48" s="1"/>
      <c r="N48" s="1"/>
      <c r="O48" s="1"/>
      <c r="P48" s="1"/>
      <c r="Q48" s="1"/>
      <c r="R48" s="1"/>
      <c r="S48" s="1"/>
    </row>
    <row r="49" spans="1:19" ht="16.5" thickBot="1" x14ac:dyDescent="0.35">
      <c r="A49" s="99"/>
      <c r="B49" s="100" t="s">
        <v>79</v>
      </c>
      <c r="C49" s="101">
        <f>SUM(C23:C48)</f>
        <v>552569.77</v>
      </c>
      <c r="D49" s="101">
        <f t="shared" ref="D49:J49" si="3">SUM(D23:D48)</f>
        <v>0</v>
      </c>
      <c r="E49" s="101">
        <f t="shared" si="3"/>
        <v>5817527.5000000009</v>
      </c>
      <c r="F49" s="101">
        <f t="shared" si="3"/>
        <v>135617.67000000001</v>
      </c>
      <c r="G49" s="101">
        <f t="shared" si="3"/>
        <v>848726.37999999989</v>
      </c>
      <c r="H49" s="101">
        <f t="shared" si="3"/>
        <v>1618801.75</v>
      </c>
      <c r="I49" s="101">
        <f t="shared" si="3"/>
        <v>606473.62999999989</v>
      </c>
      <c r="J49" s="101">
        <f t="shared" si="3"/>
        <v>1614363.41</v>
      </c>
      <c r="K49" s="101">
        <f>SUM(K23:K48)</f>
        <v>7825297.2800000003</v>
      </c>
      <c r="L49" s="102">
        <f>SUM(L23:L48)</f>
        <v>3368782.83</v>
      </c>
      <c r="M49" s="1"/>
      <c r="N49" s="1"/>
      <c r="O49" s="1"/>
      <c r="P49" s="1"/>
      <c r="Q49" s="1"/>
      <c r="R49" s="1"/>
      <c r="S49" s="1"/>
    </row>
    <row r="50" spans="1:19" ht="16.5" thickBot="1" x14ac:dyDescent="0.35">
      <c r="A50" s="103"/>
      <c r="B50" s="104" t="s">
        <v>80</v>
      </c>
      <c r="C50" s="105">
        <f t="shared" ref="C50:L50" si="4">+C49+C20</f>
        <v>3913718.24</v>
      </c>
      <c r="D50" s="101">
        <f t="shared" si="4"/>
        <v>2939970.14</v>
      </c>
      <c r="E50" s="101">
        <f t="shared" si="4"/>
        <v>9178675.9700000007</v>
      </c>
      <c r="F50" s="101">
        <f t="shared" si="4"/>
        <v>3049624.06</v>
      </c>
      <c r="G50" s="101">
        <f t="shared" si="4"/>
        <v>4209874.8499999996</v>
      </c>
      <c r="H50" s="101">
        <f t="shared" si="4"/>
        <v>5643691.3300000001</v>
      </c>
      <c r="I50" s="101">
        <f t="shared" si="4"/>
        <v>3967622.1</v>
      </c>
      <c r="J50" s="101">
        <f t="shared" si="4"/>
        <v>4902251.4400000004</v>
      </c>
      <c r="K50" s="101">
        <f t="shared" si="4"/>
        <v>21269891.16</v>
      </c>
      <c r="L50" s="102">
        <f t="shared" si="4"/>
        <v>16535536.969999999</v>
      </c>
    </row>
    <row r="51" spans="1:19" x14ac:dyDescent="0.25">
      <c r="A51" s="106"/>
      <c r="B51" s="106"/>
      <c r="C51" s="106"/>
      <c r="D51" s="106"/>
      <c r="E51" s="106"/>
      <c r="F51" s="106"/>
      <c r="G51" s="106"/>
      <c r="H51" s="106"/>
      <c r="I51" s="106"/>
      <c r="J51" s="106"/>
      <c r="K51" s="106"/>
      <c r="L51" s="106"/>
    </row>
    <row r="52" spans="1:19" x14ac:dyDescent="0.25">
      <c r="A52" s="106"/>
      <c r="B52" s="106"/>
      <c r="C52" s="106"/>
      <c r="D52" s="106"/>
      <c r="E52" s="106"/>
      <c r="F52" s="106"/>
      <c r="G52" s="106"/>
      <c r="H52" s="106"/>
      <c r="I52" s="106"/>
      <c r="J52" s="106"/>
      <c r="K52" s="106"/>
      <c r="L52" s="106"/>
    </row>
    <row r="53" spans="1:19" x14ac:dyDescent="0.25">
      <c r="A53" s="106"/>
      <c r="B53" s="106"/>
      <c r="C53" s="106"/>
      <c r="D53" s="106"/>
      <c r="E53" s="106"/>
      <c r="F53" s="106"/>
      <c r="G53" s="106"/>
      <c r="H53" s="106"/>
      <c r="I53" s="106"/>
      <c r="J53" s="106"/>
      <c r="K53" s="106"/>
      <c r="L53" s="106"/>
    </row>
    <row r="54" spans="1:19" x14ac:dyDescent="0.25">
      <c r="A54" s="106"/>
      <c r="B54" s="106"/>
      <c r="C54" s="106"/>
      <c r="D54" s="106"/>
      <c r="E54" s="106"/>
      <c r="F54" s="106"/>
      <c r="G54" s="106"/>
      <c r="H54" s="106"/>
      <c r="I54" s="106"/>
      <c r="J54" s="106"/>
      <c r="K54" s="106"/>
      <c r="L54" s="106"/>
    </row>
    <row r="55" spans="1:19" x14ac:dyDescent="0.25">
      <c r="A55" s="106"/>
      <c r="B55" s="106"/>
      <c r="C55" s="106"/>
      <c r="D55" s="106"/>
      <c r="E55" s="106"/>
      <c r="F55" s="106"/>
      <c r="G55" s="106"/>
      <c r="H55" s="106"/>
      <c r="I55" s="106"/>
      <c r="J55" s="106"/>
      <c r="K55" s="106"/>
      <c r="L55" s="106"/>
    </row>
    <row r="56" spans="1:19" ht="16.5" customHeight="1" thickBot="1" x14ac:dyDescent="0.3">
      <c r="A56" s="287" t="s">
        <v>81</v>
      </c>
      <c r="B56" s="287"/>
      <c r="C56" s="287"/>
      <c r="D56" s="287"/>
      <c r="E56" s="287"/>
      <c r="F56" s="287"/>
      <c r="G56" s="287"/>
      <c r="H56" s="287"/>
      <c r="I56" s="287"/>
      <c r="J56" s="287"/>
      <c r="K56" s="287"/>
      <c r="L56" s="287"/>
    </row>
    <row r="57" spans="1:19" ht="16.5" customHeight="1" thickBot="1" x14ac:dyDescent="0.35">
      <c r="A57" s="107" t="s">
        <v>68</v>
      </c>
      <c r="B57" s="108" t="str">
        <f>+B15</f>
        <v>CATEGORIA DEL GASTO DE FUNCIONAMIENTO</v>
      </c>
      <c r="C57" s="288" t="s">
        <v>59</v>
      </c>
      <c r="D57" s="289"/>
      <c r="E57" s="288" t="s">
        <v>82</v>
      </c>
      <c r="F57" s="289"/>
      <c r="G57" s="288" t="s">
        <v>83</v>
      </c>
      <c r="H57" s="289"/>
      <c r="I57" s="288" t="s">
        <v>84</v>
      </c>
      <c r="J57" s="290"/>
      <c r="K57" s="291" t="s">
        <v>70</v>
      </c>
      <c r="L57" s="292"/>
    </row>
    <row r="58" spans="1:19" ht="15.75" customHeight="1" x14ac:dyDescent="0.3">
      <c r="A58" s="109"/>
      <c r="B58" s="110"/>
      <c r="C58" s="111" t="s">
        <v>71</v>
      </c>
      <c r="D58" s="111" t="s">
        <v>18</v>
      </c>
      <c r="E58" s="111" t="s">
        <v>71</v>
      </c>
      <c r="F58" s="111" t="s">
        <v>18</v>
      </c>
      <c r="G58" s="111" t="s">
        <v>71</v>
      </c>
      <c r="H58" s="111" t="s">
        <v>18</v>
      </c>
      <c r="I58" s="111" t="s">
        <v>71</v>
      </c>
      <c r="J58" s="111" t="s">
        <v>18</v>
      </c>
      <c r="K58" s="111" t="s">
        <v>71</v>
      </c>
      <c r="L58" s="112" t="s">
        <v>18</v>
      </c>
    </row>
    <row r="59" spans="1:19" ht="15.75" customHeight="1" x14ac:dyDescent="0.3">
      <c r="A59" s="113" t="s">
        <v>23</v>
      </c>
      <c r="B59" s="80" t="s">
        <v>72</v>
      </c>
      <c r="C59" s="76"/>
      <c r="D59" s="85"/>
      <c r="E59" s="76"/>
      <c r="F59" s="85"/>
      <c r="G59" s="76"/>
      <c r="H59" s="85"/>
      <c r="I59" s="76"/>
      <c r="J59" s="85"/>
      <c r="K59" s="85"/>
      <c r="L59" s="86"/>
    </row>
    <row r="60" spans="1:19" ht="15.75" customHeight="1" x14ac:dyDescent="0.3">
      <c r="A60" s="113"/>
      <c r="B60" s="71" t="s">
        <v>73</v>
      </c>
      <c r="C60" s="76">
        <v>3361148.47</v>
      </c>
      <c r="D60" s="85">
        <v>2940365.11</v>
      </c>
      <c r="E60" s="76"/>
      <c r="F60" s="85"/>
      <c r="G60" s="76"/>
      <c r="H60" s="85"/>
      <c r="I60" s="76"/>
      <c r="J60" s="85"/>
      <c r="K60" s="85">
        <f>+C60+E60+G60+I60</f>
        <v>3361148.47</v>
      </c>
      <c r="L60" s="86">
        <f>+D60+F60+H60+J60</f>
        <v>2940365.11</v>
      </c>
    </row>
    <row r="61" spans="1:19" ht="15.75" customHeight="1" x14ac:dyDescent="0.3">
      <c r="A61" s="113"/>
      <c r="B61" s="71" t="s">
        <v>74</v>
      </c>
      <c r="C61" s="76"/>
      <c r="D61" s="85">
        <v>360102.28</v>
      </c>
      <c r="E61" s="76"/>
      <c r="F61" s="85"/>
      <c r="G61" s="76"/>
      <c r="H61" s="85"/>
      <c r="I61" s="76"/>
      <c r="J61" s="85"/>
      <c r="K61" s="85"/>
      <c r="L61" s="86">
        <f>+D61+F61+H61+J61</f>
        <v>360102.28</v>
      </c>
    </row>
    <row r="62" spans="1:19" ht="15.75" customHeight="1" x14ac:dyDescent="0.3">
      <c r="A62" s="113"/>
      <c r="B62" s="71" t="s">
        <v>25</v>
      </c>
      <c r="C62" s="76">
        <f>SUM(C60:C61)</f>
        <v>3361148.47</v>
      </c>
      <c r="D62" s="76">
        <f t="shared" ref="D62:J62" si="5">SUM(D60:D61)</f>
        <v>3300467.3899999997</v>
      </c>
      <c r="E62" s="76">
        <f t="shared" si="5"/>
        <v>0</v>
      </c>
      <c r="F62" s="76">
        <f t="shared" si="5"/>
        <v>0</v>
      </c>
      <c r="G62" s="76">
        <f t="shared" si="5"/>
        <v>0</v>
      </c>
      <c r="H62" s="76">
        <f t="shared" si="5"/>
        <v>0</v>
      </c>
      <c r="I62" s="76">
        <f t="shared" si="5"/>
        <v>0</v>
      </c>
      <c r="J62" s="76">
        <f t="shared" si="5"/>
        <v>0</v>
      </c>
      <c r="K62" s="76">
        <f>SUM(K60:K61)</f>
        <v>3361148.47</v>
      </c>
      <c r="L62" s="77">
        <f>SUM(L60:L61)</f>
        <v>3300467.3899999997</v>
      </c>
    </row>
    <row r="63" spans="1:19" ht="15.75" customHeight="1" x14ac:dyDescent="0.3">
      <c r="A63" s="82"/>
      <c r="B63" s="80"/>
      <c r="C63" s="82"/>
      <c r="D63" s="82"/>
      <c r="E63" s="82"/>
      <c r="F63" s="83"/>
      <c r="G63" s="83"/>
      <c r="H63" s="83"/>
      <c r="I63" s="83"/>
      <c r="J63" s="83"/>
      <c r="K63" s="81"/>
      <c r="L63" s="84"/>
    </row>
    <row r="64" spans="1:19" ht="15.75" customHeight="1" x14ac:dyDescent="0.3">
      <c r="A64" s="82"/>
      <c r="B64" s="80" t="s">
        <v>26</v>
      </c>
      <c r="C64" s="85"/>
      <c r="D64" s="85"/>
      <c r="E64" s="85"/>
      <c r="F64" s="85"/>
      <c r="G64" s="85"/>
      <c r="H64" s="85"/>
      <c r="I64" s="85"/>
      <c r="J64" s="85"/>
      <c r="K64" s="85"/>
      <c r="L64" s="86"/>
    </row>
    <row r="65" spans="1:12" ht="15" customHeight="1" x14ac:dyDescent="0.25">
      <c r="A65" s="114">
        <v>111</v>
      </c>
      <c r="B65" s="92" t="s">
        <v>27</v>
      </c>
      <c r="C65" s="93">
        <v>88000</v>
      </c>
      <c r="D65" s="93">
        <v>97538.98</v>
      </c>
      <c r="E65" s="115"/>
      <c r="F65" s="93"/>
      <c r="G65" s="115"/>
      <c r="H65" s="93"/>
      <c r="I65" s="93"/>
      <c r="J65" s="93"/>
      <c r="K65" s="93">
        <f>+C65+E65+G65+I65</f>
        <v>88000</v>
      </c>
      <c r="L65" s="94">
        <f>+D65+F65+H65+J65</f>
        <v>97538.98</v>
      </c>
    </row>
    <row r="66" spans="1:12" ht="15" customHeight="1" x14ac:dyDescent="0.25">
      <c r="A66" s="114">
        <v>113</v>
      </c>
      <c r="B66" s="116" t="s">
        <v>75</v>
      </c>
      <c r="C66" s="93">
        <v>11585.06</v>
      </c>
      <c r="D66" s="93">
        <v>11401.8</v>
      </c>
      <c r="E66" s="115"/>
      <c r="F66" s="93"/>
      <c r="G66" s="115"/>
      <c r="H66" s="93"/>
      <c r="I66" s="93"/>
      <c r="J66" s="93"/>
      <c r="K66" s="93">
        <f t="shared" ref="K66:L75" si="6">+C66+E66+G66+I66</f>
        <v>11585.06</v>
      </c>
      <c r="L66" s="94">
        <f t="shared" si="6"/>
        <v>11401.8</v>
      </c>
    </row>
    <row r="67" spans="1:12" ht="15" customHeight="1" x14ac:dyDescent="0.25">
      <c r="A67" s="114">
        <v>122</v>
      </c>
      <c r="B67" s="92" t="s">
        <v>29</v>
      </c>
      <c r="C67" s="93">
        <v>0</v>
      </c>
      <c r="D67" s="93">
        <v>11495</v>
      </c>
      <c r="E67" s="115"/>
      <c r="F67" s="93"/>
      <c r="G67" s="115"/>
      <c r="H67" s="93"/>
      <c r="I67" s="93"/>
      <c r="J67" s="93"/>
      <c r="K67" s="93">
        <f t="shared" si="6"/>
        <v>0</v>
      </c>
      <c r="L67" s="94">
        <f t="shared" si="6"/>
        <v>11495</v>
      </c>
    </row>
    <row r="68" spans="1:12" ht="15" customHeight="1" x14ac:dyDescent="0.25">
      <c r="A68" s="117">
        <v>163</v>
      </c>
      <c r="B68" s="88" t="s">
        <v>30</v>
      </c>
      <c r="C68" s="93">
        <f>35375+50000</f>
        <v>85375</v>
      </c>
      <c r="D68" s="93">
        <v>68707</v>
      </c>
      <c r="E68" s="115"/>
      <c r="F68" s="93"/>
      <c r="G68" s="115"/>
      <c r="H68" s="93"/>
      <c r="I68" s="93"/>
      <c r="J68" s="93"/>
      <c r="K68" s="93">
        <f t="shared" si="6"/>
        <v>85375</v>
      </c>
      <c r="L68" s="94">
        <f t="shared" si="6"/>
        <v>68707</v>
      </c>
    </row>
    <row r="69" spans="1:12" ht="27" customHeight="1" x14ac:dyDescent="0.25">
      <c r="A69" s="117">
        <v>168</v>
      </c>
      <c r="B69" s="118" t="s">
        <v>76</v>
      </c>
      <c r="C69" s="93">
        <v>0</v>
      </c>
      <c r="D69" s="93">
        <v>0</v>
      </c>
      <c r="E69" s="119"/>
      <c r="F69" s="93"/>
      <c r="G69" s="119"/>
      <c r="H69" s="93"/>
      <c r="I69" s="93"/>
      <c r="J69" s="93"/>
      <c r="K69" s="93">
        <f>+C69+E69+G69+I69</f>
        <v>0</v>
      </c>
      <c r="L69" s="94">
        <f>+D69+F69+H69+J69</f>
        <v>0</v>
      </c>
    </row>
    <row r="70" spans="1:12" ht="15" customHeight="1" x14ac:dyDescent="0.25">
      <c r="A70" s="117">
        <v>169</v>
      </c>
      <c r="B70" s="88" t="s">
        <v>77</v>
      </c>
      <c r="C70" s="93">
        <v>14550</v>
      </c>
      <c r="D70" s="93">
        <v>0</v>
      </c>
      <c r="E70" s="115"/>
      <c r="F70" s="93"/>
      <c r="G70" s="115"/>
      <c r="H70" s="93"/>
      <c r="I70" s="93"/>
      <c r="J70" s="93"/>
      <c r="K70" s="93">
        <f t="shared" si="6"/>
        <v>14550</v>
      </c>
      <c r="L70" s="94">
        <f t="shared" si="6"/>
        <v>0</v>
      </c>
    </row>
    <row r="71" spans="1:12" ht="15" customHeight="1" x14ac:dyDescent="0.25">
      <c r="A71" s="117">
        <v>171</v>
      </c>
      <c r="B71" s="88" t="s">
        <v>78</v>
      </c>
      <c r="C71" s="93">
        <v>1320</v>
      </c>
      <c r="D71" s="93">
        <v>6852.5</v>
      </c>
      <c r="E71" s="115"/>
      <c r="F71" s="93"/>
      <c r="G71" s="115"/>
      <c r="H71" s="93"/>
      <c r="I71" s="93"/>
      <c r="J71" s="93"/>
      <c r="K71" s="93">
        <f t="shared" si="6"/>
        <v>1320</v>
      </c>
      <c r="L71" s="94">
        <f t="shared" si="6"/>
        <v>6852.5</v>
      </c>
    </row>
    <row r="72" spans="1:12" ht="15" customHeight="1" x14ac:dyDescent="0.25">
      <c r="A72" s="117">
        <v>174</v>
      </c>
      <c r="B72" s="88" t="s">
        <v>34</v>
      </c>
      <c r="C72" s="93">
        <v>29765.66</v>
      </c>
      <c r="D72" s="93">
        <v>7115.66</v>
      </c>
      <c r="E72" s="115"/>
      <c r="F72" s="93"/>
      <c r="G72" s="115"/>
      <c r="H72" s="93"/>
      <c r="I72" s="93"/>
      <c r="J72" s="93"/>
      <c r="K72" s="93">
        <f t="shared" si="6"/>
        <v>29765.66</v>
      </c>
      <c r="L72" s="94">
        <f t="shared" si="6"/>
        <v>7115.66</v>
      </c>
    </row>
    <row r="73" spans="1:12" ht="15" customHeight="1" x14ac:dyDescent="0.25">
      <c r="A73" s="117">
        <v>182</v>
      </c>
      <c r="B73" s="88" t="s">
        <v>35</v>
      </c>
      <c r="C73" s="93">
        <v>296886</v>
      </c>
      <c r="D73" s="93">
        <v>333329</v>
      </c>
      <c r="E73" s="115"/>
      <c r="F73" s="93"/>
      <c r="G73" s="115"/>
      <c r="H73" s="93"/>
      <c r="I73" s="93"/>
      <c r="J73" s="93"/>
      <c r="K73" s="93">
        <f t="shared" si="6"/>
        <v>296886</v>
      </c>
      <c r="L73" s="94">
        <f t="shared" si="6"/>
        <v>333329</v>
      </c>
    </row>
    <row r="74" spans="1:12" ht="15" customHeight="1" x14ac:dyDescent="0.25">
      <c r="A74" s="117">
        <v>197</v>
      </c>
      <c r="B74" s="92" t="s">
        <v>36</v>
      </c>
      <c r="C74" s="93">
        <v>43200</v>
      </c>
      <c r="D74" s="93">
        <v>0</v>
      </c>
      <c r="E74" s="115"/>
      <c r="F74" s="93"/>
      <c r="G74" s="115"/>
      <c r="H74" s="93"/>
      <c r="I74" s="93"/>
      <c r="J74" s="93"/>
      <c r="K74" s="93">
        <f t="shared" si="6"/>
        <v>43200</v>
      </c>
      <c r="L74" s="94">
        <f t="shared" si="6"/>
        <v>0</v>
      </c>
    </row>
    <row r="75" spans="1:12" ht="15" customHeight="1" x14ac:dyDescent="0.25">
      <c r="A75" s="117">
        <v>199</v>
      </c>
      <c r="B75" s="92" t="s">
        <v>37</v>
      </c>
      <c r="C75" s="93">
        <v>50789</v>
      </c>
      <c r="D75" s="120">
        <v>65496.54</v>
      </c>
      <c r="E75" s="121"/>
      <c r="F75" s="120"/>
      <c r="G75" s="121"/>
      <c r="H75" s="120"/>
      <c r="I75" s="120"/>
      <c r="J75" s="120"/>
      <c r="K75" s="120">
        <f t="shared" si="6"/>
        <v>50789</v>
      </c>
      <c r="L75" s="122">
        <f t="shared" si="6"/>
        <v>65496.54</v>
      </c>
    </row>
    <row r="76" spans="1:12" ht="15" customHeight="1" x14ac:dyDescent="0.25">
      <c r="A76" s="117">
        <v>211</v>
      </c>
      <c r="B76" s="92" t="s">
        <v>38</v>
      </c>
      <c r="C76" s="93">
        <v>47931.75</v>
      </c>
      <c r="D76" s="93">
        <v>52824.75</v>
      </c>
      <c r="E76" s="93"/>
      <c r="F76" s="93"/>
      <c r="G76" s="93"/>
      <c r="H76" s="93"/>
      <c r="I76" s="93"/>
      <c r="J76" s="93"/>
      <c r="K76" s="93">
        <f>+C76+E76+G76+I76</f>
        <v>47931.75</v>
      </c>
      <c r="L76" s="94">
        <f>+D76+F76+H76+J76</f>
        <v>52824.75</v>
      </c>
    </row>
    <row r="77" spans="1:12" ht="15" customHeight="1" x14ac:dyDescent="0.25">
      <c r="A77" s="117">
        <v>232</v>
      </c>
      <c r="B77" s="88" t="s">
        <v>39</v>
      </c>
      <c r="C77" s="93">
        <v>86640</v>
      </c>
      <c r="D77" s="93">
        <v>0</v>
      </c>
      <c r="E77" s="93"/>
      <c r="F77" s="93"/>
      <c r="G77" s="93"/>
      <c r="H77" s="93"/>
      <c r="I77" s="93"/>
      <c r="J77" s="93"/>
      <c r="K77" s="93">
        <f t="shared" ref="K77:L90" si="7">+C77+E77+G77+I77</f>
        <v>86640</v>
      </c>
      <c r="L77" s="94">
        <f t="shared" si="7"/>
        <v>0</v>
      </c>
    </row>
    <row r="78" spans="1:12" ht="15" customHeight="1" x14ac:dyDescent="0.25">
      <c r="A78" s="117">
        <v>261</v>
      </c>
      <c r="B78" s="88" t="s">
        <v>40</v>
      </c>
      <c r="C78" s="93">
        <v>0</v>
      </c>
      <c r="D78" s="93">
        <v>64332.02</v>
      </c>
      <c r="E78" s="93"/>
      <c r="F78" s="93"/>
      <c r="G78" s="93"/>
      <c r="H78" s="93"/>
      <c r="I78" s="93"/>
      <c r="J78" s="93"/>
      <c r="K78" s="93">
        <f t="shared" si="7"/>
        <v>0</v>
      </c>
      <c r="L78" s="94">
        <f t="shared" si="7"/>
        <v>64332.02</v>
      </c>
    </row>
    <row r="79" spans="1:12" ht="15" customHeight="1" x14ac:dyDescent="0.25">
      <c r="A79" s="117">
        <v>262</v>
      </c>
      <c r="B79" s="88" t="s">
        <v>41</v>
      </c>
      <c r="C79" s="93">
        <v>0</v>
      </c>
      <c r="D79" s="93">
        <v>0</v>
      </c>
      <c r="E79" s="93"/>
      <c r="F79" s="93"/>
      <c r="G79" s="93"/>
      <c r="H79" s="93"/>
      <c r="I79" s="93"/>
      <c r="J79" s="93"/>
      <c r="K79" s="93">
        <f t="shared" si="7"/>
        <v>0</v>
      </c>
      <c r="L79" s="94">
        <f t="shared" si="7"/>
        <v>0</v>
      </c>
    </row>
    <row r="80" spans="1:12" ht="15" customHeight="1" x14ac:dyDescent="0.25">
      <c r="A80" s="117">
        <v>266</v>
      </c>
      <c r="B80" s="88" t="s">
        <v>42</v>
      </c>
      <c r="C80" s="93">
        <v>810000</v>
      </c>
      <c r="D80" s="93">
        <v>4050</v>
      </c>
      <c r="E80" s="93"/>
      <c r="F80" s="93"/>
      <c r="G80" s="93"/>
      <c r="H80" s="93"/>
      <c r="I80" s="93"/>
      <c r="J80" s="93"/>
      <c r="K80" s="93">
        <f t="shared" si="7"/>
        <v>810000</v>
      </c>
      <c r="L80" s="94">
        <f t="shared" si="7"/>
        <v>4050</v>
      </c>
    </row>
    <row r="81" spans="1:12" ht="15" customHeight="1" x14ac:dyDescent="0.25">
      <c r="A81" s="117">
        <v>267</v>
      </c>
      <c r="B81" s="88" t="s">
        <v>43</v>
      </c>
      <c r="C81" s="93">
        <v>0</v>
      </c>
      <c r="D81" s="93">
        <v>0</v>
      </c>
      <c r="E81" s="93"/>
      <c r="F81" s="93"/>
      <c r="G81" s="93"/>
      <c r="H81" s="93"/>
      <c r="I81" s="93"/>
      <c r="J81" s="93"/>
      <c r="K81" s="93">
        <f t="shared" si="7"/>
        <v>0</v>
      </c>
      <c r="L81" s="94">
        <f t="shared" si="7"/>
        <v>0</v>
      </c>
    </row>
    <row r="82" spans="1:12" ht="15" customHeight="1" x14ac:dyDescent="0.25">
      <c r="A82" s="117">
        <v>268</v>
      </c>
      <c r="B82" s="88" t="s">
        <v>44</v>
      </c>
      <c r="C82" s="93">
        <v>44287</v>
      </c>
      <c r="D82" s="93">
        <v>0</v>
      </c>
      <c r="E82" s="93"/>
      <c r="F82" s="93"/>
      <c r="G82" s="93"/>
      <c r="H82" s="93"/>
      <c r="I82" s="93"/>
      <c r="J82" s="93"/>
      <c r="K82" s="93">
        <f t="shared" si="7"/>
        <v>44287</v>
      </c>
      <c r="L82" s="94">
        <f t="shared" si="7"/>
        <v>0</v>
      </c>
    </row>
    <row r="83" spans="1:12" ht="15" customHeight="1" x14ac:dyDescent="0.25">
      <c r="A83" s="117">
        <v>269</v>
      </c>
      <c r="B83" s="88" t="s">
        <v>45</v>
      </c>
      <c r="C83" s="93">
        <v>0</v>
      </c>
      <c r="D83" s="93">
        <v>0</v>
      </c>
      <c r="E83" s="93"/>
      <c r="F83" s="93"/>
      <c r="G83" s="93"/>
      <c r="H83" s="93"/>
      <c r="I83" s="93"/>
      <c r="J83" s="93"/>
      <c r="K83" s="93">
        <f t="shared" si="7"/>
        <v>0</v>
      </c>
      <c r="L83" s="94">
        <f t="shared" si="7"/>
        <v>0</v>
      </c>
    </row>
    <row r="84" spans="1:12" ht="15" customHeight="1" x14ac:dyDescent="0.25">
      <c r="A84" s="117">
        <v>289</v>
      </c>
      <c r="B84" s="88" t="s">
        <v>46</v>
      </c>
      <c r="C84" s="93">
        <v>0</v>
      </c>
      <c r="D84" s="93">
        <v>0</v>
      </c>
      <c r="E84" s="93"/>
      <c r="F84" s="93"/>
      <c r="G84" s="119"/>
      <c r="H84" s="93"/>
      <c r="I84" s="93"/>
      <c r="J84" s="93"/>
      <c r="K84" s="93">
        <f t="shared" si="7"/>
        <v>0</v>
      </c>
      <c r="L84" s="94">
        <f t="shared" si="7"/>
        <v>0</v>
      </c>
    </row>
    <row r="85" spans="1:12" ht="15" customHeight="1" x14ac:dyDescent="0.25">
      <c r="A85" s="117">
        <v>292</v>
      </c>
      <c r="B85" s="88" t="s">
        <v>47</v>
      </c>
      <c r="C85" s="93">
        <v>0</v>
      </c>
      <c r="D85" s="93">
        <v>0</v>
      </c>
      <c r="E85" s="93"/>
      <c r="F85" s="93"/>
      <c r="G85" s="93"/>
      <c r="H85" s="93"/>
      <c r="I85" s="93"/>
      <c r="J85" s="93"/>
      <c r="K85" s="93">
        <f t="shared" si="7"/>
        <v>0</v>
      </c>
      <c r="L85" s="94">
        <f t="shared" si="7"/>
        <v>0</v>
      </c>
    </row>
    <row r="86" spans="1:12" ht="15" customHeight="1" x14ac:dyDescent="0.25">
      <c r="A86" s="117">
        <v>295</v>
      </c>
      <c r="B86" s="88" t="s">
        <v>48</v>
      </c>
      <c r="C86" s="93">
        <v>730322.4</v>
      </c>
      <c r="D86" s="93">
        <v>771043.5</v>
      </c>
      <c r="E86" s="93"/>
      <c r="F86" s="93"/>
      <c r="G86" s="93"/>
      <c r="H86" s="93"/>
      <c r="I86" s="93"/>
      <c r="J86" s="93"/>
      <c r="K86" s="93">
        <f t="shared" si="7"/>
        <v>730322.4</v>
      </c>
      <c r="L86" s="94">
        <f t="shared" si="7"/>
        <v>771043.5</v>
      </c>
    </row>
    <row r="87" spans="1:12" ht="15" customHeight="1" x14ac:dyDescent="0.25">
      <c r="A87" s="117">
        <v>297</v>
      </c>
      <c r="B87" s="92" t="s">
        <v>49</v>
      </c>
      <c r="C87" s="93">
        <v>0</v>
      </c>
      <c r="D87" s="93">
        <v>0</v>
      </c>
      <c r="E87" s="93"/>
      <c r="F87" s="93"/>
      <c r="G87" s="93"/>
      <c r="H87" s="93"/>
      <c r="I87" s="93"/>
      <c r="J87" s="93"/>
      <c r="K87" s="93">
        <f t="shared" si="7"/>
        <v>0</v>
      </c>
      <c r="L87" s="94">
        <f t="shared" si="7"/>
        <v>0</v>
      </c>
    </row>
    <row r="88" spans="1:12" ht="15" customHeight="1" x14ac:dyDescent="0.25">
      <c r="A88" s="117">
        <v>298</v>
      </c>
      <c r="B88" s="92" t="s">
        <v>50</v>
      </c>
      <c r="C88" s="93">
        <v>33333.33</v>
      </c>
      <c r="D88" s="93">
        <v>23425.45</v>
      </c>
      <c r="E88" s="93"/>
      <c r="F88" s="93"/>
      <c r="G88" s="93"/>
      <c r="H88" s="93"/>
      <c r="I88" s="93"/>
      <c r="J88" s="93"/>
      <c r="K88" s="93">
        <f t="shared" si="7"/>
        <v>33333.33</v>
      </c>
      <c r="L88" s="94">
        <f t="shared" si="7"/>
        <v>23425.45</v>
      </c>
    </row>
    <row r="89" spans="1:12" ht="15" customHeight="1" x14ac:dyDescent="0.25">
      <c r="A89" s="117">
        <v>299</v>
      </c>
      <c r="B89" s="92" t="s">
        <v>51</v>
      </c>
      <c r="C89" s="93">
        <v>19097.080000000002</v>
      </c>
      <c r="D89" s="120">
        <v>37258.03</v>
      </c>
      <c r="E89" s="120"/>
      <c r="F89" s="120"/>
      <c r="G89" s="120"/>
      <c r="H89" s="120"/>
      <c r="I89" s="120"/>
      <c r="J89" s="120"/>
      <c r="K89" s="93">
        <f>+C89+E89+G89+I89</f>
        <v>19097.080000000002</v>
      </c>
      <c r="L89" s="94">
        <f>+D89+F89+H89+J89</f>
        <v>37258.03</v>
      </c>
    </row>
    <row r="90" spans="1:12" ht="15.75" customHeight="1" thickBot="1" x14ac:dyDescent="0.3">
      <c r="A90" s="99">
        <v>323</v>
      </c>
      <c r="B90" s="123" t="s">
        <v>52</v>
      </c>
      <c r="C90" s="93">
        <v>2500000</v>
      </c>
      <c r="D90" s="97">
        <v>0</v>
      </c>
      <c r="E90" s="97"/>
      <c r="F90" s="97"/>
      <c r="G90" s="124"/>
      <c r="H90" s="97"/>
      <c r="I90" s="97"/>
      <c r="J90" s="97"/>
      <c r="K90" s="97">
        <f t="shared" si="7"/>
        <v>2500000</v>
      </c>
      <c r="L90" s="98">
        <f t="shared" si="7"/>
        <v>0</v>
      </c>
    </row>
    <row r="91" spans="1:12" ht="16.5" customHeight="1" thickBot="1" x14ac:dyDescent="0.35">
      <c r="A91" s="125"/>
      <c r="B91" s="126" t="s">
        <v>79</v>
      </c>
      <c r="C91" s="127">
        <f>SUM(C65:C90)</f>
        <v>4893082.28</v>
      </c>
      <c r="D91" s="127">
        <f t="shared" ref="D91:J91" si="8">SUM(D65:D90)</f>
        <v>1554870.23</v>
      </c>
      <c r="E91" s="127">
        <f t="shared" si="8"/>
        <v>0</v>
      </c>
      <c r="F91" s="127">
        <f t="shared" si="8"/>
        <v>0</v>
      </c>
      <c r="G91" s="127">
        <f t="shared" si="8"/>
        <v>0</v>
      </c>
      <c r="H91" s="127">
        <f t="shared" si="8"/>
        <v>0</v>
      </c>
      <c r="I91" s="127">
        <f t="shared" si="8"/>
        <v>0</v>
      </c>
      <c r="J91" s="127">
        <f t="shared" si="8"/>
        <v>0</v>
      </c>
      <c r="K91" s="127">
        <f>SUM(K65:K90)</f>
        <v>4893082.28</v>
      </c>
      <c r="L91" s="128">
        <f>SUM(L65:L90)</f>
        <v>1554870.23</v>
      </c>
    </row>
    <row r="92" spans="1:12" ht="16.5" customHeight="1" thickBot="1" x14ac:dyDescent="0.35">
      <c r="A92" s="129"/>
      <c r="B92" s="126" t="s">
        <v>80</v>
      </c>
      <c r="C92" s="127">
        <f>+C91+C62</f>
        <v>8254230.75</v>
      </c>
      <c r="D92" s="127">
        <f t="shared" ref="D92:J92" si="9">+D91+D62</f>
        <v>4855337.6199999992</v>
      </c>
      <c r="E92" s="127">
        <f t="shared" si="9"/>
        <v>0</v>
      </c>
      <c r="F92" s="127">
        <f t="shared" si="9"/>
        <v>0</v>
      </c>
      <c r="G92" s="127">
        <f t="shared" si="9"/>
        <v>0</v>
      </c>
      <c r="H92" s="127">
        <f t="shared" si="9"/>
        <v>0</v>
      </c>
      <c r="I92" s="127">
        <f t="shared" si="9"/>
        <v>0</v>
      </c>
      <c r="J92" s="127">
        <f t="shared" si="9"/>
        <v>0</v>
      </c>
      <c r="K92" s="127">
        <f>+K91+K62</f>
        <v>8254230.75</v>
      </c>
      <c r="L92" s="128">
        <f>+L91+L62</f>
        <v>4855337.6199999992</v>
      </c>
    </row>
    <row r="93" spans="1:12" ht="15" customHeight="1" x14ac:dyDescent="0.25">
      <c r="A93" s="106"/>
      <c r="B93" s="106"/>
      <c r="C93" s="106"/>
      <c r="D93" s="106"/>
      <c r="E93" s="106"/>
      <c r="F93" s="106"/>
      <c r="G93" s="106"/>
      <c r="H93" s="106"/>
      <c r="I93" s="106"/>
      <c r="J93" s="106"/>
      <c r="K93" s="106"/>
      <c r="L93" s="106"/>
    </row>
    <row r="94" spans="1:12" ht="15" customHeight="1" x14ac:dyDescent="0.25">
      <c r="A94" s="106"/>
      <c r="B94" s="106"/>
      <c r="C94" s="106"/>
      <c r="D94" s="106"/>
      <c r="E94" s="106"/>
      <c r="F94" s="106"/>
      <c r="G94" s="106"/>
      <c r="H94" s="106"/>
      <c r="I94" s="106"/>
      <c r="J94" s="106"/>
      <c r="K94" s="106"/>
      <c r="L94" s="106"/>
    </row>
    <row r="95" spans="1:12" ht="16.5" hidden="1" customHeight="1" thickBot="1" x14ac:dyDescent="0.3">
      <c r="A95" s="287" t="s">
        <v>85</v>
      </c>
      <c r="B95" s="287"/>
      <c r="C95" s="287"/>
      <c r="D95" s="287"/>
      <c r="E95" s="287"/>
      <c r="F95" s="287"/>
      <c r="G95" s="287"/>
      <c r="H95" s="287"/>
      <c r="I95" s="287"/>
      <c r="J95" s="287"/>
      <c r="K95" s="287"/>
      <c r="L95" s="287"/>
    </row>
    <row r="96" spans="1:12" ht="16.5" hidden="1" customHeight="1" thickBot="1" x14ac:dyDescent="0.35">
      <c r="A96" s="107" t="s">
        <v>68</v>
      </c>
      <c r="B96" s="108" t="s">
        <v>86</v>
      </c>
      <c r="C96" s="288" t="s">
        <v>87</v>
      </c>
      <c r="D96" s="289"/>
      <c r="E96" s="288" t="s">
        <v>88</v>
      </c>
      <c r="F96" s="289"/>
      <c r="G96" s="288" t="s">
        <v>89</v>
      </c>
      <c r="H96" s="289"/>
      <c r="I96" s="288" t="s">
        <v>90</v>
      </c>
      <c r="J96" s="290"/>
      <c r="K96" s="291" t="s">
        <v>70</v>
      </c>
      <c r="L96" s="292"/>
    </row>
    <row r="97" spans="1:12" ht="15.75" hidden="1" customHeight="1" x14ac:dyDescent="0.3">
      <c r="A97" s="130"/>
      <c r="B97" s="80"/>
      <c r="C97" s="111" t="s">
        <v>71</v>
      </c>
      <c r="D97" s="111" t="s">
        <v>18</v>
      </c>
      <c r="E97" s="111" t="s">
        <v>71</v>
      </c>
      <c r="F97" s="111" t="s">
        <v>18</v>
      </c>
      <c r="G97" s="111" t="s">
        <v>71</v>
      </c>
      <c r="H97" s="111" t="s">
        <v>18</v>
      </c>
      <c r="I97" s="111" t="s">
        <v>71</v>
      </c>
      <c r="J97" s="111" t="s">
        <v>18</v>
      </c>
      <c r="K97" s="111" t="s">
        <v>71</v>
      </c>
      <c r="L97" s="112" t="s">
        <v>18</v>
      </c>
    </row>
    <row r="98" spans="1:12" ht="15.75" hidden="1" customHeight="1" x14ac:dyDescent="0.3">
      <c r="A98" s="113" t="s">
        <v>23</v>
      </c>
      <c r="B98" s="80" t="s">
        <v>72</v>
      </c>
      <c r="C98" s="85"/>
      <c r="D98" s="85"/>
      <c r="E98" s="85"/>
      <c r="F98" s="85"/>
      <c r="G98" s="85"/>
      <c r="H98" s="85"/>
      <c r="I98" s="85"/>
      <c r="J98" s="85"/>
      <c r="K98" s="85"/>
      <c r="L98" s="86"/>
    </row>
    <row r="99" spans="1:12" ht="15.75" hidden="1" customHeight="1" x14ac:dyDescent="0.3">
      <c r="A99" s="113"/>
      <c r="B99" s="71" t="s">
        <v>73</v>
      </c>
      <c r="C99" s="85"/>
      <c r="D99" s="85"/>
      <c r="E99" s="85"/>
      <c r="F99" s="85"/>
      <c r="G99" s="85"/>
      <c r="H99" s="85"/>
      <c r="I99" s="85"/>
      <c r="J99" s="85"/>
      <c r="K99" s="85">
        <f>+C99+E99+G99+I99</f>
        <v>0</v>
      </c>
      <c r="L99" s="86">
        <f>+D99+F99+H99+J99</f>
        <v>0</v>
      </c>
    </row>
    <row r="100" spans="1:12" ht="15.75" hidden="1" customHeight="1" x14ac:dyDescent="0.3">
      <c r="A100" s="113"/>
      <c r="B100" s="71" t="s">
        <v>74</v>
      </c>
      <c r="C100" s="85"/>
      <c r="D100" s="85"/>
      <c r="E100" s="85"/>
      <c r="F100" s="85"/>
      <c r="G100" s="85"/>
      <c r="H100" s="85"/>
      <c r="I100" s="85"/>
      <c r="J100" s="85"/>
      <c r="K100" s="85">
        <f>+C100+E100+G100+I100</f>
        <v>0</v>
      </c>
      <c r="L100" s="86">
        <f>+D100+F100+H100+J100</f>
        <v>0</v>
      </c>
    </row>
    <row r="101" spans="1:12" ht="15.75" hidden="1" customHeight="1" x14ac:dyDescent="0.3">
      <c r="A101" s="113"/>
      <c r="B101" s="71" t="s">
        <v>25</v>
      </c>
      <c r="C101" s="85">
        <f>SUM(C99:C100)</f>
        <v>0</v>
      </c>
      <c r="D101" s="85">
        <f t="shared" ref="D101:L101" si="10">SUM(D99:D100)</f>
        <v>0</v>
      </c>
      <c r="E101" s="85">
        <f t="shared" si="10"/>
        <v>0</v>
      </c>
      <c r="F101" s="85">
        <f t="shared" si="10"/>
        <v>0</v>
      </c>
      <c r="G101" s="85">
        <f t="shared" si="10"/>
        <v>0</v>
      </c>
      <c r="H101" s="85">
        <f t="shared" si="10"/>
        <v>0</v>
      </c>
      <c r="I101" s="85">
        <f t="shared" si="10"/>
        <v>0</v>
      </c>
      <c r="J101" s="85">
        <f t="shared" si="10"/>
        <v>0</v>
      </c>
      <c r="K101" s="85">
        <f t="shared" si="10"/>
        <v>0</v>
      </c>
      <c r="L101" s="86">
        <f t="shared" si="10"/>
        <v>0</v>
      </c>
    </row>
    <row r="102" spans="1:12" ht="15.75" hidden="1" customHeight="1" x14ac:dyDescent="0.3">
      <c r="A102" s="131"/>
      <c r="B102" s="80"/>
      <c r="C102" s="83"/>
      <c r="D102" s="81"/>
      <c r="E102" s="83"/>
      <c r="F102" s="83"/>
      <c r="G102" s="83"/>
      <c r="H102" s="83"/>
      <c r="I102" s="83"/>
      <c r="J102" s="83"/>
      <c r="K102" s="81"/>
      <c r="L102" s="84"/>
    </row>
    <row r="103" spans="1:12" ht="15.75" hidden="1" customHeight="1" x14ac:dyDescent="0.3">
      <c r="A103" s="131"/>
      <c r="B103" s="80" t="s">
        <v>91</v>
      </c>
      <c r="C103" s="85"/>
      <c r="D103" s="85"/>
      <c r="E103" s="85"/>
      <c r="F103" s="85"/>
      <c r="G103" s="85"/>
      <c r="H103" s="85"/>
      <c r="I103" s="85"/>
      <c r="J103" s="85"/>
      <c r="K103" s="85"/>
      <c r="L103" s="86"/>
    </row>
    <row r="104" spans="1:12" ht="15" hidden="1" customHeight="1" x14ac:dyDescent="0.25">
      <c r="A104" s="117">
        <v>111</v>
      </c>
      <c r="B104" s="88" t="s">
        <v>27</v>
      </c>
      <c r="C104" s="93"/>
      <c r="D104" s="93"/>
      <c r="E104" s="93"/>
      <c r="F104" s="93"/>
      <c r="G104" s="93"/>
      <c r="H104" s="93"/>
      <c r="I104" s="93"/>
      <c r="J104" s="93"/>
      <c r="K104" s="93">
        <f>+C104+E104+G104+I104</f>
        <v>0</v>
      </c>
      <c r="L104" s="94">
        <f>+D104+F104+H104+J104</f>
        <v>0</v>
      </c>
    </row>
    <row r="105" spans="1:12" ht="15" hidden="1" customHeight="1" x14ac:dyDescent="0.25">
      <c r="A105" s="117">
        <v>113</v>
      </c>
      <c r="B105" s="132" t="s">
        <v>75</v>
      </c>
      <c r="C105" s="93"/>
      <c r="D105" s="93"/>
      <c r="E105" s="93"/>
      <c r="F105" s="93"/>
      <c r="G105" s="93"/>
      <c r="H105" s="93"/>
      <c r="I105" s="93"/>
      <c r="J105" s="93"/>
      <c r="K105" s="93">
        <f t="shared" ref="K105:L120" si="11">+C105+E105+G105+I105</f>
        <v>0</v>
      </c>
      <c r="L105" s="94">
        <f t="shared" si="11"/>
        <v>0</v>
      </c>
    </row>
    <row r="106" spans="1:12" ht="15" hidden="1" customHeight="1" x14ac:dyDescent="0.25">
      <c r="A106" s="117">
        <v>122</v>
      </c>
      <c r="B106" s="88" t="s">
        <v>29</v>
      </c>
      <c r="C106" s="93"/>
      <c r="D106" s="93"/>
      <c r="E106" s="93"/>
      <c r="F106" s="93"/>
      <c r="G106" s="93"/>
      <c r="H106" s="93"/>
      <c r="I106" s="93"/>
      <c r="J106" s="93"/>
      <c r="K106" s="93">
        <f t="shared" si="11"/>
        <v>0</v>
      </c>
      <c r="L106" s="94">
        <f t="shared" si="11"/>
        <v>0</v>
      </c>
    </row>
    <row r="107" spans="1:12" ht="15" hidden="1" customHeight="1" x14ac:dyDescent="0.25">
      <c r="A107" s="117">
        <v>163</v>
      </c>
      <c r="B107" s="88" t="s">
        <v>30</v>
      </c>
      <c r="C107" s="93"/>
      <c r="D107" s="93"/>
      <c r="E107" s="119"/>
      <c r="F107" s="93"/>
      <c r="G107" s="119"/>
      <c r="H107" s="93"/>
      <c r="I107" s="93"/>
      <c r="J107" s="93"/>
      <c r="K107" s="93">
        <f t="shared" si="11"/>
        <v>0</v>
      </c>
      <c r="L107" s="94">
        <f t="shared" si="11"/>
        <v>0</v>
      </c>
    </row>
    <row r="108" spans="1:12" ht="27" hidden="1" customHeight="1" x14ac:dyDescent="0.25">
      <c r="A108" s="117">
        <v>168</v>
      </c>
      <c r="B108" s="118" t="s">
        <v>76</v>
      </c>
      <c r="C108" s="93"/>
      <c r="D108" s="93"/>
      <c r="E108" s="93"/>
      <c r="F108" s="93"/>
      <c r="G108" s="93"/>
      <c r="H108" s="93"/>
      <c r="I108" s="93"/>
      <c r="J108" s="93"/>
      <c r="K108" s="93">
        <f>+C108+E108+G108+I108</f>
        <v>0</v>
      </c>
      <c r="L108" s="94">
        <f>+D108+F108+H108+J108</f>
        <v>0</v>
      </c>
    </row>
    <row r="109" spans="1:12" ht="15" hidden="1" customHeight="1" x14ac:dyDescent="0.25">
      <c r="A109" s="117">
        <v>169</v>
      </c>
      <c r="B109" s="88" t="s">
        <v>77</v>
      </c>
      <c r="C109" s="93"/>
      <c r="D109" s="93"/>
      <c r="E109" s="93"/>
      <c r="F109" s="93"/>
      <c r="G109" s="93"/>
      <c r="H109" s="93"/>
      <c r="I109" s="93"/>
      <c r="J109" s="93"/>
      <c r="K109" s="93">
        <f t="shared" si="11"/>
        <v>0</v>
      </c>
      <c r="L109" s="94">
        <f t="shared" si="11"/>
        <v>0</v>
      </c>
    </row>
    <row r="110" spans="1:12" ht="15" hidden="1" customHeight="1" x14ac:dyDescent="0.25">
      <c r="A110" s="117">
        <v>171</v>
      </c>
      <c r="B110" s="88" t="s">
        <v>78</v>
      </c>
      <c r="C110" s="93"/>
      <c r="D110" s="93"/>
      <c r="E110" s="93"/>
      <c r="F110" s="93"/>
      <c r="G110" s="93"/>
      <c r="H110" s="93"/>
      <c r="I110" s="93"/>
      <c r="J110" s="93"/>
      <c r="K110" s="93">
        <f t="shared" si="11"/>
        <v>0</v>
      </c>
      <c r="L110" s="94">
        <f t="shared" si="11"/>
        <v>0</v>
      </c>
    </row>
    <row r="111" spans="1:12" ht="15" hidden="1" customHeight="1" x14ac:dyDescent="0.25">
      <c r="A111" s="117">
        <v>174</v>
      </c>
      <c r="B111" s="88" t="s">
        <v>34</v>
      </c>
      <c r="C111" s="93"/>
      <c r="D111" s="93"/>
      <c r="E111" s="93"/>
      <c r="F111" s="93"/>
      <c r="G111" s="93"/>
      <c r="H111" s="93"/>
      <c r="I111" s="93"/>
      <c r="J111" s="93"/>
      <c r="K111" s="93">
        <f t="shared" si="11"/>
        <v>0</v>
      </c>
      <c r="L111" s="94">
        <f t="shared" si="11"/>
        <v>0</v>
      </c>
    </row>
    <row r="112" spans="1:12" ht="15" hidden="1" customHeight="1" x14ac:dyDescent="0.25">
      <c r="A112" s="117">
        <v>182</v>
      </c>
      <c r="B112" s="88" t="s">
        <v>35</v>
      </c>
      <c r="C112" s="93"/>
      <c r="D112" s="93"/>
      <c r="E112" s="93"/>
      <c r="F112" s="93"/>
      <c r="G112" s="93"/>
      <c r="H112" s="93"/>
      <c r="I112" s="93"/>
      <c r="J112" s="93"/>
      <c r="K112" s="93">
        <f t="shared" si="11"/>
        <v>0</v>
      </c>
      <c r="L112" s="94">
        <f t="shared" si="11"/>
        <v>0</v>
      </c>
    </row>
    <row r="113" spans="1:12" ht="15" hidden="1" customHeight="1" x14ac:dyDescent="0.25">
      <c r="A113" s="117">
        <v>197</v>
      </c>
      <c r="B113" s="88" t="s">
        <v>36</v>
      </c>
      <c r="C113" s="93"/>
      <c r="D113" s="93"/>
      <c r="E113" s="93"/>
      <c r="F113" s="93"/>
      <c r="G113" s="93"/>
      <c r="H113" s="93"/>
      <c r="I113" s="93"/>
      <c r="J113" s="93"/>
      <c r="K113" s="93">
        <f t="shared" si="11"/>
        <v>0</v>
      </c>
      <c r="L113" s="94">
        <f t="shared" si="11"/>
        <v>0</v>
      </c>
    </row>
    <row r="114" spans="1:12" ht="15" hidden="1" customHeight="1" x14ac:dyDescent="0.25">
      <c r="A114" s="133">
        <v>199</v>
      </c>
      <c r="B114" s="134" t="s">
        <v>37</v>
      </c>
      <c r="C114" s="120"/>
      <c r="D114" s="120"/>
      <c r="E114" s="120"/>
      <c r="F114" s="120"/>
      <c r="G114" s="120"/>
      <c r="H114" s="120"/>
      <c r="I114" s="120"/>
      <c r="J114" s="120"/>
      <c r="K114" s="120">
        <f t="shared" si="11"/>
        <v>0</v>
      </c>
      <c r="L114" s="122">
        <f t="shared" si="11"/>
        <v>0</v>
      </c>
    </row>
    <row r="115" spans="1:12" ht="15" hidden="1" customHeight="1" x14ac:dyDescent="0.25">
      <c r="A115" s="117">
        <v>211</v>
      </c>
      <c r="B115" s="88" t="s">
        <v>38</v>
      </c>
      <c r="C115" s="115"/>
      <c r="D115" s="93"/>
      <c r="E115" s="93"/>
      <c r="F115" s="93"/>
      <c r="G115" s="93"/>
      <c r="H115" s="93"/>
      <c r="I115" s="93"/>
      <c r="J115" s="93"/>
      <c r="K115" s="93">
        <f t="shared" si="11"/>
        <v>0</v>
      </c>
      <c r="L115" s="94">
        <f>+D115+F115+H115+J115</f>
        <v>0</v>
      </c>
    </row>
    <row r="116" spans="1:12" ht="15" hidden="1" customHeight="1" x14ac:dyDescent="0.25">
      <c r="A116" s="117">
        <v>232</v>
      </c>
      <c r="B116" s="88" t="s">
        <v>39</v>
      </c>
      <c r="C116" s="115"/>
      <c r="D116" s="93"/>
      <c r="E116" s="93"/>
      <c r="F116" s="93"/>
      <c r="G116" s="93"/>
      <c r="H116" s="93"/>
      <c r="I116" s="93"/>
      <c r="J116" s="93"/>
      <c r="K116" s="93">
        <f t="shared" si="11"/>
        <v>0</v>
      </c>
      <c r="L116" s="94">
        <f t="shared" si="11"/>
        <v>0</v>
      </c>
    </row>
    <row r="117" spans="1:12" ht="15" hidden="1" customHeight="1" x14ac:dyDescent="0.25">
      <c r="A117" s="117">
        <v>261</v>
      </c>
      <c r="B117" s="88" t="s">
        <v>40</v>
      </c>
      <c r="C117" s="115"/>
      <c r="D117" s="93"/>
      <c r="E117" s="93"/>
      <c r="F117" s="93"/>
      <c r="G117" s="93"/>
      <c r="H117" s="93"/>
      <c r="I117" s="93"/>
      <c r="J117" s="93"/>
      <c r="K117" s="93">
        <f t="shared" si="11"/>
        <v>0</v>
      </c>
      <c r="L117" s="94">
        <f t="shared" si="11"/>
        <v>0</v>
      </c>
    </row>
    <row r="118" spans="1:12" ht="15" hidden="1" customHeight="1" x14ac:dyDescent="0.25">
      <c r="A118" s="117">
        <v>262</v>
      </c>
      <c r="B118" s="88" t="s">
        <v>41</v>
      </c>
      <c r="C118" s="115"/>
      <c r="D118" s="93"/>
      <c r="E118" s="93"/>
      <c r="F118" s="93"/>
      <c r="G118" s="93"/>
      <c r="H118" s="93"/>
      <c r="I118" s="93"/>
      <c r="J118" s="93"/>
      <c r="K118" s="93">
        <f t="shared" si="11"/>
        <v>0</v>
      </c>
      <c r="L118" s="94">
        <f t="shared" si="11"/>
        <v>0</v>
      </c>
    </row>
    <row r="119" spans="1:12" ht="15" hidden="1" customHeight="1" x14ac:dyDescent="0.25">
      <c r="A119" s="117">
        <v>266</v>
      </c>
      <c r="B119" s="88" t="s">
        <v>42</v>
      </c>
      <c r="C119" s="115"/>
      <c r="D119" s="93"/>
      <c r="E119" s="93"/>
      <c r="F119" s="93"/>
      <c r="G119" s="93"/>
      <c r="H119" s="93"/>
      <c r="I119" s="93"/>
      <c r="J119" s="93"/>
      <c r="K119" s="93">
        <f t="shared" si="11"/>
        <v>0</v>
      </c>
      <c r="L119" s="94">
        <f t="shared" si="11"/>
        <v>0</v>
      </c>
    </row>
    <row r="120" spans="1:12" ht="15" hidden="1" customHeight="1" x14ac:dyDescent="0.25">
      <c r="A120" s="117">
        <v>267</v>
      </c>
      <c r="B120" s="88" t="s">
        <v>43</v>
      </c>
      <c r="C120" s="115"/>
      <c r="D120" s="93"/>
      <c r="E120" s="93"/>
      <c r="F120" s="93"/>
      <c r="G120" s="93"/>
      <c r="H120" s="93"/>
      <c r="I120" s="93"/>
      <c r="J120" s="93"/>
      <c r="K120" s="93">
        <f t="shared" si="11"/>
        <v>0</v>
      </c>
      <c r="L120" s="94">
        <f t="shared" si="11"/>
        <v>0</v>
      </c>
    </row>
    <row r="121" spans="1:12" ht="15" hidden="1" customHeight="1" x14ac:dyDescent="0.25">
      <c r="A121" s="117">
        <v>268</v>
      </c>
      <c r="B121" s="88" t="s">
        <v>44</v>
      </c>
      <c r="C121" s="115"/>
      <c r="D121" s="93"/>
      <c r="E121" s="93"/>
      <c r="F121" s="93"/>
      <c r="G121" s="93"/>
      <c r="H121" s="93"/>
      <c r="I121" s="93"/>
      <c r="J121" s="93"/>
      <c r="K121" s="93">
        <f t="shared" ref="K121:L129" si="12">+C121+E121+G121+I121</f>
        <v>0</v>
      </c>
      <c r="L121" s="94">
        <f t="shared" si="12"/>
        <v>0</v>
      </c>
    </row>
    <row r="122" spans="1:12" ht="15" hidden="1" customHeight="1" x14ac:dyDescent="0.25">
      <c r="A122" s="117">
        <v>269</v>
      </c>
      <c r="B122" s="88" t="s">
        <v>45</v>
      </c>
      <c r="C122" s="115"/>
      <c r="D122" s="93"/>
      <c r="E122" s="93"/>
      <c r="F122" s="93"/>
      <c r="G122" s="93"/>
      <c r="H122" s="93"/>
      <c r="I122" s="93"/>
      <c r="J122" s="93"/>
      <c r="K122" s="93">
        <f t="shared" si="12"/>
        <v>0</v>
      </c>
      <c r="L122" s="94">
        <f t="shared" si="12"/>
        <v>0</v>
      </c>
    </row>
    <row r="123" spans="1:12" ht="15" hidden="1" customHeight="1" x14ac:dyDescent="0.25">
      <c r="A123" s="117">
        <v>289</v>
      </c>
      <c r="B123" s="88" t="s">
        <v>46</v>
      </c>
      <c r="C123" s="115"/>
      <c r="D123" s="93"/>
      <c r="E123" s="93"/>
      <c r="F123" s="93"/>
      <c r="G123" s="93"/>
      <c r="H123" s="93"/>
      <c r="I123" s="93"/>
      <c r="J123" s="93"/>
      <c r="K123" s="93">
        <f t="shared" si="12"/>
        <v>0</v>
      </c>
      <c r="L123" s="94">
        <f t="shared" si="12"/>
        <v>0</v>
      </c>
    </row>
    <row r="124" spans="1:12" ht="15" hidden="1" customHeight="1" x14ac:dyDescent="0.25">
      <c r="A124" s="117">
        <v>292</v>
      </c>
      <c r="B124" s="88" t="s">
        <v>47</v>
      </c>
      <c r="C124" s="115"/>
      <c r="D124" s="93"/>
      <c r="E124" s="93"/>
      <c r="F124" s="93"/>
      <c r="G124" s="93"/>
      <c r="H124" s="93"/>
      <c r="I124" s="93"/>
      <c r="J124" s="93"/>
      <c r="K124" s="93">
        <f t="shared" si="12"/>
        <v>0</v>
      </c>
      <c r="L124" s="94">
        <f t="shared" si="12"/>
        <v>0</v>
      </c>
    </row>
    <row r="125" spans="1:12" ht="15" hidden="1" customHeight="1" x14ac:dyDescent="0.25">
      <c r="A125" s="117">
        <v>295</v>
      </c>
      <c r="B125" s="88" t="s">
        <v>48</v>
      </c>
      <c r="C125" s="115"/>
      <c r="D125" s="93"/>
      <c r="E125" s="93"/>
      <c r="F125" s="93"/>
      <c r="G125" s="93"/>
      <c r="H125" s="93"/>
      <c r="I125" s="93"/>
      <c r="J125" s="93"/>
      <c r="K125" s="93">
        <f t="shared" si="12"/>
        <v>0</v>
      </c>
      <c r="L125" s="94">
        <f t="shared" si="12"/>
        <v>0</v>
      </c>
    </row>
    <row r="126" spans="1:12" ht="15" hidden="1" customHeight="1" x14ac:dyDescent="0.25">
      <c r="A126" s="117">
        <v>297</v>
      </c>
      <c r="B126" s="88" t="s">
        <v>49</v>
      </c>
      <c r="C126" s="115"/>
      <c r="D126" s="93"/>
      <c r="E126" s="93"/>
      <c r="F126" s="93"/>
      <c r="G126" s="93"/>
      <c r="H126" s="93"/>
      <c r="I126" s="93"/>
      <c r="J126" s="93"/>
      <c r="K126" s="93">
        <f t="shared" si="12"/>
        <v>0</v>
      </c>
      <c r="L126" s="94">
        <f t="shared" si="12"/>
        <v>0</v>
      </c>
    </row>
    <row r="127" spans="1:12" ht="15" hidden="1" customHeight="1" x14ac:dyDescent="0.25">
      <c r="A127" s="117">
        <v>298</v>
      </c>
      <c r="B127" s="92" t="s">
        <v>50</v>
      </c>
      <c r="C127" s="115"/>
      <c r="D127" s="93"/>
      <c r="E127" s="93"/>
      <c r="F127" s="93"/>
      <c r="G127" s="93"/>
      <c r="H127" s="93"/>
      <c r="I127" s="93"/>
      <c r="J127" s="93"/>
      <c r="K127" s="93">
        <f t="shared" si="12"/>
        <v>0</v>
      </c>
      <c r="L127" s="94">
        <f t="shared" si="12"/>
        <v>0</v>
      </c>
    </row>
    <row r="128" spans="1:12" ht="15" hidden="1" customHeight="1" x14ac:dyDescent="0.25">
      <c r="A128" s="117">
        <v>299</v>
      </c>
      <c r="B128" s="92" t="s">
        <v>51</v>
      </c>
      <c r="C128" s="115"/>
      <c r="D128" s="120"/>
      <c r="E128" s="120"/>
      <c r="F128" s="120"/>
      <c r="G128" s="120"/>
      <c r="H128" s="120"/>
      <c r="I128" s="120"/>
      <c r="J128" s="120"/>
      <c r="K128" s="120"/>
      <c r="L128" s="122"/>
    </row>
    <row r="129" spans="1:12" ht="15.75" hidden="1" customHeight="1" thickBot="1" x14ac:dyDescent="0.3">
      <c r="A129" s="135">
        <v>323</v>
      </c>
      <c r="B129" s="134" t="s">
        <v>92</v>
      </c>
      <c r="C129" s="136"/>
      <c r="D129" s="120"/>
      <c r="E129" s="120"/>
      <c r="F129" s="120"/>
      <c r="G129" s="120"/>
      <c r="H129" s="120"/>
      <c r="I129" s="120"/>
      <c r="J129" s="120"/>
      <c r="K129" s="120">
        <f t="shared" si="12"/>
        <v>0</v>
      </c>
      <c r="L129" s="122">
        <f t="shared" si="12"/>
        <v>0</v>
      </c>
    </row>
    <row r="130" spans="1:12" ht="16.5" hidden="1" customHeight="1" thickBot="1" x14ac:dyDescent="0.35">
      <c r="A130" s="125"/>
      <c r="B130" s="126" t="s">
        <v>93</v>
      </c>
      <c r="C130" s="127">
        <f>SUM(C104:C129)</f>
        <v>0</v>
      </c>
      <c r="D130" s="127">
        <f t="shared" ref="D130:J130" si="13">SUM(D104:D129)</f>
        <v>0</v>
      </c>
      <c r="E130" s="127">
        <f t="shared" si="13"/>
        <v>0</v>
      </c>
      <c r="F130" s="127">
        <f t="shared" si="13"/>
        <v>0</v>
      </c>
      <c r="G130" s="127">
        <f t="shared" si="13"/>
        <v>0</v>
      </c>
      <c r="H130" s="127">
        <f t="shared" si="13"/>
        <v>0</v>
      </c>
      <c r="I130" s="127">
        <f t="shared" si="13"/>
        <v>0</v>
      </c>
      <c r="J130" s="127">
        <f t="shared" si="13"/>
        <v>0</v>
      </c>
      <c r="K130" s="127">
        <f>SUM(K104:K129)</f>
        <v>0</v>
      </c>
      <c r="L130" s="128">
        <f>SUM(L104:L129)</f>
        <v>0</v>
      </c>
    </row>
    <row r="131" spans="1:12" ht="16.5" hidden="1" customHeight="1" thickBot="1" x14ac:dyDescent="0.35">
      <c r="A131" s="129"/>
      <c r="B131" s="126" t="s">
        <v>80</v>
      </c>
      <c r="C131" s="137">
        <f>+C130+C101</f>
        <v>0</v>
      </c>
      <c r="D131" s="137">
        <f t="shared" ref="D131:J131" si="14">+D130+D101</f>
        <v>0</v>
      </c>
      <c r="E131" s="137">
        <f t="shared" si="14"/>
        <v>0</v>
      </c>
      <c r="F131" s="137">
        <f t="shared" si="14"/>
        <v>0</v>
      </c>
      <c r="G131" s="137">
        <f t="shared" si="14"/>
        <v>0</v>
      </c>
      <c r="H131" s="137">
        <f t="shared" si="14"/>
        <v>0</v>
      </c>
      <c r="I131" s="137">
        <f t="shared" si="14"/>
        <v>0</v>
      </c>
      <c r="J131" s="137">
        <f t="shared" si="14"/>
        <v>0</v>
      </c>
      <c r="K131" s="137">
        <f>+K130+K101</f>
        <v>0</v>
      </c>
      <c r="L131" s="138">
        <f>+L130+L101</f>
        <v>0</v>
      </c>
    </row>
    <row r="132" spans="1:12" ht="15.75" x14ac:dyDescent="0.3">
      <c r="A132" s="106"/>
      <c r="B132" s="139"/>
      <c r="C132" s="140"/>
      <c r="D132" s="140"/>
      <c r="E132" s="140"/>
      <c r="F132" s="140"/>
      <c r="G132" s="140"/>
      <c r="H132" s="140"/>
      <c r="I132" s="140"/>
      <c r="J132" s="140"/>
      <c r="K132" s="140"/>
      <c r="L132" s="140"/>
    </row>
    <row r="133" spans="1:12" ht="15.75" x14ac:dyDescent="0.3">
      <c r="A133" s="106"/>
      <c r="B133" s="139"/>
      <c r="C133" s="140"/>
      <c r="D133" s="140"/>
      <c r="E133" s="140"/>
      <c r="F133" s="140"/>
      <c r="G133" s="140"/>
      <c r="H133" s="140"/>
      <c r="I133" s="140"/>
      <c r="J133" s="140"/>
      <c r="K133" s="140"/>
      <c r="L133" s="140"/>
    </row>
    <row r="134" spans="1:12" ht="15.75" x14ac:dyDescent="0.3">
      <c r="A134" s="106"/>
      <c r="B134" s="139"/>
      <c r="C134" s="140"/>
      <c r="D134" s="140"/>
      <c r="E134" s="140"/>
      <c r="F134" s="140"/>
      <c r="G134" s="140"/>
      <c r="H134" s="140"/>
      <c r="I134" s="140"/>
      <c r="J134" s="140"/>
      <c r="K134" s="140"/>
      <c r="L134" s="140"/>
    </row>
    <row r="135" spans="1:12" ht="15.75" x14ac:dyDescent="0.3">
      <c r="A135" s="106"/>
      <c r="B135" s="139"/>
      <c r="C135" s="140"/>
      <c r="D135" s="140"/>
      <c r="E135" s="140"/>
      <c r="F135" s="140"/>
      <c r="G135" s="140"/>
      <c r="H135" s="140"/>
      <c r="I135" s="140"/>
      <c r="J135" s="140"/>
      <c r="K135" s="140"/>
      <c r="L135" s="140"/>
    </row>
    <row r="136" spans="1:12" ht="15.75" x14ac:dyDescent="0.3">
      <c r="A136" s="106"/>
      <c r="B136" s="139"/>
      <c r="C136" s="140"/>
      <c r="D136" s="140"/>
      <c r="E136" s="140"/>
      <c r="F136" s="140"/>
      <c r="G136" s="140"/>
      <c r="H136" s="140"/>
      <c r="I136" s="140"/>
      <c r="J136" s="140"/>
      <c r="K136" s="140"/>
      <c r="L136" s="140"/>
    </row>
    <row r="137" spans="1:12" ht="15.75" x14ac:dyDescent="0.3">
      <c r="A137" s="106"/>
      <c r="B137" s="139"/>
      <c r="C137" s="140"/>
      <c r="D137" s="140"/>
      <c r="E137" s="140"/>
      <c r="F137" s="140"/>
      <c r="G137" s="140"/>
      <c r="H137" s="140"/>
      <c r="I137" s="140"/>
      <c r="J137" s="140"/>
      <c r="K137" s="140"/>
      <c r="L137" s="140"/>
    </row>
    <row r="138" spans="1:12" ht="15.75" x14ac:dyDescent="0.3">
      <c r="A138" s="106"/>
      <c r="B138" s="139"/>
      <c r="C138" s="140"/>
      <c r="D138" s="140"/>
      <c r="E138" s="140"/>
      <c r="F138" s="140"/>
      <c r="G138" s="140"/>
      <c r="H138" s="140"/>
      <c r="I138" s="140"/>
      <c r="J138" s="140"/>
      <c r="K138" s="140"/>
      <c r="L138" s="140"/>
    </row>
    <row r="139" spans="1:12" ht="15.75" x14ac:dyDescent="0.3">
      <c r="A139" s="106"/>
      <c r="B139" s="139"/>
      <c r="C139" s="140"/>
      <c r="D139" s="140"/>
      <c r="E139" s="140"/>
      <c r="F139" s="140"/>
      <c r="G139" s="140"/>
      <c r="H139" s="140"/>
      <c r="I139" s="140"/>
      <c r="J139" s="140"/>
      <c r="K139" s="140"/>
      <c r="L139" s="140"/>
    </row>
    <row r="140" spans="1:12" ht="15.75" x14ac:dyDescent="0.3">
      <c r="A140" s="106"/>
      <c r="B140" s="139"/>
      <c r="C140" s="140"/>
      <c r="D140" s="140"/>
      <c r="E140" s="140"/>
      <c r="F140" s="140"/>
      <c r="G140" s="140"/>
      <c r="H140" s="140"/>
      <c r="I140" s="140"/>
      <c r="J140" s="140"/>
      <c r="K140" s="140"/>
      <c r="L140" s="140"/>
    </row>
    <row r="141" spans="1:12" ht="15.75" x14ac:dyDescent="0.3">
      <c r="A141" s="106"/>
      <c r="B141" s="139"/>
      <c r="C141" s="140"/>
      <c r="D141" s="140"/>
      <c r="E141" s="140"/>
      <c r="F141" s="140"/>
      <c r="G141" s="140"/>
      <c r="H141" s="140"/>
      <c r="I141" s="140"/>
      <c r="J141" s="140"/>
      <c r="K141" s="140"/>
      <c r="L141" s="140"/>
    </row>
    <row r="142" spans="1:12" ht="15.75" x14ac:dyDescent="0.3">
      <c r="A142" s="106"/>
      <c r="B142" s="139"/>
      <c r="C142" s="140"/>
      <c r="D142" s="140"/>
      <c r="E142" s="140"/>
      <c r="F142" s="140"/>
      <c r="G142" s="140"/>
      <c r="H142" s="140"/>
      <c r="I142" s="140"/>
      <c r="J142" s="140"/>
      <c r="K142" s="140"/>
      <c r="L142" s="140"/>
    </row>
    <row r="143" spans="1:12" ht="15.75" x14ac:dyDescent="0.3">
      <c r="A143" s="106"/>
      <c r="B143" s="139"/>
      <c r="C143" s="140"/>
      <c r="D143" s="140"/>
      <c r="E143" s="140"/>
      <c r="F143" s="140"/>
      <c r="G143" s="140"/>
      <c r="H143" s="140"/>
      <c r="I143" s="140"/>
      <c r="J143" s="140"/>
      <c r="K143" s="140"/>
      <c r="L143" s="140"/>
    </row>
    <row r="144" spans="1:12" ht="15.75" x14ac:dyDescent="0.3">
      <c r="A144" s="106"/>
      <c r="B144" s="139"/>
      <c r="C144" s="140"/>
      <c r="D144" s="140"/>
      <c r="E144" s="140"/>
      <c r="F144" s="140"/>
      <c r="G144" s="140"/>
      <c r="H144" s="140"/>
      <c r="I144" s="140"/>
      <c r="J144" s="140"/>
      <c r="K144" s="140"/>
      <c r="L144" s="140"/>
    </row>
    <row r="145" spans="1:12" ht="15.75" x14ac:dyDescent="0.3">
      <c r="A145" s="106"/>
      <c r="B145" s="139"/>
      <c r="C145" s="140"/>
      <c r="D145" s="140"/>
      <c r="E145" s="140"/>
      <c r="F145" s="140"/>
      <c r="G145" s="140"/>
      <c r="H145" s="140"/>
      <c r="I145" s="140"/>
      <c r="J145" s="140"/>
      <c r="K145" s="140"/>
      <c r="L145" s="140"/>
    </row>
    <row r="146" spans="1:12" ht="15.75" x14ac:dyDescent="0.3">
      <c r="A146" s="106"/>
      <c r="B146" s="139"/>
      <c r="C146" s="140"/>
      <c r="D146" s="140"/>
      <c r="E146" s="140"/>
      <c r="F146" s="140"/>
      <c r="G146" s="140"/>
      <c r="H146" s="140"/>
      <c r="I146" s="140"/>
      <c r="J146" s="140"/>
      <c r="K146" s="140"/>
      <c r="L146" s="140"/>
    </row>
    <row r="147" spans="1:12" ht="15.75" x14ac:dyDescent="0.3">
      <c r="A147" s="106"/>
      <c r="B147" s="139"/>
      <c r="C147" s="140"/>
      <c r="D147" s="140"/>
      <c r="E147" s="140"/>
      <c r="F147" s="140"/>
      <c r="G147" s="140"/>
      <c r="H147" s="140"/>
      <c r="I147" s="140"/>
      <c r="J147" s="140"/>
      <c r="K147" s="140"/>
      <c r="L147" s="140"/>
    </row>
    <row r="148" spans="1:12" ht="15.75" hidden="1" x14ac:dyDescent="0.3">
      <c r="A148" s="106"/>
      <c r="B148" s="139"/>
      <c r="C148" s="140"/>
      <c r="D148" s="140"/>
      <c r="E148" s="140"/>
      <c r="F148" s="140"/>
      <c r="G148" s="140"/>
      <c r="H148" s="140"/>
      <c r="I148" s="140"/>
      <c r="J148" s="140"/>
      <c r="K148" s="140"/>
      <c r="L148" s="140"/>
    </row>
    <row r="149" spans="1:12" ht="15.75" hidden="1" x14ac:dyDescent="0.3">
      <c r="A149" s="106"/>
      <c r="B149" s="139"/>
      <c r="C149" s="140"/>
      <c r="D149" s="140"/>
      <c r="E149" s="140"/>
      <c r="F149" s="140"/>
      <c r="G149" s="140"/>
      <c r="H149" s="140"/>
      <c r="I149" s="140"/>
      <c r="J149" s="140"/>
      <c r="K149" s="140"/>
      <c r="L149" s="140"/>
    </row>
    <row r="150" spans="1:12" ht="15.75" hidden="1" x14ac:dyDescent="0.3">
      <c r="A150" s="106"/>
      <c r="B150" s="139"/>
      <c r="C150" s="140"/>
      <c r="D150" s="140"/>
      <c r="E150" s="140"/>
      <c r="F150" s="140"/>
      <c r="G150" s="140"/>
      <c r="H150" s="140"/>
      <c r="I150" s="140"/>
      <c r="J150" s="140"/>
      <c r="K150" s="140"/>
      <c r="L150" s="140"/>
    </row>
    <row r="151" spans="1:12" x14ac:dyDescent="0.25">
      <c r="B151" s="141" t="s">
        <v>94</v>
      </c>
      <c r="I151" s="106"/>
      <c r="J151" s="106"/>
    </row>
    <row r="152" spans="1:12" ht="15.75" x14ac:dyDescent="0.3">
      <c r="A152" s="142" t="s">
        <v>68</v>
      </c>
      <c r="B152" s="142" t="s">
        <v>86</v>
      </c>
      <c r="C152" s="284" t="s">
        <v>95</v>
      </c>
      <c r="D152" s="284"/>
      <c r="I152" s="106"/>
      <c r="J152" s="106"/>
    </row>
    <row r="153" spans="1:12" ht="15.75" x14ac:dyDescent="0.3">
      <c r="A153" s="142"/>
      <c r="B153" s="71"/>
      <c r="C153" s="142" t="s">
        <v>96</v>
      </c>
      <c r="D153" s="142" t="s">
        <v>97</v>
      </c>
      <c r="I153" s="106"/>
      <c r="J153" s="106"/>
    </row>
    <row r="154" spans="1:12" ht="15.75" x14ac:dyDescent="0.3">
      <c r="A154" s="143" t="s">
        <v>23</v>
      </c>
      <c r="B154" s="71" t="s">
        <v>72</v>
      </c>
      <c r="C154" s="76">
        <f>+K20+K62+K101</f>
        <v>16805742.350000001</v>
      </c>
      <c r="D154" s="76">
        <f>+L20+L62+L101</f>
        <v>16467221.529999997</v>
      </c>
      <c r="E154" s="144"/>
      <c r="F154" s="145"/>
      <c r="I154" s="106"/>
      <c r="J154" s="106"/>
    </row>
    <row r="155" spans="1:12" ht="15.75" x14ac:dyDescent="0.3">
      <c r="A155" s="146"/>
      <c r="B155" s="71"/>
      <c r="C155" s="147"/>
      <c r="D155" s="148"/>
      <c r="E155" s="149"/>
      <c r="F155" s="149"/>
      <c r="G155" s="144"/>
      <c r="I155" s="106"/>
      <c r="J155" s="106"/>
    </row>
    <row r="156" spans="1:12" ht="15.75" x14ac:dyDescent="0.3">
      <c r="A156" s="146"/>
      <c r="B156" s="71" t="s">
        <v>26</v>
      </c>
      <c r="C156" s="76"/>
      <c r="D156" s="76"/>
      <c r="E156" s="150"/>
      <c r="F156" s="150"/>
      <c r="I156" s="106"/>
      <c r="J156" s="106"/>
    </row>
    <row r="157" spans="1:12" x14ac:dyDescent="0.25">
      <c r="A157" s="151">
        <v>111</v>
      </c>
      <c r="B157" s="88" t="s">
        <v>27</v>
      </c>
      <c r="C157" s="115">
        <f t="shared" ref="C157:D182" si="15">+K23+K65+K104</f>
        <v>352000</v>
      </c>
      <c r="D157" s="115">
        <f t="shared" si="15"/>
        <v>285229.99</v>
      </c>
      <c r="E157" s="144"/>
      <c r="F157" s="145"/>
      <c r="I157" s="106"/>
      <c r="J157" s="106"/>
    </row>
    <row r="158" spans="1:12" x14ac:dyDescent="0.25">
      <c r="A158" s="151">
        <v>113</v>
      </c>
      <c r="B158" s="88" t="s">
        <v>28</v>
      </c>
      <c r="C158" s="115">
        <f t="shared" si="15"/>
        <v>46340.24</v>
      </c>
      <c r="D158" s="115">
        <f t="shared" si="15"/>
        <v>42780.58</v>
      </c>
      <c r="E158" s="144"/>
      <c r="F158" s="145"/>
      <c r="I158" s="106"/>
      <c r="J158" s="106"/>
    </row>
    <row r="159" spans="1:12" x14ac:dyDescent="0.25">
      <c r="A159" s="151">
        <v>122</v>
      </c>
      <c r="B159" s="88" t="s">
        <v>29</v>
      </c>
      <c r="C159" s="115">
        <f t="shared" si="15"/>
        <v>68124.37</v>
      </c>
      <c r="D159" s="115">
        <f t="shared" si="15"/>
        <v>54407.5</v>
      </c>
      <c r="E159" s="144"/>
      <c r="F159" s="145"/>
      <c r="I159" s="106"/>
      <c r="J159" s="106"/>
    </row>
    <row r="160" spans="1:12" x14ac:dyDescent="0.25">
      <c r="A160" s="151">
        <v>163</v>
      </c>
      <c r="B160" s="88" t="s">
        <v>30</v>
      </c>
      <c r="C160" s="115">
        <f t="shared" si="15"/>
        <v>516260</v>
      </c>
      <c r="D160" s="115">
        <f t="shared" si="15"/>
        <v>208420</v>
      </c>
      <c r="E160" s="144"/>
      <c r="F160" s="145"/>
    </row>
    <row r="161" spans="1:6" x14ac:dyDescent="0.25">
      <c r="A161" s="151">
        <v>168</v>
      </c>
      <c r="B161" s="88" t="s">
        <v>76</v>
      </c>
      <c r="C161" s="115">
        <f t="shared" si="15"/>
        <v>1000</v>
      </c>
      <c r="D161" s="115">
        <f t="shared" si="15"/>
        <v>0</v>
      </c>
      <c r="E161" s="144"/>
      <c r="F161" s="145"/>
    </row>
    <row r="162" spans="1:6" x14ac:dyDescent="0.25">
      <c r="A162" s="151">
        <v>169</v>
      </c>
      <c r="B162" s="88" t="s">
        <v>77</v>
      </c>
      <c r="C162" s="115">
        <f t="shared" si="15"/>
        <v>24550</v>
      </c>
      <c r="D162" s="115">
        <f t="shared" si="15"/>
        <v>0</v>
      </c>
      <c r="E162" s="144"/>
      <c r="F162" s="145"/>
    </row>
    <row r="163" spans="1:6" x14ac:dyDescent="0.25">
      <c r="A163" s="151">
        <v>171</v>
      </c>
      <c r="B163" s="88" t="s">
        <v>78</v>
      </c>
      <c r="C163" s="115">
        <f t="shared" si="15"/>
        <v>20780</v>
      </c>
      <c r="D163" s="115">
        <f t="shared" si="15"/>
        <v>14252.5</v>
      </c>
      <c r="E163" s="144"/>
      <c r="F163" s="145"/>
    </row>
    <row r="164" spans="1:6" x14ac:dyDescent="0.25">
      <c r="A164" s="151">
        <v>174</v>
      </c>
      <c r="B164" s="88" t="s">
        <v>34</v>
      </c>
      <c r="C164" s="115">
        <f t="shared" si="15"/>
        <v>65828.3</v>
      </c>
      <c r="D164" s="115">
        <f t="shared" si="15"/>
        <v>24412.639999999999</v>
      </c>
      <c r="E164" s="144"/>
      <c r="F164" s="145"/>
    </row>
    <row r="165" spans="1:6" x14ac:dyDescent="0.25">
      <c r="A165" s="151">
        <v>182</v>
      </c>
      <c r="B165" s="88" t="s">
        <v>35</v>
      </c>
      <c r="C165" s="115">
        <f t="shared" si="15"/>
        <v>1393830</v>
      </c>
      <c r="D165" s="115">
        <f t="shared" si="15"/>
        <v>929955</v>
      </c>
      <c r="E165" s="144"/>
      <c r="F165" s="145"/>
    </row>
    <row r="166" spans="1:6" x14ac:dyDescent="0.25">
      <c r="A166" s="151">
        <v>197</v>
      </c>
      <c r="B166" s="88" t="s">
        <v>36</v>
      </c>
      <c r="C166" s="115">
        <f t="shared" si="15"/>
        <v>172800</v>
      </c>
      <c r="D166" s="115">
        <f t="shared" si="15"/>
        <v>84000</v>
      </c>
      <c r="E166" s="144"/>
      <c r="F166" s="145"/>
    </row>
    <row r="167" spans="1:6" x14ac:dyDescent="0.25">
      <c r="A167" s="151">
        <v>199</v>
      </c>
      <c r="B167" s="88" t="s">
        <v>37</v>
      </c>
      <c r="C167" s="115">
        <f t="shared" si="15"/>
        <v>355790.2</v>
      </c>
      <c r="D167" s="115">
        <f t="shared" si="15"/>
        <v>201577.24000000002</v>
      </c>
      <c r="E167" s="144"/>
      <c r="F167" s="145"/>
    </row>
    <row r="168" spans="1:6" x14ac:dyDescent="0.25">
      <c r="A168" s="151">
        <v>211</v>
      </c>
      <c r="B168" s="88" t="s">
        <v>38</v>
      </c>
      <c r="C168" s="115">
        <f t="shared" si="15"/>
        <v>218293.25</v>
      </c>
      <c r="D168" s="115">
        <f t="shared" si="15"/>
        <v>163143</v>
      </c>
      <c r="E168" s="144"/>
      <c r="F168" s="145"/>
    </row>
    <row r="169" spans="1:6" x14ac:dyDescent="0.25">
      <c r="A169" s="151">
        <v>232</v>
      </c>
      <c r="B169" s="88" t="s">
        <v>39</v>
      </c>
      <c r="C169" s="115">
        <f t="shared" si="15"/>
        <v>173280</v>
      </c>
      <c r="D169" s="115">
        <f t="shared" si="15"/>
        <v>0</v>
      </c>
      <c r="E169" s="144"/>
      <c r="F169" s="145"/>
    </row>
    <row r="170" spans="1:6" x14ac:dyDescent="0.25">
      <c r="A170" s="151">
        <v>261</v>
      </c>
      <c r="B170" s="88" t="s">
        <v>40</v>
      </c>
      <c r="C170" s="115">
        <f t="shared" si="15"/>
        <v>1009687.36</v>
      </c>
      <c r="D170" s="115">
        <f t="shared" si="15"/>
        <v>353291.39</v>
      </c>
      <c r="E170" s="144"/>
      <c r="F170" s="145"/>
    </row>
    <row r="171" spans="1:6" x14ac:dyDescent="0.25">
      <c r="A171" s="151">
        <v>262</v>
      </c>
      <c r="B171" s="88" t="s">
        <v>41</v>
      </c>
      <c r="C171" s="115">
        <f t="shared" si="15"/>
        <v>8000</v>
      </c>
      <c r="D171" s="115">
        <f t="shared" si="15"/>
        <v>0</v>
      </c>
      <c r="E171" s="144"/>
      <c r="F171" s="145"/>
    </row>
    <row r="172" spans="1:6" x14ac:dyDescent="0.25">
      <c r="A172" s="151">
        <v>266</v>
      </c>
      <c r="B172" s="88" t="s">
        <v>42</v>
      </c>
      <c r="C172" s="115">
        <f t="shared" si="15"/>
        <v>1429212.26</v>
      </c>
      <c r="D172" s="115">
        <f t="shared" si="15"/>
        <v>321964</v>
      </c>
      <c r="E172" s="144"/>
      <c r="F172" s="145"/>
    </row>
    <row r="173" spans="1:6" x14ac:dyDescent="0.25">
      <c r="A173" s="151">
        <v>267</v>
      </c>
      <c r="B173" s="88" t="s">
        <v>43</v>
      </c>
      <c r="C173" s="115">
        <f t="shared" si="15"/>
        <v>9000</v>
      </c>
      <c r="D173" s="115">
        <f t="shared" si="15"/>
        <v>0</v>
      </c>
      <c r="E173" s="144"/>
      <c r="F173" s="145"/>
    </row>
    <row r="174" spans="1:6" x14ac:dyDescent="0.25">
      <c r="A174" s="151">
        <v>268</v>
      </c>
      <c r="B174" s="88" t="s">
        <v>44</v>
      </c>
      <c r="C174" s="115">
        <f t="shared" si="15"/>
        <v>122943.5</v>
      </c>
      <c r="D174" s="115">
        <f t="shared" si="15"/>
        <v>64530</v>
      </c>
      <c r="E174" s="144"/>
      <c r="F174" s="145"/>
    </row>
    <row r="175" spans="1:6" x14ac:dyDescent="0.25">
      <c r="A175" s="151">
        <v>269</v>
      </c>
      <c r="B175" s="88" t="s">
        <v>45</v>
      </c>
      <c r="C175" s="115">
        <f t="shared" si="15"/>
        <v>10000</v>
      </c>
      <c r="D175" s="115">
        <f t="shared" si="15"/>
        <v>0</v>
      </c>
      <c r="E175" s="144"/>
      <c r="F175" s="145"/>
    </row>
    <row r="176" spans="1:6" x14ac:dyDescent="0.25">
      <c r="A176" s="151">
        <v>289</v>
      </c>
      <c r="B176" s="88" t="s">
        <v>46</v>
      </c>
      <c r="C176" s="115">
        <f t="shared" si="15"/>
        <v>11537</v>
      </c>
      <c r="D176" s="115">
        <f t="shared" si="15"/>
        <v>11237.5</v>
      </c>
      <c r="E176" s="144"/>
      <c r="F176" s="145"/>
    </row>
    <row r="177" spans="1:7" x14ac:dyDescent="0.25">
      <c r="A177" s="151">
        <v>292</v>
      </c>
      <c r="B177" s="88" t="s">
        <v>47</v>
      </c>
      <c r="C177" s="115">
        <f t="shared" si="15"/>
        <v>149896.79</v>
      </c>
      <c r="D177" s="115">
        <f t="shared" si="15"/>
        <v>106230.15</v>
      </c>
      <c r="E177" s="144"/>
      <c r="F177" s="145"/>
    </row>
    <row r="178" spans="1:7" x14ac:dyDescent="0.25">
      <c r="A178" s="151">
        <v>295</v>
      </c>
      <c r="B178" s="88" t="s">
        <v>48</v>
      </c>
      <c r="C178" s="115">
        <f t="shared" si="15"/>
        <v>3768327.13</v>
      </c>
      <c r="D178" s="115">
        <f t="shared" si="15"/>
        <v>1883470.9100000001</v>
      </c>
      <c r="E178" s="144"/>
      <c r="F178" s="145"/>
      <c r="G178" s="152"/>
    </row>
    <row r="179" spans="1:7" x14ac:dyDescent="0.25">
      <c r="A179" s="151">
        <v>297</v>
      </c>
      <c r="B179" s="88" t="s">
        <v>49</v>
      </c>
      <c r="C179" s="115">
        <f t="shared" si="15"/>
        <v>18945.440000000002</v>
      </c>
      <c r="D179" s="115">
        <f t="shared" si="15"/>
        <v>16586.2</v>
      </c>
      <c r="E179" s="144"/>
      <c r="F179" s="145"/>
    </row>
    <row r="180" spans="1:7" x14ac:dyDescent="0.25">
      <c r="A180" s="151">
        <v>298</v>
      </c>
      <c r="B180" s="88" t="s">
        <v>50</v>
      </c>
      <c r="C180" s="115">
        <f t="shared" si="15"/>
        <v>176468.32</v>
      </c>
      <c r="D180" s="115">
        <f t="shared" si="15"/>
        <v>109345</v>
      </c>
      <c r="E180" s="144"/>
      <c r="F180" s="145"/>
    </row>
    <row r="181" spans="1:7" x14ac:dyDescent="0.25">
      <c r="A181" s="151">
        <v>299</v>
      </c>
      <c r="B181" s="88" t="s">
        <v>51</v>
      </c>
      <c r="C181" s="115">
        <f t="shared" si="15"/>
        <v>95485.400000000009</v>
      </c>
      <c r="D181" s="115">
        <f t="shared" si="15"/>
        <v>48819.46</v>
      </c>
      <c r="E181" s="144"/>
      <c r="F181" s="145"/>
    </row>
    <row r="182" spans="1:7" x14ac:dyDescent="0.25">
      <c r="A182" s="151">
        <v>323</v>
      </c>
      <c r="B182" s="88" t="s">
        <v>92</v>
      </c>
      <c r="C182" s="115">
        <f t="shared" si="15"/>
        <v>2500000</v>
      </c>
      <c r="D182" s="115">
        <f t="shared" si="15"/>
        <v>0</v>
      </c>
      <c r="E182" s="144"/>
      <c r="F182" s="145"/>
    </row>
    <row r="183" spans="1:7" ht="15.75" x14ac:dyDescent="0.3">
      <c r="A183" s="153"/>
      <c r="B183" s="71" t="s">
        <v>93</v>
      </c>
      <c r="C183" s="76">
        <f>SUM(C157:C182)</f>
        <v>12718379.560000001</v>
      </c>
      <c r="D183" s="76">
        <f>SUM(D157:D182)</f>
        <v>4923653.0600000005</v>
      </c>
    </row>
    <row r="184" spans="1:7" ht="15.75" x14ac:dyDescent="0.3">
      <c r="A184" s="153"/>
      <c r="B184" s="71" t="s">
        <v>80</v>
      </c>
      <c r="C184" s="76">
        <f>+C183+C154</f>
        <v>29524121.910000004</v>
      </c>
      <c r="D184" s="76">
        <f>D183+D154</f>
        <v>21390874.589999996</v>
      </c>
      <c r="E184" s="144"/>
      <c r="F184" s="144"/>
      <c r="G184" s="144"/>
    </row>
    <row r="185" spans="1:7" ht="15.75" x14ac:dyDescent="0.3">
      <c r="A185" s="106"/>
      <c r="B185" s="60"/>
      <c r="C185" s="154"/>
      <c r="D185" s="155"/>
    </row>
    <row r="186" spans="1:7" ht="15.75" x14ac:dyDescent="0.3">
      <c r="A186" s="106"/>
      <c r="B186" s="60"/>
      <c r="C186" s="156"/>
      <c r="D186" s="157"/>
    </row>
    <row r="187" spans="1:7" ht="15.75" x14ac:dyDescent="0.3">
      <c r="A187" s="106"/>
      <c r="B187" s="60"/>
      <c r="C187" s="156"/>
      <c r="D187" s="157"/>
    </row>
    <row r="188" spans="1:7" ht="15.75" x14ac:dyDescent="0.3">
      <c r="B188" s="60"/>
      <c r="C188" s="156"/>
      <c r="D188" s="157"/>
    </row>
    <row r="189" spans="1:7" ht="15.75" x14ac:dyDescent="0.3">
      <c r="B189" s="60"/>
      <c r="C189" s="156"/>
      <c r="D189" s="157"/>
    </row>
    <row r="190" spans="1:7" ht="15.75" x14ac:dyDescent="0.3">
      <c r="B190" s="60"/>
      <c r="C190" s="156"/>
      <c r="D190" s="157"/>
    </row>
    <row r="191" spans="1:7" ht="15.75" x14ac:dyDescent="0.3">
      <c r="B191" s="60"/>
      <c r="C191" s="156"/>
      <c r="D191" s="157"/>
    </row>
    <row r="192" spans="1:7" ht="15.75" x14ac:dyDescent="0.3">
      <c r="B192" s="60"/>
      <c r="C192" s="156"/>
      <c r="D192" s="157"/>
    </row>
    <row r="193" spans="2:12" x14ac:dyDescent="0.25">
      <c r="B193" s="141"/>
      <c r="C193" s="158"/>
      <c r="D193" s="154"/>
    </row>
    <row r="197" spans="2:12" x14ac:dyDescent="0.25">
      <c r="B197" s="159" t="s">
        <v>98</v>
      </c>
      <c r="D197" s="1" t="s">
        <v>99</v>
      </c>
      <c r="E197" s="1"/>
      <c r="F197" s="1"/>
      <c r="G197" s="141" t="s">
        <v>100</v>
      </c>
      <c r="I197" t="s">
        <v>101</v>
      </c>
    </row>
    <row r="198" spans="2:12" x14ac:dyDescent="0.25">
      <c r="D198" s="285" t="s">
        <v>102</v>
      </c>
      <c r="E198" s="285"/>
      <c r="F198" s="285"/>
      <c r="G198" s="141"/>
      <c r="H198" s="141"/>
      <c r="I198" s="141" t="s">
        <v>103</v>
      </c>
      <c r="J198" s="141"/>
      <c r="K198" s="141"/>
      <c r="L198" s="141"/>
    </row>
    <row r="199" spans="2:12" x14ac:dyDescent="0.25">
      <c r="D199" s="285" t="s">
        <v>104</v>
      </c>
      <c r="E199" s="285"/>
      <c r="F199" s="285"/>
      <c r="G199" s="141"/>
      <c r="H199" s="141"/>
      <c r="I199" s="141" t="s">
        <v>105</v>
      </c>
      <c r="J199" s="141"/>
      <c r="K199" s="141"/>
      <c r="L199" s="141"/>
    </row>
    <row r="200" spans="2:12" x14ac:dyDescent="0.25">
      <c r="D200" s="160"/>
      <c r="E200" s="160"/>
      <c r="H200" s="141"/>
      <c r="I200" s="141"/>
      <c r="J200" s="141"/>
    </row>
    <row r="201" spans="2:12" x14ac:dyDescent="0.25">
      <c r="B201" s="159" t="s">
        <v>106</v>
      </c>
      <c r="D201" s="141" t="s">
        <v>107</v>
      </c>
      <c r="H201" s="161"/>
      <c r="I201" s="161"/>
      <c r="J201" s="161"/>
      <c r="K201" s="286"/>
      <c r="L201" s="286"/>
    </row>
  </sheetData>
  <mergeCells count="29">
    <mergeCell ref="K8:L8"/>
    <mergeCell ref="A10:L10"/>
    <mergeCell ref="A11:L11"/>
    <mergeCell ref="A12:L12"/>
    <mergeCell ref="A14:L14"/>
    <mergeCell ref="N15:O15"/>
    <mergeCell ref="P15:Q15"/>
    <mergeCell ref="R15:S15"/>
    <mergeCell ref="A56:L56"/>
    <mergeCell ref="C57:D57"/>
    <mergeCell ref="E57:F57"/>
    <mergeCell ref="G57:H57"/>
    <mergeCell ref="I57:J57"/>
    <mergeCell ref="K57:L57"/>
    <mergeCell ref="C15:D15"/>
    <mergeCell ref="E15:F15"/>
    <mergeCell ref="G15:H15"/>
    <mergeCell ref="I15:J15"/>
    <mergeCell ref="K15:L15"/>
    <mergeCell ref="C152:D152"/>
    <mergeCell ref="D198:F198"/>
    <mergeCell ref="D199:F199"/>
    <mergeCell ref="K201:L201"/>
    <mergeCell ref="A95:L95"/>
    <mergeCell ref="C96:D96"/>
    <mergeCell ref="E96:F96"/>
    <mergeCell ref="G96:H96"/>
    <mergeCell ref="I96:J96"/>
    <mergeCell ref="K96:L96"/>
  </mergeCells>
  <hyperlinks>
    <hyperlink ref="A12" r:id="rId1"/>
  </hyperlinks>
  <pageMargins left="0" right="0" top="0" bottom="0" header="0" footer="0"/>
  <pageSetup scale="72" orientation="landscape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7:S201"/>
  <sheetViews>
    <sheetView topLeftCell="A70" workbookViewId="0">
      <selection activeCell="A83" sqref="A83"/>
    </sheetView>
  </sheetViews>
  <sheetFormatPr baseColWidth="10" defaultRowHeight="15" x14ac:dyDescent="0.25"/>
  <cols>
    <col min="1" max="1" width="4" customWidth="1"/>
    <col min="2" max="2" width="48.140625" customWidth="1"/>
    <col min="3" max="5" width="13.7109375" customWidth="1"/>
    <col min="6" max="6" width="14.5703125" customWidth="1"/>
    <col min="7" max="7" width="15.140625" customWidth="1"/>
    <col min="8" max="10" width="13.5703125" customWidth="1"/>
    <col min="11" max="11" width="13.7109375" customWidth="1"/>
    <col min="12" max="12" width="13.5703125" customWidth="1"/>
    <col min="13" max="14" width="5.7109375" customWidth="1"/>
    <col min="15" max="15" width="6.28515625" customWidth="1"/>
    <col min="16" max="16" width="5.85546875" customWidth="1"/>
    <col min="17" max="17" width="4.85546875" customWidth="1"/>
    <col min="18" max="18" width="6.140625" customWidth="1"/>
    <col min="19" max="19" width="5.5703125" customWidth="1"/>
    <col min="257" max="257" width="4" customWidth="1"/>
    <col min="258" max="258" width="48.140625" customWidth="1"/>
    <col min="259" max="261" width="13.7109375" customWidth="1"/>
    <col min="262" max="262" width="14.5703125" customWidth="1"/>
    <col min="263" max="263" width="15.140625" customWidth="1"/>
    <col min="264" max="266" width="13.5703125" customWidth="1"/>
    <col min="267" max="267" width="13.7109375" customWidth="1"/>
    <col min="268" max="268" width="13.5703125" customWidth="1"/>
    <col min="269" max="270" width="5.7109375" customWidth="1"/>
    <col min="271" max="271" width="6.28515625" customWidth="1"/>
    <col min="272" max="272" width="5.85546875" customWidth="1"/>
    <col min="273" max="273" width="4.85546875" customWidth="1"/>
    <col min="274" max="274" width="6.140625" customWidth="1"/>
    <col min="275" max="275" width="5.5703125" customWidth="1"/>
    <col min="513" max="513" width="4" customWidth="1"/>
    <col min="514" max="514" width="48.140625" customWidth="1"/>
    <col min="515" max="517" width="13.7109375" customWidth="1"/>
    <col min="518" max="518" width="14.5703125" customWidth="1"/>
    <col min="519" max="519" width="15.140625" customWidth="1"/>
    <col min="520" max="522" width="13.5703125" customWidth="1"/>
    <col min="523" max="523" width="13.7109375" customWidth="1"/>
    <col min="524" max="524" width="13.5703125" customWidth="1"/>
    <col min="525" max="526" width="5.7109375" customWidth="1"/>
    <col min="527" max="527" width="6.28515625" customWidth="1"/>
    <col min="528" max="528" width="5.85546875" customWidth="1"/>
    <col min="529" max="529" width="4.85546875" customWidth="1"/>
    <col min="530" max="530" width="6.140625" customWidth="1"/>
    <col min="531" max="531" width="5.5703125" customWidth="1"/>
    <col min="769" max="769" width="4" customWidth="1"/>
    <col min="770" max="770" width="48.140625" customWidth="1"/>
    <col min="771" max="773" width="13.7109375" customWidth="1"/>
    <col min="774" max="774" width="14.5703125" customWidth="1"/>
    <col min="775" max="775" width="15.140625" customWidth="1"/>
    <col min="776" max="778" width="13.5703125" customWidth="1"/>
    <col min="779" max="779" width="13.7109375" customWidth="1"/>
    <col min="780" max="780" width="13.5703125" customWidth="1"/>
    <col min="781" max="782" width="5.7109375" customWidth="1"/>
    <col min="783" max="783" width="6.28515625" customWidth="1"/>
    <col min="784" max="784" width="5.85546875" customWidth="1"/>
    <col min="785" max="785" width="4.85546875" customWidth="1"/>
    <col min="786" max="786" width="6.140625" customWidth="1"/>
    <col min="787" max="787" width="5.5703125" customWidth="1"/>
    <col min="1025" max="1025" width="4" customWidth="1"/>
    <col min="1026" max="1026" width="48.140625" customWidth="1"/>
    <col min="1027" max="1029" width="13.7109375" customWidth="1"/>
    <col min="1030" max="1030" width="14.5703125" customWidth="1"/>
    <col min="1031" max="1031" width="15.140625" customWidth="1"/>
    <col min="1032" max="1034" width="13.5703125" customWidth="1"/>
    <col min="1035" max="1035" width="13.7109375" customWidth="1"/>
    <col min="1036" max="1036" width="13.5703125" customWidth="1"/>
    <col min="1037" max="1038" width="5.7109375" customWidth="1"/>
    <col min="1039" max="1039" width="6.28515625" customWidth="1"/>
    <col min="1040" max="1040" width="5.85546875" customWidth="1"/>
    <col min="1041" max="1041" width="4.85546875" customWidth="1"/>
    <col min="1042" max="1042" width="6.140625" customWidth="1"/>
    <col min="1043" max="1043" width="5.5703125" customWidth="1"/>
    <col min="1281" max="1281" width="4" customWidth="1"/>
    <col min="1282" max="1282" width="48.140625" customWidth="1"/>
    <col min="1283" max="1285" width="13.7109375" customWidth="1"/>
    <col min="1286" max="1286" width="14.5703125" customWidth="1"/>
    <col min="1287" max="1287" width="15.140625" customWidth="1"/>
    <col min="1288" max="1290" width="13.5703125" customWidth="1"/>
    <col min="1291" max="1291" width="13.7109375" customWidth="1"/>
    <col min="1292" max="1292" width="13.5703125" customWidth="1"/>
    <col min="1293" max="1294" width="5.7109375" customWidth="1"/>
    <col min="1295" max="1295" width="6.28515625" customWidth="1"/>
    <col min="1296" max="1296" width="5.85546875" customWidth="1"/>
    <col min="1297" max="1297" width="4.85546875" customWidth="1"/>
    <col min="1298" max="1298" width="6.140625" customWidth="1"/>
    <col min="1299" max="1299" width="5.5703125" customWidth="1"/>
    <col min="1537" max="1537" width="4" customWidth="1"/>
    <col min="1538" max="1538" width="48.140625" customWidth="1"/>
    <col min="1539" max="1541" width="13.7109375" customWidth="1"/>
    <col min="1542" max="1542" width="14.5703125" customWidth="1"/>
    <col min="1543" max="1543" width="15.140625" customWidth="1"/>
    <col min="1544" max="1546" width="13.5703125" customWidth="1"/>
    <col min="1547" max="1547" width="13.7109375" customWidth="1"/>
    <col min="1548" max="1548" width="13.5703125" customWidth="1"/>
    <col min="1549" max="1550" width="5.7109375" customWidth="1"/>
    <col min="1551" max="1551" width="6.28515625" customWidth="1"/>
    <col min="1552" max="1552" width="5.85546875" customWidth="1"/>
    <col min="1553" max="1553" width="4.85546875" customWidth="1"/>
    <col min="1554" max="1554" width="6.140625" customWidth="1"/>
    <col min="1555" max="1555" width="5.5703125" customWidth="1"/>
    <col min="1793" max="1793" width="4" customWidth="1"/>
    <col min="1794" max="1794" width="48.140625" customWidth="1"/>
    <col min="1795" max="1797" width="13.7109375" customWidth="1"/>
    <col min="1798" max="1798" width="14.5703125" customWidth="1"/>
    <col min="1799" max="1799" width="15.140625" customWidth="1"/>
    <col min="1800" max="1802" width="13.5703125" customWidth="1"/>
    <col min="1803" max="1803" width="13.7109375" customWidth="1"/>
    <col min="1804" max="1804" width="13.5703125" customWidth="1"/>
    <col min="1805" max="1806" width="5.7109375" customWidth="1"/>
    <col min="1807" max="1807" width="6.28515625" customWidth="1"/>
    <col min="1808" max="1808" width="5.85546875" customWidth="1"/>
    <col min="1809" max="1809" width="4.85546875" customWidth="1"/>
    <col min="1810" max="1810" width="6.140625" customWidth="1"/>
    <col min="1811" max="1811" width="5.5703125" customWidth="1"/>
    <col min="2049" max="2049" width="4" customWidth="1"/>
    <col min="2050" max="2050" width="48.140625" customWidth="1"/>
    <col min="2051" max="2053" width="13.7109375" customWidth="1"/>
    <col min="2054" max="2054" width="14.5703125" customWidth="1"/>
    <col min="2055" max="2055" width="15.140625" customWidth="1"/>
    <col min="2056" max="2058" width="13.5703125" customWidth="1"/>
    <col min="2059" max="2059" width="13.7109375" customWidth="1"/>
    <col min="2060" max="2060" width="13.5703125" customWidth="1"/>
    <col min="2061" max="2062" width="5.7109375" customWidth="1"/>
    <col min="2063" max="2063" width="6.28515625" customWidth="1"/>
    <col min="2064" max="2064" width="5.85546875" customWidth="1"/>
    <col min="2065" max="2065" width="4.85546875" customWidth="1"/>
    <col min="2066" max="2066" width="6.140625" customWidth="1"/>
    <col min="2067" max="2067" width="5.5703125" customWidth="1"/>
    <col min="2305" max="2305" width="4" customWidth="1"/>
    <col min="2306" max="2306" width="48.140625" customWidth="1"/>
    <col min="2307" max="2309" width="13.7109375" customWidth="1"/>
    <col min="2310" max="2310" width="14.5703125" customWidth="1"/>
    <col min="2311" max="2311" width="15.140625" customWidth="1"/>
    <col min="2312" max="2314" width="13.5703125" customWidth="1"/>
    <col min="2315" max="2315" width="13.7109375" customWidth="1"/>
    <col min="2316" max="2316" width="13.5703125" customWidth="1"/>
    <col min="2317" max="2318" width="5.7109375" customWidth="1"/>
    <col min="2319" max="2319" width="6.28515625" customWidth="1"/>
    <col min="2320" max="2320" width="5.85546875" customWidth="1"/>
    <col min="2321" max="2321" width="4.85546875" customWidth="1"/>
    <col min="2322" max="2322" width="6.140625" customWidth="1"/>
    <col min="2323" max="2323" width="5.5703125" customWidth="1"/>
    <col min="2561" max="2561" width="4" customWidth="1"/>
    <col min="2562" max="2562" width="48.140625" customWidth="1"/>
    <col min="2563" max="2565" width="13.7109375" customWidth="1"/>
    <col min="2566" max="2566" width="14.5703125" customWidth="1"/>
    <col min="2567" max="2567" width="15.140625" customWidth="1"/>
    <col min="2568" max="2570" width="13.5703125" customWidth="1"/>
    <col min="2571" max="2571" width="13.7109375" customWidth="1"/>
    <col min="2572" max="2572" width="13.5703125" customWidth="1"/>
    <col min="2573" max="2574" width="5.7109375" customWidth="1"/>
    <col min="2575" max="2575" width="6.28515625" customWidth="1"/>
    <col min="2576" max="2576" width="5.85546875" customWidth="1"/>
    <col min="2577" max="2577" width="4.85546875" customWidth="1"/>
    <col min="2578" max="2578" width="6.140625" customWidth="1"/>
    <col min="2579" max="2579" width="5.5703125" customWidth="1"/>
    <col min="2817" max="2817" width="4" customWidth="1"/>
    <col min="2818" max="2818" width="48.140625" customWidth="1"/>
    <col min="2819" max="2821" width="13.7109375" customWidth="1"/>
    <col min="2822" max="2822" width="14.5703125" customWidth="1"/>
    <col min="2823" max="2823" width="15.140625" customWidth="1"/>
    <col min="2824" max="2826" width="13.5703125" customWidth="1"/>
    <col min="2827" max="2827" width="13.7109375" customWidth="1"/>
    <col min="2828" max="2828" width="13.5703125" customWidth="1"/>
    <col min="2829" max="2830" width="5.7109375" customWidth="1"/>
    <col min="2831" max="2831" width="6.28515625" customWidth="1"/>
    <col min="2832" max="2832" width="5.85546875" customWidth="1"/>
    <col min="2833" max="2833" width="4.85546875" customWidth="1"/>
    <col min="2834" max="2834" width="6.140625" customWidth="1"/>
    <col min="2835" max="2835" width="5.5703125" customWidth="1"/>
    <col min="3073" max="3073" width="4" customWidth="1"/>
    <col min="3074" max="3074" width="48.140625" customWidth="1"/>
    <col min="3075" max="3077" width="13.7109375" customWidth="1"/>
    <col min="3078" max="3078" width="14.5703125" customWidth="1"/>
    <col min="3079" max="3079" width="15.140625" customWidth="1"/>
    <col min="3080" max="3082" width="13.5703125" customWidth="1"/>
    <col min="3083" max="3083" width="13.7109375" customWidth="1"/>
    <col min="3084" max="3084" width="13.5703125" customWidth="1"/>
    <col min="3085" max="3086" width="5.7109375" customWidth="1"/>
    <col min="3087" max="3087" width="6.28515625" customWidth="1"/>
    <col min="3088" max="3088" width="5.85546875" customWidth="1"/>
    <col min="3089" max="3089" width="4.85546875" customWidth="1"/>
    <col min="3090" max="3090" width="6.140625" customWidth="1"/>
    <col min="3091" max="3091" width="5.5703125" customWidth="1"/>
    <col min="3329" max="3329" width="4" customWidth="1"/>
    <col min="3330" max="3330" width="48.140625" customWidth="1"/>
    <col min="3331" max="3333" width="13.7109375" customWidth="1"/>
    <col min="3334" max="3334" width="14.5703125" customWidth="1"/>
    <col min="3335" max="3335" width="15.140625" customWidth="1"/>
    <col min="3336" max="3338" width="13.5703125" customWidth="1"/>
    <col min="3339" max="3339" width="13.7109375" customWidth="1"/>
    <col min="3340" max="3340" width="13.5703125" customWidth="1"/>
    <col min="3341" max="3342" width="5.7109375" customWidth="1"/>
    <col min="3343" max="3343" width="6.28515625" customWidth="1"/>
    <col min="3344" max="3344" width="5.85546875" customWidth="1"/>
    <col min="3345" max="3345" width="4.85546875" customWidth="1"/>
    <col min="3346" max="3346" width="6.140625" customWidth="1"/>
    <col min="3347" max="3347" width="5.5703125" customWidth="1"/>
    <col min="3585" max="3585" width="4" customWidth="1"/>
    <col min="3586" max="3586" width="48.140625" customWidth="1"/>
    <col min="3587" max="3589" width="13.7109375" customWidth="1"/>
    <col min="3590" max="3590" width="14.5703125" customWidth="1"/>
    <col min="3591" max="3591" width="15.140625" customWidth="1"/>
    <col min="3592" max="3594" width="13.5703125" customWidth="1"/>
    <col min="3595" max="3595" width="13.7109375" customWidth="1"/>
    <col min="3596" max="3596" width="13.5703125" customWidth="1"/>
    <col min="3597" max="3598" width="5.7109375" customWidth="1"/>
    <col min="3599" max="3599" width="6.28515625" customWidth="1"/>
    <col min="3600" max="3600" width="5.85546875" customWidth="1"/>
    <col min="3601" max="3601" width="4.85546875" customWidth="1"/>
    <col min="3602" max="3602" width="6.140625" customWidth="1"/>
    <col min="3603" max="3603" width="5.5703125" customWidth="1"/>
    <col min="3841" max="3841" width="4" customWidth="1"/>
    <col min="3842" max="3842" width="48.140625" customWidth="1"/>
    <col min="3843" max="3845" width="13.7109375" customWidth="1"/>
    <col min="3846" max="3846" width="14.5703125" customWidth="1"/>
    <col min="3847" max="3847" width="15.140625" customWidth="1"/>
    <col min="3848" max="3850" width="13.5703125" customWidth="1"/>
    <col min="3851" max="3851" width="13.7109375" customWidth="1"/>
    <col min="3852" max="3852" width="13.5703125" customWidth="1"/>
    <col min="3853" max="3854" width="5.7109375" customWidth="1"/>
    <col min="3855" max="3855" width="6.28515625" customWidth="1"/>
    <col min="3856" max="3856" width="5.85546875" customWidth="1"/>
    <col min="3857" max="3857" width="4.85546875" customWidth="1"/>
    <col min="3858" max="3858" width="6.140625" customWidth="1"/>
    <col min="3859" max="3859" width="5.5703125" customWidth="1"/>
    <col min="4097" max="4097" width="4" customWidth="1"/>
    <col min="4098" max="4098" width="48.140625" customWidth="1"/>
    <col min="4099" max="4101" width="13.7109375" customWidth="1"/>
    <col min="4102" max="4102" width="14.5703125" customWidth="1"/>
    <col min="4103" max="4103" width="15.140625" customWidth="1"/>
    <col min="4104" max="4106" width="13.5703125" customWidth="1"/>
    <col min="4107" max="4107" width="13.7109375" customWidth="1"/>
    <col min="4108" max="4108" width="13.5703125" customWidth="1"/>
    <col min="4109" max="4110" width="5.7109375" customWidth="1"/>
    <col min="4111" max="4111" width="6.28515625" customWidth="1"/>
    <col min="4112" max="4112" width="5.85546875" customWidth="1"/>
    <col min="4113" max="4113" width="4.85546875" customWidth="1"/>
    <col min="4114" max="4114" width="6.140625" customWidth="1"/>
    <col min="4115" max="4115" width="5.5703125" customWidth="1"/>
    <col min="4353" max="4353" width="4" customWidth="1"/>
    <col min="4354" max="4354" width="48.140625" customWidth="1"/>
    <col min="4355" max="4357" width="13.7109375" customWidth="1"/>
    <col min="4358" max="4358" width="14.5703125" customWidth="1"/>
    <col min="4359" max="4359" width="15.140625" customWidth="1"/>
    <col min="4360" max="4362" width="13.5703125" customWidth="1"/>
    <col min="4363" max="4363" width="13.7109375" customWidth="1"/>
    <col min="4364" max="4364" width="13.5703125" customWidth="1"/>
    <col min="4365" max="4366" width="5.7109375" customWidth="1"/>
    <col min="4367" max="4367" width="6.28515625" customWidth="1"/>
    <col min="4368" max="4368" width="5.85546875" customWidth="1"/>
    <col min="4369" max="4369" width="4.85546875" customWidth="1"/>
    <col min="4370" max="4370" width="6.140625" customWidth="1"/>
    <col min="4371" max="4371" width="5.5703125" customWidth="1"/>
    <col min="4609" max="4609" width="4" customWidth="1"/>
    <col min="4610" max="4610" width="48.140625" customWidth="1"/>
    <col min="4611" max="4613" width="13.7109375" customWidth="1"/>
    <col min="4614" max="4614" width="14.5703125" customWidth="1"/>
    <col min="4615" max="4615" width="15.140625" customWidth="1"/>
    <col min="4616" max="4618" width="13.5703125" customWidth="1"/>
    <col min="4619" max="4619" width="13.7109375" customWidth="1"/>
    <col min="4620" max="4620" width="13.5703125" customWidth="1"/>
    <col min="4621" max="4622" width="5.7109375" customWidth="1"/>
    <col min="4623" max="4623" width="6.28515625" customWidth="1"/>
    <col min="4624" max="4624" width="5.85546875" customWidth="1"/>
    <col min="4625" max="4625" width="4.85546875" customWidth="1"/>
    <col min="4626" max="4626" width="6.140625" customWidth="1"/>
    <col min="4627" max="4627" width="5.5703125" customWidth="1"/>
    <col min="4865" max="4865" width="4" customWidth="1"/>
    <col min="4866" max="4866" width="48.140625" customWidth="1"/>
    <col min="4867" max="4869" width="13.7109375" customWidth="1"/>
    <col min="4870" max="4870" width="14.5703125" customWidth="1"/>
    <col min="4871" max="4871" width="15.140625" customWidth="1"/>
    <col min="4872" max="4874" width="13.5703125" customWidth="1"/>
    <col min="4875" max="4875" width="13.7109375" customWidth="1"/>
    <col min="4876" max="4876" width="13.5703125" customWidth="1"/>
    <col min="4877" max="4878" width="5.7109375" customWidth="1"/>
    <col min="4879" max="4879" width="6.28515625" customWidth="1"/>
    <col min="4880" max="4880" width="5.85546875" customWidth="1"/>
    <col min="4881" max="4881" width="4.85546875" customWidth="1"/>
    <col min="4882" max="4882" width="6.140625" customWidth="1"/>
    <col min="4883" max="4883" width="5.5703125" customWidth="1"/>
    <col min="5121" max="5121" width="4" customWidth="1"/>
    <col min="5122" max="5122" width="48.140625" customWidth="1"/>
    <col min="5123" max="5125" width="13.7109375" customWidth="1"/>
    <col min="5126" max="5126" width="14.5703125" customWidth="1"/>
    <col min="5127" max="5127" width="15.140625" customWidth="1"/>
    <col min="5128" max="5130" width="13.5703125" customWidth="1"/>
    <col min="5131" max="5131" width="13.7109375" customWidth="1"/>
    <col min="5132" max="5132" width="13.5703125" customWidth="1"/>
    <col min="5133" max="5134" width="5.7109375" customWidth="1"/>
    <col min="5135" max="5135" width="6.28515625" customWidth="1"/>
    <col min="5136" max="5136" width="5.85546875" customWidth="1"/>
    <col min="5137" max="5137" width="4.85546875" customWidth="1"/>
    <col min="5138" max="5138" width="6.140625" customWidth="1"/>
    <col min="5139" max="5139" width="5.5703125" customWidth="1"/>
    <col min="5377" max="5377" width="4" customWidth="1"/>
    <col min="5378" max="5378" width="48.140625" customWidth="1"/>
    <col min="5379" max="5381" width="13.7109375" customWidth="1"/>
    <col min="5382" max="5382" width="14.5703125" customWidth="1"/>
    <col min="5383" max="5383" width="15.140625" customWidth="1"/>
    <col min="5384" max="5386" width="13.5703125" customWidth="1"/>
    <col min="5387" max="5387" width="13.7109375" customWidth="1"/>
    <col min="5388" max="5388" width="13.5703125" customWidth="1"/>
    <col min="5389" max="5390" width="5.7109375" customWidth="1"/>
    <col min="5391" max="5391" width="6.28515625" customWidth="1"/>
    <col min="5392" max="5392" width="5.85546875" customWidth="1"/>
    <col min="5393" max="5393" width="4.85546875" customWidth="1"/>
    <col min="5394" max="5394" width="6.140625" customWidth="1"/>
    <col min="5395" max="5395" width="5.5703125" customWidth="1"/>
    <col min="5633" max="5633" width="4" customWidth="1"/>
    <col min="5634" max="5634" width="48.140625" customWidth="1"/>
    <col min="5635" max="5637" width="13.7109375" customWidth="1"/>
    <col min="5638" max="5638" width="14.5703125" customWidth="1"/>
    <col min="5639" max="5639" width="15.140625" customWidth="1"/>
    <col min="5640" max="5642" width="13.5703125" customWidth="1"/>
    <col min="5643" max="5643" width="13.7109375" customWidth="1"/>
    <col min="5644" max="5644" width="13.5703125" customWidth="1"/>
    <col min="5645" max="5646" width="5.7109375" customWidth="1"/>
    <col min="5647" max="5647" width="6.28515625" customWidth="1"/>
    <col min="5648" max="5648" width="5.85546875" customWidth="1"/>
    <col min="5649" max="5649" width="4.85546875" customWidth="1"/>
    <col min="5650" max="5650" width="6.140625" customWidth="1"/>
    <col min="5651" max="5651" width="5.5703125" customWidth="1"/>
    <col min="5889" max="5889" width="4" customWidth="1"/>
    <col min="5890" max="5890" width="48.140625" customWidth="1"/>
    <col min="5891" max="5893" width="13.7109375" customWidth="1"/>
    <col min="5894" max="5894" width="14.5703125" customWidth="1"/>
    <col min="5895" max="5895" width="15.140625" customWidth="1"/>
    <col min="5896" max="5898" width="13.5703125" customWidth="1"/>
    <col min="5899" max="5899" width="13.7109375" customWidth="1"/>
    <col min="5900" max="5900" width="13.5703125" customWidth="1"/>
    <col min="5901" max="5902" width="5.7109375" customWidth="1"/>
    <col min="5903" max="5903" width="6.28515625" customWidth="1"/>
    <col min="5904" max="5904" width="5.85546875" customWidth="1"/>
    <col min="5905" max="5905" width="4.85546875" customWidth="1"/>
    <col min="5906" max="5906" width="6.140625" customWidth="1"/>
    <col min="5907" max="5907" width="5.5703125" customWidth="1"/>
    <col min="6145" max="6145" width="4" customWidth="1"/>
    <col min="6146" max="6146" width="48.140625" customWidth="1"/>
    <col min="6147" max="6149" width="13.7109375" customWidth="1"/>
    <col min="6150" max="6150" width="14.5703125" customWidth="1"/>
    <col min="6151" max="6151" width="15.140625" customWidth="1"/>
    <col min="6152" max="6154" width="13.5703125" customWidth="1"/>
    <col min="6155" max="6155" width="13.7109375" customWidth="1"/>
    <col min="6156" max="6156" width="13.5703125" customWidth="1"/>
    <col min="6157" max="6158" width="5.7109375" customWidth="1"/>
    <col min="6159" max="6159" width="6.28515625" customWidth="1"/>
    <col min="6160" max="6160" width="5.85546875" customWidth="1"/>
    <col min="6161" max="6161" width="4.85546875" customWidth="1"/>
    <col min="6162" max="6162" width="6.140625" customWidth="1"/>
    <col min="6163" max="6163" width="5.5703125" customWidth="1"/>
    <col min="6401" max="6401" width="4" customWidth="1"/>
    <col min="6402" max="6402" width="48.140625" customWidth="1"/>
    <col min="6403" max="6405" width="13.7109375" customWidth="1"/>
    <col min="6406" max="6406" width="14.5703125" customWidth="1"/>
    <col min="6407" max="6407" width="15.140625" customWidth="1"/>
    <col min="6408" max="6410" width="13.5703125" customWidth="1"/>
    <col min="6411" max="6411" width="13.7109375" customWidth="1"/>
    <col min="6412" max="6412" width="13.5703125" customWidth="1"/>
    <col min="6413" max="6414" width="5.7109375" customWidth="1"/>
    <col min="6415" max="6415" width="6.28515625" customWidth="1"/>
    <col min="6416" max="6416" width="5.85546875" customWidth="1"/>
    <col min="6417" max="6417" width="4.85546875" customWidth="1"/>
    <col min="6418" max="6418" width="6.140625" customWidth="1"/>
    <col min="6419" max="6419" width="5.5703125" customWidth="1"/>
    <col min="6657" max="6657" width="4" customWidth="1"/>
    <col min="6658" max="6658" width="48.140625" customWidth="1"/>
    <col min="6659" max="6661" width="13.7109375" customWidth="1"/>
    <col min="6662" max="6662" width="14.5703125" customWidth="1"/>
    <col min="6663" max="6663" width="15.140625" customWidth="1"/>
    <col min="6664" max="6666" width="13.5703125" customWidth="1"/>
    <col min="6667" max="6667" width="13.7109375" customWidth="1"/>
    <col min="6668" max="6668" width="13.5703125" customWidth="1"/>
    <col min="6669" max="6670" width="5.7109375" customWidth="1"/>
    <col min="6671" max="6671" width="6.28515625" customWidth="1"/>
    <col min="6672" max="6672" width="5.85546875" customWidth="1"/>
    <col min="6673" max="6673" width="4.85546875" customWidth="1"/>
    <col min="6674" max="6674" width="6.140625" customWidth="1"/>
    <col min="6675" max="6675" width="5.5703125" customWidth="1"/>
    <col min="6913" max="6913" width="4" customWidth="1"/>
    <col min="6914" max="6914" width="48.140625" customWidth="1"/>
    <col min="6915" max="6917" width="13.7109375" customWidth="1"/>
    <col min="6918" max="6918" width="14.5703125" customWidth="1"/>
    <col min="6919" max="6919" width="15.140625" customWidth="1"/>
    <col min="6920" max="6922" width="13.5703125" customWidth="1"/>
    <col min="6923" max="6923" width="13.7109375" customWidth="1"/>
    <col min="6924" max="6924" width="13.5703125" customWidth="1"/>
    <col min="6925" max="6926" width="5.7109375" customWidth="1"/>
    <col min="6927" max="6927" width="6.28515625" customWidth="1"/>
    <col min="6928" max="6928" width="5.85546875" customWidth="1"/>
    <col min="6929" max="6929" width="4.85546875" customWidth="1"/>
    <col min="6930" max="6930" width="6.140625" customWidth="1"/>
    <col min="6931" max="6931" width="5.5703125" customWidth="1"/>
    <col min="7169" max="7169" width="4" customWidth="1"/>
    <col min="7170" max="7170" width="48.140625" customWidth="1"/>
    <col min="7171" max="7173" width="13.7109375" customWidth="1"/>
    <col min="7174" max="7174" width="14.5703125" customWidth="1"/>
    <col min="7175" max="7175" width="15.140625" customWidth="1"/>
    <col min="7176" max="7178" width="13.5703125" customWidth="1"/>
    <col min="7179" max="7179" width="13.7109375" customWidth="1"/>
    <col min="7180" max="7180" width="13.5703125" customWidth="1"/>
    <col min="7181" max="7182" width="5.7109375" customWidth="1"/>
    <col min="7183" max="7183" width="6.28515625" customWidth="1"/>
    <col min="7184" max="7184" width="5.85546875" customWidth="1"/>
    <col min="7185" max="7185" width="4.85546875" customWidth="1"/>
    <col min="7186" max="7186" width="6.140625" customWidth="1"/>
    <col min="7187" max="7187" width="5.5703125" customWidth="1"/>
    <col min="7425" max="7425" width="4" customWidth="1"/>
    <col min="7426" max="7426" width="48.140625" customWidth="1"/>
    <col min="7427" max="7429" width="13.7109375" customWidth="1"/>
    <col min="7430" max="7430" width="14.5703125" customWidth="1"/>
    <col min="7431" max="7431" width="15.140625" customWidth="1"/>
    <col min="7432" max="7434" width="13.5703125" customWidth="1"/>
    <col min="7435" max="7435" width="13.7109375" customWidth="1"/>
    <col min="7436" max="7436" width="13.5703125" customWidth="1"/>
    <col min="7437" max="7438" width="5.7109375" customWidth="1"/>
    <col min="7439" max="7439" width="6.28515625" customWidth="1"/>
    <col min="7440" max="7440" width="5.85546875" customWidth="1"/>
    <col min="7441" max="7441" width="4.85546875" customWidth="1"/>
    <col min="7442" max="7442" width="6.140625" customWidth="1"/>
    <col min="7443" max="7443" width="5.5703125" customWidth="1"/>
    <col min="7681" max="7681" width="4" customWidth="1"/>
    <col min="7682" max="7682" width="48.140625" customWidth="1"/>
    <col min="7683" max="7685" width="13.7109375" customWidth="1"/>
    <col min="7686" max="7686" width="14.5703125" customWidth="1"/>
    <col min="7687" max="7687" width="15.140625" customWidth="1"/>
    <col min="7688" max="7690" width="13.5703125" customWidth="1"/>
    <col min="7691" max="7691" width="13.7109375" customWidth="1"/>
    <col min="7692" max="7692" width="13.5703125" customWidth="1"/>
    <col min="7693" max="7694" width="5.7109375" customWidth="1"/>
    <col min="7695" max="7695" width="6.28515625" customWidth="1"/>
    <col min="7696" max="7696" width="5.85546875" customWidth="1"/>
    <col min="7697" max="7697" width="4.85546875" customWidth="1"/>
    <col min="7698" max="7698" width="6.140625" customWidth="1"/>
    <col min="7699" max="7699" width="5.5703125" customWidth="1"/>
    <col min="7937" max="7937" width="4" customWidth="1"/>
    <col min="7938" max="7938" width="48.140625" customWidth="1"/>
    <col min="7939" max="7941" width="13.7109375" customWidth="1"/>
    <col min="7942" max="7942" width="14.5703125" customWidth="1"/>
    <col min="7943" max="7943" width="15.140625" customWidth="1"/>
    <col min="7944" max="7946" width="13.5703125" customWidth="1"/>
    <col min="7947" max="7947" width="13.7109375" customWidth="1"/>
    <col min="7948" max="7948" width="13.5703125" customWidth="1"/>
    <col min="7949" max="7950" width="5.7109375" customWidth="1"/>
    <col min="7951" max="7951" width="6.28515625" customWidth="1"/>
    <col min="7952" max="7952" width="5.85546875" customWidth="1"/>
    <col min="7953" max="7953" width="4.85546875" customWidth="1"/>
    <col min="7954" max="7954" width="6.140625" customWidth="1"/>
    <col min="7955" max="7955" width="5.5703125" customWidth="1"/>
    <col min="8193" max="8193" width="4" customWidth="1"/>
    <col min="8194" max="8194" width="48.140625" customWidth="1"/>
    <col min="8195" max="8197" width="13.7109375" customWidth="1"/>
    <col min="8198" max="8198" width="14.5703125" customWidth="1"/>
    <col min="8199" max="8199" width="15.140625" customWidth="1"/>
    <col min="8200" max="8202" width="13.5703125" customWidth="1"/>
    <col min="8203" max="8203" width="13.7109375" customWidth="1"/>
    <col min="8204" max="8204" width="13.5703125" customWidth="1"/>
    <col min="8205" max="8206" width="5.7109375" customWidth="1"/>
    <col min="8207" max="8207" width="6.28515625" customWidth="1"/>
    <col min="8208" max="8208" width="5.85546875" customWidth="1"/>
    <col min="8209" max="8209" width="4.85546875" customWidth="1"/>
    <col min="8210" max="8210" width="6.140625" customWidth="1"/>
    <col min="8211" max="8211" width="5.5703125" customWidth="1"/>
    <col min="8449" max="8449" width="4" customWidth="1"/>
    <col min="8450" max="8450" width="48.140625" customWidth="1"/>
    <col min="8451" max="8453" width="13.7109375" customWidth="1"/>
    <col min="8454" max="8454" width="14.5703125" customWidth="1"/>
    <col min="8455" max="8455" width="15.140625" customWidth="1"/>
    <col min="8456" max="8458" width="13.5703125" customWidth="1"/>
    <col min="8459" max="8459" width="13.7109375" customWidth="1"/>
    <col min="8460" max="8460" width="13.5703125" customWidth="1"/>
    <col min="8461" max="8462" width="5.7109375" customWidth="1"/>
    <col min="8463" max="8463" width="6.28515625" customWidth="1"/>
    <col min="8464" max="8464" width="5.85546875" customWidth="1"/>
    <col min="8465" max="8465" width="4.85546875" customWidth="1"/>
    <col min="8466" max="8466" width="6.140625" customWidth="1"/>
    <col min="8467" max="8467" width="5.5703125" customWidth="1"/>
    <col min="8705" max="8705" width="4" customWidth="1"/>
    <col min="8706" max="8706" width="48.140625" customWidth="1"/>
    <col min="8707" max="8709" width="13.7109375" customWidth="1"/>
    <col min="8710" max="8710" width="14.5703125" customWidth="1"/>
    <col min="8711" max="8711" width="15.140625" customWidth="1"/>
    <col min="8712" max="8714" width="13.5703125" customWidth="1"/>
    <col min="8715" max="8715" width="13.7109375" customWidth="1"/>
    <col min="8716" max="8716" width="13.5703125" customWidth="1"/>
    <col min="8717" max="8718" width="5.7109375" customWidth="1"/>
    <col min="8719" max="8719" width="6.28515625" customWidth="1"/>
    <col min="8720" max="8720" width="5.85546875" customWidth="1"/>
    <col min="8721" max="8721" width="4.85546875" customWidth="1"/>
    <col min="8722" max="8722" width="6.140625" customWidth="1"/>
    <col min="8723" max="8723" width="5.5703125" customWidth="1"/>
    <col min="8961" max="8961" width="4" customWidth="1"/>
    <col min="8962" max="8962" width="48.140625" customWidth="1"/>
    <col min="8963" max="8965" width="13.7109375" customWidth="1"/>
    <col min="8966" max="8966" width="14.5703125" customWidth="1"/>
    <col min="8967" max="8967" width="15.140625" customWidth="1"/>
    <col min="8968" max="8970" width="13.5703125" customWidth="1"/>
    <col min="8971" max="8971" width="13.7109375" customWidth="1"/>
    <col min="8972" max="8972" width="13.5703125" customWidth="1"/>
    <col min="8973" max="8974" width="5.7109375" customWidth="1"/>
    <col min="8975" max="8975" width="6.28515625" customWidth="1"/>
    <col min="8976" max="8976" width="5.85546875" customWidth="1"/>
    <col min="8977" max="8977" width="4.85546875" customWidth="1"/>
    <col min="8978" max="8978" width="6.140625" customWidth="1"/>
    <col min="8979" max="8979" width="5.5703125" customWidth="1"/>
    <col min="9217" max="9217" width="4" customWidth="1"/>
    <col min="9218" max="9218" width="48.140625" customWidth="1"/>
    <col min="9219" max="9221" width="13.7109375" customWidth="1"/>
    <col min="9222" max="9222" width="14.5703125" customWidth="1"/>
    <col min="9223" max="9223" width="15.140625" customWidth="1"/>
    <col min="9224" max="9226" width="13.5703125" customWidth="1"/>
    <col min="9227" max="9227" width="13.7109375" customWidth="1"/>
    <col min="9228" max="9228" width="13.5703125" customWidth="1"/>
    <col min="9229" max="9230" width="5.7109375" customWidth="1"/>
    <col min="9231" max="9231" width="6.28515625" customWidth="1"/>
    <col min="9232" max="9232" width="5.85546875" customWidth="1"/>
    <col min="9233" max="9233" width="4.85546875" customWidth="1"/>
    <col min="9234" max="9234" width="6.140625" customWidth="1"/>
    <col min="9235" max="9235" width="5.5703125" customWidth="1"/>
    <col min="9473" max="9473" width="4" customWidth="1"/>
    <col min="9474" max="9474" width="48.140625" customWidth="1"/>
    <col min="9475" max="9477" width="13.7109375" customWidth="1"/>
    <col min="9478" max="9478" width="14.5703125" customWidth="1"/>
    <col min="9479" max="9479" width="15.140625" customWidth="1"/>
    <col min="9480" max="9482" width="13.5703125" customWidth="1"/>
    <col min="9483" max="9483" width="13.7109375" customWidth="1"/>
    <col min="9484" max="9484" width="13.5703125" customWidth="1"/>
    <col min="9485" max="9486" width="5.7109375" customWidth="1"/>
    <col min="9487" max="9487" width="6.28515625" customWidth="1"/>
    <col min="9488" max="9488" width="5.85546875" customWidth="1"/>
    <col min="9489" max="9489" width="4.85546875" customWidth="1"/>
    <col min="9490" max="9490" width="6.140625" customWidth="1"/>
    <col min="9491" max="9491" width="5.5703125" customWidth="1"/>
    <col min="9729" max="9729" width="4" customWidth="1"/>
    <col min="9730" max="9730" width="48.140625" customWidth="1"/>
    <col min="9731" max="9733" width="13.7109375" customWidth="1"/>
    <col min="9734" max="9734" width="14.5703125" customWidth="1"/>
    <col min="9735" max="9735" width="15.140625" customWidth="1"/>
    <col min="9736" max="9738" width="13.5703125" customWidth="1"/>
    <col min="9739" max="9739" width="13.7109375" customWidth="1"/>
    <col min="9740" max="9740" width="13.5703125" customWidth="1"/>
    <col min="9741" max="9742" width="5.7109375" customWidth="1"/>
    <col min="9743" max="9743" width="6.28515625" customWidth="1"/>
    <col min="9744" max="9744" width="5.85546875" customWidth="1"/>
    <col min="9745" max="9745" width="4.85546875" customWidth="1"/>
    <col min="9746" max="9746" width="6.140625" customWidth="1"/>
    <col min="9747" max="9747" width="5.5703125" customWidth="1"/>
    <col min="9985" max="9985" width="4" customWidth="1"/>
    <col min="9986" max="9986" width="48.140625" customWidth="1"/>
    <col min="9987" max="9989" width="13.7109375" customWidth="1"/>
    <col min="9990" max="9990" width="14.5703125" customWidth="1"/>
    <col min="9991" max="9991" width="15.140625" customWidth="1"/>
    <col min="9992" max="9994" width="13.5703125" customWidth="1"/>
    <col min="9995" max="9995" width="13.7109375" customWidth="1"/>
    <col min="9996" max="9996" width="13.5703125" customWidth="1"/>
    <col min="9997" max="9998" width="5.7109375" customWidth="1"/>
    <col min="9999" max="9999" width="6.28515625" customWidth="1"/>
    <col min="10000" max="10000" width="5.85546875" customWidth="1"/>
    <col min="10001" max="10001" width="4.85546875" customWidth="1"/>
    <col min="10002" max="10002" width="6.140625" customWidth="1"/>
    <col min="10003" max="10003" width="5.5703125" customWidth="1"/>
    <col min="10241" max="10241" width="4" customWidth="1"/>
    <col min="10242" max="10242" width="48.140625" customWidth="1"/>
    <col min="10243" max="10245" width="13.7109375" customWidth="1"/>
    <col min="10246" max="10246" width="14.5703125" customWidth="1"/>
    <col min="10247" max="10247" width="15.140625" customWidth="1"/>
    <col min="10248" max="10250" width="13.5703125" customWidth="1"/>
    <col min="10251" max="10251" width="13.7109375" customWidth="1"/>
    <col min="10252" max="10252" width="13.5703125" customWidth="1"/>
    <col min="10253" max="10254" width="5.7109375" customWidth="1"/>
    <col min="10255" max="10255" width="6.28515625" customWidth="1"/>
    <col min="10256" max="10256" width="5.85546875" customWidth="1"/>
    <col min="10257" max="10257" width="4.85546875" customWidth="1"/>
    <col min="10258" max="10258" width="6.140625" customWidth="1"/>
    <col min="10259" max="10259" width="5.5703125" customWidth="1"/>
    <col min="10497" max="10497" width="4" customWidth="1"/>
    <col min="10498" max="10498" width="48.140625" customWidth="1"/>
    <col min="10499" max="10501" width="13.7109375" customWidth="1"/>
    <col min="10502" max="10502" width="14.5703125" customWidth="1"/>
    <col min="10503" max="10503" width="15.140625" customWidth="1"/>
    <col min="10504" max="10506" width="13.5703125" customWidth="1"/>
    <col min="10507" max="10507" width="13.7109375" customWidth="1"/>
    <col min="10508" max="10508" width="13.5703125" customWidth="1"/>
    <col min="10509" max="10510" width="5.7109375" customWidth="1"/>
    <col min="10511" max="10511" width="6.28515625" customWidth="1"/>
    <col min="10512" max="10512" width="5.85546875" customWidth="1"/>
    <col min="10513" max="10513" width="4.85546875" customWidth="1"/>
    <col min="10514" max="10514" width="6.140625" customWidth="1"/>
    <col min="10515" max="10515" width="5.5703125" customWidth="1"/>
    <col min="10753" max="10753" width="4" customWidth="1"/>
    <col min="10754" max="10754" width="48.140625" customWidth="1"/>
    <col min="10755" max="10757" width="13.7109375" customWidth="1"/>
    <col min="10758" max="10758" width="14.5703125" customWidth="1"/>
    <col min="10759" max="10759" width="15.140625" customWidth="1"/>
    <col min="10760" max="10762" width="13.5703125" customWidth="1"/>
    <col min="10763" max="10763" width="13.7109375" customWidth="1"/>
    <col min="10764" max="10764" width="13.5703125" customWidth="1"/>
    <col min="10765" max="10766" width="5.7109375" customWidth="1"/>
    <col min="10767" max="10767" width="6.28515625" customWidth="1"/>
    <col min="10768" max="10768" width="5.85546875" customWidth="1"/>
    <col min="10769" max="10769" width="4.85546875" customWidth="1"/>
    <col min="10770" max="10770" width="6.140625" customWidth="1"/>
    <col min="10771" max="10771" width="5.5703125" customWidth="1"/>
    <col min="11009" max="11009" width="4" customWidth="1"/>
    <col min="11010" max="11010" width="48.140625" customWidth="1"/>
    <col min="11011" max="11013" width="13.7109375" customWidth="1"/>
    <col min="11014" max="11014" width="14.5703125" customWidth="1"/>
    <col min="11015" max="11015" width="15.140625" customWidth="1"/>
    <col min="11016" max="11018" width="13.5703125" customWidth="1"/>
    <col min="11019" max="11019" width="13.7109375" customWidth="1"/>
    <col min="11020" max="11020" width="13.5703125" customWidth="1"/>
    <col min="11021" max="11022" width="5.7109375" customWidth="1"/>
    <col min="11023" max="11023" width="6.28515625" customWidth="1"/>
    <col min="11024" max="11024" width="5.85546875" customWidth="1"/>
    <col min="11025" max="11025" width="4.85546875" customWidth="1"/>
    <col min="11026" max="11026" width="6.140625" customWidth="1"/>
    <col min="11027" max="11027" width="5.5703125" customWidth="1"/>
    <col min="11265" max="11265" width="4" customWidth="1"/>
    <col min="11266" max="11266" width="48.140625" customWidth="1"/>
    <col min="11267" max="11269" width="13.7109375" customWidth="1"/>
    <col min="11270" max="11270" width="14.5703125" customWidth="1"/>
    <col min="11271" max="11271" width="15.140625" customWidth="1"/>
    <col min="11272" max="11274" width="13.5703125" customWidth="1"/>
    <col min="11275" max="11275" width="13.7109375" customWidth="1"/>
    <col min="11276" max="11276" width="13.5703125" customWidth="1"/>
    <col min="11277" max="11278" width="5.7109375" customWidth="1"/>
    <col min="11279" max="11279" width="6.28515625" customWidth="1"/>
    <col min="11280" max="11280" width="5.85546875" customWidth="1"/>
    <col min="11281" max="11281" width="4.85546875" customWidth="1"/>
    <col min="11282" max="11282" width="6.140625" customWidth="1"/>
    <col min="11283" max="11283" width="5.5703125" customWidth="1"/>
    <col min="11521" max="11521" width="4" customWidth="1"/>
    <col min="11522" max="11522" width="48.140625" customWidth="1"/>
    <col min="11523" max="11525" width="13.7109375" customWidth="1"/>
    <col min="11526" max="11526" width="14.5703125" customWidth="1"/>
    <col min="11527" max="11527" width="15.140625" customWidth="1"/>
    <col min="11528" max="11530" width="13.5703125" customWidth="1"/>
    <col min="11531" max="11531" width="13.7109375" customWidth="1"/>
    <col min="11532" max="11532" width="13.5703125" customWidth="1"/>
    <col min="11533" max="11534" width="5.7109375" customWidth="1"/>
    <col min="11535" max="11535" width="6.28515625" customWidth="1"/>
    <col min="11536" max="11536" width="5.85546875" customWidth="1"/>
    <col min="11537" max="11537" width="4.85546875" customWidth="1"/>
    <col min="11538" max="11538" width="6.140625" customWidth="1"/>
    <col min="11539" max="11539" width="5.5703125" customWidth="1"/>
    <col min="11777" max="11777" width="4" customWidth="1"/>
    <col min="11778" max="11778" width="48.140625" customWidth="1"/>
    <col min="11779" max="11781" width="13.7109375" customWidth="1"/>
    <col min="11782" max="11782" width="14.5703125" customWidth="1"/>
    <col min="11783" max="11783" width="15.140625" customWidth="1"/>
    <col min="11784" max="11786" width="13.5703125" customWidth="1"/>
    <col min="11787" max="11787" width="13.7109375" customWidth="1"/>
    <col min="11788" max="11788" width="13.5703125" customWidth="1"/>
    <col min="11789" max="11790" width="5.7109375" customWidth="1"/>
    <col min="11791" max="11791" width="6.28515625" customWidth="1"/>
    <col min="11792" max="11792" width="5.85546875" customWidth="1"/>
    <col min="11793" max="11793" width="4.85546875" customWidth="1"/>
    <col min="11794" max="11794" width="6.140625" customWidth="1"/>
    <col min="11795" max="11795" width="5.5703125" customWidth="1"/>
    <col min="12033" max="12033" width="4" customWidth="1"/>
    <col min="12034" max="12034" width="48.140625" customWidth="1"/>
    <col min="12035" max="12037" width="13.7109375" customWidth="1"/>
    <col min="12038" max="12038" width="14.5703125" customWidth="1"/>
    <col min="12039" max="12039" width="15.140625" customWidth="1"/>
    <col min="12040" max="12042" width="13.5703125" customWidth="1"/>
    <col min="12043" max="12043" width="13.7109375" customWidth="1"/>
    <col min="12044" max="12044" width="13.5703125" customWidth="1"/>
    <col min="12045" max="12046" width="5.7109375" customWidth="1"/>
    <col min="12047" max="12047" width="6.28515625" customWidth="1"/>
    <col min="12048" max="12048" width="5.85546875" customWidth="1"/>
    <col min="12049" max="12049" width="4.85546875" customWidth="1"/>
    <col min="12050" max="12050" width="6.140625" customWidth="1"/>
    <col min="12051" max="12051" width="5.5703125" customWidth="1"/>
    <col min="12289" max="12289" width="4" customWidth="1"/>
    <col min="12290" max="12290" width="48.140625" customWidth="1"/>
    <col min="12291" max="12293" width="13.7109375" customWidth="1"/>
    <col min="12294" max="12294" width="14.5703125" customWidth="1"/>
    <col min="12295" max="12295" width="15.140625" customWidth="1"/>
    <col min="12296" max="12298" width="13.5703125" customWidth="1"/>
    <col min="12299" max="12299" width="13.7109375" customWidth="1"/>
    <col min="12300" max="12300" width="13.5703125" customWidth="1"/>
    <col min="12301" max="12302" width="5.7109375" customWidth="1"/>
    <col min="12303" max="12303" width="6.28515625" customWidth="1"/>
    <col min="12304" max="12304" width="5.85546875" customWidth="1"/>
    <col min="12305" max="12305" width="4.85546875" customWidth="1"/>
    <col min="12306" max="12306" width="6.140625" customWidth="1"/>
    <col min="12307" max="12307" width="5.5703125" customWidth="1"/>
    <col min="12545" max="12545" width="4" customWidth="1"/>
    <col min="12546" max="12546" width="48.140625" customWidth="1"/>
    <col min="12547" max="12549" width="13.7109375" customWidth="1"/>
    <col min="12550" max="12550" width="14.5703125" customWidth="1"/>
    <col min="12551" max="12551" width="15.140625" customWidth="1"/>
    <col min="12552" max="12554" width="13.5703125" customWidth="1"/>
    <col min="12555" max="12555" width="13.7109375" customWidth="1"/>
    <col min="12556" max="12556" width="13.5703125" customWidth="1"/>
    <col min="12557" max="12558" width="5.7109375" customWidth="1"/>
    <col min="12559" max="12559" width="6.28515625" customWidth="1"/>
    <col min="12560" max="12560" width="5.85546875" customWidth="1"/>
    <col min="12561" max="12561" width="4.85546875" customWidth="1"/>
    <col min="12562" max="12562" width="6.140625" customWidth="1"/>
    <col min="12563" max="12563" width="5.5703125" customWidth="1"/>
    <col min="12801" max="12801" width="4" customWidth="1"/>
    <col min="12802" max="12802" width="48.140625" customWidth="1"/>
    <col min="12803" max="12805" width="13.7109375" customWidth="1"/>
    <col min="12806" max="12806" width="14.5703125" customWidth="1"/>
    <col min="12807" max="12807" width="15.140625" customWidth="1"/>
    <col min="12808" max="12810" width="13.5703125" customWidth="1"/>
    <col min="12811" max="12811" width="13.7109375" customWidth="1"/>
    <col min="12812" max="12812" width="13.5703125" customWidth="1"/>
    <col min="12813" max="12814" width="5.7109375" customWidth="1"/>
    <col min="12815" max="12815" width="6.28515625" customWidth="1"/>
    <col min="12816" max="12816" width="5.85546875" customWidth="1"/>
    <col min="12817" max="12817" width="4.85546875" customWidth="1"/>
    <col min="12818" max="12818" width="6.140625" customWidth="1"/>
    <col min="12819" max="12819" width="5.5703125" customWidth="1"/>
    <col min="13057" max="13057" width="4" customWidth="1"/>
    <col min="13058" max="13058" width="48.140625" customWidth="1"/>
    <col min="13059" max="13061" width="13.7109375" customWidth="1"/>
    <col min="13062" max="13062" width="14.5703125" customWidth="1"/>
    <col min="13063" max="13063" width="15.140625" customWidth="1"/>
    <col min="13064" max="13066" width="13.5703125" customWidth="1"/>
    <col min="13067" max="13067" width="13.7109375" customWidth="1"/>
    <col min="13068" max="13068" width="13.5703125" customWidth="1"/>
    <col min="13069" max="13070" width="5.7109375" customWidth="1"/>
    <col min="13071" max="13071" width="6.28515625" customWidth="1"/>
    <col min="13072" max="13072" width="5.85546875" customWidth="1"/>
    <col min="13073" max="13073" width="4.85546875" customWidth="1"/>
    <col min="13074" max="13074" width="6.140625" customWidth="1"/>
    <col min="13075" max="13075" width="5.5703125" customWidth="1"/>
    <col min="13313" max="13313" width="4" customWidth="1"/>
    <col min="13314" max="13314" width="48.140625" customWidth="1"/>
    <col min="13315" max="13317" width="13.7109375" customWidth="1"/>
    <col min="13318" max="13318" width="14.5703125" customWidth="1"/>
    <col min="13319" max="13319" width="15.140625" customWidth="1"/>
    <col min="13320" max="13322" width="13.5703125" customWidth="1"/>
    <col min="13323" max="13323" width="13.7109375" customWidth="1"/>
    <col min="13324" max="13324" width="13.5703125" customWidth="1"/>
    <col min="13325" max="13326" width="5.7109375" customWidth="1"/>
    <col min="13327" max="13327" width="6.28515625" customWidth="1"/>
    <col min="13328" max="13328" width="5.85546875" customWidth="1"/>
    <col min="13329" max="13329" width="4.85546875" customWidth="1"/>
    <col min="13330" max="13330" width="6.140625" customWidth="1"/>
    <col min="13331" max="13331" width="5.5703125" customWidth="1"/>
    <col min="13569" max="13569" width="4" customWidth="1"/>
    <col min="13570" max="13570" width="48.140625" customWidth="1"/>
    <col min="13571" max="13573" width="13.7109375" customWidth="1"/>
    <col min="13574" max="13574" width="14.5703125" customWidth="1"/>
    <col min="13575" max="13575" width="15.140625" customWidth="1"/>
    <col min="13576" max="13578" width="13.5703125" customWidth="1"/>
    <col min="13579" max="13579" width="13.7109375" customWidth="1"/>
    <col min="13580" max="13580" width="13.5703125" customWidth="1"/>
    <col min="13581" max="13582" width="5.7109375" customWidth="1"/>
    <col min="13583" max="13583" width="6.28515625" customWidth="1"/>
    <col min="13584" max="13584" width="5.85546875" customWidth="1"/>
    <col min="13585" max="13585" width="4.85546875" customWidth="1"/>
    <col min="13586" max="13586" width="6.140625" customWidth="1"/>
    <col min="13587" max="13587" width="5.5703125" customWidth="1"/>
    <col min="13825" max="13825" width="4" customWidth="1"/>
    <col min="13826" max="13826" width="48.140625" customWidth="1"/>
    <col min="13827" max="13829" width="13.7109375" customWidth="1"/>
    <col min="13830" max="13830" width="14.5703125" customWidth="1"/>
    <col min="13831" max="13831" width="15.140625" customWidth="1"/>
    <col min="13832" max="13834" width="13.5703125" customWidth="1"/>
    <col min="13835" max="13835" width="13.7109375" customWidth="1"/>
    <col min="13836" max="13836" width="13.5703125" customWidth="1"/>
    <col min="13837" max="13838" width="5.7109375" customWidth="1"/>
    <col min="13839" max="13839" width="6.28515625" customWidth="1"/>
    <col min="13840" max="13840" width="5.85546875" customWidth="1"/>
    <col min="13841" max="13841" width="4.85546875" customWidth="1"/>
    <col min="13842" max="13842" width="6.140625" customWidth="1"/>
    <col min="13843" max="13843" width="5.5703125" customWidth="1"/>
    <col min="14081" max="14081" width="4" customWidth="1"/>
    <col min="14082" max="14082" width="48.140625" customWidth="1"/>
    <col min="14083" max="14085" width="13.7109375" customWidth="1"/>
    <col min="14086" max="14086" width="14.5703125" customWidth="1"/>
    <col min="14087" max="14087" width="15.140625" customWidth="1"/>
    <col min="14088" max="14090" width="13.5703125" customWidth="1"/>
    <col min="14091" max="14091" width="13.7109375" customWidth="1"/>
    <col min="14092" max="14092" width="13.5703125" customWidth="1"/>
    <col min="14093" max="14094" width="5.7109375" customWidth="1"/>
    <col min="14095" max="14095" width="6.28515625" customWidth="1"/>
    <col min="14096" max="14096" width="5.85546875" customWidth="1"/>
    <col min="14097" max="14097" width="4.85546875" customWidth="1"/>
    <col min="14098" max="14098" width="6.140625" customWidth="1"/>
    <col min="14099" max="14099" width="5.5703125" customWidth="1"/>
    <col min="14337" max="14337" width="4" customWidth="1"/>
    <col min="14338" max="14338" width="48.140625" customWidth="1"/>
    <col min="14339" max="14341" width="13.7109375" customWidth="1"/>
    <col min="14342" max="14342" width="14.5703125" customWidth="1"/>
    <col min="14343" max="14343" width="15.140625" customWidth="1"/>
    <col min="14344" max="14346" width="13.5703125" customWidth="1"/>
    <col min="14347" max="14347" width="13.7109375" customWidth="1"/>
    <col min="14348" max="14348" width="13.5703125" customWidth="1"/>
    <col min="14349" max="14350" width="5.7109375" customWidth="1"/>
    <col min="14351" max="14351" width="6.28515625" customWidth="1"/>
    <col min="14352" max="14352" width="5.85546875" customWidth="1"/>
    <col min="14353" max="14353" width="4.85546875" customWidth="1"/>
    <col min="14354" max="14354" width="6.140625" customWidth="1"/>
    <col min="14355" max="14355" width="5.5703125" customWidth="1"/>
    <col min="14593" max="14593" width="4" customWidth="1"/>
    <col min="14594" max="14594" width="48.140625" customWidth="1"/>
    <col min="14595" max="14597" width="13.7109375" customWidth="1"/>
    <col min="14598" max="14598" width="14.5703125" customWidth="1"/>
    <col min="14599" max="14599" width="15.140625" customWidth="1"/>
    <col min="14600" max="14602" width="13.5703125" customWidth="1"/>
    <col min="14603" max="14603" width="13.7109375" customWidth="1"/>
    <col min="14604" max="14604" width="13.5703125" customWidth="1"/>
    <col min="14605" max="14606" width="5.7109375" customWidth="1"/>
    <col min="14607" max="14607" width="6.28515625" customWidth="1"/>
    <col min="14608" max="14608" width="5.85546875" customWidth="1"/>
    <col min="14609" max="14609" width="4.85546875" customWidth="1"/>
    <col min="14610" max="14610" width="6.140625" customWidth="1"/>
    <col min="14611" max="14611" width="5.5703125" customWidth="1"/>
    <col min="14849" max="14849" width="4" customWidth="1"/>
    <col min="14850" max="14850" width="48.140625" customWidth="1"/>
    <col min="14851" max="14853" width="13.7109375" customWidth="1"/>
    <col min="14854" max="14854" width="14.5703125" customWidth="1"/>
    <col min="14855" max="14855" width="15.140625" customWidth="1"/>
    <col min="14856" max="14858" width="13.5703125" customWidth="1"/>
    <col min="14859" max="14859" width="13.7109375" customWidth="1"/>
    <col min="14860" max="14860" width="13.5703125" customWidth="1"/>
    <col min="14861" max="14862" width="5.7109375" customWidth="1"/>
    <col min="14863" max="14863" width="6.28515625" customWidth="1"/>
    <col min="14864" max="14864" width="5.85546875" customWidth="1"/>
    <col min="14865" max="14865" width="4.85546875" customWidth="1"/>
    <col min="14866" max="14866" width="6.140625" customWidth="1"/>
    <col min="14867" max="14867" width="5.5703125" customWidth="1"/>
    <col min="15105" max="15105" width="4" customWidth="1"/>
    <col min="15106" max="15106" width="48.140625" customWidth="1"/>
    <col min="15107" max="15109" width="13.7109375" customWidth="1"/>
    <col min="15110" max="15110" width="14.5703125" customWidth="1"/>
    <col min="15111" max="15111" width="15.140625" customWidth="1"/>
    <col min="15112" max="15114" width="13.5703125" customWidth="1"/>
    <col min="15115" max="15115" width="13.7109375" customWidth="1"/>
    <col min="15116" max="15116" width="13.5703125" customWidth="1"/>
    <col min="15117" max="15118" width="5.7109375" customWidth="1"/>
    <col min="15119" max="15119" width="6.28515625" customWidth="1"/>
    <col min="15120" max="15120" width="5.85546875" customWidth="1"/>
    <col min="15121" max="15121" width="4.85546875" customWidth="1"/>
    <col min="15122" max="15122" width="6.140625" customWidth="1"/>
    <col min="15123" max="15123" width="5.5703125" customWidth="1"/>
    <col min="15361" max="15361" width="4" customWidth="1"/>
    <col min="15362" max="15362" width="48.140625" customWidth="1"/>
    <col min="15363" max="15365" width="13.7109375" customWidth="1"/>
    <col min="15366" max="15366" width="14.5703125" customWidth="1"/>
    <col min="15367" max="15367" width="15.140625" customWidth="1"/>
    <col min="15368" max="15370" width="13.5703125" customWidth="1"/>
    <col min="15371" max="15371" width="13.7109375" customWidth="1"/>
    <col min="15372" max="15372" width="13.5703125" customWidth="1"/>
    <col min="15373" max="15374" width="5.7109375" customWidth="1"/>
    <col min="15375" max="15375" width="6.28515625" customWidth="1"/>
    <col min="15376" max="15376" width="5.85546875" customWidth="1"/>
    <col min="15377" max="15377" width="4.85546875" customWidth="1"/>
    <col min="15378" max="15378" width="6.140625" customWidth="1"/>
    <col min="15379" max="15379" width="5.5703125" customWidth="1"/>
    <col min="15617" max="15617" width="4" customWidth="1"/>
    <col min="15618" max="15618" width="48.140625" customWidth="1"/>
    <col min="15619" max="15621" width="13.7109375" customWidth="1"/>
    <col min="15622" max="15622" width="14.5703125" customWidth="1"/>
    <col min="15623" max="15623" width="15.140625" customWidth="1"/>
    <col min="15624" max="15626" width="13.5703125" customWidth="1"/>
    <col min="15627" max="15627" width="13.7109375" customWidth="1"/>
    <col min="15628" max="15628" width="13.5703125" customWidth="1"/>
    <col min="15629" max="15630" width="5.7109375" customWidth="1"/>
    <col min="15631" max="15631" width="6.28515625" customWidth="1"/>
    <col min="15632" max="15632" width="5.85546875" customWidth="1"/>
    <col min="15633" max="15633" width="4.85546875" customWidth="1"/>
    <col min="15634" max="15634" width="6.140625" customWidth="1"/>
    <col min="15635" max="15635" width="5.5703125" customWidth="1"/>
    <col min="15873" max="15873" width="4" customWidth="1"/>
    <col min="15874" max="15874" width="48.140625" customWidth="1"/>
    <col min="15875" max="15877" width="13.7109375" customWidth="1"/>
    <col min="15878" max="15878" width="14.5703125" customWidth="1"/>
    <col min="15879" max="15879" width="15.140625" customWidth="1"/>
    <col min="15880" max="15882" width="13.5703125" customWidth="1"/>
    <col min="15883" max="15883" width="13.7109375" customWidth="1"/>
    <col min="15884" max="15884" width="13.5703125" customWidth="1"/>
    <col min="15885" max="15886" width="5.7109375" customWidth="1"/>
    <col min="15887" max="15887" width="6.28515625" customWidth="1"/>
    <col min="15888" max="15888" width="5.85546875" customWidth="1"/>
    <col min="15889" max="15889" width="4.85546875" customWidth="1"/>
    <col min="15890" max="15890" width="6.140625" customWidth="1"/>
    <col min="15891" max="15891" width="5.5703125" customWidth="1"/>
    <col min="16129" max="16129" width="4" customWidth="1"/>
    <col min="16130" max="16130" width="48.140625" customWidth="1"/>
    <col min="16131" max="16133" width="13.7109375" customWidth="1"/>
    <col min="16134" max="16134" width="14.5703125" customWidth="1"/>
    <col min="16135" max="16135" width="15.140625" customWidth="1"/>
    <col min="16136" max="16138" width="13.5703125" customWidth="1"/>
    <col min="16139" max="16139" width="13.7109375" customWidth="1"/>
    <col min="16140" max="16140" width="13.5703125" customWidth="1"/>
    <col min="16141" max="16142" width="5.7109375" customWidth="1"/>
    <col min="16143" max="16143" width="6.28515625" customWidth="1"/>
    <col min="16144" max="16144" width="5.85546875" customWidth="1"/>
    <col min="16145" max="16145" width="4.85546875" customWidth="1"/>
    <col min="16146" max="16146" width="6.140625" customWidth="1"/>
    <col min="16147" max="16147" width="5.5703125" customWidth="1"/>
  </cols>
  <sheetData>
    <row r="7" spans="1:19" ht="15.75" thickBot="1" x14ac:dyDescent="0.3"/>
    <row r="8" spans="1:19" ht="16.5" thickBot="1" x14ac:dyDescent="0.3">
      <c r="B8" s="58" t="s">
        <v>63</v>
      </c>
      <c r="K8" s="299" t="s">
        <v>64</v>
      </c>
      <c r="L8" s="300"/>
    </row>
    <row r="10" spans="1:19" x14ac:dyDescent="0.25">
      <c r="A10" s="301" t="s">
        <v>0</v>
      </c>
      <c r="B10" s="301"/>
      <c r="C10" s="301"/>
      <c r="D10" s="301"/>
      <c r="E10" s="301"/>
      <c r="F10" s="301"/>
      <c r="G10" s="301"/>
      <c r="H10" s="301"/>
      <c r="I10" s="301"/>
      <c r="J10" s="301"/>
      <c r="K10" s="301"/>
      <c r="L10" s="301"/>
      <c r="M10" s="59"/>
      <c r="N10" s="59"/>
      <c r="O10" s="59"/>
      <c r="P10" s="59"/>
      <c r="Q10" s="59"/>
      <c r="R10" s="59"/>
      <c r="S10" s="59"/>
    </row>
    <row r="11" spans="1:19" x14ac:dyDescent="0.25">
      <c r="A11" s="302" t="s">
        <v>65</v>
      </c>
      <c r="B11" s="302"/>
      <c r="C11" s="302"/>
      <c r="D11" s="302"/>
      <c r="E11" s="302"/>
      <c r="F11" s="302"/>
      <c r="G11" s="302"/>
      <c r="H11" s="302"/>
      <c r="I11" s="302"/>
      <c r="J11" s="302"/>
      <c r="K11" s="302"/>
      <c r="L11" s="302"/>
      <c r="M11" s="59"/>
      <c r="N11" s="59"/>
      <c r="O11" s="59"/>
      <c r="P11" s="59"/>
      <c r="Q11" s="59"/>
      <c r="R11" s="59"/>
      <c r="S11" s="59"/>
    </row>
    <row r="12" spans="1:19" x14ac:dyDescent="0.25">
      <c r="A12" s="303" t="s">
        <v>66</v>
      </c>
      <c r="B12" s="302"/>
      <c r="C12" s="302"/>
      <c r="D12" s="302"/>
      <c r="E12" s="302"/>
      <c r="F12" s="302"/>
      <c r="G12" s="302"/>
      <c r="H12" s="302"/>
      <c r="I12" s="302"/>
      <c r="J12" s="302"/>
      <c r="K12" s="302"/>
      <c r="L12" s="302"/>
      <c r="M12" s="59"/>
      <c r="N12" s="59"/>
      <c r="O12" s="59"/>
      <c r="P12" s="59"/>
      <c r="Q12" s="59"/>
      <c r="R12" s="59"/>
      <c r="S12" s="59"/>
    </row>
    <row r="13" spans="1:19" x14ac:dyDescent="0.25">
      <c r="A13" s="245"/>
      <c r="B13" s="245"/>
      <c r="C13" s="245"/>
      <c r="D13" s="245"/>
      <c r="E13" s="245"/>
      <c r="F13" s="245"/>
      <c r="G13" s="245"/>
      <c r="H13" s="245"/>
      <c r="I13" s="245"/>
      <c r="J13" s="245"/>
      <c r="K13" s="245"/>
      <c r="L13" s="245"/>
      <c r="M13" s="245"/>
      <c r="N13" s="245"/>
      <c r="O13" s="245"/>
      <c r="P13" s="245"/>
      <c r="Q13" s="245"/>
      <c r="R13" s="245"/>
      <c r="S13" s="245"/>
    </row>
    <row r="14" spans="1:19" ht="16.5" thickBot="1" x14ac:dyDescent="0.3">
      <c r="A14" s="287" t="s">
        <v>67</v>
      </c>
      <c r="B14" s="287"/>
      <c r="C14" s="287"/>
      <c r="D14" s="287"/>
      <c r="E14" s="287"/>
      <c r="F14" s="287"/>
      <c r="G14" s="287"/>
      <c r="H14" s="287"/>
      <c r="I14" s="287"/>
      <c r="J14" s="287"/>
      <c r="K14" s="287"/>
      <c r="L14" s="287"/>
      <c r="M14" s="61"/>
      <c r="N14" s="61"/>
      <c r="O14" s="61"/>
      <c r="P14" s="61"/>
      <c r="Q14" s="61"/>
      <c r="R14" s="61"/>
      <c r="S14" s="61"/>
    </row>
    <row r="15" spans="1:19" ht="30.75" customHeight="1" thickBot="1" x14ac:dyDescent="0.35">
      <c r="A15" s="62" t="s">
        <v>68</v>
      </c>
      <c r="B15" s="63" t="s">
        <v>69</v>
      </c>
      <c r="C15" s="294" t="s">
        <v>1</v>
      </c>
      <c r="D15" s="295"/>
      <c r="E15" s="294" t="s">
        <v>2</v>
      </c>
      <c r="F15" s="296"/>
      <c r="G15" s="294" t="s">
        <v>3</v>
      </c>
      <c r="H15" s="295"/>
      <c r="I15" s="294" t="s">
        <v>4</v>
      </c>
      <c r="J15" s="295"/>
      <c r="K15" s="297" t="s">
        <v>70</v>
      </c>
      <c r="L15" s="298"/>
      <c r="M15" s="246"/>
      <c r="N15" s="293"/>
      <c r="O15" s="293"/>
      <c r="P15" s="293"/>
      <c r="Q15" s="293"/>
      <c r="R15" s="293"/>
      <c r="S15" s="293"/>
    </row>
    <row r="16" spans="1:19" ht="15.75" x14ac:dyDescent="0.3">
      <c r="A16" s="65"/>
      <c r="B16" s="66"/>
      <c r="C16" s="67" t="s">
        <v>71</v>
      </c>
      <c r="D16" s="67" t="s">
        <v>18</v>
      </c>
      <c r="E16" s="67" t="s">
        <v>71</v>
      </c>
      <c r="F16" s="67" t="s">
        <v>18</v>
      </c>
      <c r="G16" s="67" t="s">
        <v>71</v>
      </c>
      <c r="H16" s="67" t="s">
        <v>18</v>
      </c>
      <c r="I16" s="67" t="s">
        <v>71</v>
      </c>
      <c r="J16" s="67" t="s">
        <v>18</v>
      </c>
      <c r="K16" s="67" t="s">
        <v>71</v>
      </c>
      <c r="L16" s="68" t="s">
        <v>18</v>
      </c>
      <c r="M16" s="69"/>
      <c r="N16" s="246"/>
      <c r="O16" s="69"/>
      <c r="P16" s="246"/>
      <c r="Q16" s="69"/>
      <c r="R16" s="246"/>
      <c r="S16" s="69"/>
    </row>
    <row r="17" spans="1:19" ht="15.75" x14ac:dyDescent="0.3">
      <c r="A17" s="70"/>
      <c r="B17" s="71" t="s">
        <v>72</v>
      </c>
      <c r="C17" s="72"/>
      <c r="D17" s="72"/>
      <c r="E17" s="72"/>
      <c r="F17" s="72"/>
      <c r="G17" s="72"/>
      <c r="H17" s="72"/>
      <c r="I17" s="72"/>
      <c r="J17" s="72"/>
      <c r="K17" s="72"/>
      <c r="L17" s="73"/>
      <c r="M17" s="69"/>
      <c r="N17" s="246"/>
      <c r="O17" s="69"/>
      <c r="P17" s="246"/>
      <c r="Q17" s="69"/>
      <c r="R17" s="246"/>
      <c r="S17" s="69"/>
    </row>
    <row r="18" spans="1:19" ht="15.75" x14ac:dyDescent="0.3">
      <c r="A18" s="74" t="s">
        <v>23</v>
      </c>
      <c r="B18" s="71" t="s">
        <v>73</v>
      </c>
      <c r="C18" s="75">
        <v>3361148.47</v>
      </c>
      <c r="D18" s="76">
        <v>2939970.14</v>
      </c>
      <c r="E18" s="76">
        <v>3361148.47</v>
      </c>
      <c r="F18" s="76">
        <v>2914006.39</v>
      </c>
      <c r="G18" s="76">
        <v>3361148.47</v>
      </c>
      <c r="H18" s="76">
        <v>2948436.76</v>
      </c>
      <c r="I18" s="76">
        <v>3361148.47</v>
      </c>
      <c r="J18" s="76">
        <v>2929171.29</v>
      </c>
      <c r="K18" s="76">
        <f>+C18+E18+G18+I18</f>
        <v>13444593.880000001</v>
      </c>
      <c r="L18" s="77">
        <f>+D18+F18+H18+J18</f>
        <v>11731584.579999998</v>
      </c>
      <c r="M18" s="1"/>
      <c r="N18" s="1"/>
      <c r="O18" s="1"/>
      <c r="P18" s="1"/>
      <c r="Q18" s="1"/>
      <c r="R18" s="1"/>
      <c r="S18" s="1"/>
    </row>
    <row r="19" spans="1:19" ht="15.75" x14ac:dyDescent="0.3">
      <c r="A19" s="74"/>
      <c r="B19" s="71" t="s">
        <v>74</v>
      </c>
      <c r="C19" s="75"/>
      <c r="D19" s="76"/>
      <c r="E19" s="76"/>
      <c r="F19" s="76"/>
      <c r="G19" s="76"/>
      <c r="H19" s="76">
        <v>1076452.82</v>
      </c>
      <c r="I19" s="76"/>
      <c r="J19" s="76">
        <v>358716.74</v>
      </c>
      <c r="K19" s="76"/>
      <c r="L19" s="77">
        <f>+D19+F19+H19+J19</f>
        <v>1435169.56</v>
      </c>
      <c r="M19" s="1"/>
      <c r="N19" s="1"/>
      <c r="O19" s="1"/>
      <c r="P19" s="1"/>
      <c r="Q19" s="1"/>
      <c r="R19" s="1"/>
      <c r="S19" s="1"/>
    </row>
    <row r="20" spans="1:19" ht="15.75" x14ac:dyDescent="0.3">
      <c r="A20" s="74"/>
      <c r="B20" s="71" t="s">
        <v>25</v>
      </c>
      <c r="C20" s="75">
        <f>SUM(C18:C19)</f>
        <v>3361148.47</v>
      </c>
      <c r="D20" s="75">
        <f t="shared" ref="D20:L20" si="0">SUM(D18:D19)</f>
        <v>2939970.14</v>
      </c>
      <c r="E20" s="75">
        <f t="shared" si="0"/>
        <v>3361148.47</v>
      </c>
      <c r="F20" s="75">
        <f t="shared" si="0"/>
        <v>2914006.39</v>
      </c>
      <c r="G20" s="75">
        <f t="shared" si="0"/>
        <v>3361148.47</v>
      </c>
      <c r="H20" s="75">
        <f t="shared" si="0"/>
        <v>4024889.58</v>
      </c>
      <c r="I20" s="75">
        <f t="shared" si="0"/>
        <v>3361148.47</v>
      </c>
      <c r="J20" s="75">
        <f t="shared" si="0"/>
        <v>3287888.0300000003</v>
      </c>
      <c r="K20" s="75">
        <f t="shared" si="0"/>
        <v>13444593.880000001</v>
      </c>
      <c r="L20" s="78">
        <f t="shared" si="0"/>
        <v>13166754.139999999</v>
      </c>
      <c r="M20" s="1"/>
      <c r="N20" s="1"/>
      <c r="O20" s="1"/>
      <c r="P20" s="1"/>
      <c r="Q20" s="1"/>
      <c r="R20" s="1"/>
      <c r="S20" s="1"/>
    </row>
    <row r="21" spans="1:19" ht="15.75" x14ac:dyDescent="0.3">
      <c r="A21" s="79"/>
      <c r="B21" s="80"/>
      <c r="C21" s="81"/>
      <c r="D21" s="82"/>
      <c r="E21" s="83"/>
      <c r="F21" s="83"/>
      <c r="G21" s="82"/>
      <c r="H21" s="83"/>
      <c r="I21" s="82"/>
      <c r="J21" s="83"/>
      <c r="K21" s="81"/>
      <c r="L21" s="84"/>
      <c r="M21" s="1"/>
      <c r="N21" s="1"/>
      <c r="O21" s="1"/>
      <c r="P21" s="1"/>
      <c r="Q21" s="1"/>
      <c r="R21" s="1"/>
      <c r="S21" s="1"/>
    </row>
    <row r="22" spans="1:19" ht="15.75" x14ac:dyDescent="0.3">
      <c r="A22" s="79"/>
      <c r="B22" s="80" t="s">
        <v>26</v>
      </c>
      <c r="C22" s="85"/>
      <c r="D22" s="85"/>
      <c r="E22" s="85"/>
      <c r="F22" s="85"/>
      <c r="G22" s="85"/>
      <c r="H22" s="85"/>
      <c r="I22" s="85"/>
      <c r="J22" s="85"/>
      <c r="K22" s="85"/>
      <c r="L22" s="86"/>
      <c r="M22" s="1"/>
      <c r="N22" s="1"/>
      <c r="O22" s="1"/>
      <c r="P22" s="1"/>
      <c r="Q22" s="1"/>
      <c r="R22" s="1"/>
      <c r="S22" s="1"/>
    </row>
    <row r="23" spans="1:19" x14ac:dyDescent="0.25">
      <c r="A23" s="87">
        <v>111</v>
      </c>
      <c r="B23" s="88" t="s">
        <v>27</v>
      </c>
      <c r="C23" s="89">
        <v>0</v>
      </c>
      <c r="D23" s="89">
        <v>0</v>
      </c>
      <c r="E23" s="89">
        <v>88000</v>
      </c>
      <c r="F23" s="89">
        <v>0</v>
      </c>
      <c r="G23" s="89">
        <v>88000</v>
      </c>
      <c r="H23" s="89">
        <v>87425.59</v>
      </c>
      <c r="I23" s="89">
        <v>88000</v>
      </c>
      <c r="J23" s="89">
        <v>100265.42</v>
      </c>
      <c r="K23" s="89">
        <f>+C23+E23+G23+I23</f>
        <v>264000</v>
      </c>
      <c r="L23" s="90">
        <f>+D23+F23+H23+J23</f>
        <v>187691.01</v>
      </c>
      <c r="M23" s="1"/>
      <c r="N23" s="1"/>
      <c r="O23" s="1"/>
      <c r="P23" s="1"/>
      <c r="Q23" s="1"/>
      <c r="R23" s="1"/>
      <c r="S23" s="1"/>
    </row>
    <row r="24" spans="1:19" x14ac:dyDescent="0.25">
      <c r="A24" s="91">
        <v>113</v>
      </c>
      <c r="B24" s="92" t="s">
        <v>75</v>
      </c>
      <c r="C24" s="93">
        <v>0</v>
      </c>
      <c r="D24" s="93">
        <v>0</v>
      </c>
      <c r="E24" s="93">
        <v>11585.06</v>
      </c>
      <c r="F24" s="93">
        <v>8525.7000000000007</v>
      </c>
      <c r="G24" s="93">
        <v>11585.06</v>
      </c>
      <c r="H24" s="93">
        <v>11440.41</v>
      </c>
      <c r="I24" s="93">
        <v>11585.06</v>
      </c>
      <c r="J24" s="93">
        <v>11412.67</v>
      </c>
      <c r="K24" s="93">
        <f t="shared" ref="K24:L39" si="1">+C24+E24+G24+I24</f>
        <v>34755.18</v>
      </c>
      <c r="L24" s="94">
        <f t="shared" si="1"/>
        <v>31378.78</v>
      </c>
      <c r="M24" s="1"/>
      <c r="N24" s="1"/>
      <c r="O24" s="1"/>
      <c r="P24" s="1"/>
      <c r="Q24" s="1"/>
      <c r="R24" s="1"/>
      <c r="S24" s="1"/>
    </row>
    <row r="25" spans="1:19" x14ac:dyDescent="0.25">
      <c r="A25" s="91">
        <v>122</v>
      </c>
      <c r="B25" s="92" t="s">
        <v>29</v>
      </c>
      <c r="C25" s="93">
        <v>0</v>
      </c>
      <c r="D25" s="93">
        <v>0</v>
      </c>
      <c r="E25" s="93">
        <v>68124.37</v>
      </c>
      <c r="F25" s="93">
        <v>0</v>
      </c>
      <c r="G25" s="93">
        <v>0</v>
      </c>
      <c r="H25" s="93">
        <v>440</v>
      </c>
      <c r="I25" s="93">
        <v>0</v>
      </c>
      <c r="J25" s="93">
        <v>42472.5</v>
      </c>
      <c r="K25" s="93">
        <f t="shared" si="1"/>
        <v>68124.37</v>
      </c>
      <c r="L25" s="94">
        <f t="shared" si="1"/>
        <v>42912.5</v>
      </c>
      <c r="M25" s="1"/>
      <c r="N25" s="1"/>
      <c r="O25" s="1"/>
      <c r="P25" s="1"/>
      <c r="Q25" s="1"/>
      <c r="R25" s="1"/>
      <c r="S25" s="1"/>
    </row>
    <row r="26" spans="1:19" x14ac:dyDescent="0.25">
      <c r="A26" s="91">
        <v>163</v>
      </c>
      <c r="B26" s="92" t="s">
        <v>30</v>
      </c>
      <c r="C26" s="93">
        <v>50000</v>
      </c>
      <c r="D26" s="93">
        <v>0</v>
      </c>
      <c r="E26" s="93">
        <f>16335+50000</f>
        <v>66335</v>
      </c>
      <c r="F26" s="93">
        <v>0</v>
      </c>
      <c r="G26" s="93">
        <f>214550+50000</f>
        <v>264550</v>
      </c>
      <c r="H26" s="93">
        <v>6400.89</v>
      </c>
      <c r="I26" s="93">
        <v>50000</v>
      </c>
      <c r="J26" s="93">
        <v>133312.10999999999</v>
      </c>
      <c r="K26" s="93">
        <f t="shared" si="1"/>
        <v>430885</v>
      </c>
      <c r="L26" s="94">
        <f t="shared" si="1"/>
        <v>139713</v>
      </c>
      <c r="M26" s="1"/>
      <c r="N26" s="1"/>
      <c r="O26" s="1"/>
      <c r="P26" s="1"/>
      <c r="Q26" s="1"/>
      <c r="R26" s="1"/>
      <c r="S26" s="1"/>
    </row>
    <row r="27" spans="1:19" x14ac:dyDescent="0.25">
      <c r="A27" s="91">
        <v>168</v>
      </c>
      <c r="B27" s="92" t="s">
        <v>76</v>
      </c>
      <c r="C27" s="93">
        <v>1000</v>
      </c>
      <c r="D27" s="93">
        <v>0</v>
      </c>
      <c r="E27" s="93">
        <v>0</v>
      </c>
      <c r="F27" s="93">
        <v>0</v>
      </c>
      <c r="G27" s="93">
        <v>0</v>
      </c>
      <c r="H27" s="93">
        <v>0</v>
      </c>
      <c r="I27" s="93">
        <v>0</v>
      </c>
      <c r="J27" s="93">
        <v>0</v>
      </c>
      <c r="K27" s="93">
        <f t="shared" si="1"/>
        <v>1000</v>
      </c>
      <c r="L27" s="94">
        <f>+D27+F27+H27+J27</f>
        <v>0</v>
      </c>
      <c r="M27" s="1"/>
      <c r="N27" s="1"/>
      <c r="O27" s="1"/>
      <c r="P27" s="1"/>
      <c r="Q27" s="1"/>
      <c r="R27" s="1"/>
      <c r="S27" s="1"/>
    </row>
    <row r="28" spans="1:19" x14ac:dyDescent="0.25">
      <c r="A28" s="91">
        <v>169</v>
      </c>
      <c r="B28" s="92" t="s">
        <v>77</v>
      </c>
      <c r="C28" s="93">
        <v>10000</v>
      </c>
      <c r="D28" s="93">
        <v>0</v>
      </c>
      <c r="E28" s="93">
        <v>0</v>
      </c>
      <c r="F28" s="93">
        <v>0</v>
      </c>
      <c r="G28" s="93">
        <v>0</v>
      </c>
      <c r="H28" s="93">
        <v>0</v>
      </c>
      <c r="I28" s="93">
        <v>0</v>
      </c>
      <c r="J28" s="93">
        <v>0</v>
      </c>
      <c r="K28" s="93">
        <f t="shared" si="1"/>
        <v>10000</v>
      </c>
      <c r="L28" s="94">
        <f t="shared" si="1"/>
        <v>0</v>
      </c>
      <c r="M28" s="1"/>
      <c r="N28" s="1"/>
      <c r="O28" s="1"/>
      <c r="P28" s="1"/>
      <c r="Q28" s="1"/>
      <c r="R28" s="1"/>
      <c r="S28" s="1"/>
    </row>
    <row r="29" spans="1:19" x14ac:dyDescent="0.25">
      <c r="A29" s="91">
        <v>171</v>
      </c>
      <c r="B29" s="92" t="s">
        <v>78</v>
      </c>
      <c r="C29" s="93">
        <v>10000</v>
      </c>
      <c r="D29" s="93">
        <v>0</v>
      </c>
      <c r="E29" s="93">
        <v>0</v>
      </c>
      <c r="F29" s="93">
        <v>0</v>
      </c>
      <c r="G29" s="93">
        <v>8140</v>
      </c>
      <c r="H29" s="93">
        <v>0</v>
      </c>
      <c r="I29" s="93">
        <v>1320</v>
      </c>
      <c r="J29" s="93">
        <v>7400</v>
      </c>
      <c r="K29" s="93">
        <f t="shared" si="1"/>
        <v>19460</v>
      </c>
      <c r="L29" s="94">
        <f t="shared" si="1"/>
        <v>7400</v>
      </c>
      <c r="M29" s="1"/>
      <c r="N29" s="1"/>
      <c r="O29" s="1"/>
      <c r="P29" s="1"/>
      <c r="Q29" s="1"/>
      <c r="R29" s="1"/>
      <c r="S29" s="1"/>
    </row>
    <row r="30" spans="1:19" x14ac:dyDescent="0.25">
      <c r="A30" s="91">
        <v>174</v>
      </c>
      <c r="B30" s="92" t="s">
        <v>34</v>
      </c>
      <c r="C30" s="93">
        <v>15765.66</v>
      </c>
      <c r="D30" s="93">
        <v>0</v>
      </c>
      <c r="E30" s="93">
        <v>5765.66</v>
      </c>
      <c r="F30" s="93">
        <v>5765.66</v>
      </c>
      <c r="G30" s="93">
        <v>7265.66</v>
      </c>
      <c r="H30" s="93">
        <v>5765.66</v>
      </c>
      <c r="I30" s="93">
        <v>7265.66</v>
      </c>
      <c r="J30" s="93">
        <v>5765.66</v>
      </c>
      <c r="K30" s="93">
        <f t="shared" si="1"/>
        <v>36062.639999999999</v>
      </c>
      <c r="L30" s="94">
        <f t="shared" si="1"/>
        <v>17296.98</v>
      </c>
      <c r="M30" s="1"/>
      <c r="N30" s="1"/>
      <c r="O30" s="1"/>
      <c r="P30" s="1"/>
      <c r="Q30" s="1"/>
      <c r="R30" s="1"/>
      <c r="S30" s="1"/>
    </row>
    <row r="31" spans="1:19" x14ac:dyDescent="0.25">
      <c r="A31" s="91">
        <v>182</v>
      </c>
      <c r="B31" s="92" t="s">
        <v>35</v>
      </c>
      <c r="C31" s="93">
        <v>278286</v>
      </c>
      <c r="D31" s="93">
        <v>0</v>
      </c>
      <c r="E31" s="93">
        <v>274686</v>
      </c>
      <c r="F31" s="93">
        <v>50615</v>
      </c>
      <c r="G31" s="93">
        <v>277086</v>
      </c>
      <c r="H31" s="93">
        <v>257315</v>
      </c>
      <c r="I31" s="93">
        <v>266886</v>
      </c>
      <c r="J31" s="93">
        <v>288696</v>
      </c>
      <c r="K31" s="93">
        <f t="shared" si="1"/>
        <v>1096944</v>
      </c>
      <c r="L31" s="94">
        <f t="shared" si="1"/>
        <v>596626</v>
      </c>
      <c r="M31" s="1"/>
      <c r="N31" s="1"/>
      <c r="O31" s="1"/>
      <c r="P31" s="1"/>
      <c r="Q31" s="1"/>
      <c r="R31" s="1"/>
      <c r="S31" s="1"/>
    </row>
    <row r="32" spans="1:19" x14ac:dyDescent="0.25">
      <c r="A32" s="91">
        <v>197</v>
      </c>
      <c r="B32" s="92" t="s">
        <v>36</v>
      </c>
      <c r="C32" s="93">
        <v>0</v>
      </c>
      <c r="D32" s="93">
        <v>0</v>
      </c>
      <c r="E32" s="93">
        <v>43200</v>
      </c>
      <c r="F32" s="93">
        <v>0</v>
      </c>
      <c r="G32" s="93">
        <v>43200</v>
      </c>
      <c r="H32" s="93">
        <v>42000</v>
      </c>
      <c r="I32" s="93">
        <v>43200</v>
      </c>
      <c r="J32" s="93">
        <v>42000</v>
      </c>
      <c r="K32" s="93">
        <f t="shared" si="1"/>
        <v>129600</v>
      </c>
      <c r="L32" s="94">
        <f t="shared" si="1"/>
        <v>84000</v>
      </c>
      <c r="M32" s="1"/>
      <c r="N32" s="1"/>
      <c r="O32" s="1"/>
      <c r="P32" s="1"/>
      <c r="Q32" s="1"/>
      <c r="R32" s="1"/>
      <c r="S32" s="1"/>
    </row>
    <row r="33" spans="1:19" x14ac:dyDescent="0.25">
      <c r="A33" s="91">
        <v>199</v>
      </c>
      <c r="B33" s="92" t="s">
        <v>37</v>
      </c>
      <c r="C33" s="93">
        <v>60838.7</v>
      </c>
      <c r="D33" s="93">
        <v>0</v>
      </c>
      <c r="E33" s="93">
        <v>147087.5</v>
      </c>
      <c r="F33" s="93">
        <v>8200.7999999999993</v>
      </c>
      <c r="G33" s="93">
        <v>48537.5</v>
      </c>
      <c r="H33" s="93">
        <v>69332.800000000003</v>
      </c>
      <c r="I33" s="93">
        <v>48537.5</v>
      </c>
      <c r="J33" s="93">
        <v>58547.1</v>
      </c>
      <c r="K33" s="93">
        <f t="shared" si="1"/>
        <v>305001.2</v>
      </c>
      <c r="L33" s="94">
        <f t="shared" si="1"/>
        <v>136080.70000000001</v>
      </c>
      <c r="M33" s="1"/>
      <c r="N33" s="1"/>
      <c r="O33" s="1"/>
      <c r="P33" s="1"/>
      <c r="Q33" s="1"/>
      <c r="R33" s="1"/>
      <c r="S33" s="1"/>
    </row>
    <row r="34" spans="1:19" x14ac:dyDescent="0.25">
      <c r="A34" s="91">
        <v>211</v>
      </c>
      <c r="B34" s="92" t="s">
        <v>38</v>
      </c>
      <c r="C34" s="93">
        <v>37249</v>
      </c>
      <c r="D34" s="93">
        <v>0</v>
      </c>
      <c r="E34" s="93">
        <v>47931.75</v>
      </c>
      <c r="F34" s="93">
        <v>0</v>
      </c>
      <c r="G34" s="93">
        <v>47931.75</v>
      </c>
      <c r="H34" s="93">
        <v>59267.75</v>
      </c>
      <c r="I34" s="93">
        <v>37249</v>
      </c>
      <c r="J34" s="93">
        <v>51050.5</v>
      </c>
      <c r="K34" s="93">
        <f t="shared" si="1"/>
        <v>170361.5</v>
      </c>
      <c r="L34" s="94">
        <f>+D34+F34+H34+J34</f>
        <v>110318.25</v>
      </c>
      <c r="M34" s="1"/>
      <c r="N34" s="1"/>
      <c r="O34" s="1"/>
      <c r="P34" s="1"/>
      <c r="Q34" s="1"/>
      <c r="R34" s="1"/>
      <c r="S34" s="1"/>
    </row>
    <row r="35" spans="1:19" x14ac:dyDescent="0.25">
      <c r="A35" s="91">
        <v>232</v>
      </c>
      <c r="B35" s="92" t="s">
        <v>39</v>
      </c>
      <c r="C35" s="93">
        <v>0</v>
      </c>
      <c r="D35" s="93">
        <v>0</v>
      </c>
      <c r="E35" s="93">
        <v>86640</v>
      </c>
      <c r="F35" s="93">
        <v>0</v>
      </c>
      <c r="G35" s="93">
        <v>0</v>
      </c>
      <c r="H35" s="93">
        <v>0</v>
      </c>
      <c r="I35" s="93">
        <v>0</v>
      </c>
      <c r="J35" s="93">
        <v>0</v>
      </c>
      <c r="K35" s="93">
        <f t="shared" si="1"/>
        <v>86640</v>
      </c>
      <c r="L35" s="94">
        <f t="shared" si="1"/>
        <v>0</v>
      </c>
      <c r="M35" s="1"/>
      <c r="N35" s="1"/>
      <c r="O35" s="1"/>
      <c r="P35" s="1"/>
      <c r="Q35" s="1"/>
      <c r="R35" s="1"/>
      <c r="S35" s="1"/>
    </row>
    <row r="36" spans="1:19" x14ac:dyDescent="0.25">
      <c r="A36" s="91">
        <v>261</v>
      </c>
      <c r="B36" s="92" t="s">
        <v>40</v>
      </c>
      <c r="C36" s="93">
        <v>0</v>
      </c>
      <c r="D36" s="93">
        <v>0</v>
      </c>
      <c r="E36" s="93">
        <v>1009687.36</v>
      </c>
      <c r="F36" s="93">
        <v>62510.51</v>
      </c>
      <c r="G36" s="93">
        <v>0</v>
      </c>
      <c r="H36" s="93">
        <v>64391.24</v>
      </c>
      <c r="I36" s="93">
        <v>0</v>
      </c>
      <c r="J36" s="93">
        <v>162057.62</v>
      </c>
      <c r="K36" s="93">
        <f t="shared" si="1"/>
        <v>1009687.36</v>
      </c>
      <c r="L36" s="94">
        <f t="shared" si="1"/>
        <v>288959.37</v>
      </c>
      <c r="M36" s="1"/>
      <c r="N36" s="1"/>
      <c r="O36" s="1"/>
      <c r="P36" s="1"/>
      <c r="Q36" s="1"/>
      <c r="R36" s="1"/>
      <c r="S36" s="1"/>
    </row>
    <row r="37" spans="1:19" x14ac:dyDescent="0.25">
      <c r="A37" s="91">
        <v>262</v>
      </c>
      <c r="B37" s="92" t="s">
        <v>41</v>
      </c>
      <c r="C37" s="93">
        <v>8000</v>
      </c>
      <c r="D37" s="93">
        <v>0</v>
      </c>
      <c r="E37" s="93">
        <v>0</v>
      </c>
      <c r="F37" s="93">
        <v>0</v>
      </c>
      <c r="G37" s="93">
        <v>0</v>
      </c>
      <c r="H37" s="93">
        <v>0</v>
      </c>
      <c r="I37" s="93">
        <v>0</v>
      </c>
      <c r="J37" s="93">
        <v>0</v>
      </c>
      <c r="K37" s="93">
        <f t="shared" si="1"/>
        <v>8000</v>
      </c>
      <c r="L37" s="94">
        <f t="shared" si="1"/>
        <v>0</v>
      </c>
      <c r="M37" s="1"/>
      <c r="N37" s="1"/>
      <c r="O37" s="1"/>
      <c r="P37" s="1"/>
      <c r="Q37" s="1"/>
      <c r="R37" s="1"/>
      <c r="S37" s="1"/>
    </row>
    <row r="38" spans="1:19" x14ac:dyDescent="0.25">
      <c r="A38" s="91">
        <v>266</v>
      </c>
      <c r="B38" s="92" t="s">
        <v>42</v>
      </c>
      <c r="C38" s="93">
        <v>0</v>
      </c>
      <c r="D38" s="93">
        <v>0</v>
      </c>
      <c r="E38" s="93">
        <v>619212.26</v>
      </c>
      <c r="F38" s="93">
        <v>0</v>
      </c>
      <c r="G38" s="93">
        <v>0</v>
      </c>
      <c r="H38" s="93">
        <v>186614</v>
      </c>
      <c r="I38" s="93">
        <v>0</v>
      </c>
      <c r="J38" s="93">
        <v>131300</v>
      </c>
      <c r="K38" s="93">
        <f t="shared" si="1"/>
        <v>619212.26</v>
      </c>
      <c r="L38" s="94">
        <f t="shared" si="1"/>
        <v>317914</v>
      </c>
      <c r="M38" s="1"/>
      <c r="N38" s="1"/>
      <c r="O38" s="1"/>
      <c r="P38" s="1"/>
      <c r="Q38" s="1"/>
      <c r="R38" s="1"/>
      <c r="S38" s="1"/>
    </row>
    <row r="39" spans="1:19" x14ac:dyDescent="0.25">
      <c r="A39" s="91">
        <v>267</v>
      </c>
      <c r="B39" s="92" t="s">
        <v>43</v>
      </c>
      <c r="C39" s="93">
        <v>9000</v>
      </c>
      <c r="D39" s="93">
        <v>0</v>
      </c>
      <c r="E39" s="93">
        <v>0</v>
      </c>
      <c r="F39" s="93">
        <v>0</v>
      </c>
      <c r="G39" s="93">
        <v>0</v>
      </c>
      <c r="H39" s="93">
        <v>0</v>
      </c>
      <c r="I39" s="93">
        <v>0</v>
      </c>
      <c r="J39" s="93">
        <v>0</v>
      </c>
      <c r="K39" s="93">
        <f t="shared" si="1"/>
        <v>9000</v>
      </c>
      <c r="L39" s="94">
        <f t="shared" si="1"/>
        <v>0</v>
      </c>
      <c r="M39" s="1"/>
      <c r="N39" s="1"/>
      <c r="O39" s="1"/>
      <c r="P39" s="1"/>
      <c r="Q39" s="1"/>
      <c r="R39" s="1"/>
      <c r="S39" s="1"/>
    </row>
    <row r="40" spans="1:19" x14ac:dyDescent="0.25">
      <c r="A40" s="91">
        <v>268</v>
      </c>
      <c r="B40" s="92" t="s">
        <v>44</v>
      </c>
      <c r="C40" s="93">
        <v>0</v>
      </c>
      <c r="D40" s="93">
        <v>0</v>
      </c>
      <c r="E40" s="93">
        <v>78656.5</v>
      </c>
      <c r="F40" s="93">
        <v>0</v>
      </c>
      <c r="G40" s="93">
        <v>0</v>
      </c>
      <c r="H40" s="93">
        <v>54260</v>
      </c>
      <c r="I40" s="93">
        <v>0</v>
      </c>
      <c r="J40" s="93">
        <v>10270</v>
      </c>
      <c r="K40" s="93">
        <f t="shared" ref="K40:L48" si="2">+C40+E40+G40+I40</f>
        <v>78656.5</v>
      </c>
      <c r="L40" s="94">
        <f t="shared" si="2"/>
        <v>64530</v>
      </c>
      <c r="M40" s="1"/>
      <c r="N40" s="1"/>
      <c r="O40" s="1"/>
      <c r="P40" s="1"/>
      <c r="Q40" s="1"/>
      <c r="R40" s="1"/>
      <c r="S40" s="1"/>
    </row>
    <row r="41" spans="1:19" x14ac:dyDescent="0.25">
      <c r="A41" s="91">
        <v>269</v>
      </c>
      <c r="B41" s="92" t="s">
        <v>45</v>
      </c>
      <c r="C41" s="93">
        <v>10000</v>
      </c>
      <c r="D41" s="93">
        <v>0</v>
      </c>
      <c r="E41" s="93">
        <v>0</v>
      </c>
      <c r="F41" s="93">
        <v>0</v>
      </c>
      <c r="G41" s="93">
        <v>0</v>
      </c>
      <c r="H41" s="93">
        <v>0</v>
      </c>
      <c r="I41" s="93">
        <v>0</v>
      </c>
      <c r="J41" s="93">
        <v>0</v>
      </c>
      <c r="K41" s="93">
        <f t="shared" si="2"/>
        <v>10000</v>
      </c>
      <c r="L41" s="94">
        <f t="shared" si="2"/>
        <v>0</v>
      </c>
      <c r="M41" s="1"/>
      <c r="N41" s="1"/>
      <c r="O41" s="1"/>
      <c r="P41" s="1"/>
      <c r="Q41" s="1"/>
      <c r="R41" s="1"/>
      <c r="S41" s="1"/>
    </row>
    <row r="42" spans="1:19" x14ac:dyDescent="0.25">
      <c r="A42" s="91">
        <v>289</v>
      </c>
      <c r="B42" s="92" t="s">
        <v>46</v>
      </c>
      <c r="C42" s="93">
        <v>0</v>
      </c>
      <c r="D42" s="93">
        <v>0</v>
      </c>
      <c r="E42" s="93">
        <v>11537</v>
      </c>
      <c r="F42" s="93">
        <v>0</v>
      </c>
      <c r="G42" s="93">
        <v>0</v>
      </c>
      <c r="H42" s="93">
        <v>11237.5</v>
      </c>
      <c r="I42" s="93">
        <v>0</v>
      </c>
      <c r="J42" s="93">
        <v>0</v>
      </c>
      <c r="K42" s="93">
        <f t="shared" si="2"/>
        <v>11537</v>
      </c>
      <c r="L42" s="94">
        <f t="shared" si="2"/>
        <v>11237.5</v>
      </c>
      <c r="M42" s="1"/>
      <c r="N42" s="1"/>
      <c r="O42" s="1"/>
      <c r="P42" s="1"/>
      <c r="Q42" s="1"/>
      <c r="R42" s="1"/>
      <c r="S42" s="1"/>
    </row>
    <row r="43" spans="1:19" x14ac:dyDescent="0.25">
      <c r="A43" s="91">
        <v>292</v>
      </c>
      <c r="B43" s="92" t="s">
        <v>47</v>
      </c>
      <c r="C43" s="93">
        <v>0</v>
      </c>
      <c r="D43" s="93">
        <v>0</v>
      </c>
      <c r="E43" s="93">
        <v>149896.79</v>
      </c>
      <c r="F43" s="93">
        <v>0</v>
      </c>
      <c r="G43" s="93">
        <v>0</v>
      </c>
      <c r="H43" s="93">
        <v>99135.15</v>
      </c>
      <c r="I43" s="93">
        <v>0</v>
      </c>
      <c r="J43" s="93">
        <v>7095</v>
      </c>
      <c r="K43" s="93">
        <f t="shared" si="2"/>
        <v>149896.79</v>
      </c>
      <c r="L43" s="94">
        <f t="shared" si="2"/>
        <v>106230.15</v>
      </c>
      <c r="M43" s="1"/>
      <c r="N43" s="1"/>
      <c r="O43" s="1"/>
      <c r="P43" s="1"/>
      <c r="Q43" s="1"/>
      <c r="R43" s="1"/>
      <c r="S43" s="1"/>
    </row>
    <row r="44" spans="1:19" x14ac:dyDescent="0.25">
      <c r="A44" s="91">
        <v>295</v>
      </c>
      <c r="B44" s="92" t="s">
        <v>48</v>
      </c>
      <c r="C44" s="93">
        <v>0</v>
      </c>
      <c r="D44" s="93">
        <v>0</v>
      </c>
      <c r="E44" s="93">
        <v>3038004.73</v>
      </c>
      <c r="F44" s="93">
        <v>0</v>
      </c>
      <c r="G44" s="93">
        <v>0</v>
      </c>
      <c r="H44" s="93">
        <v>651275.76</v>
      </c>
      <c r="I44" s="93">
        <v>0</v>
      </c>
      <c r="J44" s="93">
        <v>461151.65</v>
      </c>
      <c r="K44" s="93">
        <f t="shared" si="2"/>
        <v>3038004.73</v>
      </c>
      <c r="L44" s="94">
        <f t="shared" si="2"/>
        <v>1112427.4100000001</v>
      </c>
      <c r="M44" s="1"/>
      <c r="N44" s="1"/>
      <c r="O44" s="1"/>
      <c r="P44" s="1"/>
      <c r="Q44" s="1"/>
      <c r="R44" s="1"/>
      <c r="S44" s="1"/>
    </row>
    <row r="45" spans="1:19" x14ac:dyDescent="0.25">
      <c r="A45" s="91">
        <v>297</v>
      </c>
      <c r="B45" s="92" t="s">
        <v>49</v>
      </c>
      <c r="C45" s="93">
        <v>10000</v>
      </c>
      <c r="D45" s="93">
        <v>0</v>
      </c>
      <c r="E45" s="93">
        <v>8945.44</v>
      </c>
      <c r="F45" s="93">
        <v>0</v>
      </c>
      <c r="G45" s="93">
        <v>0</v>
      </c>
      <c r="H45" s="93">
        <v>0</v>
      </c>
      <c r="I45" s="93">
        <v>0</v>
      </c>
      <c r="J45" s="93">
        <v>16586.2</v>
      </c>
      <c r="K45" s="93">
        <f t="shared" si="2"/>
        <v>18945.440000000002</v>
      </c>
      <c r="L45" s="94">
        <f t="shared" si="2"/>
        <v>16586.2</v>
      </c>
      <c r="M45" s="1"/>
      <c r="N45" s="1"/>
      <c r="O45" s="1"/>
      <c r="P45" s="1"/>
      <c r="Q45" s="1"/>
      <c r="R45" s="1"/>
      <c r="S45" s="1"/>
    </row>
    <row r="46" spans="1:19" x14ac:dyDescent="0.25">
      <c r="A46" s="91">
        <v>298</v>
      </c>
      <c r="B46" s="92" t="s">
        <v>50</v>
      </c>
      <c r="C46" s="93">
        <v>33333.33</v>
      </c>
      <c r="D46" s="93">
        <v>0</v>
      </c>
      <c r="E46" s="93">
        <f>33333.33+9801.67</f>
        <v>43135</v>
      </c>
      <c r="F46" s="93">
        <v>0</v>
      </c>
      <c r="G46" s="93">
        <v>33333.33</v>
      </c>
      <c r="H46" s="93">
        <v>12500</v>
      </c>
      <c r="I46" s="93">
        <v>33333.33</v>
      </c>
      <c r="J46" s="93">
        <v>73419.55</v>
      </c>
      <c r="K46" s="93">
        <f t="shared" si="2"/>
        <v>143134.99</v>
      </c>
      <c r="L46" s="94">
        <f t="shared" si="2"/>
        <v>85919.55</v>
      </c>
      <c r="M46" s="1"/>
      <c r="N46" s="1"/>
      <c r="O46" s="1"/>
      <c r="P46" s="1"/>
      <c r="Q46" s="1"/>
      <c r="R46" s="1"/>
      <c r="S46" s="1"/>
    </row>
    <row r="47" spans="1:19" x14ac:dyDescent="0.25">
      <c r="A47" s="91">
        <v>299</v>
      </c>
      <c r="B47" s="92" t="s">
        <v>51</v>
      </c>
      <c r="C47" s="93">
        <v>19097.080000000002</v>
      </c>
      <c r="D47" s="93">
        <v>0</v>
      </c>
      <c r="E47" s="93">
        <v>19097.080000000002</v>
      </c>
      <c r="F47" s="93">
        <v>0</v>
      </c>
      <c r="G47" s="93">
        <v>19097.080000000002</v>
      </c>
      <c r="H47" s="93">
        <v>0</v>
      </c>
      <c r="I47" s="93">
        <v>19097.080000000002</v>
      </c>
      <c r="J47" s="93">
        <v>11561.43</v>
      </c>
      <c r="K47" s="93">
        <f t="shared" si="2"/>
        <v>76388.320000000007</v>
      </c>
      <c r="L47" s="94">
        <f t="shared" si="2"/>
        <v>11561.43</v>
      </c>
      <c r="M47" s="1"/>
      <c r="N47" s="1"/>
      <c r="O47" s="1"/>
      <c r="P47" s="1"/>
      <c r="Q47" s="1"/>
      <c r="R47" s="1"/>
      <c r="S47" s="1"/>
    </row>
    <row r="48" spans="1:19" ht="15.75" thickBot="1" x14ac:dyDescent="0.3">
      <c r="A48" s="95">
        <v>323</v>
      </c>
      <c r="B48" s="96" t="s">
        <v>52</v>
      </c>
      <c r="C48" s="97">
        <v>0</v>
      </c>
      <c r="D48" s="97">
        <v>0</v>
      </c>
      <c r="E48" s="97">
        <v>0</v>
      </c>
      <c r="F48" s="97">
        <v>0</v>
      </c>
      <c r="G48" s="97">
        <v>0</v>
      </c>
      <c r="H48" s="97">
        <v>0</v>
      </c>
      <c r="I48" s="97">
        <v>0</v>
      </c>
      <c r="J48" s="97">
        <v>0</v>
      </c>
      <c r="K48" s="97">
        <f t="shared" si="2"/>
        <v>0</v>
      </c>
      <c r="L48" s="98">
        <f t="shared" si="2"/>
        <v>0</v>
      </c>
      <c r="M48" s="1"/>
      <c r="N48" s="1"/>
      <c r="O48" s="1"/>
      <c r="P48" s="1"/>
      <c r="Q48" s="1"/>
      <c r="R48" s="1"/>
      <c r="S48" s="1"/>
    </row>
    <row r="49" spans="1:19" ht="16.5" thickBot="1" x14ac:dyDescent="0.35">
      <c r="A49" s="99"/>
      <c r="B49" s="100" t="s">
        <v>79</v>
      </c>
      <c r="C49" s="101">
        <f>SUM(C23:C48)</f>
        <v>552569.77</v>
      </c>
      <c r="D49" s="101">
        <f t="shared" ref="D49:J49" si="3">SUM(D23:D48)</f>
        <v>0</v>
      </c>
      <c r="E49" s="101">
        <f t="shared" si="3"/>
        <v>5817527.5000000009</v>
      </c>
      <c r="F49" s="101">
        <f t="shared" si="3"/>
        <v>135617.67000000001</v>
      </c>
      <c r="G49" s="101">
        <f t="shared" si="3"/>
        <v>848726.37999999989</v>
      </c>
      <c r="H49" s="101">
        <f t="shared" si="3"/>
        <v>1618801.75</v>
      </c>
      <c r="I49" s="101">
        <f t="shared" si="3"/>
        <v>606473.62999999989</v>
      </c>
      <c r="J49" s="101">
        <f t="shared" si="3"/>
        <v>1614363.41</v>
      </c>
      <c r="K49" s="101">
        <f>SUM(K23:K48)</f>
        <v>7825297.2800000003</v>
      </c>
      <c r="L49" s="102">
        <f>SUM(L23:L48)</f>
        <v>3368782.83</v>
      </c>
      <c r="M49" s="1"/>
      <c r="N49" s="1"/>
      <c r="O49" s="1"/>
      <c r="P49" s="1"/>
      <c r="Q49" s="1"/>
      <c r="R49" s="1"/>
      <c r="S49" s="1"/>
    </row>
    <row r="50" spans="1:19" ht="16.5" thickBot="1" x14ac:dyDescent="0.35">
      <c r="A50" s="103"/>
      <c r="B50" s="104" t="s">
        <v>80</v>
      </c>
      <c r="C50" s="105">
        <f t="shared" ref="C50:L50" si="4">+C49+C20</f>
        <v>3913718.24</v>
      </c>
      <c r="D50" s="101">
        <f t="shared" si="4"/>
        <v>2939970.14</v>
      </c>
      <c r="E50" s="101">
        <f t="shared" si="4"/>
        <v>9178675.9700000007</v>
      </c>
      <c r="F50" s="101">
        <f t="shared" si="4"/>
        <v>3049624.06</v>
      </c>
      <c r="G50" s="101">
        <f t="shared" si="4"/>
        <v>4209874.8499999996</v>
      </c>
      <c r="H50" s="101">
        <f t="shared" si="4"/>
        <v>5643691.3300000001</v>
      </c>
      <c r="I50" s="101">
        <f t="shared" si="4"/>
        <v>3967622.1</v>
      </c>
      <c r="J50" s="101">
        <f t="shared" si="4"/>
        <v>4902251.4400000004</v>
      </c>
      <c r="K50" s="101">
        <f t="shared" si="4"/>
        <v>21269891.16</v>
      </c>
      <c r="L50" s="102">
        <f t="shared" si="4"/>
        <v>16535536.969999999</v>
      </c>
    </row>
    <row r="51" spans="1:19" x14ac:dyDescent="0.25">
      <c r="A51" s="106"/>
      <c r="B51" s="106"/>
      <c r="C51" s="106"/>
      <c r="D51" s="106"/>
      <c r="E51" s="106"/>
      <c r="F51" s="106"/>
      <c r="G51" s="106"/>
      <c r="H51" s="106"/>
      <c r="I51" s="106"/>
      <c r="J51" s="106"/>
      <c r="K51" s="106"/>
      <c r="L51" s="106"/>
    </row>
    <row r="52" spans="1:19" x14ac:dyDescent="0.25">
      <c r="A52" s="106"/>
      <c r="B52" s="106"/>
      <c r="C52" s="106"/>
      <c r="D52" s="106"/>
      <c r="E52" s="106"/>
      <c r="F52" s="106"/>
      <c r="G52" s="106"/>
      <c r="H52" s="106"/>
      <c r="I52" s="106"/>
      <c r="J52" s="106"/>
      <c r="K52" s="106"/>
      <c r="L52" s="106"/>
    </row>
    <row r="53" spans="1:19" x14ac:dyDescent="0.25">
      <c r="A53" s="106"/>
      <c r="B53" s="106"/>
      <c r="C53" s="106"/>
      <c r="D53" s="106"/>
      <c r="E53" s="106"/>
      <c r="F53" s="106"/>
      <c r="G53" s="106"/>
      <c r="H53" s="106"/>
      <c r="I53" s="106"/>
      <c r="J53" s="106"/>
      <c r="K53" s="106"/>
      <c r="L53" s="106"/>
    </row>
    <row r="54" spans="1:19" x14ac:dyDescent="0.25">
      <c r="A54" s="106"/>
      <c r="B54" s="106"/>
      <c r="C54" s="106"/>
      <c r="D54" s="106"/>
      <c r="E54" s="106"/>
      <c r="F54" s="106"/>
      <c r="G54" s="106"/>
      <c r="H54" s="106"/>
      <c r="I54" s="106"/>
      <c r="J54" s="106"/>
      <c r="K54" s="106"/>
      <c r="L54" s="106"/>
    </row>
    <row r="55" spans="1:19" x14ac:dyDescent="0.25">
      <c r="A55" s="106"/>
      <c r="B55" s="106"/>
      <c r="C55" s="106"/>
      <c r="D55" s="106"/>
      <c r="E55" s="106"/>
      <c r="F55" s="106"/>
      <c r="G55" s="106"/>
      <c r="H55" s="106"/>
      <c r="I55" s="106"/>
      <c r="J55" s="106"/>
      <c r="K55" s="106"/>
      <c r="L55" s="106"/>
    </row>
    <row r="56" spans="1:19" ht="16.5" customHeight="1" thickBot="1" x14ac:dyDescent="0.3">
      <c r="A56" s="287" t="s">
        <v>81</v>
      </c>
      <c r="B56" s="287"/>
      <c r="C56" s="287"/>
      <c r="D56" s="287"/>
      <c r="E56" s="287"/>
      <c r="F56" s="287"/>
      <c r="G56" s="287"/>
      <c r="H56" s="287"/>
      <c r="I56" s="287"/>
      <c r="J56" s="287"/>
      <c r="K56" s="287"/>
      <c r="L56" s="287"/>
    </row>
    <row r="57" spans="1:19" ht="16.5" customHeight="1" thickBot="1" x14ac:dyDescent="0.35">
      <c r="A57" s="107" t="s">
        <v>68</v>
      </c>
      <c r="B57" s="108" t="str">
        <f>+B15</f>
        <v>CATEGORIA DEL GASTO DE FUNCIONAMIENTO</v>
      </c>
      <c r="C57" s="288" t="s">
        <v>59</v>
      </c>
      <c r="D57" s="289"/>
      <c r="E57" s="288" t="s">
        <v>82</v>
      </c>
      <c r="F57" s="289"/>
      <c r="G57" s="288" t="s">
        <v>83</v>
      </c>
      <c r="H57" s="289"/>
      <c r="I57" s="288" t="s">
        <v>84</v>
      </c>
      <c r="J57" s="290"/>
      <c r="K57" s="291" t="s">
        <v>70</v>
      </c>
      <c r="L57" s="292"/>
    </row>
    <row r="58" spans="1:19" ht="15.75" customHeight="1" x14ac:dyDescent="0.3">
      <c r="A58" s="109"/>
      <c r="B58" s="110"/>
      <c r="C58" s="111" t="s">
        <v>71</v>
      </c>
      <c r="D58" s="111" t="s">
        <v>18</v>
      </c>
      <c r="E58" s="111" t="s">
        <v>71</v>
      </c>
      <c r="F58" s="111" t="s">
        <v>18</v>
      </c>
      <c r="G58" s="111" t="s">
        <v>71</v>
      </c>
      <c r="H58" s="111" t="s">
        <v>18</v>
      </c>
      <c r="I58" s="111" t="s">
        <v>71</v>
      </c>
      <c r="J58" s="111" t="s">
        <v>18</v>
      </c>
      <c r="K58" s="111" t="s">
        <v>71</v>
      </c>
      <c r="L58" s="112" t="s">
        <v>18</v>
      </c>
    </row>
    <row r="59" spans="1:19" ht="15.75" customHeight="1" x14ac:dyDescent="0.3">
      <c r="A59" s="74" t="s">
        <v>23</v>
      </c>
      <c r="B59" s="80" t="s">
        <v>72</v>
      </c>
      <c r="C59" s="76"/>
      <c r="D59" s="85"/>
      <c r="E59" s="76"/>
      <c r="F59" s="85"/>
      <c r="G59" s="76"/>
      <c r="H59" s="85"/>
      <c r="I59" s="76"/>
      <c r="J59" s="85"/>
      <c r="K59" s="85"/>
      <c r="L59" s="86"/>
    </row>
    <row r="60" spans="1:19" ht="15.75" customHeight="1" x14ac:dyDescent="0.3">
      <c r="A60" s="74"/>
      <c r="B60" s="71" t="s">
        <v>73</v>
      </c>
      <c r="C60" s="76">
        <v>3361148.47</v>
      </c>
      <c r="D60" s="85">
        <v>2940365.11</v>
      </c>
      <c r="E60" s="76">
        <v>3361148.47</v>
      </c>
      <c r="F60" s="85">
        <v>3011624.06</v>
      </c>
      <c r="G60" s="76"/>
      <c r="H60" s="85"/>
      <c r="I60" s="76"/>
      <c r="J60" s="85"/>
      <c r="K60" s="85">
        <f>+C60+E60+G60+I60</f>
        <v>6722296.9400000004</v>
      </c>
      <c r="L60" s="86">
        <f>+D60+F60+H60+J60</f>
        <v>5951989.1699999999</v>
      </c>
    </row>
    <row r="61" spans="1:19" ht="15.75" customHeight="1" x14ac:dyDescent="0.3">
      <c r="A61" s="74"/>
      <c r="B61" s="71" t="s">
        <v>74</v>
      </c>
      <c r="C61" s="76"/>
      <c r="D61" s="85">
        <v>360102.28</v>
      </c>
      <c r="E61" s="76"/>
      <c r="F61" s="85">
        <v>369024.16</v>
      </c>
      <c r="G61" s="76"/>
      <c r="H61" s="85"/>
      <c r="I61" s="76"/>
      <c r="J61" s="85"/>
      <c r="K61" s="85"/>
      <c r="L61" s="86">
        <f>+D61+F61+H61+J61</f>
        <v>729126.44</v>
      </c>
    </row>
    <row r="62" spans="1:19" ht="15.75" customHeight="1" x14ac:dyDescent="0.3">
      <c r="A62" s="74"/>
      <c r="B62" s="71" t="s">
        <v>25</v>
      </c>
      <c r="C62" s="76">
        <f>SUM(C60:C61)</f>
        <v>3361148.47</v>
      </c>
      <c r="D62" s="76">
        <f t="shared" ref="D62:J62" si="5">SUM(D60:D61)</f>
        <v>3300467.3899999997</v>
      </c>
      <c r="E62" s="76">
        <f t="shared" si="5"/>
        <v>3361148.47</v>
      </c>
      <c r="F62" s="76">
        <f t="shared" si="5"/>
        <v>3380648.22</v>
      </c>
      <c r="G62" s="76">
        <f t="shared" si="5"/>
        <v>0</v>
      </c>
      <c r="H62" s="76">
        <f t="shared" si="5"/>
        <v>0</v>
      </c>
      <c r="I62" s="76">
        <f t="shared" si="5"/>
        <v>0</v>
      </c>
      <c r="J62" s="76">
        <f t="shared" si="5"/>
        <v>0</v>
      </c>
      <c r="K62" s="76">
        <f>SUM(K60:K61)</f>
        <v>6722296.9400000004</v>
      </c>
      <c r="L62" s="77">
        <f>SUM(L60:L61)</f>
        <v>6681115.6099999994</v>
      </c>
    </row>
    <row r="63" spans="1:19" ht="15.75" customHeight="1" x14ac:dyDescent="0.3">
      <c r="A63" s="146"/>
      <c r="B63" s="80"/>
      <c r="C63" s="82"/>
      <c r="D63" s="82"/>
      <c r="E63" s="82"/>
      <c r="F63" s="83"/>
      <c r="G63" s="83"/>
      <c r="H63" s="83"/>
      <c r="I63" s="83"/>
      <c r="J63" s="83"/>
      <c r="K63" s="81"/>
      <c r="L63" s="84"/>
    </row>
    <row r="64" spans="1:19" ht="15.75" customHeight="1" x14ac:dyDescent="0.3">
      <c r="A64" s="146"/>
      <c r="B64" s="80" t="s">
        <v>26</v>
      </c>
      <c r="C64" s="85"/>
      <c r="D64" s="85"/>
      <c r="E64" s="85"/>
      <c r="F64" s="85"/>
      <c r="G64" s="85"/>
      <c r="H64" s="85"/>
      <c r="I64" s="85"/>
      <c r="J64" s="85"/>
      <c r="K64" s="85"/>
      <c r="L64" s="86"/>
    </row>
    <row r="65" spans="1:12" ht="15" customHeight="1" x14ac:dyDescent="0.25">
      <c r="A65" s="151">
        <v>111</v>
      </c>
      <c r="B65" s="92" t="s">
        <v>27</v>
      </c>
      <c r="C65" s="93">
        <v>88000</v>
      </c>
      <c r="D65" s="93">
        <v>97538.98</v>
      </c>
      <c r="E65" s="93">
        <v>88000</v>
      </c>
      <c r="F65" s="93">
        <v>107910.41</v>
      </c>
      <c r="G65" s="115"/>
      <c r="H65" s="93"/>
      <c r="I65" s="93"/>
      <c r="J65" s="93"/>
      <c r="K65" s="93">
        <f>+C65+E65+G65+I65</f>
        <v>176000</v>
      </c>
      <c r="L65" s="94">
        <f>+D65+F65+H65+J65</f>
        <v>205449.39</v>
      </c>
    </row>
    <row r="66" spans="1:12" ht="15" customHeight="1" x14ac:dyDescent="0.25">
      <c r="A66" s="151">
        <v>113</v>
      </c>
      <c r="B66" s="116" t="s">
        <v>75</v>
      </c>
      <c r="C66" s="93">
        <v>11585.06</v>
      </c>
      <c r="D66" s="93">
        <v>11401.8</v>
      </c>
      <c r="E66" s="93">
        <v>11585.06</v>
      </c>
      <c r="F66" s="93">
        <v>11464.57</v>
      </c>
      <c r="G66" s="115"/>
      <c r="H66" s="93"/>
      <c r="I66" s="93"/>
      <c r="J66" s="93"/>
      <c r="K66" s="93">
        <f t="shared" ref="K66:L75" si="6">+C66+E66+G66+I66</f>
        <v>23170.12</v>
      </c>
      <c r="L66" s="94">
        <f t="shared" si="6"/>
        <v>22866.37</v>
      </c>
    </row>
    <row r="67" spans="1:12" ht="15" customHeight="1" x14ac:dyDescent="0.25">
      <c r="A67" s="151">
        <v>122</v>
      </c>
      <c r="B67" s="92" t="s">
        <v>29</v>
      </c>
      <c r="C67" s="93">
        <v>0</v>
      </c>
      <c r="D67" s="93">
        <v>11495</v>
      </c>
      <c r="E67" s="93">
        <v>0</v>
      </c>
      <c r="F67" s="93">
        <v>4070</v>
      </c>
      <c r="G67" s="115"/>
      <c r="H67" s="93"/>
      <c r="I67" s="93"/>
      <c r="J67" s="93"/>
      <c r="K67" s="93">
        <f t="shared" si="6"/>
        <v>0</v>
      </c>
      <c r="L67" s="94">
        <f t="shared" si="6"/>
        <v>15565</v>
      </c>
    </row>
    <row r="68" spans="1:12" ht="15" customHeight="1" x14ac:dyDescent="0.25">
      <c r="A68" s="91">
        <v>163</v>
      </c>
      <c r="B68" s="88" t="s">
        <v>30</v>
      </c>
      <c r="C68" s="93">
        <f>35375+50000</f>
        <v>85375</v>
      </c>
      <c r="D68" s="93">
        <v>68707</v>
      </c>
      <c r="E68" s="93">
        <f>18575+50000</f>
        <v>68575</v>
      </c>
      <c r="F68" s="93">
        <v>53647.66</v>
      </c>
      <c r="G68" s="115"/>
      <c r="H68" s="93"/>
      <c r="I68" s="93"/>
      <c r="J68" s="93"/>
      <c r="K68" s="93">
        <f t="shared" si="6"/>
        <v>153950</v>
      </c>
      <c r="L68" s="94">
        <f t="shared" si="6"/>
        <v>122354.66</v>
      </c>
    </row>
    <row r="69" spans="1:12" ht="27" customHeight="1" x14ac:dyDescent="0.25">
      <c r="A69" s="91">
        <v>168</v>
      </c>
      <c r="B69" s="118" t="s">
        <v>76</v>
      </c>
      <c r="C69" s="93">
        <v>0</v>
      </c>
      <c r="D69" s="93">
        <v>0</v>
      </c>
      <c r="E69" s="93">
        <v>0</v>
      </c>
      <c r="F69" s="93">
        <v>0</v>
      </c>
      <c r="G69" s="119"/>
      <c r="H69" s="93"/>
      <c r="I69" s="93"/>
      <c r="J69" s="93"/>
      <c r="K69" s="93">
        <f>+C69+E69+G69+I69</f>
        <v>0</v>
      </c>
      <c r="L69" s="94">
        <f>+D69+F69+H69+J69</f>
        <v>0</v>
      </c>
    </row>
    <row r="70" spans="1:12" ht="15" customHeight="1" x14ac:dyDescent="0.25">
      <c r="A70" s="91">
        <v>169</v>
      </c>
      <c r="B70" s="88" t="s">
        <v>77</v>
      </c>
      <c r="C70" s="93">
        <v>14550</v>
      </c>
      <c r="D70" s="93">
        <v>0</v>
      </c>
      <c r="E70" s="93">
        <v>0</v>
      </c>
      <c r="F70" s="93">
        <v>0</v>
      </c>
      <c r="G70" s="115"/>
      <c r="H70" s="93"/>
      <c r="I70" s="93"/>
      <c r="J70" s="93"/>
      <c r="K70" s="93">
        <f t="shared" si="6"/>
        <v>14550</v>
      </c>
      <c r="L70" s="94">
        <f t="shared" si="6"/>
        <v>0</v>
      </c>
    </row>
    <row r="71" spans="1:12" ht="15" customHeight="1" x14ac:dyDescent="0.25">
      <c r="A71" s="91">
        <v>171</v>
      </c>
      <c r="B71" s="88" t="s">
        <v>78</v>
      </c>
      <c r="C71" s="93">
        <v>1320</v>
      </c>
      <c r="D71" s="93">
        <v>6852.5</v>
      </c>
      <c r="E71" s="93">
        <v>1320</v>
      </c>
      <c r="F71" s="93">
        <v>1200</v>
      </c>
      <c r="G71" s="115"/>
      <c r="H71" s="93"/>
      <c r="I71" s="93"/>
      <c r="J71" s="93"/>
      <c r="K71" s="93">
        <f t="shared" si="6"/>
        <v>2640</v>
      </c>
      <c r="L71" s="94">
        <f t="shared" si="6"/>
        <v>8052.5</v>
      </c>
    </row>
    <row r="72" spans="1:12" ht="15" customHeight="1" x14ac:dyDescent="0.25">
      <c r="A72" s="91">
        <v>174</v>
      </c>
      <c r="B72" s="88" t="s">
        <v>34</v>
      </c>
      <c r="C72" s="93">
        <v>29765.66</v>
      </c>
      <c r="D72" s="93">
        <v>7115.66</v>
      </c>
      <c r="E72" s="93">
        <v>7265.66</v>
      </c>
      <c r="F72" s="93">
        <v>7115.66</v>
      </c>
      <c r="G72" s="115"/>
      <c r="H72" s="93"/>
      <c r="I72" s="93"/>
      <c r="J72" s="93"/>
      <c r="K72" s="93">
        <f t="shared" si="6"/>
        <v>37031.32</v>
      </c>
      <c r="L72" s="94">
        <f t="shared" si="6"/>
        <v>14231.32</v>
      </c>
    </row>
    <row r="73" spans="1:12" ht="15" customHeight="1" x14ac:dyDescent="0.25">
      <c r="A73" s="91">
        <v>182</v>
      </c>
      <c r="B73" s="88" t="s">
        <v>35</v>
      </c>
      <c r="C73" s="93">
        <v>296886</v>
      </c>
      <c r="D73" s="93">
        <v>333329</v>
      </c>
      <c r="E73" s="93">
        <v>277686</v>
      </c>
      <c r="F73" s="93">
        <v>281256</v>
      </c>
      <c r="G73" s="115"/>
      <c r="H73" s="93"/>
      <c r="I73" s="93"/>
      <c r="J73" s="93"/>
      <c r="K73" s="93">
        <f t="shared" si="6"/>
        <v>574572</v>
      </c>
      <c r="L73" s="94">
        <f t="shared" si="6"/>
        <v>614585</v>
      </c>
    </row>
    <row r="74" spans="1:12" ht="15" customHeight="1" x14ac:dyDescent="0.25">
      <c r="A74" s="91">
        <v>197</v>
      </c>
      <c r="B74" s="92" t="s">
        <v>36</v>
      </c>
      <c r="C74" s="93">
        <v>43200</v>
      </c>
      <c r="D74" s="93">
        <v>0</v>
      </c>
      <c r="E74" s="93">
        <v>0</v>
      </c>
      <c r="F74" s="93">
        <v>0</v>
      </c>
      <c r="G74" s="115"/>
      <c r="H74" s="93"/>
      <c r="I74" s="93"/>
      <c r="J74" s="93"/>
      <c r="K74" s="93">
        <f t="shared" si="6"/>
        <v>43200</v>
      </c>
      <c r="L74" s="94">
        <f t="shared" si="6"/>
        <v>0</v>
      </c>
    </row>
    <row r="75" spans="1:12" ht="15" customHeight="1" x14ac:dyDescent="0.25">
      <c r="A75" s="91">
        <v>199</v>
      </c>
      <c r="B75" s="92" t="s">
        <v>37</v>
      </c>
      <c r="C75" s="93">
        <v>50789</v>
      </c>
      <c r="D75" s="120">
        <v>65496.54</v>
      </c>
      <c r="E75" s="93">
        <v>52839.199999999997</v>
      </c>
      <c r="F75" s="120">
        <v>63814.1</v>
      </c>
      <c r="G75" s="121"/>
      <c r="H75" s="120"/>
      <c r="I75" s="120"/>
      <c r="J75" s="120"/>
      <c r="K75" s="120">
        <f t="shared" si="6"/>
        <v>103628.2</v>
      </c>
      <c r="L75" s="122">
        <f t="shared" si="6"/>
        <v>129310.64</v>
      </c>
    </row>
    <row r="76" spans="1:12" ht="15" customHeight="1" x14ac:dyDescent="0.25">
      <c r="A76" s="91">
        <v>211</v>
      </c>
      <c r="B76" s="92" t="s">
        <v>38</v>
      </c>
      <c r="C76" s="93">
        <v>47931.75</v>
      </c>
      <c r="D76" s="93">
        <v>52824.75</v>
      </c>
      <c r="E76" s="93">
        <v>47931.75</v>
      </c>
      <c r="F76" s="93">
        <v>57095.75</v>
      </c>
      <c r="G76" s="93"/>
      <c r="H76" s="93"/>
      <c r="I76" s="93"/>
      <c r="J76" s="93"/>
      <c r="K76" s="93">
        <f>+C76+E76+G76+I76</f>
        <v>95863.5</v>
      </c>
      <c r="L76" s="94">
        <f>+D76+F76+H76+J76</f>
        <v>109920.5</v>
      </c>
    </row>
    <row r="77" spans="1:12" ht="15" customHeight="1" x14ac:dyDescent="0.25">
      <c r="A77" s="91">
        <v>232</v>
      </c>
      <c r="B77" s="88" t="s">
        <v>39</v>
      </c>
      <c r="C77" s="93">
        <v>86640</v>
      </c>
      <c r="D77" s="93">
        <v>0</v>
      </c>
      <c r="E77" s="93">
        <v>0</v>
      </c>
      <c r="F77" s="93">
        <v>20798</v>
      </c>
      <c r="G77" s="93"/>
      <c r="H77" s="93"/>
      <c r="I77" s="93"/>
      <c r="J77" s="93"/>
      <c r="K77" s="93">
        <f t="shared" ref="K77:L90" si="7">+C77+E77+G77+I77</f>
        <v>86640</v>
      </c>
      <c r="L77" s="94">
        <f t="shared" si="7"/>
        <v>20798</v>
      </c>
    </row>
    <row r="78" spans="1:12" ht="15" customHeight="1" x14ac:dyDescent="0.25">
      <c r="A78" s="91">
        <v>261</v>
      </c>
      <c r="B78" s="88" t="s">
        <v>40</v>
      </c>
      <c r="C78" s="93">
        <v>0</v>
      </c>
      <c r="D78" s="93">
        <v>64332.02</v>
      </c>
      <c r="E78" s="93">
        <v>0</v>
      </c>
      <c r="F78" s="93">
        <v>0</v>
      </c>
      <c r="G78" s="93"/>
      <c r="H78" s="93"/>
      <c r="I78" s="93"/>
      <c r="J78" s="93"/>
      <c r="K78" s="93">
        <f t="shared" si="7"/>
        <v>0</v>
      </c>
      <c r="L78" s="94">
        <f t="shared" si="7"/>
        <v>64332.02</v>
      </c>
    </row>
    <row r="79" spans="1:12" ht="15" customHeight="1" x14ac:dyDescent="0.25">
      <c r="A79" s="91">
        <v>262</v>
      </c>
      <c r="B79" s="88" t="s">
        <v>41</v>
      </c>
      <c r="C79" s="93">
        <v>0</v>
      </c>
      <c r="D79" s="93">
        <v>0</v>
      </c>
      <c r="E79" s="93">
        <v>0</v>
      </c>
      <c r="F79" s="93">
        <v>0</v>
      </c>
      <c r="G79" s="93"/>
      <c r="H79" s="93"/>
      <c r="I79" s="93"/>
      <c r="J79" s="93"/>
      <c r="K79" s="93">
        <f t="shared" si="7"/>
        <v>0</v>
      </c>
      <c r="L79" s="94">
        <f t="shared" si="7"/>
        <v>0</v>
      </c>
    </row>
    <row r="80" spans="1:12" ht="15" customHeight="1" x14ac:dyDescent="0.25">
      <c r="A80" s="91">
        <v>266</v>
      </c>
      <c r="B80" s="88" t="s">
        <v>42</v>
      </c>
      <c r="C80" s="93">
        <v>810000</v>
      </c>
      <c r="D80" s="93">
        <v>4050</v>
      </c>
      <c r="E80" s="93">
        <v>0</v>
      </c>
      <c r="F80" s="93">
        <v>816961.68</v>
      </c>
      <c r="G80" s="93"/>
      <c r="H80" s="93"/>
      <c r="I80" s="93"/>
      <c r="J80" s="93"/>
      <c r="K80" s="93">
        <f t="shared" si="7"/>
        <v>810000</v>
      </c>
      <c r="L80" s="94">
        <f t="shared" si="7"/>
        <v>821011.68</v>
      </c>
    </row>
    <row r="81" spans="1:12" ht="15" customHeight="1" x14ac:dyDescent="0.25">
      <c r="A81" s="91">
        <v>267</v>
      </c>
      <c r="B81" s="88" t="s">
        <v>43</v>
      </c>
      <c r="C81" s="93">
        <v>0</v>
      </c>
      <c r="D81" s="93">
        <v>0</v>
      </c>
      <c r="E81" s="93">
        <v>0</v>
      </c>
      <c r="F81" s="93">
        <v>0</v>
      </c>
      <c r="G81" s="93"/>
      <c r="H81" s="93"/>
      <c r="I81" s="93"/>
      <c r="J81" s="93"/>
      <c r="K81" s="93">
        <f t="shared" si="7"/>
        <v>0</v>
      </c>
      <c r="L81" s="94">
        <f t="shared" si="7"/>
        <v>0</v>
      </c>
    </row>
    <row r="82" spans="1:12" ht="15" customHeight="1" x14ac:dyDescent="0.25">
      <c r="A82" s="91">
        <v>268</v>
      </c>
      <c r="B82" s="88" t="s">
        <v>44</v>
      </c>
      <c r="C82" s="93">
        <v>44287</v>
      </c>
      <c r="D82" s="93">
        <v>0</v>
      </c>
      <c r="E82" s="93">
        <v>0</v>
      </c>
      <c r="F82" s="93">
        <v>21594</v>
      </c>
      <c r="G82" s="93"/>
      <c r="H82" s="93"/>
      <c r="I82" s="93"/>
      <c r="J82" s="93"/>
      <c r="K82" s="93">
        <f t="shared" si="7"/>
        <v>44287</v>
      </c>
      <c r="L82" s="94">
        <f t="shared" si="7"/>
        <v>21594</v>
      </c>
    </row>
    <row r="83" spans="1:12" ht="15" customHeight="1" x14ac:dyDescent="0.25">
      <c r="A83" s="91">
        <v>269</v>
      </c>
      <c r="B83" s="88" t="s">
        <v>45</v>
      </c>
      <c r="C83" s="93">
        <v>0</v>
      </c>
      <c r="D83" s="93">
        <v>0</v>
      </c>
      <c r="E83" s="93">
        <v>0</v>
      </c>
      <c r="F83" s="93">
        <v>0</v>
      </c>
      <c r="G83" s="93"/>
      <c r="H83" s="93"/>
      <c r="I83" s="93"/>
      <c r="J83" s="93"/>
      <c r="K83" s="93">
        <f t="shared" si="7"/>
        <v>0</v>
      </c>
      <c r="L83" s="94">
        <f t="shared" si="7"/>
        <v>0</v>
      </c>
    </row>
    <row r="84" spans="1:12" ht="15" customHeight="1" x14ac:dyDescent="0.25">
      <c r="A84" s="91">
        <v>289</v>
      </c>
      <c r="B84" s="88" t="s">
        <v>46</v>
      </c>
      <c r="C84" s="93">
        <v>0</v>
      </c>
      <c r="D84" s="93">
        <v>0</v>
      </c>
      <c r="E84" s="93">
        <v>0</v>
      </c>
      <c r="F84" s="93">
        <v>0</v>
      </c>
      <c r="G84" s="119"/>
      <c r="H84" s="93"/>
      <c r="I84" s="93"/>
      <c r="J84" s="93"/>
      <c r="K84" s="93">
        <f t="shared" si="7"/>
        <v>0</v>
      </c>
      <c r="L84" s="94">
        <f t="shared" si="7"/>
        <v>0</v>
      </c>
    </row>
    <row r="85" spans="1:12" ht="15" customHeight="1" x14ac:dyDescent="0.25">
      <c r="A85" s="91">
        <v>292</v>
      </c>
      <c r="B85" s="88" t="s">
        <v>47</v>
      </c>
      <c r="C85" s="93">
        <v>0</v>
      </c>
      <c r="D85" s="93">
        <v>0</v>
      </c>
      <c r="E85" s="93">
        <v>0</v>
      </c>
      <c r="F85" s="93">
        <v>14995</v>
      </c>
      <c r="G85" s="93"/>
      <c r="H85" s="93"/>
      <c r="I85" s="93"/>
      <c r="J85" s="93"/>
      <c r="K85" s="93">
        <f t="shared" si="7"/>
        <v>0</v>
      </c>
      <c r="L85" s="94">
        <f t="shared" si="7"/>
        <v>14995</v>
      </c>
    </row>
    <row r="86" spans="1:12" ht="15" customHeight="1" x14ac:dyDescent="0.25">
      <c r="A86" s="91">
        <v>295</v>
      </c>
      <c r="B86" s="88" t="s">
        <v>48</v>
      </c>
      <c r="C86" s="93">
        <v>730322.4</v>
      </c>
      <c r="D86" s="93">
        <v>771043.5</v>
      </c>
      <c r="E86" s="93">
        <v>16994377.93</v>
      </c>
      <c r="F86" s="93">
        <v>2084938.52</v>
      </c>
      <c r="G86" s="93"/>
      <c r="H86" s="93"/>
      <c r="I86" s="93"/>
      <c r="J86" s="93"/>
      <c r="K86" s="93">
        <f t="shared" si="7"/>
        <v>17724700.329999998</v>
      </c>
      <c r="L86" s="94">
        <f t="shared" si="7"/>
        <v>2855982.02</v>
      </c>
    </row>
    <row r="87" spans="1:12" ht="15" customHeight="1" x14ac:dyDescent="0.25">
      <c r="A87" s="91">
        <v>297</v>
      </c>
      <c r="B87" s="92" t="s">
        <v>49</v>
      </c>
      <c r="C87" s="93">
        <v>0</v>
      </c>
      <c r="D87" s="93">
        <v>0</v>
      </c>
      <c r="E87" s="93">
        <v>0</v>
      </c>
      <c r="F87" s="93">
        <v>0</v>
      </c>
      <c r="G87" s="93"/>
      <c r="H87" s="93"/>
      <c r="I87" s="93"/>
      <c r="J87" s="93"/>
      <c r="K87" s="93">
        <f t="shared" si="7"/>
        <v>0</v>
      </c>
      <c r="L87" s="94">
        <f t="shared" si="7"/>
        <v>0</v>
      </c>
    </row>
    <row r="88" spans="1:12" ht="15" customHeight="1" x14ac:dyDescent="0.25">
      <c r="A88" s="91">
        <v>298</v>
      </c>
      <c r="B88" s="92" t="s">
        <v>50</v>
      </c>
      <c r="C88" s="93">
        <v>33333.33</v>
      </c>
      <c r="D88" s="93">
        <v>23425.45</v>
      </c>
      <c r="E88" s="93">
        <v>33333.33</v>
      </c>
      <c r="F88" s="93">
        <v>0</v>
      </c>
      <c r="G88" s="93"/>
      <c r="H88" s="93"/>
      <c r="I88" s="93"/>
      <c r="J88" s="93"/>
      <c r="K88" s="93">
        <f t="shared" si="7"/>
        <v>66666.66</v>
      </c>
      <c r="L88" s="94">
        <f t="shared" si="7"/>
        <v>23425.45</v>
      </c>
    </row>
    <row r="89" spans="1:12" ht="15" customHeight="1" x14ac:dyDescent="0.25">
      <c r="A89" s="91">
        <v>299</v>
      </c>
      <c r="B89" s="92" t="s">
        <v>51</v>
      </c>
      <c r="C89" s="93">
        <v>19097.080000000002</v>
      </c>
      <c r="D89" s="120">
        <v>37258.03</v>
      </c>
      <c r="E89" s="93">
        <v>19097.080000000002</v>
      </c>
      <c r="F89" s="120">
        <v>11113.48</v>
      </c>
      <c r="G89" s="120"/>
      <c r="H89" s="120"/>
      <c r="I89" s="120"/>
      <c r="J89" s="120"/>
      <c r="K89" s="93">
        <f>+C89+E89+G89+I89</f>
        <v>38194.160000000003</v>
      </c>
      <c r="L89" s="94">
        <f>+D89+F89+H89+J89</f>
        <v>48371.509999999995</v>
      </c>
    </row>
    <row r="90" spans="1:12" ht="15.75" customHeight="1" thickBot="1" x14ac:dyDescent="0.3">
      <c r="A90" s="262">
        <v>323</v>
      </c>
      <c r="B90" s="123" t="s">
        <v>52</v>
      </c>
      <c r="C90" s="93">
        <v>2500000</v>
      </c>
      <c r="D90" s="97">
        <v>0</v>
      </c>
      <c r="E90" s="93"/>
      <c r="F90" s="97">
        <v>68000</v>
      </c>
      <c r="G90" s="124"/>
      <c r="H90" s="97"/>
      <c r="I90" s="97"/>
      <c r="J90" s="97"/>
      <c r="K90" s="97">
        <f t="shared" si="7"/>
        <v>2500000</v>
      </c>
      <c r="L90" s="98">
        <f t="shared" si="7"/>
        <v>68000</v>
      </c>
    </row>
    <row r="91" spans="1:12" ht="16.5" customHeight="1" thickBot="1" x14ac:dyDescent="0.35">
      <c r="A91" s="125"/>
      <c r="B91" s="126" t="s">
        <v>79</v>
      </c>
      <c r="C91" s="127">
        <f>SUM(C65:C90)</f>
        <v>4893082.28</v>
      </c>
      <c r="D91" s="127">
        <f t="shared" ref="D91:J91" si="8">SUM(D65:D90)</f>
        <v>1554870.23</v>
      </c>
      <c r="E91" s="127">
        <f t="shared" si="8"/>
        <v>17602011.009999998</v>
      </c>
      <c r="F91" s="127">
        <f t="shared" si="8"/>
        <v>3625974.83</v>
      </c>
      <c r="G91" s="127">
        <f t="shared" si="8"/>
        <v>0</v>
      </c>
      <c r="H91" s="127">
        <f t="shared" si="8"/>
        <v>0</v>
      </c>
      <c r="I91" s="127">
        <f t="shared" si="8"/>
        <v>0</v>
      </c>
      <c r="J91" s="127">
        <f t="shared" si="8"/>
        <v>0</v>
      </c>
      <c r="K91" s="127">
        <f>SUM(K65:K90)</f>
        <v>22495093.289999999</v>
      </c>
      <c r="L91" s="128">
        <f>SUM(L65:L90)</f>
        <v>5180845.0599999996</v>
      </c>
    </row>
    <row r="92" spans="1:12" ht="16.5" customHeight="1" thickBot="1" x14ac:dyDescent="0.35">
      <c r="A92" s="129"/>
      <c r="B92" s="126" t="s">
        <v>80</v>
      </c>
      <c r="C92" s="127">
        <f>+C91+C62</f>
        <v>8254230.75</v>
      </c>
      <c r="D92" s="127">
        <f t="shared" ref="D92:J92" si="9">+D91+D62</f>
        <v>4855337.6199999992</v>
      </c>
      <c r="E92" s="127">
        <f t="shared" si="9"/>
        <v>20963159.479999997</v>
      </c>
      <c r="F92" s="127">
        <f t="shared" si="9"/>
        <v>7006623.0500000007</v>
      </c>
      <c r="G92" s="127">
        <f t="shared" si="9"/>
        <v>0</v>
      </c>
      <c r="H92" s="127">
        <f t="shared" si="9"/>
        <v>0</v>
      </c>
      <c r="I92" s="127">
        <f t="shared" si="9"/>
        <v>0</v>
      </c>
      <c r="J92" s="127">
        <f t="shared" si="9"/>
        <v>0</v>
      </c>
      <c r="K92" s="127">
        <f>+K91+K62</f>
        <v>29217390.23</v>
      </c>
      <c r="L92" s="128">
        <f>+L91+L62</f>
        <v>11861960.669999998</v>
      </c>
    </row>
    <row r="93" spans="1:12" ht="15" customHeight="1" x14ac:dyDescent="0.25">
      <c r="A93" s="106"/>
      <c r="B93" s="106"/>
      <c r="C93" s="106"/>
      <c r="D93" s="106"/>
      <c r="E93" s="106"/>
      <c r="F93" s="106"/>
      <c r="G93" s="106"/>
      <c r="H93" s="106"/>
      <c r="I93" s="106"/>
      <c r="J93" s="106"/>
      <c r="K93" s="106"/>
      <c r="L93" s="106"/>
    </row>
    <row r="94" spans="1:12" ht="15" customHeight="1" x14ac:dyDescent="0.25">
      <c r="A94" s="106"/>
      <c r="B94" s="106"/>
      <c r="C94" s="106"/>
      <c r="D94" s="106"/>
      <c r="E94" s="106"/>
      <c r="F94" s="106"/>
      <c r="G94" s="106"/>
      <c r="H94" s="106"/>
      <c r="I94" s="106"/>
      <c r="J94" s="106"/>
      <c r="K94" s="106"/>
      <c r="L94" s="106"/>
    </row>
    <row r="95" spans="1:12" ht="16.5" hidden="1" customHeight="1" thickBot="1" x14ac:dyDescent="0.3">
      <c r="A95" s="287" t="s">
        <v>85</v>
      </c>
      <c r="B95" s="287"/>
      <c r="C95" s="287"/>
      <c r="D95" s="287"/>
      <c r="E95" s="287"/>
      <c r="F95" s="287"/>
      <c r="G95" s="287"/>
      <c r="H95" s="287"/>
      <c r="I95" s="287"/>
      <c r="J95" s="287"/>
      <c r="K95" s="287"/>
      <c r="L95" s="287"/>
    </row>
    <row r="96" spans="1:12" ht="16.5" hidden="1" customHeight="1" thickBot="1" x14ac:dyDescent="0.35">
      <c r="A96" s="107" t="s">
        <v>68</v>
      </c>
      <c r="B96" s="108" t="s">
        <v>86</v>
      </c>
      <c r="C96" s="288" t="s">
        <v>87</v>
      </c>
      <c r="D96" s="289"/>
      <c r="E96" s="288" t="s">
        <v>88</v>
      </c>
      <c r="F96" s="289"/>
      <c r="G96" s="288" t="s">
        <v>89</v>
      </c>
      <c r="H96" s="289"/>
      <c r="I96" s="288" t="s">
        <v>90</v>
      </c>
      <c r="J96" s="290"/>
      <c r="K96" s="291" t="s">
        <v>70</v>
      </c>
      <c r="L96" s="292"/>
    </row>
    <row r="97" spans="1:12" ht="15.75" hidden="1" customHeight="1" x14ac:dyDescent="0.3">
      <c r="A97" s="130"/>
      <c r="B97" s="80"/>
      <c r="C97" s="111" t="s">
        <v>71</v>
      </c>
      <c r="D97" s="111" t="s">
        <v>18</v>
      </c>
      <c r="E97" s="111" t="s">
        <v>71</v>
      </c>
      <c r="F97" s="111" t="s">
        <v>18</v>
      </c>
      <c r="G97" s="111" t="s">
        <v>71</v>
      </c>
      <c r="H97" s="111" t="s">
        <v>18</v>
      </c>
      <c r="I97" s="111" t="s">
        <v>71</v>
      </c>
      <c r="J97" s="111" t="s">
        <v>18</v>
      </c>
      <c r="K97" s="111" t="s">
        <v>71</v>
      </c>
      <c r="L97" s="112" t="s">
        <v>18</v>
      </c>
    </row>
    <row r="98" spans="1:12" ht="15.75" hidden="1" customHeight="1" x14ac:dyDescent="0.3">
      <c r="A98" s="113" t="s">
        <v>23</v>
      </c>
      <c r="B98" s="80" t="s">
        <v>72</v>
      </c>
      <c r="C98" s="85"/>
      <c r="D98" s="85"/>
      <c r="E98" s="85"/>
      <c r="F98" s="85"/>
      <c r="G98" s="85"/>
      <c r="H98" s="85"/>
      <c r="I98" s="85"/>
      <c r="J98" s="85"/>
      <c r="K98" s="85"/>
      <c r="L98" s="86"/>
    </row>
    <row r="99" spans="1:12" ht="15.75" hidden="1" customHeight="1" x14ac:dyDescent="0.3">
      <c r="A99" s="113"/>
      <c r="B99" s="71" t="s">
        <v>73</v>
      </c>
      <c r="C99" s="85"/>
      <c r="D99" s="85"/>
      <c r="E99" s="85"/>
      <c r="F99" s="85"/>
      <c r="G99" s="85"/>
      <c r="H99" s="85"/>
      <c r="I99" s="85"/>
      <c r="J99" s="85"/>
      <c r="K99" s="85">
        <f>+C99+E99+G99+I99</f>
        <v>0</v>
      </c>
      <c r="L99" s="86">
        <f>+D99+F99+H99+J99</f>
        <v>0</v>
      </c>
    </row>
    <row r="100" spans="1:12" ht="15.75" hidden="1" customHeight="1" x14ac:dyDescent="0.3">
      <c r="A100" s="113"/>
      <c r="B100" s="71" t="s">
        <v>74</v>
      </c>
      <c r="C100" s="85"/>
      <c r="D100" s="85"/>
      <c r="E100" s="85"/>
      <c r="F100" s="85"/>
      <c r="G100" s="85"/>
      <c r="H100" s="85"/>
      <c r="I100" s="85"/>
      <c r="J100" s="85"/>
      <c r="K100" s="85">
        <f>+C100+E100+G100+I100</f>
        <v>0</v>
      </c>
      <c r="L100" s="86">
        <f>+D100+F100+H100+J100</f>
        <v>0</v>
      </c>
    </row>
    <row r="101" spans="1:12" ht="15.75" hidden="1" customHeight="1" x14ac:dyDescent="0.3">
      <c r="A101" s="113"/>
      <c r="B101" s="71" t="s">
        <v>25</v>
      </c>
      <c r="C101" s="85">
        <f>SUM(C99:C100)</f>
        <v>0</v>
      </c>
      <c r="D101" s="85">
        <f t="shared" ref="D101:L101" si="10">SUM(D99:D100)</f>
        <v>0</v>
      </c>
      <c r="E101" s="85">
        <f t="shared" si="10"/>
        <v>0</v>
      </c>
      <c r="F101" s="85">
        <f t="shared" si="10"/>
        <v>0</v>
      </c>
      <c r="G101" s="85">
        <f t="shared" si="10"/>
        <v>0</v>
      </c>
      <c r="H101" s="85">
        <f t="shared" si="10"/>
        <v>0</v>
      </c>
      <c r="I101" s="85">
        <f t="shared" si="10"/>
        <v>0</v>
      </c>
      <c r="J101" s="85">
        <f t="shared" si="10"/>
        <v>0</v>
      </c>
      <c r="K101" s="85">
        <f t="shared" si="10"/>
        <v>0</v>
      </c>
      <c r="L101" s="86">
        <f t="shared" si="10"/>
        <v>0</v>
      </c>
    </row>
    <row r="102" spans="1:12" ht="15.75" hidden="1" customHeight="1" x14ac:dyDescent="0.3">
      <c r="A102" s="131"/>
      <c r="B102" s="80"/>
      <c r="C102" s="83"/>
      <c r="D102" s="81"/>
      <c r="E102" s="83"/>
      <c r="F102" s="83"/>
      <c r="G102" s="83"/>
      <c r="H102" s="83"/>
      <c r="I102" s="83"/>
      <c r="J102" s="83"/>
      <c r="K102" s="81"/>
      <c r="L102" s="84"/>
    </row>
    <row r="103" spans="1:12" ht="15.75" hidden="1" customHeight="1" x14ac:dyDescent="0.3">
      <c r="A103" s="131"/>
      <c r="B103" s="80" t="s">
        <v>91</v>
      </c>
      <c r="C103" s="85"/>
      <c r="D103" s="85"/>
      <c r="E103" s="85"/>
      <c r="F103" s="85"/>
      <c r="G103" s="85"/>
      <c r="H103" s="85"/>
      <c r="I103" s="85"/>
      <c r="J103" s="85"/>
      <c r="K103" s="85"/>
      <c r="L103" s="86"/>
    </row>
    <row r="104" spans="1:12" ht="15" hidden="1" customHeight="1" x14ac:dyDescent="0.25">
      <c r="A104" s="117">
        <v>111</v>
      </c>
      <c r="B104" s="88" t="s">
        <v>27</v>
      </c>
      <c r="C104" s="93"/>
      <c r="D104" s="93"/>
      <c r="E104" s="93"/>
      <c r="F104" s="93"/>
      <c r="G104" s="93"/>
      <c r="H104" s="93"/>
      <c r="I104" s="93"/>
      <c r="J104" s="93"/>
      <c r="K104" s="93">
        <f>+C104+E104+G104+I104</f>
        <v>0</v>
      </c>
      <c r="L104" s="94">
        <f>+D104+F104+H104+J104</f>
        <v>0</v>
      </c>
    </row>
    <row r="105" spans="1:12" ht="15" hidden="1" customHeight="1" x14ac:dyDescent="0.25">
      <c r="A105" s="117">
        <v>113</v>
      </c>
      <c r="B105" s="132" t="s">
        <v>75</v>
      </c>
      <c r="C105" s="93"/>
      <c r="D105" s="93"/>
      <c r="E105" s="93"/>
      <c r="F105" s="93"/>
      <c r="G105" s="93"/>
      <c r="H105" s="93"/>
      <c r="I105" s="93"/>
      <c r="J105" s="93"/>
      <c r="K105" s="93">
        <f t="shared" ref="K105:L120" si="11">+C105+E105+G105+I105</f>
        <v>0</v>
      </c>
      <c r="L105" s="94">
        <f t="shared" si="11"/>
        <v>0</v>
      </c>
    </row>
    <row r="106" spans="1:12" ht="15" hidden="1" customHeight="1" x14ac:dyDescent="0.25">
      <c r="A106" s="117">
        <v>122</v>
      </c>
      <c r="B106" s="88" t="s">
        <v>29</v>
      </c>
      <c r="C106" s="93"/>
      <c r="D106" s="93"/>
      <c r="E106" s="93"/>
      <c r="F106" s="93"/>
      <c r="G106" s="93"/>
      <c r="H106" s="93"/>
      <c r="I106" s="93"/>
      <c r="J106" s="93"/>
      <c r="K106" s="93">
        <f t="shared" si="11"/>
        <v>0</v>
      </c>
      <c r="L106" s="94">
        <f t="shared" si="11"/>
        <v>0</v>
      </c>
    </row>
    <row r="107" spans="1:12" ht="15" hidden="1" customHeight="1" x14ac:dyDescent="0.25">
      <c r="A107" s="117">
        <v>163</v>
      </c>
      <c r="B107" s="88" t="s">
        <v>30</v>
      </c>
      <c r="C107" s="93"/>
      <c r="D107" s="93"/>
      <c r="E107" s="119"/>
      <c r="F107" s="93"/>
      <c r="G107" s="119"/>
      <c r="H107" s="93"/>
      <c r="I107" s="93"/>
      <c r="J107" s="93"/>
      <c r="K107" s="93">
        <f t="shared" si="11"/>
        <v>0</v>
      </c>
      <c r="L107" s="94">
        <f t="shared" si="11"/>
        <v>0</v>
      </c>
    </row>
    <row r="108" spans="1:12" ht="27" hidden="1" customHeight="1" x14ac:dyDescent="0.25">
      <c r="A108" s="117">
        <v>168</v>
      </c>
      <c r="B108" s="118" t="s">
        <v>76</v>
      </c>
      <c r="C108" s="93"/>
      <c r="D108" s="93"/>
      <c r="E108" s="93"/>
      <c r="F108" s="93"/>
      <c r="G108" s="93"/>
      <c r="H108" s="93"/>
      <c r="I108" s="93"/>
      <c r="J108" s="93"/>
      <c r="K108" s="93">
        <f>+C108+E108+G108+I108</f>
        <v>0</v>
      </c>
      <c r="L108" s="94">
        <f>+D108+F108+H108+J108</f>
        <v>0</v>
      </c>
    </row>
    <row r="109" spans="1:12" ht="15" hidden="1" customHeight="1" x14ac:dyDescent="0.25">
      <c r="A109" s="117">
        <v>169</v>
      </c>
      <c r="B109" s="88" t="s">
        <v>77</v>
      </c>
      <c r="C109" s="93"/>
      <c r="D109" s="93"/>
      <c r="E109" s="93"/>
      <c r="F109" s="93"/>
      <c r="G109" s="93"/>
      <c r="H109" s="93"/>
      <c r="I109" s="93"/>
      <c r="J109" s="93"/>
      <c r="K109" s="93">
        <f t="shared" si="11"/>
        <v>0</v>
      </c>
      <c r="L109" s="94">
        <f t="shared" si="11"/>
        <v>0</v>
      </c>
    </row>
    <row r="110" spans="1:12" ht="15" hidden="1" customHeight="1" x14ac:dyDescent="0.25">
      <c r="A110" s="117">
        <v>171</v>
      </c>
      <c r="B110" s="88" t="s">
        <v>78</v>
      </c>
      <c r="C110" s="93"/>
      <c r="D110" s="93"/>
      <c r="E110" s="93"/>
      <c r="F110" s="93"/>
      <c r="G110" s="93"/>
      <c r="H110" s="93"/>
      <c r="I110" s="93"/>
      <c r="J110" s="93"/>
      <c r="K110" s="93">
        <f t="shared" si="11"/>
        <v>0</v>
      </c>
      <c r="L110" s="94">
        <f t="shared" si="11"/>
        <v>0</v>
      </c>
    </row>
    <row r="111" spans="1:12" ht="15" hidden="1" customHeight="1" x14ac:dyDescent="0.25">
      <c r="A111" s="117">
        <v>174</v>
      </c>
      <c r="B111" s="88" t="s">
        <v>34</v>
      </c>
      <c r="C111" s="93"/>
      <c r="D111" s="93"/>
      <c r="E111" s="93"/>
      <c r="F111" s="93"/>
      <c r="G111" s="93"/>
      <c r="H111" s="93"/>
      <c r="I111" s="93"/>
      <c r="J111" s="93"/>
      <c r="K111" s="93">
        <f t="shared" si="11"/>
        <v>0</v>
      </c>
      <c r="L111" s="94">
        <f t="shared" si="11"/>
        <v>0</v>
      </c>
    </row>
    <row r="112" spans="1:12" ht="15" hidden="1" customHeight="1" x14ac:dyDescent="0.25">
      <c r="A112" s="117">
        <v>182</v>
      </c>
      <c r="B112" s="88" t="s">
        <v>35</v>
      </c>
      <c r="C112" s="93"/>
      <c r="D112" s="93"/>
      <c r="E112" s="93"/>
      <c r="F112" s="93"/>
      <c r="G112" s="93"/>
      <c r="H112" s="93"/>
      <c r="I112" s="93"/>
      <c r="J112" s="93"/>
      <c r="K112" s="93">
        <f t="shared" si="11"/>
        <v>0</v>
      </c>
      <c r="L112" s="94">
        <f t="shared" si="11"/>
        <v>0</v>
      </c>
    </row>
    <row r="113" spans="1:12" ht="15" hidden="1" customHeight="1" x14ac:dyDescent="0.25">
      <c r="A113" s="117">
        <v>197</v>
      </c>
      <c r="B113" s="88" t="s">
        <v>36</v>
      </c>
      <c r="C113" s="93"/>
      <c r="D113" s="93"/>
      <c r="E113" s="93"/>
      <c r="F113" s="93"/>
      <c r="G113" s="93"/>
      <c r="H113" s="93"/>
      <c r="I113" s="93"/>
      <c r="J113" s="93"/>
      <c r="K113" s="93">
        <f t="shared" si="11"/>
        <v>0</v>
      </c>
      <c r="L113" s="94">
        <f t="shared" si="11"/>
        <v>0</v>
      </c>
    </row>
    <row r="114" spans="1:12" ht="15" hidden="1" customHeight="1" x14ac:dyDescent="0.25">
      <c r="A114" s="133">
        <v>199</v>
      </c>
      <c r="B114" s="134" t="s">
        <v>37</v>
      </c>
      <c r="C114" s="120"/>
      <c r="D114" s="120"/>
      <c r="E114" s="120"/>
      <c r="F114" s="120"/>
      <c r="G114" s="120"/>
      <c r="H114" s="120"/>
      <c r="I114" s="120"/>
      <c r="J114" s="120"/>
      <c r="K114" s="120">
        <f t="shared" si="11"/>
        <v>0</v>
      </c>
      <c r="L114" s="122">
        <f t="shared" si="11"/>
        <v>0</v>
      </c>
    </row>
    <row r="115" spans="1:12" ht="15" hidden="1" customHeight="1" x14ac:dyDescent="0.25">
      <c r="A115" s="117">
        <v>211</v>
      </c>
      <c r="B115" s="88" t="s">
        <v>38</v>
      </c>
      <c r="C115" s="115"/>
      <c r="D115" s="93"/>
      <c r="E115" s="93"/>
      <c r="F115" s="93"/>
      <c r="G115" s="93"/>
      <c r="H115" s="93"/>
      <c r="I115" s="93"/>
      <c r="J115" s="93"/>
      <c r="K115" s="93">
        <f t="shared" si="11"/>
        <v>0</v>
      </c>
      <c r="L115" s="94">
        <f>+D115+F115+H115+J115</f>
        <v>0</v>
      </c>
    </row>
    <row r="116" spans="1:12" ht="15" hidden="1" customHeight="1" x14ac:dyDescent="0.25">
      <c r="A116" s="117">
        <v>232</v>
      </c>
      <c r="B116" s="88" t="s">
        <v>39</v>
      </c>
      <c r="C116" s="115"/>
      <c r="D116" s="93"/>
      <c r="E116" s="93"/>
      <c r="F116" s="93"/>
      <c r="G116" s="93"/>
      <c r="H116" s="93"/>
      <c r="I116" s="93"/>
      <c r="J116" s="93"/>
      <c r="K116" s="93">
        <f t="shared" si="11"/>
        <v>0</v>
      </c>
      <c r="L116" s="94">
        <f t="shared" si="11"/>
        <v>0</v>
      </c>
    </row>
    <row r="117" spans="1:12" ht="15" hidden="1" customHeight="1" x14ac:dyDescent="0.25">
      <c r="A117" s="117">
        <v>261</v>
      </c>
      <c r="B117" s="88" t="s">
        <v>40</v>
      </c>
      <c r="C117" s="115"/>
      <c r="D117" s="93"/>
      <c r="E117" s="93"/>
      <c r="F117" s="93"/>
      <c r="G117" s="93"/>
      <c r="H117" s="93"/>
      <c r="I117" s="93"/>
      <c r="J117" s="93"/>
      <c r="K117" s="93">
        <f t="shared" si="11"/>
        <v>0</v>
      </c>
      <c r="L117" s="94">
        <f t="shared" si="11"/>
        <v>0</v>
      </c>
    </row>
    <row r="118" spans="1:12" ht="15" hidden="1" customHeight="1" x14ac:dyDescent="0.25">
      <c r="A118" s="117">
        <v>262</v>
      </c>
      <c r="B118" s="88" t="s">
        <v>41</v>
      </c>
      <c r="C118" s="115"/>
      <c r="D118" s="93"/>
      <c r="E118" s="93"/>
      <c r="F118" s="93"/>
      <c r="G118" s="93"/>
      <c r="H118" s="93"/>
      <c r="I118" s="93"/>
      <c r="J118" s="93"/>
      <c r="K118" s="93">
        <f t="shared" si="11"/>
        <v>0</v>
      </c>
      <c r="L118" s="94">
        <f t="shared" si="11"/>
        <v>0</v>
      </c>
    </row>
    <row r="119" spans="1:12" ht="15" hidden="1" customHeight="1" x14ac:dyDescent="0.25">
      <c r="A119" s="117">
        <v>266</v>
      </c>
      <c r="B119" s="88" t="s">
        <v>42</v>
      </c>
      <c r="C119" s="115"/>
      <c r="D119" s="93"/>
      <c r="E119" s="93"/>
      <c r="F119" s="93"/>
      <c r="G119" s="93"/>
      <c r="H119" s="93"/>
      <c r="I119" s="93"/>
      <c r="J119" s="93"/>
      <c r="K119" s="93">
        <f t="shared" si="11"/>
        <v>0</v>
      </c>
      <c r="L119" s="94">
        <f t="shared" si="11"/>
        <v>0</v>
      </c>
    </row>
    <row r="120" spans="1:12" ht="15" hidden="1" customHeight="1" x14ac:dyDescent="0.25">
      <c r="A120" s="117">
        <v>267</v>
      </c>
      <c r="B120" s="88" t="s">
        <v>43</v>
      </c>
      <c r="C120" s="115"/>
      <c r="D120" s="93"/>
      <c r="E120" s="93"/>
      <c r="F120" s="93"/>
      <c r="G120" s="93"/>
      <c r="H120" s="93"/>
      <c r="I120" s="93"/>
      <c r="J120" s="93"/>
      <c r="K120" s="93">
        <f t="shared" si="11"/>
        <v>0</v>
      </c>
      <c r="L120" s="94">
        <f t="shared" si="11"/>
        <v>0</v>
      </c>
    </row>
    <row r="121" spans="1:12" ht="15" hidden="1" customHeight="1" x14ac:dyDescent="0.25">
      <c r="A121" s="117">
        <v>268</v>
      </c>
      <c r="B121" s="88" t="s">
        <v>44</v>
      </c>
      <c r="C121" s="115"/>
      <c r="D121" s="93"/>
      <c r="E121" s="93"/>
      <c r="F121" s="93"/>
      <c r="G121" s="93"/>
      <c r="H121" s="93"/>
      <c r="I121" s="93"/>
      <c r="J121" s="93"/>
      <c r="K121" s="93">
        <f t="shared" ref="K121:L129" si="12">+C121+E121+G121+I121</f>
        <v>0</v>
      </c>
      <c r="L121" s="94">
        <f t="shared" si="12"/>
        <v>0</v>
      </c>
    </row>
    <row r="122" spans="1:12" ht="15" hidden="1" customHeight="1" x14ac:dyDescent="0.25">
      <c r="A122" s="117">
        <v>269</v>
      </c>
      <c r="B122" s="88" t="s">
        <v>45</v>
      </c>
      <c r="C122" s="115"/>
      <c r="D122" s="93"/>
      <c r="E122" s="93"/>
      <c r="F122" s="93"/>
      <c r="G122" s="93"/>
      <c r="H122" s="93"/>
      <c r="I122" s="93"/>
      <c r="J122" s="93"/>
      <c r="K122" s="93">
        <f t="shared" si="12"/>
        <v>0</v>
      </c>
      <c r="L122" s="94">
        <f t="shared" si="12"/>
        <v>0</v>
      </c>
    </row>
    <row r="123" spans="1:12" ht="15" hidden="1" customHeight="1" x14ac:dyDescent="0.25">
      <c r="A123" s="117">
        <v>289</v>
      </c>
      <c r="B123" s="88" t="s">
        <v>46</v>
      </c>
      <c r="C123" s="115"/>
      <c r="D123" s="93"/>
      <c r="E123" s="93"/>
      <c r="F123" s="93"/>
      <c r="G123" s="93"/>
      <c r="H123" s="93"/>
      <c r="I123" s="93"/>
      <c r="J123" s="93"/>
      <c r="K123" s="93">
        <f t="shared" si="12"/>
        <v>0</v>
      </c>
      <c r="L123" s="94">
        <f t="shared" si="12"/>
        <v>0</v>
      </c>
    </row>
    <row r="124" spans="1:12" ht="15" hidden="1" customHeight="1" x14ac:dyDescent="0.25">
      <c r="A124" s="117">
        <v>292</v>
      </c>
      <c r="B124" s="88" t="s">
        <v>47</v>
      </c>
      <c r="C124" s="115"/>
      <c r="D124" s="93"/>
      <c r="E124" s="93"/>
      <c r="F124" s="93"/>
      <c r="G124" s="93"/>
      <c r="H124" s="93"/>
      <c r="I124" s="93"/>
      <c r="J124" s="93"/>
      <c r="K124" s="93">
        <f t="shared" si="12"/>
        <v>0</v>
      </c>
      <c r="L124" s="94">
        <f t="shared" si="12"/>
        <v>0</v>
      </c>
    </row>
    <row r="125" spans="1:12" ht="15" hidden="1" customHeight="1" x14ac:dyDescent="0.25">
      <c r="A125" s="117">
        <v>295</v>
      </c>
      <c r="B125" s="88" t="s">
        <v>48</v>
      </c>
      <c r="C125" s="115"/>
      <c r="D125" s="93"/>
      <c r="E125" s="93"/>
      <c r="F125" s="93"/>
      <c r="G125" s="93"/>
      <c r="H125" s="93"/>
      <c r="I125" s="93"/>
      <c r="J125" s="93"/>
      <c r="K125" s="93">
        <f t="shared" si="12"/>
        <v>0</v>
      </c>
      <c r="L125" s="94">
        <f t="shared" si="12"/>
        <v>0</v>
      </c>
    </row>
    <row r="126" spans="1:12" ht="15" hidden="1" customHeight="1" x14ac:dyDescent="0.25">
      <c r="A126" s="117">
        <v>297</v>
      </c>
      <c r="B126" s="88" t="s">
        <v>49</v>
      </c>
      <c r="C126" s="115"/>
      <c r="D126" s="93"/>
      <c r="E126" s="93"/>
      <c r="F126" s="93"/>
      <c r="G126" s="93"/>
      <c r="H126" s="93"/>
      <c r="I126" s="93"/>
      <c r="J126" s="93"/>
      <c r="K126" s="93">
        <f t="shared" si="12"/>
        <v>0</v>
      </c>
      <c r="L126" s="94">
        <f t="shared" si="12"/>
        <v>0</v>
      </c>
    </row>
    <row r="127" spans="1:12" ht="15" hidden="1" customHeight="1" x14ac:dyDescent="0.25">
      <c r="A127" s="117">
        <v>298</v>
      </c>
      <c r="B127" s="92" t="s">
        <v>50</v>
      </c>
      <c r="C127" s="115"/>
      <c r="D127" s="93"/>
      <c r="E127" s="93"/>
      <c r="F127" s="93"/>
      <c r="G127" s="93"/>
      <c r="H127" s="93"/>
      <c r="I127" s="93"/>
      <c r="J127" s="93"/>
      <c r="K127" s="93">
        <f t="shared" si="12"/>
        <v>0</v>
      </c>
      <c r="L127" s="94">
        <f t="shared" si="12"/>
        <v>0</v>
      </c>
    </row>
    <row r="128" spans="1:12" ht="15" hidden="1" customHeight="1" x14ac:dyDescent="0.25">
      <c r="A128" s="117">
        <v>299</v>
      </c>
      <c r="B128" s="92" t="s">
        <v>51</v>
      </c>
      <c r="C128" s="115"/>
      <c r="D128" s="120"/>
      <c r="E128" s="120"/>
      <c r="F128" s="120"/>
      <c r="G128" s="120"/>
      <c r="H128" s="120"/>
      <c r="I128" s="120"/>
      <c r="J128" s="120"/>
      <c r="K128" s="93">
        <f>+C128+E128+G128+I128</f>
        <v>0</v>
      </c>
      <c r="L128" s="94">
        <f>+D128+F128+H128+J128</f>
        <v>0</v>
      </c>
    </row>
    <row r="129" spans="1:12" ht="15.75" hidden="1" customHeight="1" thickBot="1" x14ac:dyDescent="0.3">
      <c r="A129" s="135">
        <v>323</v>
      </c>
      <c r="B129" s="134" t="s">
        <v>92</v>
      </c>
      <c r="C129" s="136"/>
      <c r="D129" s="120"/>
      <c r="E129" s="120"/>
      <c r="F129" s="120"/>
      <c r="G129" s="120"/>
      <c r="H129" s="120"/>
      <c r="I129" s="120"/>
      <c r="J129" s="120"/>
      <c r="K129" s="120">
        <f t="shared" si="12"/>
        <v>0</v>
      </c>
      <c r="L129" s="122">
        <f t="shared" si="12"/>
        <v>0</v>
      </c>
    </row>
    <row r="130" spans="1:12" ht="16.5" hidden="1" customHeight="1" thickBot="1" x14ac:dyDescent="0.35">
      <c r="A130" s="125"/>
      <c r="B130" s="126" t="s">
        <v>93</v>
      </c>
      <c r="C130" s="127">
        <f>SUM(C104:C129)</f>
        <v>0</v>
      </c>
      <c r="D130" s="127">
        <f t="shared" ref="D130:J130" si="13">SUM(D104:D129)</f>
        <v>0</v>
      </c>
      <c r="E130" s="127">
        <f t="shared" si="13"/>
        <v>0</v>
      </c>
      <c r="F130" s="127">
        <f t="shared" si="13"/>
        <v>0</v>
      </c>
      <c r="G130" s="127">
        <f t="shared" si="13"/>
        <v>0</v>
      </c>
      <c r="H130" s="127">
        <f t="shared" si="13"/>
        <v>0</v>
      </c>
      <c r="I130" s="127">
        <f t="shared" si="13"/>
        <v>0</v>
      </c>
      <c r="J130" s="127">
        <f t="shared" si="13"/>
        <v>0</v>
      </c>
      <c r="K130" s="127">
        <f>SUM(K104:K129)</f>
        <v>0</v>
      </c>
      <c r="L130" s="128">
        <f>SUM(L104:L129)</f>
        <v>0</v>
      </c>
    </row>
    <row r="131" spans="1:12" ht="16.5" hidden="1" customHeight="1" thickBot="1" x14ac:dyDescent="0.35">
      <c r="A131" s="129"/>
      <c r="B131" s="126" t="s">
        <v>80</v>
      </c>
      <c r="C131" s="137">
        <f>+C130+C101</f>
        <v>0</v>
      </c>
      <c r="D131" s="137">
        <f t="shared" ref="D131:L131" si="14">+D130+D101</f>
        <v>0</v>
      </c>
      <c r="E131" s="137">
        <f t="shared" si="14"/>
        <v>0</v>
      </c>
      <c r="F131" s="137">
        <f t="shared" si="14"/>
        <v>0</v>
      </c>
      <c r="G131" s="137">
        <f t="shared" si="14"/>
        <v>0</v>
      </c>
      <c r="H131" s="137">
        <f t="shared" si="14"/>
        <v>0</v>
      </c>
      <c r="I131" s="137">
        <f t="shared" si="14"/>
        <v>0</v>
      </c>
      <c r="J131" s="137">
        <f t="shared" si="14"/>
        <v>0</v>
      </c>
      <c r="K131" s="137">
        <f t="shared" si="14"/>
        <v>0</v>
      </c>
      <c r="L131" s="137">
        <f t="shared" si="14"/>
        <v>0</v>
      </c>
    </row>
    <row r="132" spans="1:12" ht="15.75" x14ac:dyDescent="0.3">
      <c r="A132" s="106"/>
      <c r="B132" s="139"/>
      <c r="C132" s="140"/>
      <c r="D132" s="140"/>
      <c r="E132" s="140"/>
      <c r="F132" s="140"/>
      <c r="G132" s="140"/>
      <c r="H132" s="140"/>
      <c r="I132" s="140"/>
      <c r="J132" s="140"/>
      <c r="K132" s="140"/>
      <c r="L132" s="140"/>
    </row>
    <row r="133" spans="1:12" ht="15.75" x14ac:dyDescent="0.3">
      <c r="A133" s="106"/>
      <c r="B133" s="139"/>
      <c r="C133" s="140"/>
      <c r="D133" s="140"/>
      <c r="E133" s="140"/>
      <c r="F133" s="140"/>
      <c r="G133" s="140"/>
      <c r="H133" s="140"/>
      <c r="I133" s="140"/>
      <c r="J133" s="140"/>
      <c r="K133" s="140"/>
      <c r="L133" s="140"/>
    </row>
    <row r="134" spans="1:12" ht="15.75" x14ac:dyDescent="0.3">
      <c r="A134" s="106"/>
      <c r="B134" s="139"/>
      <c r="C134" s="140"/>
      <c r="D134" s="140"/>
      <c r="E134" s="140"/>
      <c r="F134" s="140"/>
      <c r="G134" s="140"/>
      <c r="H134" s="140"/>
      <c r="I134" s="140"/>
      <c r="J134" s="140"/>
      <c r="K134" s="140"/>
      <c r="L134" s="140"/>
    </row>
    <row r="135" spans="1:12" ht="15.75" x14ac:dyDescent="0.3">
      <c r="A135" s="106"/>
      <c r="B135" s="139"/>
      <c r="C135" s="140"/>
      <c r="D135" s="140"/>
      <c r="E135" s="140"/>
      <c r="F135" s="140"/>
      <c r="G135" s="140"/>
      <c r="H135" s="140"/>
      <c r="I135" s="140"/>
      <c r="J135" s="140"/>
      <c r="K135" s="140"/>
      <c r="L135" s="140"/>
    </row>
    <row r="136" spans="1:12" ht="15.75" x14ac:dyDescent="0.3">
      <c r="A136" s="106"/>
      <c r="B136" s="139"/>
      <c r="C136" s="140"/>
      <c r="D136" s="140"/>
      <c r="E136" s="140"/>
      <c r="F136" s="140"/>
      <c r="G136" s="140"/>
      <c r="H136" s="140"/>
      <c r="I136" s="140"/>
      <c r="J136" s="140"/>
      <c r="K136" s="140"/>
      <c r="L136" s="140"/>
    </row>
    <row r="137" spans="1:12" ht="15.75" x14ac:dyDescent="0.3">
      <c r="A137" s="106"/>
      <c r="B137" s="139"/>
      <c r="C137" s="140"/>
      <c r="D137" s="140"/>
      <c r="E137" s="140"/>
      <c r="F137" s="140"/>
      <c r="G137" s="140"/>
      <c r="H137" s="140"/>
      <c r="I137" s="140"/>
      <c r="J137" s="140"/>
      <c r="K137" s="140"/>
      <c r="L137" s="140"/>
    </row>
    <row r="138" spans="1:12" ht="15.75" x14ac:dyDescent="0.3">
      <c r="A138" s="106"/>
      <c r="B138" s="139"/>
      <c r="C138" s="140"/>
      <c r="D138" s="140"/>
      <c r="E138" s="140"/>
      <c r="F138" s="140"/>
      <c r="G138" s="140"/>
      <c r="H138" s="140"/>
      <c r="I138" s="140"/>
      <c r="J138" s="140"/>
      <c r="K138" s="140"/>
      <c r="L138" s="140"/>
    </row>
    <row r="139" spans="1:12" ht="15.75" x14ac:dyDescent="0.3">
      <c r="A139" s="106"/>
      <c r="B139" s="139"/>
      <c r="C139" s="140"/>
      <c r="D139" s="140"/>
      <c r="E139" s="140"/>
      <c r="F139" s="140"/>
      <c r="G139" s="140"/>
      <c r="H139" s="140"/>
      <c r="I139" s="140"/>
      <c r="J139" s="140"/>
      <c r="K139" s="140"/>
      <c r="L139" s="140"/>
    </row>
    <row r="140" spans="1:12" ht="15.75" x14ac:dyDescent="0.3">
      <c r="A140" s="106"/>
      <c r="B140" s="139"/>
      <c r="C140" s="140"/>
      <c r="D140" s="140"/>
      <c r="E140" s="140"/>
      <c r="F140" s="140"/>
      <c r="G140" s="140"/>
      <c r="H140" s="140"/>
      <c r="I140" s="140"/>
      <c r="J140" s="140"/>
      <c r="K140" s="140"/>
      <c r="L140" s="140"/>
    </row>
    <row r="141" spans="1:12" ht="15.75" x14ac:dyDescent="0.3">
      <c r="A141" s="106"/>
      <c r="B141" s="139"/>
      <c r="C141" s="140"/>
      <c r="D141" s="140"/>
      <c r="E141" s="140"/>
      <c r="F141" s="140"/>
      <c r="G141" s="140"/>
      <c r="H141" s="140"/>
      <c r="I141" s="140"/>
      <c r="J141" s="140"/>
      <c r="K141" s="140"/>
      <c r="L141" s="140"/>
    </row>
    <row r="142" spans="1:12" ht="15.75" x14ac:dyDescent="0.3">
      <c r="A142" s="106"/>
      <c r="B142" s="139"/>
      <c r="C142" s="140"/>
      <c r="D142" s="140"/>
      <c r="E142" s="140"/>
      <c r="F142" s="140"/>
      <c r="G142" s="140"/>
      <c r="H142" s="140"/>
      <c r="I142" s="140"/>
      <c r="J142" s="140"/>
      <c r="K142" s="140"/>
      <c r="L142" s="140"/>
    </row>
    <row r="143" spans="1:12" ht="15.75" x14ac:dyDescent="0.3">
      <c r="A143" s="106"/>
      <c r="B143" s="139"/>
      <c r="C143" s="140"/>
      <c r="D143" s="140"/>
      <c r="E143" s="140"/>
      <c r="F143" s="140"/>
      <c r="G143" s="140"/>
      <c r="H143" s="140"/>
      <c r="I143" s="140"/>
      <c r="J143" s="140"/>
      <c r="K143" s="140"/>
      <c r="L143" s="140"/>
    </row>
    <row r="144" spans="1:12" ht="15.75" x14ac:dyDescent="0.3">
      <c r="A144" s="106"/>
      <c r="B144" s="139"/>
      <c r="C144" s="140"/>
      <c r="D144" s="140"/>
      <c r="E144" s="140"/>
      <c r="F144" s="140"/>
      <c r="G144" s="140"/>
      <c r="H144" s="140"/>
      <c r="I144" s="140"/>
      <c r="J144" s="140"/>
      <c r="K144" s="140"/>
      <c r="L144" s="140"/>
    </row>
    <row r="145" spans="1:12" ht="15.75" x14ac:dyDescent="0.3">
      <c r="A145" s="106"/>
      <c r="B145" s="139"/>
      <c r="C145" s="140"/>
      <c r="D145" s="140"/>
      <c r="E145" s="140"/>
      <c r="F145" s="140"/>
      <c r="G145" s="140"/>
      <c r="H145" s="140"/>
      <c r="I145" s="140"/>
      <c r="J145" s="140"/>
      <c r="K145" s="140"/>
      <c r="L145" s="140"/>
    </row>
    <row r="146" spans="1:12" ht="15.75" x14ac:dyDescent="0.3">
      <c r="A146" s="106"/>
      <c r="B146" s="139"/>
      <c r="C146" s="140"/>
      <c r="D146" s="140"/>
      <c r="E146" s="140"/>
      <c r="F146" s="140"/>
      <c r="G146" s="140"/>
      <c r="H146" s="140"/>
      <c r="I146" s="140"/>
      <c r="J146" s="140"/>
      <c r="K146" s="140"/>
      <c r="L146" s="140"/>
    </row>
    <row r="147" spans="1:12" ht="15.75" x14ac:dyDescent="0.3">
      <c r="A147" s="106"/>
      <c r="B147" s="139"/>
      <c r="C147" s="140"/>
      <c r="D147" s="140"/>
      <c r="E147" s="140"/>
      <c r="F147" s="140"/>
      <c r="G147" s="140"/>
      <c r="H147" s="140"/>
      <c r="I147" s="140"/>
      <c r="J147" s="140"/>
      <c r="K147" s="140"/>
      <c r="L147" s="140"/>
    </row>
    <row r="148" spans="1:12" ht="15.75" x14ac:dyDescent="0.3">
      <c r="A148" s="106"/>
      <c r="B148" s="139"/>
      <c r="C148" s="140"/>
      <c r="D148" s="140"/>
      <c r="E148" s="140"/>
      <c r="F148" s="140"/>
      <c r="G148" s="140"/>
      <c r="H148" s="140"/>
      <c r="I148" s="140"/>
      <c r="J148" s="140"/>
      <c r="K148" s="140"/>
      <c r="L148" s="140"/>
    </row>
    <row r="149" spans="1:12" ht="15.75" x14ac:dyDescent="0.3">
      <c r="A149" s="106"/>
      <c r="B149" s="139"/>
      <c r="C149" s="140"/>
      <c r="D149" s="140"/>
      <c r="E149" s="140"/>
      <c r="F149" s="140"/>
      <c r="G149" s="140"/>
      <c r="H149" s="140"/>
      <c r="I149" s="140"/>
      <c r="J149" s="140"/>
      <c r="K149" s="140"/>
      <c r="L149" s="140"/>
    </row>
    <row r="150" spans="1:12" ht="15.75" x14ac:dyDescent="0.3">
      <c r="A150" s="106"/>
      <c r="B150" s="139"/>
      <c r="C150" s="140"/>
      <c r="D150" s="140"/>
      <c r="E150" s="140"/>
      <c r="F150" s="140"/>
      <c r="G150" s="140"/>
      <c r="H150" s="140"/>
      <c r="I150" s="140"/>
      <c r="J150" s="140"/>
      <c r="K150" s="140"/>
      <c r="L150" s="140"/>
    </row>
    <row r="151" spans="1:12" x14ac:dyDescent="0.25">
      <c r="B151" s="141" t="s">
        <v>94</v>
      </c>
      <c r="I151" s="106"/>
      <c r="J151" s="106"/>
    </row>
    <row r="152" spans="1:12" ht="15.75" x14ac:dyDescent="0.3">
      <c r="A152" s="142" t="s">
        <v>68</v>
      </c>
      <c r="B152" s="142" t="s">
        <v>86</v>
      </c>
      <c r="C152" s="284" t="s">
        <v>95</v>
      </c>
      <c r="D152" s="284"/>
      <c r="I152" s="106"/>
      <c r="J152" s="106"/>
    </row>
    <row r="153" spans="1:12" ht="15.75" x14ac:dyDescent="0.3">
      <c r="A153" s="142"/>
      <c r="B153" s="71"/>
      <c r="C153" s="142" t="s">
        <v>96</v>
      </c>
      <c r="D153" s="142" t="s">
        <v>97</v>
      </c>
      <c r="I153" s="106"/>
      <c r="J153" s="106"/>
    </row>
    <row r="154" spans="1:12" ht="15.75" x14ac:dyDescent="0.3">
      <c r="A154" s="143" t="s">
        <v>23</v>
      </c>
      <c r="B154" s="71" t="s">
        <v>72</v>
      </c>
      <c r="C154" s="76">
        <f>+K20+K62+K101</f>
        <v>20166890.82</v>
      </c>
      <c r="D154" s="76">
        <f>+L20+L62+L101</f>
        <v>19847869.75</v>
      </c>
      <c r="E154" s="144"/>
      <c r="F154" s="145"/>
      <c r="I154" s="106"/>
      <c r="J154" s="106"/>
    </row>
    <row r="155" spans="1:12" ht="15.75" x14ac:dyDescent="0.3">
      <c r="A155" s="146"/>
      <c r="B155" s="71"/>
      <c r="C155" s="147"/>
      <c r="D155" s="148"/>
      <c r="E155" s="149"/>
      <c r="F155" s="149"/>
      <c r="G155" s="144"/>
      <c r="I155" s="106"/>
      <c r="J155" s="106"/>
    </row>
    <row r="156" spans="1:12" ht="15.75" x14ac:dyDescent="0.3">
      <c r="A156" s="146"/>
      <c r="B156" s="71" t="s">
        <v>26</v>
      </c>
      <c r="C156" s="76"/>
      <c r="D156" s="76"/>
      <c r="E156" s="150"/>
      <c r="F156" s="150"/>
      <c r="I156" s="106"/>
      <c r="J156" s="106"/>
    </row>
    <row r="157" spans="1:12" x14ac:dyDescent="0.25">
      <c r="A157" s="151">
        <v>111</v>
      </c>
      <c r="B157" s="88" t="s">
        <v>27</v>
      </c>
      <c r="C157" s="115">
        <f t="shared" ref="C157:D182" si="15">+K23+K65+K104</f>
        <v>440000</v>
      </c>
      <c r="D157" s="115">
        <f t="shared" si="15"/>
        <v>393140.4</v>
      </c>
      <c r="E157" s="144"/>
      <c r="F157" s="145"/>
      <c r="I157" s="106"/>
      <c r="J157" s="106"/>
    </row>
    <row r="158" spans="1:12" x14ac:dyDescent="0.25">
      <c r="A158" s="151">
        <v>113</v>
      </c>
      <c r="B158" s="88" t="s">
        <v>28</v>
      </c>
      <c r="C158" s="115">
        <f t="shared" si="15"/>
        <v>57925.3</v>
      </c>
      <c r="D158" s="115">
        <f t="shared" si="15"/>
        <v>54245.149999999994</v>
      </c>
      <c r="E158" s="144"/>
      <c r="F158" s="145"/>
      <c r="I158" s="106"/>
      <c r="J158" s="106"/>
    </row>
    <row r="159" spans="1:12" x14ac:dyDescent="0.25">
      <c r="A159" s="151">
        <v>122</v>
      </c>
      <c r="B159" s="88" t="s">
        <v>29</v>
      </c>
      <c r="C159" s="115">
        <f t="shared" si="15"/>
        <v>68124.37</v>
      </c>
      <c r="D159" s="115">
        <f t="shared" si="15"/>
        <v>58477.5</v>
      </c>
      <c r="E159" s="144"/>
      <c r="F159" s="145"/>
      <c r="I159" s="106"/>
      <c r="J159" s="106"/>
    </row>
    <row r="160" spans="1:12" x14ac:dyDescent="0.25">
      <c r="A160" s="151">
        <v>163</v>
      </c>
      <c r="B160" s="88" t="s">
        <v>30</v>
      </c>
      <c r="C160" s="115">
        <f t="shared" si="15"/>
        <v>584835</v>
      </c>
      <c r="D160" s="115">
        <f t="shared" si="15"/>
        <v>262067.66</v>
      </c>
      <c r="E160" s="144"/>
      <c r="F160" s="145"/>
    </row>
    <row r="161" spans="1:6" x14ac:dyDescent="0.25">
      <c r="A161" s="151">
        <v>168</v>
      </c>
      <c r="B161" s="88" t="s">
        <v>76</v>
      </c>
      <c r="C161" s="115">
        <f t="shared" si="15"/>
        <v>1000</v>
      </c>
      <c r="D161" s="115">
        <f t="shared" si="15"/>
        <v>0</v>
      </c>
      <c r="E161" s="144"/>
      <c r="F161" s="145"/>
    </row>
    <row r="162" spans="1:6" x14ac:dyDescent="0.25">
      <c r="A162" s="151">
        <v>169</v>
      </c>
      <c r="B162" s="88" t="s">
        <v>77</v>
      </c>
      <c r="C162" s="115">
        <f t="shared" si="15"/>
        <v>24550</v>
      </c>
      <c r="D162" s="115">
        <f t="shared" si="15"/>
        <v>0</v>
      </c>
      <c r="E162" s="144"/>
      <c r="F162" s="145"/>
    </row>
    <row r="163" spans="1:6" x14ac:dyDescent="0.25">
      <c r="A163" s="151">
        <v>171</v>
      </c>
      <c r="B163" s="88" t="s">
        <v>78</v>
      </c>
      <c r="C163" s="115">
        <f t="shared" si="15"/>
        <v>22100</v>
      </c>
      <c r="D163" s="115">
        <f t="shared" si="15"/>
        <v>15452.5</v>
      </c>
      <c r="E163" s="144"/>
      <c r="F163" s="145"/>
    </row>
    <row r="164" spans="1:6" x14ac:dyDescent="0.25">
      <c r="A164" s="151">
        <v>174</v>
      </c>
      <c r="B164" s="88" t="s">
        <v>34</v>
      </c>
      <c r="C164" s="115">
        <f t="shared" si="15"/>
        <v>73093.959999999992</v>
      </c>
      <c r="D164" s="115">
        <f t="shared" si="15"/>
        <v>31528.3</v>
      </c>
      <c r="E164" s="144"/>
      <c r="F164" s="145"/>
    </row>
    <row r="165" spans="1:6" x14ac:dyDescent="0.25">
      <c r="A165" s="151">
        <v>182</v>
      </c>
      <c r="B165" s="88" t="s">
        <v>35</v>
      </c>
      <c r="C165" s="115">
        <f t="shared" si="15"/>
        <v>1671516</v>
      </c>
      <c r="D165" s="115">
        <f t="shared" si="15"/>
        <v>1211211</v>
      </c>
      <c r="E165" s="144"/>
      <c r="F165" s="145"/>
    </row>
    <row r="166" spans="1:6" x14ac:dyDescent="0.25">
      <c r="A166" s="151">
        <v>197</v>
      </c>
      <c r="B166" s="88" t="s">
        <v>36</v>
      </c>
      <c r="C166" s="115">
        <f t="shared" si="15"/>
        <v>172800</v>
      </c>
      <c r="D166" s="115">
        <f t="shared" si="15"/>
        <v>84000</v>
      </c>
      <c r="E166" s="144"/>
      <c r="F166" s="145"/>
    </row>
    <row r="167" spans="1:6" x14ac:dyDescent="0.25">
      <c r="A167" s="151">
        <v>199</v>
      </c>
      <c r="B167" s="88" t="s">
        <v>37</v>
      </c>
      <c r="C167" s="115">
        <f t="shared" si="15"/>
        <v>408629.4</v>
      </c>
      <c r="D167" s="115">
        <f t="shared" si="15"/>
        <v>265391.34000000003</v>
      </c>
      <c r="E167" s="144"/>
      <c r="F167" s="145"/>
    </row>
    <row r="168" spans="1:6" x14ac:dyDescent="0.25">
      <c r="A168" s="151">
        <v>211</v>
      </c>
      <c r="B168" s="88" t="s">
        <v>38</v>
      </c>
      <c r="C168" s="115">
        <f t="shared" si="15"/>
        <v>266225</v>
      </c>
      <c r="D168" s="115">
        <f t="shared" si="15"/>
        <v>220238.75</v>
      </c>
      <c r="E168" s="144"/>
      <c r="F168" s="145"/>
    </row>
    <row r="169" spans="1:6" x14ac:dyDescent="0.25">
      <c r="A169" s="151">
        <v>232</v>
      </c>
      <c r="B169" s="88" t="s">
        <v>39</v>
      </c>
      <c r="C169" s="115">
        <f t="shared" si="15"/>
        <v>173280</v>
      </c>
      <c r="D169" s="115">
        <f t="shared" si="15"/>
        <v>20798</v>
      </c>
      <c r="E169" s="144"/>
      <c r="F169" s="145"/>
    </row>
    <row r="170" spans="1:6" x14ac:dyDescent="0.25">
      <c r="A170" s="151">
        <v>261</v>
      </c>
      <c r="B170" s="88" t="s">
        <v>40</v>
      </c>
      <c r="C170" s="115">
        <f t="shared" si="15"/>
        <v>1009687.36</v>
      </c>
      <c r="D170" s="115">
        <f t="shared" si="15"/>
        <v>353291.39</v>
      </c>
      <c r="E170" s="144"/>
      <c r="F170" s="145"/>
    </row>
    <row r="171" spans="1:6" x14ac:dyDescent="0.25">
      <c r="A171" s="151">
        <v>262</v>
      </c>
      <c r="B171" s="88" t="s">
        <v>41</v>
      </c>
      <c r="C171" s="115">
        <f t="shared" si="15"/>
        <v>8000</v>
      </c>
      <c r="D171" s="115">
        <f t="shared" si="15"/>
        <v>0</v>
      </c>
      <c r="E171" s="144"/>
      <c r="F171" s="145"/>
    </row>
    <row r="172" spans="1:6" x14ac:dyDescent="0.25">
      <c r="A172" s="151">
        <v>266</v>
      </c>
      <c r="B172" s="88" t="s">
        <v>42</v>
      </c>
      <c r="C172" s="115">
        <f t="shared" si="15"/>
        <v>1429212.26</v>
      </c>
      <c r="D172" s="115">
        <f t="shared" si="15"/>
        <v>1138925.6800000002</v>
      </c>
      <c r="E172" s="144"/>
      <c r="F172" s="145"/>
    </row>
    <row r="173" spans="1:6" x14ac:dyDescent="0.25">
      <c r="A173" s="151">
        <v>267</v>
      </c>
      <c r="B173" s="88" t="s">
        <v>43</v>
      </c>
      <c r="C173" s="115">
        <f t="shared" si="15"/>
        <v>9000</v>
      </c>
      <c r="D173" s="115">
        <f t="shared" si="15"/>
        <v>0</v>
      </c>
      <c r="E173" s="144"/>
      <c r="F173" s="145"/>
    </row>
    <row r="174" spans="1:6" x14ac:dyDescent="0.25">
      <c r="A174" s="151">
        <v>268</v>
      </c>
      <c r="B174" s="88" t="s">
        <v>44</v>
      </c>
      <c r="C174" s="115">
        <f t="shared" si="15"/>
        <v>122943.5</v>
      </c>
      <c r="D174" s="115">
        <f t="shared" si="15"/>
        <v>86124</v>
      </c>
      <c r="E174" s="144"/>
      <c r="F174" s="145"/>
    </row>
    <row r="175" spans="1:6" x14ac:dyDescent="0.25">
      <c r="A175" s="151">
        <v>269</v>
      </c>
      <c r="B175" s="88" t="s">
        <v>45</v>
      </c>
      <c r="C175" s="115">
        <f t="shared" si="15"/>
        <v>10000</v>
      </c>
      <c r="D175" s="115">
        <f t="shared" si="15"/>
        <v>0</v>
      </c>
      <c r="E175" s="144"/>
      <c r="F175" s="145"/>
    </row>
    <row r="176" spans="1:6" x14ac:dyDescent="0.25">
      <c r="A176" s="151">
        <v>289</v>
      </c>
      <c r="B176" s="88" t="s">
        <v>46</v>
      </c>
      <c r="C176" s="115">
        <f t="shared" si="15"/>
        <v>11537</v>
      </c>
      <c r="D176" s="115">
        <f t="shared" si="15"/>
        <v>11237.5</v>
      </c>
      <c r="E176" s="144"/>
      <c r="F176" s="145"/>
    </row>
    <row r="177" spans="1:7" x14ac:dyDescent="0.25">
      <c r="A177" s="151">
        <v>292</v>
      </c>
      <c r="B177" s="88" t="s">
        <v>47</v>
      </c>
      <c r="C177" s="115">
        <f t="shared" si="15"/>
        <v>149896.79</v>
      </c>
      <c r="D177" s="115">
        <f t="shared" si="15"/>
        <v>121225.15</v>
      </c>
      <c r="E177" s="144"/>
      <c r="F177" s="145"/>
    </row>
    <row r="178" spans="1:7" x14ac:dyDescent="0.25">
      <c r="A178" s="151">
        <v>295</v>
      </c>
      <c r="B178" s="88" t="s">
        <v>48</v>
      </c>
      <c r="C178" s="115">
        <f t="shared" si="15"/>
        <v>20762705.059999999</v>
      </c>
      <c r="D178" s="115">
        <f t="shared" si="15"/>
        <v>3968409.43</v>
      </c>
      <c r="E178" s="144"/>
      <c r="F178" s="145"/>
      <c r="G178" s="152"/>
    </row>
    <row r="179" spans="1:7" x14ac:dyDescent="0.25">
      <c r="A179" s="151">
        <v>297</v>
      </c>
      <c r="B179" s="88" t="s">
        <v>49</v>
      </c>
      <c r="C179" s="115">
        <f t="shared" si="15"/>
        <v>18945.440000000002</v>
      </c>
      <c r="D179" s="115">
        <f t="shared" si="15"/>
        <v>16586.2</v>
      </c>
      <c r="E179" s="144"/>
      <c r="F179" s="145"/>
    </row>
    <row r="180" spans="1:7" x14ac:dyDescent="0.25">
      <c r="A180" s="151">
        <v>298</v>
      </c>
      <c r="B180" s="88" t="s">
        <v>50</v>
      </c>
      <c r="C180" s="115">
        <f t="shared" si="15"/>
        <v>209801.65</v>
      </c>
      <c r="D180" s="115">
        <f t="shared" si="15"/>
        <v>109345</v>
      </c>
      <c r="E180" s="144"/>
      <c r="F180" s="145"/>
    </row>
    <row r="181" spans="1:7" x14ac:dyDescent="0.25">
      <c r="A181" s="151">
        <v>299</v>
      </c>
      <c r="B181" s="88" t="s">
        <v>51</v>
      </c>
      <c r="C181" s="115">
        <f t="shared" si="15"/>
        <v>114582.48000000001</v>
      </c>
      <c r="D181" s="115">
        <f t="shared" si="15"/>
        <v>59932.939999999995</v>
      </c>
      <c r="E181" s="144"/>
      <c r="F181" s="145"/>
    </row>
    <row r="182" spans="1:7" x14ac:dyDescent="0.25">
      <c r="A182" s="151">
        <v>323</v>
      </c>
      <c r="B182" s="88" t="s">
        <v>92</v>
      </c>
      <c r="C182" s="115">
        <f t="shared" si="15"/>
        <v>2500000</v>
      </c>
      <c r="D182" s="115">
        <f t="shared" si="15"/>
        <v>68000</v>
      </c>
      <c r="E182" s="144"/>
      <c r="F182" s="145"/>
    </row>
    <row r="183" spans="1:7" ht="15.75" x14ac:dyDescent="0.3">
      <c r="A183" s="153"/>
      <c r="B183" s="71" t="s">
        <v>93</v>
      </c>
      <c r="C183" s="76">
        <f>SUM(C157:C182)</f>
        <v>30320390.57</v>
      </c>
      <c r="D183" s="76">
        <f>SUM(D157:D182)</f>
        <v>8549627.8899999987</v>
      </c>
    </row>
    <row r="184" spans="1:7" ht="15.75" x14ac:dyDescent="0.3">
      <c r="A184" s="153"/>
      <c r="B184" s="71" t="s">
        <v>80</v>
      </c>
      <c r="C184" s="76">
        <f>+C183+C154</f>
        <v>50487281.390000001</v>
      </c>
      <c r="D184" s="76">
        <f>D183+D154</f>
        <v>28397497.640000001</v>
      </c>
      <c r="E184" s="144"/>
      <c r="F184" s="144"/>
      <c r="G184" s="144"/>
    </row>
    <row r="185" spans="1:7" ht="15.75" x14ac:dyDescent="0.3">
      <c r="A185" s="106"/>
      <c r="B185" s="245"/>
      <c r="C185" s="154"/>
      <c r="D185" s="155"/>
    </row>
    <row r="186" spans="1:7" ht="15.75" x14ac:dyDescent="0.3">
      <c r="A186" s="106"/>
      <c r="B186" s="245"/>
      <c r="C186" s="156"/>
      <c r="D186" s="157"/>
    </row>
    <row r="187" spans="1:7" ht="15.75" x14ac:dyDescent="0.3">
      <c r="A187" s="106"/>
      <c r="B187" s="245"/>
      <c r="C187" s="156"/>
      <c r="D187" s="157"/>
    </row>
    <row r="188" spans="1:7" ht="15.75" x14ac:dyDescent="0.3">
      <c r="B188" s="245"/>
      <c r="C188" s="156"/>
      <c r="D188" s="157"/>
    </row>
    <row r="189" spans="1:7" ht="15.75" x14ac:dyDescent="0.3">
      <c r="B189" s="245"/>
      <c r="C189" s="156"/>
      <c r="D189" s="157"/>
    </row>
    <row r="190" spans="1:7" ht="15.75" x14ac:dyDescent="0.3">
      <c r="B190" s="245"/>
      <c r="C190" s="156"/>
      <c r="D190" s="157"/>
    </row>
    <row r="191" spans="1:7" ht="15.75" x14ac:dyDescent="0.3">
      <c r="B191" s="245"/>
      <c r="C191" s="156"/>
      <c r="D191" s="157"/>
    </row>
    <row r="192" spans="1:7" ht="15.75" x14ac:dyDescent="0.3">
      <c r="B192" s="245"/>
      <c r="C192" s="156"/>
      <c r="D192" s="157"/>
    </row>
    <row r="193" spans="2:12" x14ac:dyDescent="0.25">
      <c r="B193" s="141"/>
      <c r="C193" s="158"/>
      <c r="D193" s="154"/>
    </row>
    <row r="197" spans="2:12" x14ac:dyDescent="0.25">
      <c r="B197" s="159" t="s">
        <v>98</v>
      </c>
      <c r="D197" s="1" t="s">
        <v>99</v>
      </c>
      <c r="E197" s="1"/>
      <c r="F197" s="1"/>
      <c r="G197" s="141" t="s">
        <v>100</v>
      </c>
      <c r="I197" t="s">
        <v>101</v>
      </c>
    </row>
    <row r="198" spans="2:12" x14ac:dyDescent="0.25">
      <c r="D198" s="285" t="s">
        <v>102</v>
      </c>
      <c r="E198" s="285"/>
      <c r="F198" s="285"/>
      <c r="G198" s="141"/>
      <c r="H198" s="141"/>
      <c r="I198" s="141" t="s">
        <v>195</v>
      </c>
      <c r="J198" s="141"/>
      <c r="K198" s="141"/>
      <c r="L198" s="141"/>
    </row>
    <row r="199" spans="2:12" x14ac:dyDescent="0.25">
      <c r="D199" s="285" t="s">
        <v>104</v>
      </c>
      <c r="E199" s="285"/>
      <c r="F199" s="285"/>
      <c r="G199" s="141"/>
      <c r="H199" s="141"/>
      <c r="I199" s="141" t="s">
        <v>196</v>
      </c>
      <c r="J199" s="141"/>
      <c r="K199" s="141"/>
      <c r="L199" s="141"/>
    </row>
    <row r="200" spans="2:12" x14ac:dyDescent="0.25">
      <c r="D200" s="160"/>
      <c r="E200" s="160"/>
      <c r="H200" s="141"/>
      <c r="I200" s="141"/>
      <c r="J200" s="141"/>
    </row>
    <row r="201" spans="2:12" x14ac:dyDescent="0.25">
      <c r="B201" s="159" t="s">
        <v>106</v>
      </c>
      <c r="D201" s="141" t="s">
        <v>197</v>
      </c>
      <c r="H201" s="161"/>
      <c r="I201" s="161"/>
      <c r="J201" s="161"/>
      <c r="K201" s="286"/>
      <c r="L201" s="286"/>
    </row>
  </sheetData>
  <mergeCells count="29">
    <mergeCell ref="C152:D152"/>
    <mergeCell ref="D198:F198"/>
    <mergeCell ref="D199:F199"/>
    <mergeCell ref="K201:L201"/>
    <mergeCell ref="A95:L95"/>
    <mergeCell ref="C96:D96"/>
    <mergeCell ref="E96:F96"/>
    <mergeCell ref="G96:H96"/>
    <mergeCell ref="I96:J96"/>
    <mergeCell ref="K96:L96"/>
    <mergeCell ref="N15:O15"/>
    <mergeCell ref="P15:Q15"/>
    <mergeCell ref="R15:S15"/>
    <mergeCell ref="A56:L56"/>
    <mergeCell ref="C57:D57"/>
    <mergeCell ref="E57:F57"/>
    <mergeCell ref="G57:H57"/>
    <mergeCell ref="I57:J57"/>
    <mergeCell ref="K57:L57"/>
    <mergeCell ref="C15:D15"/>
    <mergeCell ref="E15:F15"/>
    <mergeCell ref="G15:H15"/>
    <mergeCell ref="I15:J15"/>
    <mergeCell ref="K15:L15"/>
    <mergeCell ref="K8:L8"/>
    <mergeCell ref="A10:L10"/>
    <mergeCell ref="A11:L11"/>
    <mergeCell ref="A12:L12"/>
    <mergeCell ref="A14:L14"/>
  </mergeCells>
  <hyperlinks>
    <hyperlink ref="A12" r:id="rId1"/>
  </hyperlinks>
  <pageMargins left="0" right="0" top="0" bottom="0" header="0" footer="0"/>
  <pageSetup scale="72" orientation="landscape" r:id="rId2"/>
  <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7:S202"/>
  <sheetViews>
    <sheetView topLeftCell="A169" workbookViewId="0">
      <selection activeCell="H94" sqref="H94"/>
    </sheetView>
  </sheetViews>
  <sheetFormatPr baseColWidth="10" defaultRowHeight="15" x14ac:dyDescent="0.25"/>
  <cols>
    <col min="1" max="1" width="4" customWidth="1"/>
    <col min="2" max="2" width="48.140625" customWidth="1"/>
    <col min="3" max="5" width="13.7109375" customWidth="1"/>
    <col min="6" max="6" width="14.5703125" customWidth="1"/>
    <col min="7" max="7" width="15.140625" customWidth="1"/>
    <col min="8" max="10" width="13.5703125" customWidth="1"/>
    <col min="11" max="11" width="13.7109375" customWidth="1"/>
    <col min="12" max="12" width="13.5703125" customWidth="1"/>
    <col min="13" max="14" width="5.7109375" customWidth="1"/>
    <col min="15" max="15" width="6.28515625" customWidth="1"/>
    <col min="16" max="16" width="5.85546875" customWidth="1"/>
    <col min="17" max="17" width="4.85546875" customWidth="1"/>
    <col min="18" max="18" width="6.140625" customWidth="1"/>
    <col min="19" max="19" width="5.5703125" customWidth="1"/>
    <col min="257" max="257" width="4" customWidth="1"/>
    <col min="258" max="258" width="48.140625" customWidth="1"/>
    <col min="259" max="261" width="13.7109375" customWidth="1"/>
    <col min="262" max="262" width="14.5703125" customWidth="1"/>
    <col min="263" max="263" width="15.140625" customWidth="1"/>
    <col min="264" max="266" width="13.5703125" customWidth="1"/>
    <col min="267" max="267" width="13.7109375" customWidth="1"/>
    <col min="268" max="268" width="13.5703125" customWidth="1"/>
    <col min="269" max="270" width="5.7109375" customWidth="1"/>
    <col min="271" max="271" width="6.28515625" customWidth="1"/>
    <col min="272" max="272" width="5.85546875" customWidth="1"/>
    <col min="273" max="273" width="4.85546875" customWidth="1"/>
    <col min="274" max="274" width="6.140625" customWidth="1"/>
    <col min="275" max="275" width="5.5703125" customWidth="1"/>
    <col min="513" max="513" width="4" customWidth="1"/>
    <col min="514" max="514" width="48.140625" customWidth="1"/>
    <col min="515" max="517" width="13.7109375" customWidth="1"/>
    <col min="518" max="518" width="14.5703125" customWidth="1"/>
    <col min="519" max="519" width="15.140625" customWidth="1"/>
    <col min="520" max="522" width="13.5703125" customWidth="1"/>
    <col min="523" max="523" width="13.7109375" customWidth="1"/>
    <col min="524" max="524" width="13.5703125" customWidth="1"/>
    <col min="525" max="526" width="5.7109375" customWidth="1"/>
    <col min="527" max="527" width="6.28515625" customWidth="1"/>
    <col min="528" max="528" width="5.85546875" customWidth="1"/>
    <col min="529" max="529" width="4.85546875" customWidth="1"/>
    <col min="530" max="530" width="6.140625" customWidth="1"/>
    <col min="531" max="531" width="5.5703125" customWidth="1"/>
    <col min="769" max="769" width="4" customWidth="1"/>
    <col min="770" max="770" width="48.140625" customWidth="1"/>
    <col min="771" max="773" width="13.7109375" customWidth="1"/>
    <col min="774" max="774" width="14.5703125" customWidth="1"/>
    <col min="775" max="775" width="15.140625" customWidth="1"/>
    <col min="776" max="778" width="13.5703125" customWidth="1"/>
    <col min="779" max="779" width="13.7109375" customWidth="1"/>
    <col min="780" max="780" width="13.5703125" customWidth="1"/>
    <col min="781" max="782" width="5.7109375" customWidth="1"/>
    <col min="783" max="783" width="6.28515625" customWidth="1"/>
    <col min="784" max="784" width="5.85546875" customWidth="1"/>
    <col min="785" max="785" width="4.85546875" customWidth="1"/>
    <col min="786" max="786" width="6.140625" customWidth="1"/>
    <col min="787" max="787" width="5.5703125" customWidth="1"/>
    <col min="1025" max="1025" width="4" customWidth="1"/>
    <col min="1026" max="1026" width="48.140625" customWidth="1"/>
    <col min="1027" max="1029" width="13.7109375" customWidth="1"/>
    <col min="1030" max="1030" width="14.5703125" customWidth="1"/>
    <col min="1031" max="1031" width="15.140625" customWidth="1"/>
    <col min="1032" max="1034" width="13.5703125" customWidth="1"/>
    <col min="1035" max="1035" width="13.7109375" customWidth="1"/>
    <col min="1036" max="1036" width="13.5703125" customWidth="1"/>
    <col min="1037" max="1038" width="5.7109375" customWidth="1"/>
    <col min="1039" max="1039" width="6.28515625" customWidth="1"/>
    <col min="1040" max="1040" width="5.85546875" customWidth="1"/>
    <col min="1041" max="1041" width="4.85546875" customWidth="1"/>
    <col min="1042" max="1042" width="6.140625" customWidth="1"/>
    <col min="1043" max="1043" width="5.5703125" customWidth="1"/>
    <col min="1281" max="1281" width="4" customWidth="1"/>
    <col min="1282" max="1282" width="48.140625" customWidth="1"/>
    <col min="1283" max="1285" width="13.7109375" customWidth="1"/>
    <col min="1286" max="1286" width="14.5703125" customWidth="1"/>
    <col min="1287" max="1287" width="15.140625" customWidth="1"/>
    <col min="1288" max="1290" width="13.5703125" customWidth="1"/>
    <col min="1291" max="1291" width="13.7109375" customWidth="1"/>
    <col min="1292" max="1292" width="13.5703125" customWidth="1"/>
    <col min="1293" max="1294" width="5.7109375" customWidth="1"/>
    <col min="1295" max="1295" width="6.28515625" customWidth="1"/>
    <col min="1296" max="1296" width="5.85546875" customWidth="1"/>
    <col min="1297" max="1297" width="4.85546875" customWidth="1"/>
    <col min="1298" max="1298" width="6.140625" customWidth="1"/>
    <col min="1299" max="1299" width="5.5703125" customWidth="1"/>
    <col min="1537" max="1537" width="4" customWidth="1"/>
    <col min="1538" max="1538" width="48.140625" customWidth="1"/>
    <col min="1539" max="1541" width="13.7109375" customWidth="1"/>
    <col min="1542" max="1542" width="14.5703125" customWidth="1"/>
    <col min="1543" max="1543" width="15.140625" customWidth="1"/>
    <col min="1544" max="1546" width="13.5703125" customWidth="1"/>
    <col min="1547" max="1547" width="13.7109375" customWidth="1"/>
    <col min="1548" max="1548" width="13.5703125" customWidth="1"/>
    <col min="1549" max="1550" width="5.7109375" customWidth="1"/>
    <col min="1551" max="1551" width="6.28515625" customWidth="1"/>
    <col min="1552" max="1552" width="5.85546875" customWidth="1"/>
    <col min="1553" max="1553" width="4.85546875" customWidth="1"/>
    <col min="1554" max="1554" width="6.140625" customWidth="1"/>
    <col min="1555" max="1555" width="5.5703125" customWidth="1"/>
    <col min="1793" max="1793" width="4" customWidth="1"/>
    <col min="1794" max="1794" width="48.140625" customWidth="1"/>
    <col min="1795" max="1797" width="13.7109375" customWidth="1"/>
    <col min="1798" max="1798" width="14.5703125" customWidth="1"/>
    <col min="1799" max="1799" width="15.140625" customWidth="1"/>
    <col min="1800" max="1802" width="13.5703125" customWidth="1"/>
    <col min="1803" max="1803" width="13.7109375" customWidth="1"/>
    <col min="1804" max="1804" width="13.5703125" customWidth="1"/>
    <col min="1805" max="1806" width="5.7109375" customWidth="1"/>
    <col min="1807" max="1807" width="6.28515625" customWidth="1"/>
    <col min="1808" max="1808" width="5.85546875" customWidth="1"/>
    <col min="1809" max="1809" width="4.85546875" customWidth="1"/>
    <col min="1810" max="1810" width="6.140625" customWidth="1"/>
    <col min="1811" max="1811" width="5.5703125" customWidth="1"/>
    <col min="2049" max="2049" width="4" customWidth="1"/>
    <col min="2050" max="2050" width="48.140625" customWidth="1"/>
    <col min="2051" max="2053" width="13.7109375" customWidth="1"/>
    <col min="2054" max="2054" width="14.5703125" customWidth="1"/>
    <col min="2055" max="2055" width="15.140625" customWidth="1"/>
    <col min="2056" max="2058" width="13.5703125" customWidth="1"/>
    <col min="2059" max="2059" width="13.7109375" customWidth="1"/>
    <col min="2060" max="2060" width="13.5703125" customWidth="1"/>
    <col min="2061" max="2062" width="5.7109375" customWidth="1"/>
    <col min="2063" max="2063" width="6.28515625" customWidth="1"/>
    <col min="2064" max="2064" width="5.85546875" customWidth="1"/>
    <col min="2065" max="2065" width="4.85546875" customWidth="1"/>
    <col min="2066" max="2066" width="6.140625" customWidth="1"/>
    <col min="2067" max="2067" width="5.5703125" customWidth="1"/>
    <col min="2305" max="2305" width="4" customWidth="1"/>
    <col min="2306" max="2306" width="48.140625" customWidth="1"/>
    <col min="2307" max="2309" width="13.7109375" customWidth="1"/>
    <col min="2310" max="2310" width="14.5703125" customWidth="1"/>
    <col min="2311" max="2311" width="15.140625" customWidth="1"/>
    <col min="2312" max="2314" width="13.5703125" customWidth="1"/>
    <col min="2315" max="2315" width="13.7109375" customWidth="1"/>
    <col min="2316" max="2316" width="13.5703125" customWidth="1"/>
    <col min="2317" max="2318" width="5.7109375" customWidth="1"/>
    <col min="2319" max="2319" width="6.28515625" customWidth="1"/>
    <col min="2320" max="2320" width="5.85546875" customWidth="1"/>
    <col min="2321" max="2321" width="4.85546875" customWidth="1"/>
    <col min="2322" max="2322" width="6.140625" customWidth="1"/>
    <col min="2323" max="2323" width="5.5703125" customWidth="1"/>
    <col min="2561" max="2561" width="4" customWidth="1"/>
    <col min="2562" max="2562" width="48.140625" customWidth="1"/>
    <col min="2563" max="2565" width="13.7109375" customWidth="1"/>
    <col min="2566" max="2566" width="14.5703125" customWidth="1"/>
    <col min="2567" max="2567" width="15.140625" customWidth="1"/>
    <col min="2568" max="2570" width="13.5703125" customWidth="1"/>
    <col min="2571" max="2571" width="13.7109375" customWidth="1"/>
    <col min="2572" max="2572" width="13.5703125" customWidth="1"/>
    <col min="2573" max="2574" width="5.7109375" customWidth="1"/>
    <col min="2575" max="2575" width="6.28515625" customWidth="1"/>
    <col min="2576" max="2576" width="5.85546875" customWidth="1"/>
    <col min="2577" max="2577" width="4.85546875" customWidth="1"/>
    <col min="2578" max="2578" width="6.140625" customWidth="1"/>
    <col min="2579" max="2579" width="5.5703125" customWidth="1"/>
    <col min="2817" max="2817" width="4" customWidth="1"/>
    <col min="2818" max="2818" width="48.140625" customWidth="1"/>
    <col min="2819" max="2821" width="13.7109375" customWidth="1"/>
    <col min="2822" max="2822" width="14.5703125" customWidth="1"/>
    <col min="2823" max="2823" width="15.140625" customWidth="1"/>
    <col min="2824" max="2826" width="13.5703125" customWidth="1"/>
    <col min="2827" max="2827" width="13.7109375" customWidth="1"/>
    <col min="2828" max="2828" width="13.5703125" customWidth="1"/>
    <col min="2829" max="2830" width="5.7109375" customWidth="1"/>
    <col min="2831" max="2831" width="6.28515625" customWidth="1"/>
    <col min="2832" max="2832" width="5.85546875" customWidth="1"/>
    <col min="2833" max="2833" width="4.85546875" customWidth="1"/>
    <col min="2834" max="2834" width="6.140625" customWidth="1"/>
    <col min="2835" max="2835" width="5.5703125" customWidth="1"/>
    <col min="3073" max="3073" width="4" customWidth="1"/>
    <col min="3074" max="3074" width="48.140625" customWidth="1"/>
    <col min="3075" max="3077" width="13.7109375" customWidth="1"/>
    <col min="3078" max="3078" width="14.5703125" customWidth="1"/>
    <col min="3079" max="3079" width="15.140625" customWidth="1"/>
    <col min="3080" max="3082" width="13.5703125" customWidth="1"/>
    <col min="3083" max="3083" width="13.7109375" customWidth="1"/>
    <col min="3084" max="3084" width="13.5703125" customWidth="1"/>
    <col min="3085" max="3086" width="5.7109375" customWidth="1"/>
    <col min="3087" max="3087" width="6.28515625" customWidth="1"/>
    <col min="3088" max="3088" width="5.85546875" customWidth="1"/>
    <col min="3089" max="3089" width="4.85546875" customWidth="1"/>
    <col min="3090" max="3090" width="6.140625" customWidth="1"/>
    <col min="3091" max="3091" width="5.5703125" customWidth="1"/>
    <col min="3329" max="3329" width="4" customWidth="1"/>
    <col min="3330" max="3330" width="48.140625" customWidth="1"/>
    <col min="3331" max="3333" width="13.7109375" customWidth="1"/>
    <col min="3334" max="3334" width="14.5703125" customWidth="1"/>
    <col min="3335" max="3335" width="15.140625" customWidth="1"/>
    <col min="3336" max="3338" width="13.5703125" customWidth="1"/>
    <col min="3339" max="3339" width="13.7109375" customWidth="1"/>
    <col min="3340" max="3340" width="13.5703125" customWidth="1"/>
    <col min="3341" max="3342" width="5.7109375" customWidth="1"/>
    <col min="3343" max="3343" width="6.28515625" customWidth="1"/>
    <col min="3344" max="3344" width="5.85546875" customWidth="1"/>
    <col min="3345" max="3345" width="4.85546875" customWidth="1"/>
    <col min="3346" max="3346" width="6.140625" customWidth="1"/>
    <col min="3347" max="3347" width="5.5703125" customWidth="1"/>
    <col min="3585" max="3585" width="4" customWidth="1"/>
    <col min="3586" max="3586" width="48.140625" customWidth="1"/>
    <col min="3587" max="3589" width="13.7109375" customWidth="1"/>
    <col min="3590" max="3590" width="14.5703125" customWidth="1"/>
    <col min="3591" max="3591" width="15.140625" customWidth="1"/>
    <col min="3592" max="3594" width="13.5703125" customWidth="1"/>
    <col min="3595" max="3595" width="13.7109375" customWidth="1"/>
    <col min="3596" max="3596" width="13.5703125" customWidth="1"/>
    <col min="3597" max="3598" width="5.7109375" customWidth="1"/>
    <col min="3599" max="3599" width="6.28515625" customWidth="1"/>
    <col min="3600" max="3600" width="5.85546875" customWidth="1"/>
    <col min="3601" max="3601" width="4.85546875" customWidth="1"/>
    <col min="3602" max="3602" width="6.140625" customWidth="1"/>
    <col min="3603" max="3603" width="5.5703125" customWidth="1"/>
    <col min="3841" max="3841" width="4" customWidth="1"/>
    <col min="3842" max="3842" width="48.140625" customWidth="1"/>
    <col min="3843" max="3845" width="13.7109375" customWidth="1"/>
    <col min="3846" max="3846" width="14.5703125" customWidth="1"/>
    <col min="3847" max="3847" width="15.140625" customWidth="1"/>
    <col min="3848" max="3850" width="13.5703125" customWidth="1"/>
    <col min="3851" max="3851" width="13.7109375" customWidth="1"/>
    <col min="3852" max="3852" width="13.5703125" customWidth="1"/>
    <col min="3853" max="3854" width="5.7109375" customWidth="1"/>
    <col min="3855" max="3855" width="6.28515625" customWidth="1"/>
    <col min="3856" max="3856" width="5.85546875" customWidth="1"/>
    <col min="3857" max="3857" width="4.85546875" customWidth="1"/>
    <col min="3858" max="3858" width="6.140625" customWidth="1"/>
    <col min="3859" max="3859" width="5.5703125" customWidth="1"/>
    <col min="4097" max="4097" width="4" customWidth="1"/>
    <col min="4098" max="4098" width="48.140625" customWidth="1"/>
    <col min="4099" max="4101" width="13.7109375" customWidth="1"/>
    <col min="4102" max="4102" width="14.5703125" customWidth="1"/>
    <col min="4103" max="4103" width="15.140625" customWidth="1"/>
    <col min="4104" max="4106" width="13.5703125" customWidth="1"/>
    <col min="4107" max="4107" width="13.7109375" customWidth="1"/>
    <col min="4108" max="4108" width="13.5703125" customWidth="1"/>
    <col min="4109" max="4110" width="5.7109375" customWidth="1"/>
    <col min="4111" max="4111" width="6.28515625" customWidth="1"/>
    <col min="4112" max="4112" width="5.85546875" customWidth="1"/>
    <col min="4113" max="4113" width="4.85546875" customWidth="1"/>
    <col min="4114" max="4114" width="6.140625" customWidth="1"/>
    <col min="4115" max="4115" width="5.5703125" customWidth="1"/>
    <col min="4353" max="4353" width="4" customWidth="1"/>
    <col min="4354" max="4354" width="48.140625" customWidth="1"/>
    <col min="4355" max="4357" width="13.7109375" customWidth="1"/>
    <col min="4358" max="4358" width="14.5703125" customWidth="1"/>
    <col min="4359" max="4359" width="15.140625" customWidth="1"/>
    <col min="4360" max="4362" width="13.5703125" customWidth="1"/>
    <col min="4363" max="4363" width="13.7109375" customWidth="1"/>
    <col min="4364" max="4364" width="13.5703125" customWidth="1"/>
    <col min="4365" max="4366" width="5.7109375" customWidth="1"/>
    <col min="4367" max="4367" width="6.28515625" customWidth="1"/>
    <col min="4368" max="4368" width="5.85546875" customWidth="1"/>
    <col min="4369" max="4369" width="4.85546875" customWidth="1"/>
    <col min="4370" max="4370" width="6.140625" customWidth="1"/>
    <col min="4371" max="4371" width="5.5703125" customWidth="1"/>
    <col min="4609" max="4609" width="4" customWidth="1"/>
    <col min="4610" max="4610" width="48.140625" customWidth="1"/>
    <col min="4611" max="4613" width="13.7109375" customWidth="1"/>
    <col min="4614" max="4614" width="14.5703125" customWidth="1"/>
    <col min="4615" max="4615" width="15.140625" customWidth="1"/>
    <col min="4616" max="4618" width="13.5703125" customWidth="1"/>
    <col min="4619" max="4619" width="13.7109375" customWidth="1"/>
    <col min="4620" max="4620" width="13.5703125" customWidth="1"/>
    <col min="4621" max="4622" width="5.7109375" customWidth="1"/>
    <col min="4623" max="4623" width="6.28515625" customWidth="1"/>
    <col min="4624" max="4624" width="5.85546875" customWidth="1"/>
    <col min="4625" max="4625" width="4.85546875" customWidth="1"/>
    <col min="4626" max="4626" width="6.140625" customWidth="1"/>
    <col min="4627" max="4627" width="5.5703125" customWidth="1"/>
    <col min="4865" max="4865" width="4" customWidth="1"/>
    <col min="4866" max="4866" width="48.140625" customWidth="1"/>
    <col min="4867" max="4869" width="13.7109375" customWidth="1"/>
    <col min="4870" max="4870" width="14.5703125" customWidth="1"/>
    <col min="4871" max="4871" width="15.140625" customWidth="1"/>
    <col min="4872" max="4874" width="13.5703125" customWidth="1"/>
    <col min="4875" max="4875" width="13.7109375" customWidth="1"/>
    <col min="4876" max="4876" width="13.5703125" customWidth="1"/>
    <col min="4877" max="4878" width="5.7109375" customWidth="1"/>
    <col min="4879" max="4879" width="6.28515625" customWidth="1"/>
    <col min="4880" max="4880" width="5.85546875" customWidth="1"/>
    <col min="4881" max="4881" width="4.85546875" customWidth="1"/>
    <col min="4882" max="4882" width="6.140625" customWidth="1"/>
    <col min="4883" max="4883" width="5.5703125" customWidth="1"/>
    <col min="5121" max="5121" width="4" customWidth="1"/>
    <col min="5122" max="5122" width="48.140625" customWidth="1"/>
    <col min="5123" max="5125" width="13.7109375" customWidth="1"/>
    <col min="5126" max="5126" width="14.5703125" customWidth="1"/>
    <col min="5127" max="5127" width="15.140625" customWidth="1"/>
    <col min="5128" max="5130" width="13.5703125" customWidth="1"/>
    <col min="5131" max="5131" width="13.7109375" customWidth="1"/>
    <col min="5132" max="5132" width="13.5703125" customWidth="1"/>
    <col min="5133" max="5134" width="5.7109375" customWidth="1"/>
    <col min="5135" max="5135" width="6.28515625" customWidth="1"/>
    <col min="5136" max="5136" width="5.85546875" customWidth="1"/>
    <col min="5137" max="5137" width="4.85546875" customWidth="1"/>
    <col min="5138" max="5138" width="6.140625" customWidth="1"/>
    <col min="5139" max="5139" width="5.5703125" customWidth="1"/>
    <col min="5377" max="5377" width="4" customWidth="1"/>
    <col min="5378" max="5378" width="48.140625" customWidth="1"/>
    <col min="5379" max="5381" width="13.7109375" customWidth="1"/>
    <col min="5382" max="5382" width="14.5703125" customWidth="1"/>
    <col min="5383" max="5383" width="15.140625" customWidth="1"/>
    <col min="5384" max="5386" width="13.5703125" customWidth="1"/>
    <col min="5387" max="5387" width="13.7109375" customWidth="1"/>
    <col min="5388" max="5388" width="13.5703125" customWidth="1"/>
    <col min="5389" max="5390" width="5.7109375" customWidth="1"/>
    <col min="5391" max="5391" width="6.28515625" customWidth="1"/>
    <col min="5392" max="5392" width="5.85546875" customWidth="1"/>
    <col min="5393" max="5393" width="4.85546875" customWidth="1"/>
    <col min="5394" max="5394" width="6.140625" customWidth="1"/>
    <col min="5395" max="5395" width="5.5703125" customWidth="1"/>
    <col min="5633" max="5633" width="4" customWidth="1"/>
    <col min="5634" max="5634" width="48.140625" customWidth="1"/>
    <col min="5635" max="5637" width="13.7109375" customWidth="1"/>
    <col min="5638" max="5638" width="14.5703125" customWidth="1"/>
    <col min="5639" max="5639" width="15.140625" customWidth="1"/>
    <col min="5640" max="5642" width="13.5703125" customWidth="1"/>
    <col min="5643" max="5643" width="13.7109375" customWidth="1"/>
    <col min="5644" max="5644" width="13.5703125" customWidth="1"/>
    <col min="5645" max="5646" width="5.7109375" customWidth="1"/>
    <col min="5647" max="5647" width="6.28515625" customWidth="1"/>
    <col min="5648" max="5648" width="5.85546875" customWidth="1"/>
    <col min="5649" max="5649" width="4.85546875" customWidth="1"/>
    <col min="5650" max="5650" width="6.140625" customWidth="1"/>
    <col min="5651" max="5651" width="5.5703125" customWidth="1"/>
    <col min="5889" max="5889" width="4" customWidth="1"/>
    <col min="5890" max="5890" width="48.140625" customWidth="1"/>
    <col min="5891" max="5893" width="13.7109375" customWidth="1"/>
    <col min="5894" max="5894" width="14.5703125" customWidth="1"/>
    <col min="5895" max="5895" width="15.140625" customWidth="1"/>
    <col min="5896" max="5898" width="13.5703125" customWidth="1"/>
    <col min="5899" max="5899" width="13.7109375" customWidth="1"/>
    <col min="5900" max="5900" width="13.5703125" customWidth="1"/>
    <col min="5901" max="5902" width="5.7109375" customWidth="1"/>
    <col min="5903" max="5903" width="6.28515625" customWidth="1"/>
    <col min="5904" max="5904" width="5.85546875" customWidth="1"/>
    <col min="5905" max="5905" width="4.85546875" customWidth="1"/>
    <col min="5906" max="5906" width="6.140625" customWidth="1"/>
    <col min="5907" max="5907" width="5.5703125" customWidth="1"/>
    <col min="6145" max="6145" width="4" customWidth="1"/>
    <col min="6146" max="6146" width="48.140625" customWidth="1"/>
    <col min="6147" max="6149" width="13.7109375" customWidth="1"/>
    <col min="6150" max="6150" width="14.5703125" customWidth="1"/>
    <col min="6151" max="6151" width="15.140625" customWidth="1"/>
    <col min="6152" max="6154" width="13.5703125" customWidth="1"/>
    <col min="6155" max="6155" width="13.7109375" customWidth="1"/>
    <col min="6156" max="6156" width="13.5703125" customWidth="1"/>
    <col min="6157" max="6158" width="5.7109375" customWidth="1"/>
    <col min="6159" max="6159" width="6.28515625" customWidth="1"/>
    <col min="6160" max="6160" width="5.85546875" customWidth="1"/>
    <col min="6161" max="6161" width="4.85546875" customWidth="1"/>
    <col min="6162" max="6162" width="6.140625" customWidth="1"/>
    <col min="6163" max="6163" width="5.5703125" customWidth="1"/>
    <col min="6401" max="6401" width="4" customWidth="1"/>
    <col min="6402" max="6402" width="48.140625" customWidth="1"/>
    <col min="6403" max="6405" width="13.7109375" customWidth="1"/>
    <col min="6406" max="6406" width="14.5703125" customWidth="1"/>
    <col min="6407" max="6407" width="15.140625" customWidth="1"/>
    <col min="6408" max="6410" width="13.5703125" customWidth="1"/>
    <col min="6411" max="6411" width="13.7109375" customWidth="1"/>
    <col min="6412" max="6412" width="13.5703125" customWidth="1"/>
    <col min="6413" max="6414" width="5.7109375" customWidth="1"/>
    <col min="6415" max="6415" width="6.28515625" customWidth="1"/>
    <col min="6416" max="6416" width="5.85546875" customWidth="1"/>
    <col min="6417" max="6417" width="4.85546875" customWidth="1"/>
    <col min="6418" max="6418" width="6.140625" customWidth="1"/>
    <col min="6419" max="6419" width="5.5703125" customWidth="1"/>
    <col min="6657" max="6657" width="4" customWidth="1"/>
    <col min="6658" max="6658" width="48.140625" customWidth="1"/>
    <col min="6659" max="6661" width="13.7109375" customWidth="1"/>
    <col min="6662" max="6662" width="14.5703125" customWidth="1"/>
    <col min="6663" max="6663" width="15.140625" customWidth="1"/>
    <col min="6664" max="6666" width="13.5703125" customWidth="1"/>
    <col min="6667" max="6667" width="13.7109375" customWidth="1"/>
    <col min="6668" max="6668" width="13.5703125" customWidth="1"/>
    <col min="6669" max="6670" width="5.7109375" customWidth="1"/>
    <col min="6671" max="6671" width="6.28515625" customWidth="1"/>
    <col min="6672" max="6672" width="5.85546875" customWidth="1"/>
    <col min="6673" max="6673" width="4.85546875" customWidth="1"/>
    <col min="6674" max="6674" width="6.140625" customWidth="1"/>
    <col min="6675" max="6675" width="5.5703125" customWidth="1"/>
    <col min="6913" max="6913" width="4" customWidth="1"/>
    <col min="6914" max="6914" width="48.140625" customWidth="1"/>
    <col min="6915" max="6917" width="13.7109375" customWidth="1"/>
    <col min="6918" max="6918" width="14.5703125" customWidth="1"/>
    <col min="6919" max="6919" width="15.140625" customWidth="1"/>
    <col min="6920" max="6922" width="13.5703125" customWidth="1"/>
    <col min="6923" max="6923" width="13.7109375" customWidth="1"/>
    <col min="6924" max="6924" width="13.5703125" customWidth="1"/>
    <col min="6925" max="6926" width="5.7109375" customWidth="1"/>
    <col min="6927" max="6927" width="6.28515625" customWidth="1"/>
    <col min="6928" max="6928" width="5.85546875" customWidth="1"/>
    <col min="6929" max="6929" width="4.85546875" customWidth="1"/>
    <col min="6930" max="6930" width="6.140625" customWidth="1"/>
    <col min="6931" max="6931" width="5.5703125" customWidth="1"/>
    <col min="7169" max="7169" width="4" customWidth="1"/>
    <col min="7170" max="7170" width="48.140625" customWidth="1"/>
    <col min="7171" max="7173" width="13.7109375" customWidth="1"/>
    <col min="7174" max="7174" width="14.5703125" customWidth="1"/>
    <col min="7175" max="7175" width="15.140625" customWidth="1"/>
    <col min="7176" max="7178" width="13.5703125" customWidth="1"/>
    <col min="7179" max="7179" width="13.7109375" customWidth="1"/>
    <col min="7180" max="7180" width="13.5703125" customWidth="1"/>
    <col min="7181" max="7182" width="5.7109375" customWidth="1"/>
    <col min="7183" max="7183" width="6.28515625" customWidth="1"/>
    <col min="7184" max="7184" width="5.85546875" customWidth="1"/>
    <col min="7185" max="7185" width="4.85546875" customWidth="1"/>
    <col min="7186" max="7186" width="6.140625" customWidth="1"/>
    <col min="7187" max="7187" width="5.5703125" customWidth="1"/>
    <col min="7425" max="7425" width="4" customWidth="1"/>
    <col min="7426" max="7426" width="48.140625" customWidth="1"/>
    <col min="7427" max="7429" width="13.7109375" customWidth="1"/>
    <col min="7430" max="7430" width="14.5703125" customWidth="1"/>
    <col min="7431" max="7431" width="15.140625" customWidth="1"/>
    <col min="7432" max="7434" width="13.5703125" customWidth="1"/>
    <col min="7435" max="7435" width="13.7109375" customWidth="1"/>
    <col min="7436" max="7436" width="13.5703125" customWidth="1"/>
    <col min="7437" max="7438" width="5.7109375" customWidth="1"/>
    <col min="7439" max="7439" width="6.28515625" customWidth="1"/>
    <col min="7440" max="7440" width="5.85546875" customWidth="1"/>
    <col min="7441" max="7441" width="4.85546875" customWidth="1"/>
    <col min="7442" max="7442" width="6.140625" customWidth="1"/>
    <col min="7443" max="7443" width="5.5703125" customWidth="1"/>
    <col min="7681" max="7681" width="4" customWidth="1"/>
    <col min="7682" max="7682" width="48.140625" customWidth="1"/>
    <col min="7683" max="7685" width="13.7109375" customWidth="1"/>
    <col min="7686" max="7686" width="14.5703125" customWidth="1"/>
    <col min="7687" max="7687" width="15.140625" customWidth="1"/>
    <col min="7688" max="7690" width="13.5703125" customWidth="1"/>
    <col min="7691" max="7691" width="13.7109375" customWidth="1"/>
    <col min="7692" max="7692" width="13.5703125" customWidth="1"/>
    <col min="7693" max="7694" width="5.7109375" customWidth="1"/>
    <col min="7695" max="7695" width="6.28515625" customWidth="1"/>
    <col min="7696" max="7696" width="5.85546875" customWidth="1"/>
    <col min="7697" max="7697" width="4.85546875" customWidth="1"/>
    <col min="7698" max="7698" width="6.140625" customWidth="1"/>
    <col min="7699" max="7699" width="5.5703125" customWidth="1"/>
    <col min="7937" max="7937" width="4" customWidth="1"/>
    <col min="7938" max="7938" width="48.140625" customWidth="1"/>
    <col min="7939" max="7941" width="13.7109375" customWidth="1"/>
    <col min="7942" max="7942" width="14.5703125" customWidth="1"/>
    <col min="7943" max="7943" width="15.140625" customWidth="1"/>
    <col min="7944" max="7946" width="13.5703125" customWidth="1"/>
    <col min="7947" max="7947" width="13.7109375" customWidth="1"/>
    <col min="7948" max="7948" width="13.5703125" customWidth="1"/>
    <col min="7949" max="7950" width="5.7109375" customWidth="1"/>
    <col min="7951" max="7951" width="6.28515625" customWidth="1"/>
    <col min="7952" max="7952" width="5.85546875" customWidth="1"/>
    <col min="7953" max="7953" width="4.85546875" customWidth="1"/>
    <col min="7954" max="7954" width="6.140625" customWidth="1"/>
    <col min="7955" max="7955" width="5.5703125" customWidth="1"/>
    <col min="8193" max="8193" width="4" customWidth="1"/>
    <col min="8194" max="8194" width="48.140625" customWidth="1"/>
    <col min="8195" max="8197" width="13.7109375" customWidth="1"/>
    <col min="8198" max="8198" width="14.5703125" customWidth="1"/>
    <col min="8199" max="8199" width="15.140625" customWidth="1"/>
    <col min="8200" max="8202" width="13.5703125" customWidth="1"/>
    <col min="8203" max="8203" width="13.7109375" customWidth="1"/>
    <col min="8204" max="8204" width="13.5703125" customWidth="1"/>
    <col min="8205" max="8206" width="5.7109375" customWidth="1"/>
    <col min="8207" max="8207" width="6.28515625" customWidth="1"/>
    <col min="8208" max="8208" width="5.85546875" customWidth="1"/>
    <col min="8209" max="8209" width="4.85546875" customWidth="1"/>
    <col min="8210" max="8210" width="6.140625" customWidth="1"/>
    <col min="8211" max="8211" width="5.5703125" customWidth="1"/>
    <col min="8449" max="8449" width="4" customWidth="1"/>
    <col min="8450" max="8450" width="48.140625" customWidth="1"/>
    <col min="8451" max="8453" width="13.7109375" customWidth="1"/>
    <col min="8454" max="8454" width="14.5703125" customWidth="1"/>
    <col min="8455" max="8455" width="15.140625" customWidth="1"/>
    <col min="8456" max="8458" width="13.5703125" customWidth="1"/>
    <col min="8459" max="8459" width="13.7109375" customWidth="1"/>
    <col min="8460" max="8460" width="13.5703125" customWidth="1"/>
    <col min="8461" max="8462" width="5.7109375" customWidth="1"/>
    <col min="8463" max="8463" width="6.28515625" customWidth="1"/>
    <col min="8464" max="8464" width="5.85546875" customWidth="1"/>
    <col min="8465" max="8465" width="4.85546875" customWidth="1"/>
    <col min="8466" max="8466" width="6.140625" customWidth="1"/>
    <col min="8467" max="8467" width="5.5703125" customWidth="1"/>
    <col min="8705" max="8705" width="4" customWidth="1"/>
    <col min="8706" max="8706" width="48.140625" customWidth="1"/>
    <col min="8707" max="8709" width="13.7109375" customWidth="1"/>
    <col min="8710" max="8710" width="14.5703125" customWidth="1"/>
    <col min="8711" max="8711" width="15.140625" customWidth="1"/>
    <col min="8712" max="8714" width="13.5703125" customWidth="1"/>
    <col min="8715" max="8715" width="13.7109375" customWidth="1"/>
    <col min="8716" max="8716" width="13.5703125" customWidth="1"/>
    <col min="8717" max="8718" width="5.7109375" customWidth="1"/>
    <col min="8719" max="8719" width="6.28515625" customWidth="1"/>
    <col min="8720" max="8720" width="5.85546875" customWidth="1"/>
    <col min="8721" max="8721" width="4.85546875" customWidth="1"/>
    <col min="8722" max="8722" width="6.140625" customWidth="1"/>
    <col min="8723" max="8723" width="5.5703125" customWidth="1"/>
    <col min="8961" max="8961" width="4" customWidth="1"/>
    <col min="8962" max="8962" width="48.140625" customWidth="1"/>
    <col min="8963" max="8965" width="13.7109375" customWidth="1"/>
    <col min="8966" max="8966" width="14.5703125" customWidth="1"/>
    <col min="8967" max="8967" width="15.140625" customWidth="1"/>
    <col min="8968" max="8970" width="13.5703125" customWidth="1"/>
    <col min="8971" max="8971" width="13.7109375" customWidth="1"/>
    <col min="8972" max="8972" width="13.5703125" customWidth="1"/>
    <col min="8973" max="8974" width="5.7109375" customWidth="1"/>
    <col min="8975" max="8975" width="6.28515625" customWidth="1"/>
    <col min="8976" max="8976" width="5.85546875" customWidth="1"/>
    <col min="8977" max="8977" width="4.85546875" customWidth="1"/>
    <col min="8978" max="8978" width="6.140625" customWidth="1"/>
    <col min="8979" max="8979" width="5.5703125" customWidth="1"/>
    <col min="9217" max="9217" width="4" customWidth="1"/>
    <col min="9218" max="9218" width="48.140625" customWidth="1"/>
    <col min="9219" max="9221" width="13.7109375" customWidth="1"/>
    <col min="9222" max="9222" width="14.5703125" customWidth="1"/>
    <col min="9223" max="9223" width="15.140625" customWidth="1"/>
    <col min="9224" max="9226" width="13.5703125" customWidth="1"/>
    <col min="9227" max="9227" width="13.7109375" customWidth="1"/>
    <col min="9228" max="9228" width="13.5703125" customWidth="1"/>
    <col min="9229" max="9230" width="5.7109375" customWidth="1"/>
    <col min="9231" max="9231" width="6.28515625" customWidth="1"/>
    <col min="9232" max="9232" width="5.85546875" customWidth="1"/>
    <col min="9233" max="9233" width="4.85546875" customWidth="1"/>
    <col min="9234" max="9234" width="6.140625" customWidth="1"/>
    <col min="9235" max="9235" width="5.5703125" customWidth="1"/>
    <col min="9473" max="9473" width="4" customWidth="1"/>
    <col min="9474" max="9474" width="48.140625" customWidth="1"/>
    <col min="9475" max="9477" width="13.7109375" customWidth="1"/>
    <col min="9478" max="9478" width="14.5703125" customWidth="1"/>
    <col min="9479" max="9479" width="15.140625" customWidth="1"/>
    <col min="9480" max="9482" width="13.5703125" customWidth="1"/>
    <col min="9483" max="9483" width="13.7109375" customWidth="1"/>
    <col min="9484" max="9484" width="13.5703125" customWidth="1"/>
    <col min="9485" max="9486" width="5.7109375" customWidth="1"/>
    <col min="9487" max="9487" width="6.28515625" customWidth="1"/>
    <col min="9488" max="9488" width="5.85546875" customWidth="1"/>
    <col min="9489" max="9489" width="4.85546875" customWidth="1"/>
    <col min="9490" max="9490" width="6.140625" customWidth="1"/>
    <col min="9491" max="9491" width="5.5703125" customWidth="1"/>
    <col min="9729" max="9729" width="4" customWidth="1"/>
    <col min="9730" max="9730" width="48.140625" customWidth="1"/>
    <col min="9731" max="9733" width="13.7109375" customWidth="1"/>
    <col min="9734" max="9734" width="14.5703125" customWidth="1"/>
    <col min="9735" max="9735" width="15.140625" customWidth="1"/>
    <col min="9736" max="9738" width="13.5703125" customWidth="1"/>
    <col min="9739" max="9739" width="13.7109375" customWidth="1"/>
    <col min="9740" max="9740" width="13.5703125" customWidth="1"/>
    <col min="9741" max="9742" width="5.7109375" customWidth="1"/>
    <col min="9743" max="9743" width="6.28515625" customWidth="1"/>
    <col min="9744" max="9744" width="5.85546875" customWidth="1"/>
    <col min="9745" max="9745" width="4.85546875" customWidth="1"/>
    <col min="9746" max="9746" width="6.140625" customWidth="1"/>
    <col min="9747" max="9747" width="5.5703125" customWidth="1"/>
    <col min="9985" max="9985" width="4" customWidth="1"/>
    <col min="9986" max="9986" width="48.140625" customWidth="1"/>
    <col min="9987" max="9989" width="13.7109375" customWidth="1"/>
    <col min="9990" max="9990" width="14.5703125" customWidth="1"/>
    <col min="9991" max="9991" width="15.140625" customWidth="1"/>
    <col min="9992" max="9994" width="13.5703125" customWidth="1"/>
    <col min="9995" max="9995" width="13.7109375" customWidth="1"/>
    <col min="9996" max="9996" width="13.5703125" customWidth="1"/>
    <col min="9997" max="9998" width="5.7109375" customWidth="1"/>
    <col min="9999" max="9999" width="6.28515625" customWidth="1"/>
    <col min="10000" max="10000" width="5.85546875" customWidth="1"/>
    <col min="10001" max="10001" width="4.85546875" customWidth="1"/>
    <col min="10002" max="10002" width="6.140625" customWidth="1"/>
    <col min="10003" max="10003" width="5.5703125" customWidth="1"/>
    <col min="10241" max="10241" width="4" customWidth="1"/>
    <col min="10242" max="10242" width="48.140625" customWidth="1"/>
    <col min="10243" max="10245" width="13.7109375" customWidth="1"/>
    <col min="10246" max="10246" width="14.5703125" customWidth="1"/>
    <col min="10247" max="10247" width="15.140625" customWidth="1"/>
    <col min="10248" max="10250" width="13.5703125" customWidth="1"/>
    <col min="10251" max="10251" width="13.7109375" customWidth="1"/>
    <col min="10252" max="10252" width="13.5703125" customWidth="1"/>
    <col min="10253" max="10254" width="5.7109375" customWidth="1"/>
    <col min="10255" max="10255" width="6.28515625" customWidth="1"/>
    <col min="10256" max="10256" width="5.85546875" customWidth="1"/>
    <col min="10257" max="10257" width="4.85546875" customWidth="1"/>
    <col min="10258" max="10258" width="6.140625" customWidth="1"/>
    <col min="10259" max="10259" width="5.5703125" customWidth="1"/>
    <col min="10497" max="10497" width="4" customWidth="1"/>
    <col min="10498" max="10498" width="48.140625" customWidth="1"/>
    <col min="10499" max="10501" width="13.7109375" customWidth="1"/>
    <col min="10502" max="10502" width="14.5703125" customWidth="1"/>
    <col min="10503" max="10503" width="15.140625" customWidth="1"/>
    <col min="10504" max="10506" width="13.5703125" customWidth="1"/>
    <col min="10507" max="10507" width="13.7109375" customWidth="1"/>
    <col min="10508" max="10508" width="13.5703125" customWidth="1"/>
    <col min="10509" max="10510" width="5.7109375" customWidth="1"/>
    <col min="10511" max="10511" width="6.28515625" customWidth="1"/>
    <col min="10512" max="10512" width="5.85546875" customWidth="1"/>
    <col min="10513" max="10513" width="4.85546875" customWidth="1"/>
    <col min="10514" max="10514" width="6.140625" customWidth="1"/>
    <col min="10515" max="10515" width="5.5703125" customWidth="1"/>
    <col min="10753" max="10753" width="4" customWidth="1"/>
    <col min="10754" max="10754" width="48.140625" customWidth="1"/>
    <col min="10755" max="10757" width="13.7109375" customWidth="1"/>
    <col min="10758" max="10758" width="14.5703125" customWidth="1"/>
    <col min="10759" max="10759" width="15.140625" customWidth="1"/>
    <col min="10760" max="10762" width="13.5703125" customWidth="1"/>
    <col min="10763" max="10763" width="13.7109375" customWidth="1"/>
    <col min="10764" max="10764" width="13.5703125" customWidth="1"/>
    <col min="10765" max="10766" width="5.7109375" customWidth="1"/>
    <col min="10767" max="10767" width="6.28515625" customWidth="1"/>
    <col min="10768" max="10768" width="5.85546875" customWidth="1"/>
    <col min="10769" max="10769" width="4.85546875" customWidth="1"/>
    <col min="10770" max="10770" width="6.140625" customWidth="1"/>
    <col min="10771" max="10771" width="5.5703125" customWidth="1"/>
    <col min="11009" max="11009" width="4" customWidth="1"/>
    <col min="11010" max="11010" width="48.140625" customWidth="1"/>
    <col min="11011" max="11013" width="13.7109375" customWidth="1"/>
    <col min="11014" max="11014" width="14.5703125" customWidth="1"/>
    <col min="11015" max="11015" width="15.140625" customWidth="1"/>
    <col min="11016" max="11018" width="13.5703125" customWidth="1"/>
    <col min="11019" max="11019" width="13.7109375" customWidth="1"/>
    <col min="11020" max="11020" width="13.5703125" customWidth="1"/>
    <col min="11021" max="11022" width="5.7109375" customWidth="1"/>
    <col min="11023" max="11023" width="6.28515625" customWidth="1"/>
    <col min="11024" max="11024" width="5.85546875" customWidth="1"/>
    <col min="11025" max="11025" width="4.85546875" customWidth="1"/>
    <col min="11026" max="11026" width="6.140625" customWidth="1"/>
    <col min="11027" max="11027" width="5.5703125" customWidth="1"/>
    <col min="11265" max="11265" width="4" customWidth="1"/>
    <col min="11266" max="11266" width="48.140625" customWidth="1"/>
    <col min="11267" max="11269" width="13.7109375" customWidth="1"/>
    <col min="11270" max="11270" width="14.5703125" customWidth="1"/>
    <col min="11271" max="11271" width="15.140625" customWidth="1"/>
    <col min="11272" max="11274" width="13.5703125" customWidth="1"/>
    <col min="11275" max="11275" width="13.7109375" customWidth="1"/>
    <col min="11276" max="11276" width="13.5703125" customWidth="1"/>
    <col min="11277" max="11278" width="5.7109375" customWidth="1"/>
    <col min="11279" max="11279" width="6.28515625" customWidth="1"/>
    <col min="11280" max="11280" width="5.85546875" customWidth="1"/>
    <col min="11281" max="11281" width="4.85546875" customWidth="1"/>
    <col min="11282" max="11282" width="6.140625" customWidth="1"/>
    <col min="11283" max="11283" width="5.5703125" customWidth="1"/>
    <col min="11521" max="11521" width="4" customWidth="1"/>
    <col min="11522" max="11522" width="48.140625" customWidth="1"/>
    <col min="11523" max="11525" width="13.7109375" customWidth="1"/>
    <col min="11526" max="11526" width="14.5703125" customWidth="1"/>
    <col min="11527" max="11527" width="15.140625" customWidth="1"/>
    <col min="11528" max="11530" width="13.5703125" customWidth="1"/>
    <col min="11531" max="11531" width="13.7109375" customWidth="1"/>
    <col min="11532" max="11532" width="13.5703125" customWidth="1"/>
    <col min="11533" max="11534" width="5.7109375" customWidth="1"/>
    <col min="11535" max="11535" width="6.28515625" customWidth="1"/>
    <col min="11536" max="11536" width="5.85546875" customWidth="1"/>
    <col min="11537" max="11537" width="4.85546875" customWidth="1"/>
    <col min="11538" max="11538" width="6.140625" customWidth="1"/>
    <col min="11539" max="11539" width="5.5703125" customWidth="1"/>
    <col min="11777" max="11777" width="4" customWidth="1"/>
    <col min="11778" max="11778" width="48.140625" customWidth="1"/>
    <col min="11779" max="11781" width="13.7109375" customWidth="1"/>
    <col min="11782" max="11782" width="14.5703125" customWidth="1"/>
    <col min="11783" max="11783" width="15.140625" customWidth="1"/>
    <col min="11784" max="11786" width="13.5703125" customWidth="1"/>
    <col min="11787" max="11787" width="13.7109375" customWidth="1"/>
    <col min="11788" max="11788" width="13.5703125" customWidth="1"/>
    <col min="11789" max="11790" width="5.7109375" customWidth="1"/>
    <col min="11791" max="11791" width="6.28515625" customWidth="1"/>
    <col min="11792" max="11792" width="5.85546875" customWidth="1"/>
    <col min="11793" max="11793" width="4.85546875" customWidth="1"/>
    <col min="11794" max="11794" width="6.140625" customWidth="1"/>
    <col min="11795" max="11795" width="5.5703125" customWidth="1"/>
    <col min="12033" max="12033" width="4" customWidth="1"/>
    <col min="12034" max="12034" width="48.140625" customWidth="1"/>
    <col min="12035" max="12037" width="13.7109375" customWidth="1"/>
    <col min="12038" max="12038" width="14.5703125" customWidth="1"/>
    <col min="12039" max="12039" width="15.140625" customWidth="1"/>
    <col min="12040" max="12042" width="13.5703125" customWidth="1"/>
    <col min="12043" max="12043" width="13.7109375" customWidth="1"/>
    <col min="12044" max="12044" width="13.5703125" customWidth="1"/>
    <col min="12045" max="12046" width="5.7109375" customWidth="1"/>
    <col min="12047" max="12047" width="6.28515625" customWidth="1"/>
    <col min="12048" max="12048" width="5.85546875" customWidth="1"/>
    <col min="12049" max="12049" width="4.85546875" customWidth="1"/>
    <col min="12050" max="12050" width="6.140625" customWidth="1"/>
    <col min="12051" max="12051" width="5.5703125" customWidth="1"/>
    <col min="12289" max="12289" width="4" customWidth="1"/>
    <col min="12290" max="12290" width="48.140625" customWidth="1"/>
    <col min="12291" max="12293" width="13.7109375" customWidth="1"/>
    <col min="12294" max="12294" width="14.5703125" customWidth="1"/>
    <col min="12295" max="12295" width="15.140625" customWidth="1"/>
    <col min="12296" max="12298" width="13.5703125" customWidth="1"/>
    <col min="12299" max="12299" width="13.7109375" customWidth="1"/>
    <col min="12300" max="12300" width="13.5703125" customWidth="1"/>
    <col min="12301" max="12302" width="5.7109375" customWidth="1"/>
    <col min="12303" max="12303" width="6.28515625" customWidth="1"/>
    <col min="12304" max="12304" width="5.85546875" customWidth="1"/>
    <col min="12305" max="12305" width="4.85546875" customWidth="1"/>
    <col min="12306" max="12306" width="6.140625" customWidth="1"/>
    <col min="12307" max="12307" width="5.5703125" customWidth="1"/>
    <col min="12545" max="12545" width="4" customWidth="1"/>
    <col min="12546" max="12546" width="48.140625" customWidth="1"/>
    <col min="12547" max="12549" width="13.7109375" customWidth="1"/>
    <col min="12550" max="12550" width="14.5703125" customWidth="1"/>
    <col min="12551" max="12551" width="15.140625" customWidth="1"/>
    <col min="12552" max="12554" width="13.5703125" customWidth="1"/>
    <col min="12555" max="12555" width="13.7109375" customWidth="1"/>
    <col min="12556" max="12556" width="13.5703125" customWidth="1"/>
    <col min="12557" max="12558" width="5.7109375" customWidth="1"/>
    <col min="12559" max="12559" width="6.28515625" customWidth="1"/>
    <col min="12560" max="12560" width="5.85546875" customWidth="1"/>
    <col min="12561" max="12561" width="4.85546875" customWidth="1"/>
    <col min="12562" max="12562" width="6.140625" customWidth="1"/>
    <col min="12563" max="12563" width="5.5703125" customWidth="1"/>
    <col min="12801" max="12801" width="4" customWidth="1"/>
    <col min="12802" max="12802" width="48.140625" customWidth="1"/>
    <col min="12803" max="12805" width="13.7109375" customWidth="1"/>
    <col min="12806" max="12806" width="14.5703125" customWidth="1"/>
    <col min="12807" max="12807" width="15.140625" customWidth="1"/>
    <col min="12808" max="12810" width="13.5703125" customWidth="1"/>
    <col min="12811" max="12811" width="13.7109375" customWidth="1"/>
    <col min="12812" max="12812" width="13.5703125" customWidth="1"/>
    <col min="12813" max="12814" width="5.7109375" customWidth="1"/>
    <col min="12815" max="12815" width="6.28515625" customWidth="1"/>
    <col min="12816" max="12816" width="5.85546875" customWidth="1"/>
    <col min="12817" max="12817" width="4.85546875" customWidth="1"/>
    <col min="12818" max="12818" width="6.140625" customWidth="1"/>
    <col min="12819" max="12819" width="5.5703125" customWidth="1"/>
    <col min="13057" max="13057" width="4" customWidth="1"/>
    <col min="13058" max="13058" width="48.140625" customWidth="1"/>
    <col min="13059" max="13061" width="13.7109375" customWidth="1"/>
    <col min="13062" max="13062" width="14.5703125" customWidth="1"/>
    <col min="13063" max="13063" width="15.140625" customWidth="1"/>
    <col min="13064" max="13066" width="13.5703125" customWidth="1"/>
    <col min="13067" max="13067" width="13.7109375" customWidth="1"/>
    <col min="13068" max="13068" width="13.5703125" customWidth="1"/>
    <col min="13069" max="13070" width="5.7109375" customWidth="1"/>
    <col min="13071" max="13071" width="6.28515625" customWidth="1"/>
    <col min="13072" max="13072" width="5.85546875" customWidth="1"/>
    <col min="13073" max="13073" width="4.85546875" customWidth="1"/>
    <col min="13074" max="13074" width="6.140625" customWidth="1"/>
    <col min="13075" max="13075" width="5.5703125" customWidth="1"/>
    <col min="13313" max="13313" width="4" customWidth="1"/>
    <col min="13314" max="13314" width="48.140625" customWidth="1"/>
    <col min="13315" max="13317" width="13.7109375" customWidth="1"/>
    <col min="13318" max="13318" width="14.5703125" customWidth="1"/>
    <col min="13319" max="13319" width="15.140625" customWidth="1"/>
    <col min="13320" max="13322" width="13.5703125" customWidth="1"/>
    <col min="13323" max="13323" width="13.7109375" customWidth="1"/>
    <col min="13324" max="13324" width="13.5703125" customWidth="1"/>
    <col min="13325" max="13326" width="5.7109375" customWidth="1"/>
    <col min="13327" max="13327" width="6.28515625" customWidth="1"/>
    <col min="13328" max="13328" width="5.85546875" customWidth="1"/>
    <col min="13329" max="13329" width="4.85546875" customWidth="1"/>
    <col min="13330" max="13330" width="6.140625" customWidth="1"/>
    <col min="13331" max="13331" width="5.5703125" customWidth="1"/>
    <col min="13569" max="13569" width="4" customWidth="1"/>
    <col min="13570" max="13570" width="48.140625" customWidth="1"/>
    <col min="13571" max="13573" width="13.7109375" customWidth="1"/>
    <col min="13574" max="13574" width="14.5703125" customWidth="1"/>
    <col min="13575" max="13575" width="15.140625" customWidth="1"/>
    <col min="13576" max="13578" width="13.5703125" customWidth="1"/>
    <col min="13579" max="13579" width="13.7109375" customWidth="1"/>
    <col min="13580" max="13580" width="13.5703125" customWidth="1"/>
    <col min="13581" max="13582" width="5.7109375" customWidth="1"/>
    <col min="13583" max="13583" width="6.28515625" customWidth="1"/>
    <col min="13584" max="13584" width="5.85546875" customWidth="1"/>
    <col min="13585" max="13585" width="4.85546875" customWidth="1"/>
    <col min="13586" max="13586" width="6.140625" customWidth="1"/>
    <col min="13587" max="13587" width="5.5703125" customWidth="1"/>
    <col min="13825" max="13825" width="4" customWidth="1"/>
    <col min="13826" max="13826" width="48.140625" customWidth="1"/>
    <col min="13827" max="13829" width="13.7109375" customWidth="1"/>
    <col min="13830" max="13830" width="14.5703125" customWidth="1"/>
    <col min="13831" max="13831" width="15.140625" customWidth="1"/>
    <col min="13832" max="13834" width="13.5703125" customWidth="1"/>
    <col min="13835" max="13835" width="13.7109375" customWidth="1"/>
    <col min="13836" max="13836" width="13.5703125" customWidth="1"/>
    <col min="13837" max="13838" width="5.7109375" customWidth="1"/>
    <col min="13839" max="13839" width="6.28515625" customWidth="1"/>
    <col min="13840" max="13840" width="5.85546875" customWidth="1"/>
    <col min="13841" max="13841" width="4.85546875" customWidth="1"/>
    <col min="13842" max="13842" width="6.140625" customWidth="1"/>
    <col min="13843" max="13843" width="5.5703125" customWidth="1"/>
    <col min="14081" max="14081" width="4" customWidth="1"/>
    <col min="14082" max="14082" width="48.140625" customWidth="1"/>
    <col min="14083" max="14085" width="13.7109375" customWidth="1"/>
    <col min="14086" max="14086" width="14.5703125" customWidth="1"/>
    <col min="14087" max="14087" width="15.140625" customWidth="1"/>
    <col min="14088" max="14090" width="13.5703125" customWidth="1"/>
    <col min="14091" max="14091" width="13.7109375" customWidth="1"/>
    <col min="14092" max="14092" width="13.5703125" customWidth="1"/>
    <col min="14093" max="14094" width="5.7109375" customWidth="1"/>
    <col min="14095" max="14095" width="6.28515625" customWidth="1"/>
    <col min="14096" max="14096" width="5.85546875" customWidth="1"/>
    <col min="14097" max="14097" width="4.85546875" customWidth="1"/>
    <col min="14098" max="14098" width="6.140625" customWidth="1"/>
    <col min="14099" max="14099" width="5.5703125" customWidth="1"/>
    <col min="14337" max="14337" width="4" customWidth="1"/>
    <col min="14338" max="14338" width="48.140625" customWidth="1"/>
    <col min="14339" max="14341" width="13.7109375" customWidth="1"/>
    <col min="14342" max="14342" width="14.5703125" customWidth="1"/>
    <col min="14343" max="14343" width="15.140625" customWidth="1"/>
    <col min="14344" max="14346" width="13.5703125" customWidth="1"/>
    <col min="14347" max="14347" width="13.7109375" customWidth="1"/>
    <col min="14348" max="14348" width="13.5703125" customWidth="1"/>
    <col min="14349" max="14350" width="5.7109375" customWidth="1"/>
    <col min="14351" max="14351" width="6.28515625" customWidth="1"/>
    <col min="14352" max="14352" width="5.85546875" customWidth="1"/>
    <col min="14353" max="14353" width="4.85546875" customWidth="1"/>
    <col min="14354" max="14354" width="6.140625" customWidth="1"/>
    <col min="14355" max="14355" width="5.5703125" customWidth="1"/>
    <col min="14593" max="14593" width="4" customWidth="1"/>
    <col min="14594" max="14594" width="48.140625" customWidth="1"/>
    <col min="14595" max="14597" width="13.7109375" customWidth="1"/>
    <col min="14598" max="14598" width="14.5703125" customWidth="1"/>
    <col min="14599" max="14599" width="15.140625" customWidth="1"/>
    <col min="14600" max="14602" width="13.5703125" customWidth="1"/>
    <col min="14603" max="14603" width="13.7109375" customWidth="1"/>
    <col min="14604" max="14604" width="13.5703125" customWidth="1"/>
    <col min="14605" max="14606" width="5.7109375" customWidth="1"/>
    <col min="14607" max="14607" width="6.28515625" customWidth="1"/>
    <col min="14608" max="14608" width="5.85546875" customWidth="1"/>
    <col min="14609" max="14609" width="4.85546875" customWidth="1"/>
    <col min="14610" max="14610" width="6.140625" customWidth="1"/>
    <col min="14611" max="14611" width="5.5703125" customWidth="1"/>
    <col min="14849" max="14849" width="4" customWidth="1"/>
    <col min="14850" max="14850" width="48.140625" customWidth="1"/>
    <col min="14851" max="14853" width="13.7109375" customWidth="1"/>
    <col min="14854" max="14854" width="14.5703125" customWidth="1"/>
    <col min="14855" max="14855" width="15.140625" customWidth="1"/>
    <col min="14856" max="14858" width="13.5703125" customWidth="1"/>
    <col min="14859" max="14859" width="13.7109375" customWidth="1"/>
    <col min="14860" max="14860" width="13.5703125" customWidth="1"/>
    <col min="14861" max="14862" width="5.7109375" customWidth="1"/>
    <col min="14863" max="14863" width="6.28515625" customWidth="1"/>
    <col min="14864" max="14864" width="5.85546875" customWidth="1"/>
    <col min="14865" max="14865" width="4.85546875" customWidth="1"/>
    <col min="14866" max="14866" width="6.140625" customWidth="1"/>
    <col min="14867" max="14867" width="5.5703125" customWidth="1"/>
    <col min="15105" max="15105" width="4" customWidth="1"/>
    <col min="15106" max="15106" width="48.140625" customWidth="1"/>
    <col min="15107" max="15109" width="13.7109375" customWidth="1"/>
    <col min="15110" max="15110" width="14.5703125" customWidth="1"/>
    <col min="15111" max="15111" width="15.140625" customWidth="1"/>
    <col min="15112" max="15114" width="13.5703125" customWidth="1"/>
    <col min="15115" max="15115" width="13.7109375" customWidth="1"/>
    <col min="15116" max="15116" width="13.5703125" customWidth="1"/>
    <col min="15117" max="15118" width="5.7109375" customWidth="1"/>
    <col min="15119" max="15119" width="6.28515625" customWidth="1"/>
    <col min="15120" max="15120" width="5.85546875" customWidth="1"/>
    <col min="15121" max="15121" width="4.85546875" customWidth="1"/>
    <col min="15122" max="15122" width="6.140625" customWidth="1"/>
    <col min="15123" max="15123" width="5.5703125" customWidth="1"/>
    <col min="15361" max="15361" width="4" customWidth="1"/>
    <col min="15362" max="15362" width="48.140625" customWidth="1"/>
    <col min="15363" max="15365" width="13.7109375" customWidth="1"/>
    <col min="15366" max="15366" width="14.5703125" customWidth="1"/>
    <col min="15367" max="15367" width="15.140625" customWidth="1"/>
    <col min="15368" max="15370" width="13.5703125" customWidth="1"/>
    <col min="15371" max="15371" width="13.7109375" customWidth="1"/>
    <col min="15372" max="15372" width="13.5703125" customWidth="1"/>
    <col min="15373" max="15374" width="5.7109375" customWidth="1"/>
    <col min="15375" max="15375" width="6.28515625" customWidth="1"/>
    <col min="15376" max="15376" width="5.85546875" customWidth="1"/>
    <col min="15377" max="15377" width="4.85546875" customWidth="1"/>
    <col min="15378" max="15378" width="6.140625" customWidth="1"/>
    <col min="15379" max="15379" width="5.5703125" customWidth="1"/>
    <col min="15617" max="15617" width="4" customWidth="1"/>
    <col min="15618" max="15618" width="48.140625" customWidth="1"/>
    <col min="15619" max="15621" width="13.7109375" customWidth="1"/>
    <col min="15622" max="15622" width="14.5703125" customWidth="1"/>
    <col min="15623" max="15623" width="15.140625" customWidth="1"/>
    <col min="15624" max="15626" width="13.5703125" customWidth="1"/>
    <col min="15627" max="15627" width="13.7109375" customWidth="1"/>
    <col min="15628" max="15628" width="13.5703125" customWidth="1"/>
    <col min="15629" max="15630" width="5.7109375" customWidth="1"/>
    <col min="15631" max="15631" width="6.28515625" customWidth="1"/>
    <col min="15632" max="15632" width="5.85546875" customWidth="1"/>
    <col min="15633" max="15633" width="4.85546875" customWidth="1"/>
    <col min="15634" max="15634" width="6.140625" customWidth="1"/>
    <col min="15635" max="15635" width="5.5703125" customWidth="1"/>
    <col min="15873" max="15873" width="4" customWidth="1"/>
    <col min="15874" max="15874" width="48.140625" customWidth="1"/>
    <col min="15875" max="15877" width="13.7109375" customWidth="1"/>
    <col min="15878" max="15878" width="14.5703125" customWidth="1"/>
    <col min="15879" max="15879" width="15.140625" customWidth="1"/>
    <col min="15880" max="15882" width="13.5703125" customWidth="1"/>
    <col min="15883" max="15883" width="13.7109375" customWidth="1"/>
    <col min="15884" max="15884" width="13.5703125" customWidth="1"/>
    <col min="15885" max="15886" width="5.7109375" customWidth="1"/>
    <col min="15887" max="15887" width="6.28515625" customWidth="1"/>
    <col min="15888" max="15888" width="5.85546875" customWidth="1"/>
    <col min="15889" max="15889" width="4.85546875" customWidth="1"/>
    <col min="15890" max="15890" width="6.140625" customWidth="1"/>
    <col min="15891" max="15891" width="5.5703125" customWidth="1"/>
    <col min="16129" max="16129" width="4" customWidth="1"/>
    <col min="16130" max="16130" width="48.140625" customWidth="1"/>
    <col min="16131" max="16133" width="13.7109375" customWidth="1"/>
    <col min="16134" max="16134" width="14.5703125" customWidth="1"/>
    <col min="16135" max="16135" width="15.140625" customWidth="1"/>
    <col min="16136" max="16138" width="13.5703125" customWidth="1"/>
    <col min="16139" max="16139" width="13.7109375" customWidth="1"/>
    <col min="16140" max="16140" width="13.5703125" customWidth="1"/>
    <col min="16141" max="16142" width="5.7109375" customWidth="1"/>
    <col min="16143" max="16143" width="6.28515625" customWidth="1"/>
    <col min="16144" max="16144" width="5.85546875" customWidth="1"/>
    <col min="16145" max="16145" width="4.85546875" customWidth="1"/>
    <col min="16146" max="16146" width="6.140625" customWidth="1"/>
    <col min="16147" max="16147" width="5.5703125" customWidth="1"/>
  </cols>
  <sheetData>
    <row r="7" spans="1:19" ht="15.75" thickBot="1" x14ac:dyDescent="0.3"/>
    <row r="8" spans="1:19" ht="16.5" thickBot="1" x14ac:dyDescent="0.3">
      <c r="B8" s="58" t="s">
        <v>63</v>
      </c>
      <c r="K8" s="299" t="s">
        <v>64</v>
      </c>
      <c r="L8" s="300"/>
    </row>
    <row r="10" spans="1:19" x14ac:dyDescent="0.25">
      <c r="A10" s="301" t="s">
        <v>0</v>
      </c>
      <c r="B10" s="301"/>
      <c r="C10" s="301"/>
      <c r="D10" s="301"/>
      <c r="E10" s="301"/>
      <c r="F10" s="301"/>
      <c r="G10" s="301"/>
      <c r="H10" s="301"/>
      <c r="I10" s="301"/>
      <c r="J10" s="301"/>
      <c r="K10" s="301"/>
      <c r="L10" s="301"/>
      <c r="M10" s="59"/>
      <c r="N10" s="59"/>
      <c r="O10" s="59"/>
      <c r="P10" s="59"/>
      <c r="Q10" s="59"/>
      <c r="R10" s="59"/>
      <c r="S10" s="59"/>
    </row>
    <row r="11" spans="1:19" x14ac:dyDescent="0.25">
      <c r="A11" s="302" t="s">
        <v>65</v>
      </c>
      <c r="B11" s="302"/>
      <c r="C11" s="302"/>
      <c r="D11" s="302"/>
      <c r="E11" s="302"/>
      <c r="F11" s="302"/>
      <c r="G11" s="302"/>
      <c r="H11" s="302"/>
      <c r="I11" s="302"/>
      <c r="J11" s="302"/>
      <c r="K11" s="302"/>
      <c r="L11" s="302"/>
      <c r="M11" s="59"/>
      <c r="N11" s="59"/>
      <c r="O11" s="59"/>
      <c r="P11" s="59"/>
      <c r="Q11" s="59"/>
      <c r="R11" s="59"/>
      <c r="S11" s="59"/>
    </row>
    <row r="12" spans="1:19" x14ac:dyDescent="0.25">
      <c r="A12" s="303" t="s">
        <v>66</v>
      </c>
      <c r="B12" s="302"/>
      <c r="C12" s="302"/>
      <c r="D12" s="302"/>
      <c r="E12" s="302"/>
      <c r="F12" s="302"/>
      <c r="G12" s="302"/>
      <c r="H12" s="302"/>
      <c r="I12" s="302"/>
      <c r="J12" s="302"/>
      <c r="K12" s="302"/>
      <c r="L12" s="302"/>
      <c r="M12" s="59"/>
      <c r="N12" s="59"/>
      <c r="O12" s="59"/>
      <c r="P12" s="59"/>
      <c r="Q12" s="59"/>
      <c r="R12" s="59"/>
      <c r="S12" s="59"/>
    </row>
    <row r="13" spans="1:19" x14ac:dyDescent="0.25">
      <c r="A13" s="255"/>
      <c r="B13" s="255"/>
      <c r="C13" s="255"/>
      <c r="D13" s="255"/>
      <c r="E13" s="255"/>
      <c r="F13" s="255"/>
      <c r="G13" s="255"/>
      <c r="H13" s="255"/>
      <c r="I13" s="255"/>
      <c r="J13" s="255"/>
      <c r="K13" s="255"/>
      <c r="L13" s="255"/>
      <c r="M13" s="255"/>
      <c r="N13" s="255"/>
      <c r="O13" s="255"/>
      <c r="P13" s="255"/>
      <c r="Q13" s="255"/>
      <c r="R13" s="255"/>
      <c r="S13" s="255"/>
    </row>
    <row r="14" spans="1:19" ht="16.5" thickBot="1" x14ac:dyDescent="0.3">
      <c r="A14" s="287" t="s">
        <v>67</v>
      </c>
      <c r="B14" s="287"/>
      <c r="C14" s="287"/>
      <c r="D14" s="287"/>
      <c r="E14" s="287"/>
      <c r="F14" s="287"/>
      <c r="G14" s="287"/>
      <c r="H14" s="287"/>
      <c r="I14" s="287"/>
      <c r="J14" s="287"/>
      <c r="K14" s="287"/>
      <c r="L14" s="287"/>
      <c r="M14" s="61"/>
      <c r="N14" s="61"/>
      <c r="O14" s="61"/>
      <c r="P14" s="61"/>
      <c r="Q14" s="61"/>
      <c r="R14" s="61"/>
      <c r="S14" s="61"/>
    </row>
    <row r="15" spans="1:19" ht="30.75" customHeight="1" thickBot="1" x14ac:dyDescent="0.35">
      <c r="A15" s="62" t="s">
        <v>68</v>
      </c>
      <c r="B15" s="63" t="s">
        <v>69</v>
      </c>
      <c r="C15" s="294" t="s">
        <v>1</v>
      </c>
      <c r="D15" s="295"/>
      <c r="E15" s="294" t="s">
        <v>2</v>
      </c>
      <c r="F15" s="296"/>
      <c r="G15" s="294" t="s">
        <v>3</v>
      </c>
      <c r="H15" s="295"/>
      <c r="I15" s="294" t="s">
        <v>4</v>
      </c>
      <c r="J15" s="295"/>
      <c r="K15" s="297" t="s">
        <v>70</v>
      </c>
      <c r="L15" s="298"/>
      <c r="M15" s="254"/>
      <c r="N15" s="293"/>
      <c r="O15" s="293"/>
      <c r="P15" s="293"/>
      <c r="Q15" s="293"/>
      <c r="R15" s="293"/>
      <c r="S15" s="293"/>
    </row>
    <row r="16" spans="1:19" ht="15.75" x14ac:dyDescent="0.3">
      <c r="A16" s="65"/>
      <c r="B16" s="66"/>
      <c r="C16" s="67" t="s">
        <v>71</v>
      </c>
      <c r="D16" s="67" t="s">
        <v>18</v>
      </c>
      <c r="E16" s="67" t="s">
        <v>71</v>
      </c>
      <c r="F16" s="67" t="s">
        <v>18</v>
      </c>
      <c r="G16" s="67" t="s">
        <v>71</v>
      </c>
      <c r="H16" s="67" t="s">
        <v>18</v>
      </c>
      <c r="I16" s="67" t="s">
        <v>71</v>
      </c>
      <c r="J16" s="67" t="s">
        <v>18</v>
      </c>
      <c r="K16" s="67" t="s">
        <v>71</v>
      </c>
      <c r="L16" s="68" t="s">
        <v>18</v>
      </c>
      <c r="M16" s="69"/>
      <c r="N16" s="254"/>
      <c r="O16" s="69"/>
      <c r="P16" s="254"/>
      <c r="Q16" s="69"/>
      <c r="R16" s="254"/>
      <c r="S16" s="69"/>
    </row>
    <row r="17" spans="1:19" ht="15.75" x14ac:dyDescent="0.3">
      <c r="A17" s="70"/>
      <c r="B17" s="71" t="s">
        <v>72</v>
      </c>
      <c r="C17" s="72"/>
      <c r="D17" s="72"/>
      <c r="E17" s="72"/>
      <c r="F17" s="72"/>
      <c r="G17" s="72"/>
      <c r="H17" s="72"/>
      <c r="I17" s="72"/>
      <c r="J17" s="72"/>
      <c r="K17" s="72"/>
      <c r="L17" s="73"/>
      <c r="M17" s="69"/>
      <c r="N17" s="254"/>
      <c r="O17" s="69"/>
      <c r="P17" s="254"/>
      <c r="Q17" s="69"/>
      <c r="R17" s="254"/>
      <c r="S17" s="69"/>
    </row>
    <row r="18" spans="1:19" ht="15.75" x14ac:dyDescent="0.3">
      <c r="A18" s="74" t="s">
        <v>23</v>
      </c>
      <c r="B18" s="71" t="s">
        <v>73</v>
      </c>
      <c r="C18" s="75">
        <v>3361148.47</v>
      </c>
      <c r="D18" s="76">
        <v>2939970.14</v>
      </c>
      <c r="E18" s="76">
        <v>3361148.47</v>
      </c>
      <c r="F18" s="76">
        <v>2914006.39</v>
      </c>
      <c r="G18" s="76">
        <v>3361148.47</v>
      </c>
      <c r="H18" s="76">
        <v>2948436.76</v>
      </c>
      <c r="I18" s="76">
        <v>3361148.47</v>
      </c>
      <c r="J18" s="76">
        <v>2929171.29</v>
      </c>
      <c r="K18" s="76">
        <f>+C18+E18+G18+I18</f>
        <v>13444593.880000001</v>
      </c>
      <c r="L18" s="77">
        <f>+D18+F18+H18+J18</f>
        <v>11731584.579999998</v>
      </c>
      <c r="M18" s="1"/>
      <c r="N18" s="1"/>
      <c r="O18" s="1"/>
      <c r="P18" s="1"/>
      <c r="Q18" s="1"/>
      <c r="R18" s="1"/>
      <c r="S18" s="1"/>
    </row>
    <row r="19" spans="1:19" ht="15.75" x14ac:dyDescent="0.3">
      <c r="A19" s="74"/>
      <c r="B19" s="71" t="s">
        <v>74</v>
      </c>
      <c r="C19" s="75"/>
      <c r="D19" s="76"/>
      <c r="E19" s="76"/>
      <c r="F19" s="76"/>
      <c r="G19" s="76"/>
      <c r="H19" s="76">
        <v>1076452.82</v>
      </c>
      <c r="I19" s="76"/>
      <c r="J19" s="76">
        <v>358716.74</v>
      </c>
      <c r="K19" s="76"/>
      <c r="L19" s="77">
        <f>+D19+F19+H19+J19</f>
        <v>1435169.56</v>
      </c>
      <c r="M19" s="1"/>
      <c r="N19" s="1"/>
      <c r="O19" s="1"/>
      <c r="P19" s="1"/>
      <c r="Q19" s="1"/>
      <c r="R19" s="1"/>
      <c r="S19" s="1"/>
    </row>
    <row r="20" spans="1:19" ht="15.75" x14ac:dyDescent="0.3">
      <c r="A20" s="74"/>
      <c r="B20" s="71" t="s">
        <v>25</v>
      </c>
      <c r="C20" s="75">
        <f>SUM(C18:C19)</f>
        <v>3361148.47</v>
      </c>
      <c r="D20" s="75">
        <f t="shared" ref="D20:L20" si="0">SUM(D18:D19)</f>
        <v>2939970.14</v>
      </c>
      <c r="E20" s="75">
        <f t="shared" si="0"/>
        <v>3361148.47</v>
      </c>
      <c r="F20" s="75">
        <f t="shared" si="0"/>
        <v>2914006.39</v>
      </c>
      <c r="G20" s="75">
        <f t="shared" si="0"/>
        <v>3361148.47</v>
      </c>
      <c r="H20" s="75">
        <f t="shared" si="0"/>
        <v>4024889.58</v>
      </c>
      <c r="I20" s="75">
        <f t="shared" si="0"/>
        <v>3361148.47</v>
      </c>
      <c r="J20" s="75">
        <f t="shared" si="0"/>
        <v>3287888.0300000003</v>
      </c>
      <c r="K20" s="75">
        <f t="shared" si="0"/>
        <v>13444593.880000001</v>
      </c>
      <c r="L20" s="78">
        <f t="shared" si="0"/>
        <v>13166754.139999999</v>
      </c>
      <c r="M20" s="1"/>
      <c r="N20" s="1"/>
      <c r="O20" s="1"/>
      <c r="P20" s="1"/>
      <c r="Q20" s="1"/>
      <c r="R20" s="1"/>
      <c r="S20" s="1"/>
    </row>
    <row r="21" spans="1:19" ht="15.75" x14ac:dyDescent="0.3">
      <c r="A21" s="79"/>
      <c r="B21" s="80"/>
      <c r="C21" s="81"/>
      <c r="D21" s="82"/>
      <c r="E21" s="83"/>
      <c r="F21" s="83"/>
      <c r="G21" s="82"/>
      <c r="H21" s="83"/>
      <c r="I21" s="82"/>
      <c r="J21" s="83"/>
      <c r="K21" s="81"/>
      <c r="L21" s="84"/>
      <c r="M21" s="1"/>
      <c r="N21" s="1"/>
      <c r="O21" s="1"/>
      <c r="P21" s="1"/>
      <c r="Q21" s="1"/>
      <c r="R21" s="1"/>
      <c r="S21" s="1"/>
    </row>
    <row r="22" spans="1:19" ht="15.75" x14ac:dyDescent="0.3">
      <c r="A22" s="79"/>
      <c r="B22" s="80" t="s">
        <v>26</v>
      </c>
      <c r="C22" s="85"/>
      <c r="D22" s="85"/>
      <c r="E22" s="85"/>
      <c r="F22" s="85"/>
      <c r="G22" s="85"/>
      <c r="H22" s="85"/>
      <c r="I22" s="85"/>
      <c r="J22" s="85"/>
      <c r="K22" s="85"/>
      <c r="L22" s="86"/>
      <c r="M22" s="1"/>
      <c r="N22" s="1"/>
      <c r="O22" s="1"/>
      <c r="P22" s="1"/>
      <c r="Q22" s="1"/>
      <c r="R22" s="1"/>
      <c r="S22" s="1"/>
    </row>
    <row r="23" spans="1:19" x14ac:dyDescent="0.25">
      <c r="A23" s="87">
        <v>111</v>
      </c>
      <c r="B23" s="88" t="s">
        <v>27</v>
      </c>
      <c r="C23" s="89">
        <v>0</v>
      </c>
      <c r="D23" s="89">
        <v>0</v>
      </c>
      <c r="E23" s="89">
        <v>88000</v>
      </c>
      <c r="F23" s="89">
        <v>0</v>
      </c>
      <c r="G23" s="89">
        <v>88000</v>
      </c>
      <c r="H23" s="89">
        <v>87425.59</v>
      </c>
      <c r="I23" s="89">
        <v>88000</v>
      </c>
      <c r="J23" s="89">
        <v>100265.42</v>
      </c>
      <c r="K23" s="89">
        <f>+C23+E23+G23+I23</f>
        <v>264000</v>
      </c>
      <c r="L23" s="90">
        <f>+D23+F23+H23+J23</f>
        <v>187691.01</v>
      </c>
      <c r="M23" s="1"/>
      <c r="N23" s="1"/>
      <c r="O23" s="1"/>
      <c r="P23" s="1"/>
      <c r="Q23" s="1"/>
      <c r="R23" s="1"/>
      <c r="S23" s="1"/>
    </row>
    <row r="24" spans="1:19" x14ac:dyDescent="0.25">
      <c r="A24" s="91">
        <v>113</v>
      </c>
      <c r="B24" s="92" t="s">
        <v>75</v>
      </c>
      <c r="C24" s="93">
        <v>0</v>
      </c>
      <c r="D24" s="93">
        <v>0</v>
      </c>
      <c r="E24" s="93">
        <v>11585.06</v>
      </c>
      <c r="F24" s="93">
        <v>8525.7000000000007</v>
      </c>
      <c r="G24" s="93">
        <v>11585.06</v>
      </c>
      <c r="H24" s="93">
        <v>11440.41</v>
      </c>
      <c r="I24" s="93">
        <v>11585.06</v>
      </c>
      <c r="J24" s="93">
        <v>11412.67</v>
      </c>
      <c r="K24" s="93">
        <f t="shared" ref="K24:L39" si="1">+C24+E24+G24+I24</f>
        <v>34755.18</v>
      </c>
      <c r="L24" s="94">
        <f t="shared" si="1"/>
        <v>31378.78</v>
      </c>
      <c r="M24" s="1"/>
      <c r="N24" s="1"/>
      <c r="O24" s="1"/>
      <c r="P24" s="1"/>
      <c r="Q24" s="1"/>
      <c r="R24" s="1"/>
      <c r="S24" s="1"/>
    </row>
    <row r="25" spans="1:19" x14ac:dyDescent="0.25">
      <c r="A25" s="91">
        <v>122</v>
      </c>
      <c r="B25" s="92" t="s">
        <v>29</v>
      </c>
      <c r="C25" s="93">
        <v>0</v>
      </c>
      <c r="D25" s="93">
        <v>0</v>
      </c>
      <c r="E25" s="93">
        <v>68124.37</v>
      </c>
      <c r="F25" s="93">
        <v>0</v>
      </c>
      <c r="G25" s="93">
        <v>0</v>
      </c>
      <c r="H25" s="93">
        <v>440</v>
      </c>
      <c r="I25" s="93">
        <v>0</v>
      </c>
      <c r="J25" s="93">
        <v>42472.5</v>
      </c>
      <c r="K25" s="93">
        <f t="shared" si="1"/>
        <v>68124.37</v>
      </c>
      <c r="L25" s="94">
        <f t="shared" si="1"/>
        <v>42912.5</v>
      </c>
      <c r="M25" s="1"/>
      <c r="N25" s="1"/>
      <c r="O25" s="1"/>
      <c r="P25" s="1"/>
      <c r="Q25" s="1"/>
      <c r="R25" s="1"/>
      <c r="S25" s="1"/>
    </row>
    <row r="26" spans="1:19" x14ac:dyDescent="0.25">
      <c r="A26" s="91">
        <v>163</v>
      </c>
      <c r="B26" s="92" t="s">
        <v>30</v>
      </c>
      <c r="C26" s="93">
        <v>50000</v>
      </c>
      <c r="D26" s="93">
        <v>0</v>
      </c>
      <c r="E26" s="93">
        <f>16335+50000</f>
        <v>66335</v>
      </c>
      <c r="F26" s="93">
        <v>0</v>
      </c>
      <c r="G26" s="93">
        <f>214550+50000</f>
        <v>264550</v>
      </c>
      <c r="H26" s="93">
        <v>6400.89</v>
      </c>
      <c r="I26" s="93">
        <v>50000</v>
      </c>
      <c r="J26" s="93">
        <v>133312.10999999999</v>
      </c>
      <c r="K26" s="93">
        <f t="shared" si="1"/>
        <v>430885</v>
      </c>
      <c r="L26" s="94">
        <f t="shared" si="1"/>
        <v>139713</v>
      </c>
      <c r="M26" s="1"/>
      <c r="N26" s="1"/>
      <c r="O26" s="1"/>
      <c r="P26" s="1"/>
      <c r="Q26" s="1"/>
      <c r="R26" s="1"/>
      <c r="S26" s="1"/>
    </row>
    <row r="27" spans="1:19" x14ac:dyDescent="0.25">
      <c r="A27" s="91">
        <v>168</v>
      </c>
      <c r="B27" s="92" t="s">
        <v>76</v>
      </c>
      <c r="C27" s="93">
        <v>1000</v>
      </c>
      <c r="D27" s="93">
        <v>0</v>
      </c>
      <c r="E27" s="93">
        <v>0</v>
      </c>
      <c r="F27" s="93">
        <v>0</v>
      </c>
      <c r="G27" s="93">
        <v>0</v>
      </c>
      <c r="H27" s="93">
        <v>0</v>
      </c>
      <c r="I27" s="93">
        <v>0</v>
      </c>
      <c r="J27" s="93">
        <v>0</v>
      </c>
      <c r="K27" s="93">
        <f t="shared" si="1"/>
        <v>1000</v>
      </c>
      <c r="L27" s="94">
        <f>+D27+F27+H27+J27</f>
        <v>0</v>
      </c>
      <c r="M27" s="1"/>
      <c r="N27" s="1"/>
      <c r="O27" s="1"/>
      <c r="P27" s="1"/>
      <c r="Q27" s="1"/>
      <c r="R27" s="1"/>
      <c r="S27" s="1"/>
    </row>
    <row r="28" spans="1:19" x14ac:dyDescent="0.25">
      <c r="A28" s="91">
        <v>169</v>
      </c>
      <c r="B28" s="92" t="s">
        <v>77</v>
      </c>
      <c r="C28" s="93">
        <v>10000</v>
      </c>
      <c r="D28" s="93">
        <v>0</v>
      </c>
      <c r="E28" s="93">
        <v>0</v>
      </c>
      <c r="F28" s="93">
        <v>0</v>
      </c>
      <c r="G28" s="93">
        <v>0</v>
      </c>
      <c r="H28" s="93">
        <v>0</v>
      </c>
      <c r="I28" s="93">
        <v>0</v>
      </c>
      <c r="J28" s="93">
        <v>0</v>
      </c>
      <c r="K28" s="93">
        <f t="shared" si="1"/>
        <v>10000</v>
      </c>
      <c r="L28" s="94">
        <f t="shared" si="1"/>
        <v>0</v>
      </c>
      <c r="M28" s="1"/>
      <c r="N28" s="1"/>
      <c r="O28" s="1"/>
      <c r="P28" s="1"/>
      <c r="Q28" s="1"/>
      <c r="R28" s="1"/>
      <c r="S28" s="1"/>
    </row>
    <row r="29" spans="1:19" x14ac:dyDescent="0.25">
      <c r="A29" s="91">
        <v>171</v>
      </c>
      <c r="B29" s="92" t="s">
        <v>78</v>
      </c>
      <c r="C29" s="93">
        <v>10000</v>
      </c>
      <c r="D29" s="93">
        <v>0</v>
      </c>
      <c r="E29" s="93">
        <v>0</v>
      </c>
      <c r="F29" s="93">
        <v>0</v>
      </c>
      <c r="G29" s="93">
        <v>8140</v>
      </c>
      <c r="H29" s="93">
        <v>0</v>
      </c>
      <c r="I29" s="93">
        <v>1320</v>
      </c>
      <c r="J29" s="93">
        <v>7400</v>
      </c>
      <c r="K29" s="93">
        <f t="shared" si="1"/>
        <v>19460</v>
      </c>
      <c r="L29" s="94">
        <f t="shared" si="1"/>
        <v>7400</v>
      </c>
      <c r="M29" s="1"/>
      <c r="N29" s="1"/>
      <c r="O29" s="1"/>
      <c r="P29" s="1"/>
      <c r="Q29" s="1"/>
      <c r="R29" s="1"/>
      <c r="S29" s="1"/>
    </row>
    <row r="30" spans="1:19" x14ac:dyDescent="0.25">
      <c r="A30" s="91">
        <v>174</v>
      </c>
      <c r="B30" s="92" t="s">
        <v>34</v>
      </c>
      <c r="C30" s="93">
        <v>15765.66</v>
      </c>
      <c r="D30" s="93">
        <v>0</v>
      </c>
      <c r="E30" s="93">
        <v>5765.66</v>
      </c>
      <c r="F30" s="93">
        <v>5765.66</v>
      </c>
      <c r="G30" s="93">
        <v>7265.66</v>
      </c>
      <c r="H30" s="93">
        <v>5765.66</v>
      </c>
      <c r="I30" s="93">
        <v>7265.66</v>
      </c>
      <c r="J30" s="93">
        <v>5765.66</v>
      </c>
      <c r="K30" s="93">
        <f t="shared" si="1"/>
        <v>36062.639999999999</v>
      </c>
      <c r="L30" s="94">
        <f t="shared" si="1"/>
        <v>17296.98</v>
      </c>
      <c r="M30" s="1"/>
      <c r="N30" s="1"/>
      <c r="O30" s="1"/>
      <c r="P30" s="1"/>
      <c r="Q30" s="1"/>
      <c r="R30" s="1"/>
      <c r="S30" s="1"/>
    </row>
    <row r="31" spans="1:19" x14ac:dyDescent="0.25">
      <c r="A31" s="91">
        <v>182</v>
      </c>
      <c r="B31" s="92" t="s">
        <v>35</v>
      </c>
      <c r="C31" s="93">
        <v>278286</v>
      </c>
      <c r="D31" s="93">
        <v>0</v>
      </c>
      <c r="E31" s="93">
        <v>274686</v>
      </c>
      <c r="F31" s="93">
        <v>50615</v>
      </c>
      <c r="G31" s="93">
        <v>277086</v>
      </c>
      <c r="H31" s="93">
        <v>257315</v>
      </c>
      <c r="I31" s="93">
        <v>266886</v>
      </c>
      <c r="J31" s="93">
        <v>288696</v>
      </c>
      <c r="K31" s="93">
        <f t="shared" si="1"/>
        <v>1096944</v>
      </c>
      <c r="L31" s="94">
        <f t="shared" si="1"/>
        <v>596626</v>
      </c>
      <c r="M31" s="1"/>
      <c r="N31" s="1"/>
      <c r="O31" s="1"/>
      <c r="P31" s="1"/>
      <c r="Q31" s="1"/>
      <c r="R31" s="1"/>
      <c r="S31" s="1"/>
    </row>
    <row r="32" spans="1:19" x14ac:dyDescent="0.25">
      <c r="A32" s="91">
        <v>197</v>
      </c>
      <c r="B32" s="92" t="s">
        <v>36</v>
      </c>
      <c r="C32" s="93">
        <v>0</v>
      </c>
      <c r="D32" s="93">
        <v>0</v>
      </c>
      <c r="E32" s="93">
        <v>43200</v>
      </c>
      <c r="F32" s="93">
        <v>0</v>
      </c>
      <c r="G32" s="93">
        <v>43200</v>
      </c>
      <c r="H32" s="93">
        <v>42000</v>
      </c>
      <c r="I32" s="93">
        <v>43200</v>
      </c>
      <c r="J32" s="93">
        <v>42000</v>
      </c>
      <c r="K32" s="93">
        <f t="shared" si="1"/>
        <v>129600</v>
      </c>
      <c r="L32" s="94">
        <f t="shared" si="1"/>
        <v>84000</v>
      </c>
      <c r="M32" s="1"/>
      <c r="N32" s="1"/>
      <c r="O32" s="1"/>
      <c r="P32" s="1"/>
      <c r="Q32" s="1"/>
      <c r="R32" s="1"/>
      <c r="S32" s="1"/>
    </row>
    <row r="33" spans="1:19" x14ac:dyDescent="0.25">
      <c r="A33" s="91">
        <v>199</v>
      </c>
      <c r="B33" s="92" t="s">
        <v>37</v>
      </c>
      <c r="C33" s="93">
        <v>60838.7</v>
      </c>
      <c r="D33" s="93">
        <v>0</v>
      </c>
      <c r="E33" s="93">
        <v>147087.5</v>
      </c>
      <c r="F33" s="93">
        <v>8200.7999999999993</v>
      </c>
      <c r="G33" s="93">
        <v>48537.5</v>
      </c>
      <c r="H33" s="93">
        <v>69332.800000000003</v>
      </c>
      <c r="I33" s="93">
        <v>48537.5</v>
      </c>
      <c r="J33" s="93">
        <v>58547.1</v>
      </c>
      <c r="K33" s="93">
        <f t="shared" si="1"/>
        <v>305001.2</v>
      </c>
      <c r="L33" s="94">
        <f t="shared" si="1"/>
        <v>136080.70000000001</v>
      </c>
      <c r="M33" s="1"/>
      <c r="N33" s="1"/>
      <c r="O33" s="1"/>
      <c r="P33" s="1"/>
      <c r="Q33" s="1"/>
      <c r="R33" s="1"/>
      <c r="S33" s="1"/>
    </row>
    <row r="34" spans="1:19" x14ac:dyDescent="0.25">
      <c r="A34" s="91">
        <v>211</v>
      </c>
      <c r="B34" s="92" t="s">
        <v>38</v>
      </c>
      <c r="C34" s="93">
        <v>37249</v>
      </c>
      <c r="D34" s="93">
        <v>0</v>
      </c>
      <c r="E34" s="93">
        <v>47931.75</v>
      </c>
      <c r="F34" s="93">
        <v>0</v>
      </c>
      <c r="G34" s="93">
        <v>47931.75</v>
      </c>
      <c r="H34" s="93">
        <v>59267.75</v>
      </c>
      <c r="I34" s="93">
        <v>37249</v>
      </c>
      <c r="J34" s="93">
        <v>51050.5</v>
      </c>
      <c r="K34" s="93">
        <f t="shared" si="1"/>
        <v>170361.5</v>
      </c>
      <c r="L34" s="94">
        <f>+D34+F34+H34+J34</f>
        <v>110318.25</v>
      </c>
      <c r="M34" s="1"/>
      <c r="N34" s="1"/>
      <c r="O34" s="1"/>
      <c r="P34" s="1"/>
      <c r="Q34" s="1"/>
      <c r="R34" s="1"/>
      <c r="S34" s="1"/>
    </row>
    <row r="35" spans="1:19" x14ac:dyDescent="0.25">
      <c r="A35" s="91">
        <v>232</v>
      </c>
      <c r="B35" s="92" t="s">
        <v>39</v>
      </c>
      <c r="C35" s="93">
        <v>0</v>
      </c>
      <c r="D35" s="93">
        <v>0</v>
      </c>
      <c r="E35" s="93">
        <v>86640</v>
      </c>
      <c r="F35" s="93">
        <v>0</v>
      </c>
      <c r="G35" s="93">
        <v>0</v>
      </c>
      <c r="H35" s="93">
        <v>0</v>
      </c>
      <c r="I35" s="93">
        <v>0</v>
      </c>
      <c r="J35" s="93">
        <v>0</v>
      </c>
      <c r="K35" s="93">
        <f t="shared" si="1"/>
        <v>86640</v>
      </c>
      <c r="L35" s="94">
        <f t="shared" si="1"/>
        <v>0</v>
      </c>
      <c r="M35" s="1"/>
      <c r="N35" s="1"/>
      <c r="O35" s="1"/>
      <c r="P35" s="1"/>
      <c r="Q35" s="1"/>
      <c r="R35" s="1"/>
      <c r="S35" s="1"/>
    </row>
    <row r="36" spans="1:19" x14ac:dyDescent="0.25">
      <c r="A36" s="91">
        <v>261</v>
      </c>
      <c r="B36" s="92" t="s">
        <v>40</v>
      </c>
      <c r="C36" s="93">
        <v>0</v>
      </c>
      <c r="D36" s="93">
        <v>0</v>
      </c>
      <c r="E36" s="93">
        <v>1009687.36</v>
      </c>
      <c r="F36" s="93">
        <v>62510.51</v>
      </c>
      <c r="G36" s="93">
        <v>0</v>
      </c>
      <c r="H36" s="93">
        <v>64391.24</v>
      </c>
      <c r="I36" s="93">
        <v>0</v>
      </c>
      <c r="J36" s="93">
        <v>162057.62</v>
      </c>
      <c r="K36" s="93">
        <f t="shared" si="1"/>
        <v>1009687.36</v>
      </c>
      <c r="L36" s="94">
        <f t="shared" si="1"/>
        <v>288959.37</v>
      </c>
      <c r="M36" s="1"/>
      <c r="N36" s="1"/>
      <c r="O36" s="1"/>
      <c r="P36" s="1"/>
      <c r="Q36" s="1"/>
      <c r="R36" s="1"/>
      <c r="S36" s="1"/>
    </row>
    <row r="37" spans="1:19" x14ac:dyDescent="0.25">
      <c r="A37" s="91">
        <v>262</v>
      </c>
      <c r="B37" s="92" t="s">
        <v>41</v>
      </c>
      <c r="C37" s="93">
        <v>8000</v>
      </c>
      <c r="D37" s="93">
        <v>0</v>
      </c>
      <c r="E37" s="93">
        <v>0</v>
      </c>
      <c r="F37" s="93">
        <v>0</v>
      </c>
      <c r="G37" s="93">
        <v>0</v>
      </c>
      <c r="H37" s="93">
        <v>0</v>
      </c>
      <c r="I37" s="93">
        <v>0</v>
      </c>
      <c r="J37" s="93">
        <v>0</v>
      </c>
      <c r="K37" s="93">
        <f t="shared" si="1"/>
        <v>8000</v>
      </c>
      <c r="L37" s="94">
        <f t="shared" si="1"/>
        <v>0</v>
      </c>
      <c r="M37" s="1"/>
      <c r="N37" s="1"/>
      <c r="O37" s="1"/>
      <c r="P37" s="1"/>
      <c r="Q37" s="1"/>
      <c r="R37" s="1"/>
      <c r="S37" s="1"/>
    </row>
    <row r="38" spans="1:19" x14ac:dyDescent="0.25">
      <c r="A38" s="91">
        <v>266</v>
      </c>
      <c r="B38" s="92" t="s">
        <v>42</v>
      </c>
      <c r="C38" s="93">
        <v>0</v>
      </c>
      <c r="D38" s="93">
        <v>0</v>
      </c>
      <c r="E38" s="93">
        <v>619212.26</v>
      </c>
      <c r="F38" s="93">
        <v>0</v>
      </c>
      <c r="G38" s="93">
        <v>0</v>
      </c>
      <c r="H38" s="93">
        <v>186614</v>
      </c>
      <c r="I38" s="93">
        <v>0</v>
      </c>
      <c r="J38" s="93">
        <v>131300</v>
      </c>
      <c r="K38" s="93">
        <f t="shared" si="1"/>
        <v>619212.26</v>
      </c>
      <c r="L38" s="94">
        <f t="shared" si="1"/>
        <v>317914</v>
      </c>
      <c r="M38" s="1"/>
      <c r="N38" s="1"/>
      <c r="O38" s="1"/>
      <c r="P38" s="1"/>
      <c r="Q38" s="1"/>
      <c r="R38" s="1"/>
      <c r="S38" s="1"/>
    </row>
    <row r="39" spans="1:19" x14ac:dyDescent="0.25">
      <c r="A39" s="91">
        <v>267</v>
      </c>
      <c r="B39" s="92" t="s">
        <v>43</v>
      </c>
      <c r="C39" s="93">
        <v>9000</v>
      </c>
      <c r="D39" s="93">
        <v>0</v>
      </c>
      <c r="E39" s="93">
        <v>0</v>
      </c>
      <c r="F39" s="93">
        <v>0</v>
      </c>
      <c r="G39" s="93">
        <v>0</v>
      </c>
      <c r="H39" s="93">
        <v>0</v>
      </c>
      <c r="I39" s="93">
        <v>0</v>
      </c>
      <c r="J39" s="93">
        <v>0</v>
      </c>
      <c r="K39" s="93">
        <f t="shared" si="1"/>
        <v>9000</v>
      </c>
      <c r="L39" s="94">
        <f t="shared" si="1"/>
        <v>0</v>
      </c>
      <c r="M39" s="1"/>
      <c r="N39" s="1"/>
      <c r="O39" s="1"/>
      <c r="P39" s="1"/>
      <c r="Q39" s="1"/>
      <c r="R39" s="1"/>
      <c r="S39" s="1"/>
    </row>
    <row r="40" spans="1:19" x14ac:dyDescent="0.25">
      <c r="A40" s="91">
        <v>268</v>
      </c>
      <c r="B40" s="92" t="s">
        <v>44</v>
      </c>
      <c r="C40" s="93">
        <v>0</v>
      </c>
      <c r="D40" s="93">
        <v>0</v>
      </c>
      <c r="E40" s="93">
        <v>78656.5</v>
      </c>
      <c r="F40" s="93">
        <v>0</v>
      </c>
      <c r="G40" s="93">
        <v>0</v>
      </c>
      <c r="H40" s="93">
        <v>54260</v>
      </c>
      <c r="I40" s="93">
        <v>0</v>
      </c>
      <c r="J40" s="93">
        <v>10270</v>
      </c>
      <c r="K40" s="93">
        <f t="shared" ref="K40:L48" si="2">+C40+E40+G40+I40</f>
        <v>78656.5</v>
      </c>
      <c r="L40" s="94">
        <f t="shared" si="2"/>
        <v>64530</v>
      </c>
      <c r="M40" s="1"/>
      <c r="N40" s="1"/>
      <c r="O40" s="1"/>
      <c r="P40" s="1"/>
      <c r="Q40" s="1"/>
      <c r="R40" s="1"/>
      <c r="S40" s="1"/>
    </row>
    <row r="41" spans="1:19" x14ac:dyDescent="0.25">
      <c r="A41" s="91">
        <v>269</v>
      </c>
      <c r="B41" s="92" t="s">
        <v>45</v>
      </c>
      <c r="C41" s="93">
        <v>10000</v>
      </c>
      <c r="D41" s="93">
        <v>0</v>
      </c>
      <c r="E41" s="93">
        <v>0</v>
      </c>
      <c r="F41" s="93">
        <v>0</v>
      </c>
      <c r="G41" s="93">
        <v>0</v>
      </c>
      <c r="H41" s="93">
        <v>0</v>
      </c>
      <c r="I41" s="93">
        <v>0</v>
      </c>
      <c r="J41" s="93">
        <v>0</v>
      </c>
      <c r="K41" s="93">
        <f t="shared" si="2"/>
        <v>10000</v>
      </c>
      <c r="L41" s="94">
        <f t="shared" si="2"/>
        <v>0</v>
      </c>
      <c r="M41" s="1"/>
      <c r="N41" s="1"/>
      <c r="O41" s="1"/>
      <c r="P41" s="1"/>
      <c r="Q41" s="1"/>
      <c r="R41" s="1"/>
      <c r="S41" s="1"/>
    </row>
    <row r="42" spans="1:19" x14ac:dyDescent="0.25">
      <c r="A42" s="91">
        <v>289</v>
      </c>
      <c r="B42" s="92" t="s">
        <v>46</v>
      </c>
      <c r="C42" s="93">
        <v>0</v>
      </c>
      <c r="D42" s="93">
        <v>0</v>
      </c>
      <c r="E42" s="93">
        <v>11537</v>
      </c>
      <c r="F42" s="93">
        <v>0</v>
      </c>
      <c r="G42" s="93">
        <v>0</v>
      </c>
      <c r="H42" s="93">
        <v>11237.5</v>
      </c>
      <c r="I42" s="93">
        <v>0</v>
      </c>
      <c r="J42" s="93">
        <v>0</v>
      </c>
      <c r="K42" s="93">
        <f t="shared" si="2"/>
        <v>11537</v>
      </c>
      <c r="L42" s="94">
        <f t="shared" si="2"/>
        <v>11237.5</v>
      </c>
      <c r="M42" s="1"/>
      <c r="N42" s="1"/>
      <c r="O42" s="1"/>
      <c r="P42" s="1"/>
      <c r="Q42" s="1"/>
      <c r="R42" s="1"/>
      <c r="S42" s="1"/>
    </row>
    <row r="43" spans="1:19" x14ac:dyDescent="0.25">
      <c r="A43" s="91">
        <v>292</v>
      </c>
      <c r="B43" s="92" t="s">
        <v>47</v>
      </c>
      <c r="C43" s="93">
        <v>0</v>
      </c>
      <c r="D43" s="93">
        <v>0</v>
      </c>
      <c r="E43" s="93">
        <v>149896.79</v>
      </c>
      <c r="F43" s="93">
        <v>0</v>
      </c>
      <c r="G43" s="93">
        <v>0</v>
      </c>
      <c r="H43" s="93">
        <v>99135.15</v>
      </c>
      <c r="I43" s="93">
        <v>0</v>
      </c>
      <c r="J43" s="93">
        <v>7095</v>
      </c>
      <c r="K43" s="93">
        <f t="shared" si="2"/>
        <v>149896.79</v>
      </c>
      <c r="L43" s="94">
        <f t="shared" si="2"/>
        <v>106230.15</v>
      </c>
      <c r="M43" s="1"/>
      <c r="N43" s="1"/>
      <c r="O43" s="1"/>
      <c r="P43" s="1"/>
      <c r="Q43" s="1"/>
      <c r="R43" s="1"/>
      <c r="S43" s="1"/>
    </row>
    <row r="44" spans="1:19" x14ac:dyDescent="0.25">
      <c r="A44" s="91">
        <v>295</v>
      </c>
      <c r="B44" s="92" t="s">
        <v>48</v>
      </c>
      <c r="C44" s="93">
        <v>0</v>
      </c>
      <c r="D44" s="93">
        <v>0</v>
      </c>
      <c r="E44" s="93">
        <v>3038004.73</v>
      </c>
      <c r="F44" s="93">
        <v>0</v>
      </c>
      <c r="G44" s="93">
        <v>0</v>
      </c>
      <c r="H44" s="93">
        <v>651275.76</v>
      </c>
      <c r="I44" s="93">
        <v>0</v>
      </c>
      <c r="J44" s="93">
        <v>461151.65</v>
      </c>
      <c r="K44" s="93">
        <f t="shared" si="2"/>
        <v>3038004.73</v>
      </c>
      <c r="L44" s="94">
        <f t="shared" si="2"/>
        <v>1112427.4100000001</v>
      </c>
      <c r="M44" s="1"/>
      <c r="N44" s="1"/>
      <c r="O44" s="1"/>
      <c r="P44" s="1"/>
      <c r="Q44" s="1"/>
      <c r="R44" s="1"/>
      <c r="S44" s="1"/>
    </row>
    <row r="45" spans="1:19" x14ac:dyDescent="0.25">
      <c r="A45" s="91">
        <v>297</v>
      </c>
      <c r="B45" s="92" t="s">
        <v>49</v>
      </c>
      <c r="C45" s="93">
        <v>10000</v>
      </c>
      <c r="D45" s="93">
        <v>0</v>
      </c>
      <c r="E45" s="93">
        <v>8945.44</v>
      </c>
      <c r="F45" s="93">
        <v>0</v>
      </c>
      <c r="G45" s="93">
        <v>0</v>
      </c>
      <c r="H45" s="93">
        <v>0</v>
      </c>
      <c r="I45" s="93">
        <v>0</v>
      </c>
      <c r="J45" s="93">
        <v>16586.2</v>
      </c>
      <c r="K45" s="93">
        <f t="shared" si="2"/>
        <v>18945.440000000002</v>
      </c>
      <c r="L45" s="94">
        <f t="shared" si="2"/>
        <v>16586.2</v>
      </c>
      <c r="M45" s="1"/>
      <c r="N45" s="1"/>
      <c r="O45" s="1"/>
      <c r="P45" s="1"/>
      <c r="Q45" s="1"/>
      <c r="R45" s="1"/>
      <c r="S45" s="1"/>
    </row>
    <row r="46" spans="1:19" x14ac:dyDescent="0.25">
      <c r="A46" s="91">
        <v>298</v>
      </c>
      <c r="B46" s="92" t="s">
        <v>50</v>
      </c>
      <c r="C46" s="93">
        <v>33333.33</v>
      </c>
      <c r="D46" s="93">
        <v>0</v>
      </c>
      <c r="E46" s="93">
        <f>33333.33+9801.67</f>
        <v>43135</v>
      </c>
      <c r="F46" s="93">
        <v>0</v>
      </c>
      <c r="G46" s="93">
        <v>33333.33</v>
      </c>
      <c r="H46" s="93">
        <v>12500</v>
      </c>
      <c r="I46" s="93">
        <v>33333.33</v>
      </c>
      <c r="J46" s="93">
        <v>73419.55</v>
      </c>
      <c r="K46" s="93">
        <f t="shared" si="2"/>
        <v>143134.99</v>
      </c>
      <c r="L46" s="94">
        <f t="shared" si="2"/>
        <v>85919.55</v>
      </c>
      <c r="M46" s="1"/>
      <c r="N46" s="1"/>
      <c r="O46" s="1"/>
      <c r="P46" s="1"/>
      <c r="Q46" s="1"/>
      <c r="R46" s="1"/>
      <c r="S46" s="1"/>
    </row>
    <row r="47" spans="1:19" x14ac:dyDescent="0.25">
      <c r="A47" s="91">
        <v>299</v>
      </c>
      <c r="B47" s="92" t="s">
        <v>51</v>
      </c>
      <c r="C47" s="93">
        <v>19097.080000000002</v>
      </c>
      <c r="D47" s="93">
        <v>0</v>
      </c>
      <c r="E47" s="93">
        <v>19097.080000000002</v>
      </c>
      <c r="F47" s="93">
        <v>0</v>
      </c>
      <c r="G47" s="93">
        <v>19097.080000000002</v>
      </c>
      <c r="H47" s="93">
        <v>0</v>
      </c>
      <c r="I47" s="93">
        <v>19097.080000000002</v>
      </c>
      <c r="J47" s="93">
        <v>11561.43</v>
      </c>
      <c r="K47" s="93">
        <f t="shared" si="2"/>
        <v>76388.320000000007</v>
      </c>
      <c r="L47" s="94">
        <f t="shared" si="2"/>
        <v>11561.43</v>
      </c>
      <c r="M47" s="1"/>
      <c r="N47" s="1"/>
      <c r="O47" s="1"/>
      <c r="P47" s="1"/>
      <c r="Q47" s="1"/>
      <c r="R47" s="1"/>
      <c r="S47" s="1"/>
    </row>
    <row r="48" spans="1:19" ht="15.75" thickBot="1" x14ac:dyDescent="0.3">
      <c r="A48" s="95">
        <v>323</v>
      </c>
      <c r="B48" s="96" t="s">
        <v>52</v>
      </c>
      <c r="C48" s="97">
        <v>0</v>
      </c>
      <c r="D48" s="97">
        <v>0</v>
      </c>
      <c r="E48" s="97">
        <v>0</v>
      </c>
      <c r="F48" s="97">
        <v>0</v>
      </c>
      <c r="G48" s="97">
        <v>0</v>
      </c>
      <c r="H48" s="97">
        <v>0</v>
      </c>
      <c r="I48" s="97">
        <v>0</v>
      </c>
      <c r="J48" s="97">
        <v>0</v>
      </c>
      <c r="K48" s="97">
        <f t="shared" si="2"/>
        <v>0</v>
      </c>
      <c r="L48" s="98">
        <f t="shared" si="2"/>
        <v>0</v>
      </c>
      <c r="M48" s="1"/>
      <c r="N48" s="1"/>
      <c r="O48" s="1"/>
      <c r="P48" s="1"/>
      <c r="Q48" s="1"/>
      <c r="R48" s="1"/>
      <c r="S48" s="1"/>
    </row>
    <row r="49" spans="1:19" ht="16.5" thickBot="1" x14ac:dyDescent="0.35">
      <c r="A49" s="99"/>
      <c r="B49" s="100" t="s">
        <v>79</v>
      </c>
      <c r="C49" s="101">
        <f>SUM(C23:C48)</f>
        <v>552569.77</v>
      </c>
      <c r="D49" s="101">
        <f t="shared" ref="D49:J49" si="3">SUM(D23:D48)</f>
        <v>0</v>
      </c>
      <c r="E49" s="101">
        <f t="shared" si="3"/>
        <v>5817527.5000000009</v>
      </c>
      <c r="F49" s="101">
        <f t="shared" si="3"/>
        <v>135617.67000000001</v>
      </c>
      <c r="G49" s="101">
        <f t="shared" si="3"/>
        <v>848726.37999999989</v>
      </c>
      <c r="H49" s="101">
        <f t="shared" si="3"/>
        <v>1618801.75</v>
      </c>
      <c r="I49" s="101">
        <f t="shared" si="3"/>
        <v>606473.62999999989</v>
      </c>
      <c r="J49" s="101">
        <f t="shared" si="3"/>
        <v>1614363.41</v>
      </c>
      <c r="K49" s="101">
        <f>SUM(K23:K48)</f>
        <v>7825297.2800000003</v>
      </c>
      <c r="L49" s="102">
        <f>SUM(L23:L48)</f>
        <v>3368782.83</v>
      </c>
      <c r="M49" s="1"/>
      <c r="N49" s="1"/>
      <c r="O49" s="1"/>
      <c r="P49" s="1"/>
      <c r="Q49" s="1"/>
      <c r="R49" s="1"/>
      <c r="S49" s="1"/>
    </row>
    <row r="50" spans="1:19" ht="16.5" thickBot="1" x14ac:dyDescent="0.35">
      <c r="A50" s="103"/>
      <c r="B50" s="104" t="s">
        <v>80</v>
      </c>
      <c r="C50" s="105">
        <f t="shared" ref="C50:L50" si="4">+C49+C20</f>
        <v>3913718.24</v>
      </c>
      <c r="D50" s="101">
        <f t="shared" si="4"/>
        <v>2939970.14</v>
      </c>
      <c r="E50" s="101">
        <f t="shared" si="4"/>
        <v>9178675.9700000007</v>
      </c>
      <c r="F50" s="101">
        <f t="shared" si="4"/>
        <v>3049624.06</v>
      </c>
      <c r="G50" s="101">
        <f t="shared" si="4"/>
        <v>4209874.8499999996</v>
      </c>
      <c r="H50" s="101">
        <f t="shared" si="4"/>
        <v>5643691.3300000001</v>
      </c>
      <c r="I50" s="101">
        <f t="shared" si="4"/>
        <v>3967622.1</v>
      </c>
      <c r="J50" s="101">
        <f t="shared" si="4"/>
        <v>4902251.4400000004</v>
      </c>
      <c r="K50" s="101">
        <f t="shared" si="4"/>
        <v>21269891.16</v>
      </c>
      <c r="L50" s="102">
        <f t="shared" si="4"/>
        <v>16535536.969999999</v>
      </c>
    </row>
    <row r="51" spans="1:19" x14ac:dyDescent="0.25">
      <c r="A51" s="106"/>
      <c r="B51" s="106"/>
      <c r="C51" s="106"/>
      <c r="D51" s="106"/>
      <c r="E51" s="106"/>
      <c r="F51" s="106"/>
      <c r="G51" s="106"/>
      <c r="H51" s="106"/>
      <c r="I51" s="106"/>
      <c r="J51" s="106"/>
      <c r="K51" s="106"/>
      <c r="L51" s="106"/>
    </row>
    <row r="52" spans="1:19" x14ac:dyDescent="0.25">
      <c r="A52" s="106"/>
      <c r="B52" s="106"/>
      <c r="C52" s="106"/>
      <c r="D52" s="106"/>
      <c r="E52" s="106"/>
      <c r="F52" s="106"/>
      <c r="G52" s="106"/>
      <c r="H52" s="106"/>
      <c r="I52" s="106"/>
      <c r="J52" s="106"/>
      <c r="K52" s="106"/>
      <c r="L52" s="106"/>
    </row>
    <row r="53" spans="1:19" x14ac:dyDescent="0.25">
      <c r="A53" s="106"/>
      <c r="B53" s="106"/>
      <c r="C53" s="106"/>
      <c r="D53" s="106"/>
      <c r="E53" s="106"/>
      <c r="F53" s="106"/>
      <c r="G53" s="106"/>
      <c r="H53" s="106"/>
      <c r="I53" s="106"/>
      <c r="J53" s="106"/>
      <c r="K53" s="106"/>
      <c r="L53" s="106"/>
    </row>
    <row r="54" spans="1:19" x14ac:dyDescent="0.25">
      <c r="A54" s="106"/>
      <c r="B54" s="106"/>
      <c r="C54" s="106"/>
      <c r="D54" s="106"/>
      <c r="E54" s="106"/>
      <c r="F54" s="106"/>
      <c r="G54" s="106"/>
      <c r="H54" s="106"/>
      <c r="I54" s="106"/>
      <c r="J54" s="106"/>
      <c r="K54" s="106"/>
      <c r="L54" s="106"/>
    </row>
    <row r="55" spans="1:19" x14ac:dyDescent="0.25">
      <c r="A55" s="106"/>
      <c r="B55" s="106"/>
      <c r="C55" s="106"/>
      <c r="D55" s="106"/>
      <c r="E55" s="106"/>
      <c r="F55" s="106"/>
      <c r="G55" s="106"/>
      <c r="H55" s="106"/>
      <c r="I55" s="106"/>
      <c r="J55" s="106"/>
      <c r="K55" s="106"/>
      <c r="L55" s="106"/>
    </row>
    <row r="56" spans="1:19" ht="16.5" customHeight="1" thickBot="1" x14ac:dyDescent="0.3">
      <c r="A56" s="287" t="s">
        <v>81</v>
      </c>
      <c r="B56" s="287"/>
      <c r="C56" s="287"/>
      <c r="D56" s="287"/>
      <c r="E56" s="287"/>
      <c r="F56" s="287"/>
      <c r="G56" s="287"/>
      <c r="H56" s="287"/>
      <c r="I56" s="287"/>
      <c r="J56" s="287"/>
      <c r="K56" s="287"/>
      <c r="L56" s="287"/>
    </row>
    <row r="57" spans="1:19" ht="16.5" customHeight="1" thickBot="1" x14ac:dyDescent="0.35">
      <c r="A57" s="107" t="s">
        <v>68</v>
      </c>
      <c r="B57" s="108" t="str">
        <f>+B15</f>
        <v>CATEGORIA DEL GASTO DE FUNCIONAMIENTO</v>
      </c>
      <c r="C57" s="288" t="s">
        <v>59</v>
      </c>
      <c r="D57" s="289"/>
      <c r="E57" s="288" t="s">
        <v>82</v>
      </c>
      <c r="F57" s="289"/>
      <c r="G57" s="288" t="s">
        <v>83</v>
      </c>
      <c r="H57" s="289"/>
      <c r="I57" s="288" t="s">
        <v>84</v>
      </c>
      <c r="J57" s="290"/>
      <c r="K57" s="291" t="s">
        <v>70</v>
      </c>
      <c r="L57" s="292"/>
    </row>
    <row r="58" spans="1:19" ht="15.75" customHeight="1" x14ac:dyDescent="0.3">
      <c r="A58" s="109"/>
      <c r="B58" s="110"/>
      <c r="C58" s="111" t="s">
        <v>71</v>
      </c>
      <c r="D58" s="111" t="s">
        <v>18</v>
      </c>
      <c r="E58" s="111" t="s">
        <v>71</v>
      </c>
      <c r="F58" s="111" t="s">
        <v>18</v>
      </c>
      <c r="G58" s="111" t="s">
        <v>71</v>
      </c>
      <c r="H58" s="111" t="s">
        <v>18</v>
      </c>
      <c r="I58" s="111" t="s">
        <v>71</v>
      </c>
      <c r="J58" s="111" t="s">
        <v>18</v>
      </c>
      <c r="K58" s="111" t="s">
        <v>71</v>
      </c>
      <c r="L58" s="112" t="s">
        <v>18</v>
      </c>
    </row>
    <row r="59" spans="1:19" ht="15.75" customHeight="1" x14ac:dyDescent="0.3">
      <c r="A59" s="113" t="s">
        <v>23</v>
      </c>
      <c r="B59" s="80" t="s">
        <v>72</v>
      </c>
      <c r="C59" s="76"/>
      <c r="D59" s="85"/>
      <c r="E59" s="76"/>
      <c r="F59" s="85"/>
      <c r="G59" s="76"/>
      <c r="H59" s="85"/>
      <c r="I59" s="76"/>
      <c r="J59" s="85"/>
      <c r="K59" s="85"/>
      <c r="L59" s="86"/>
    </row>
    <row r="60" spans="1:19" ht="15.75" customHeight="1" x14ac:dyDescent="0.3">
      <c r="A60" s="113"/>
      <c r="B60" s="71" t="s">
        <v>73</v>
      </c>
      <c r="C60" s="76">
        <v>3361148.47</v>
      </c>
      <c r="D60" s="85">
        <v>2940365.11</v>
      </c>
      <c r="E60" s="76">
        <v>3361148.47</v>
      </c>
      <c r="F60" s="85">
        <v>3011624.06</v>
      </c>
      <c r="G60" s="76">
        <v>6070495.4699999997</v>
      </c>
      <c r="H60" s="85">
        <v>3028479</v>
      </c>
      <c r="I60" s="76"/>
      <c r="J60" s="85"/>
      <c r="K60" s="85">
        <f>+C60+E60+G60+I60</f>
        <v>12792792.41</v>
      </c>
      <c r="L60" s="86">
        <f>+D60+F60+H60+J60</f>
        <v>8980468.1699999999</v>
      </c>
    </row>
    <row r="61" spans="1:19" ht="15.75" customHeight="1" x14ac:dyDescent="0.3">
      <c r="A61" s="113"/>
      <c r="B61" s="71" t="s">
        <v>201</v>
      </c>
      <c r="C61" s="76"/>
      <c r="D61" s="85"/>
      <c r="E61" s="76"/>
      <c r="F61" s="85"/>
      <c r="G61" s="76"/>
      <c r="H61" s="85">
        <v>2668116.4</v>
      </c>
      <c r="I61" s="76"/>
      <c r="J61" s="85"/>
      <c r="K61" s="85"/>
      <c r="L61" s="86">
        <f>+D61+F61+H61+J61</f>
        <v>2668116.4</v>
      </c>
    </row>
    <row r="62" spans="1:19" ht="15.75" customHeight="1" x14ac:dyDescent="0.3">
      <c r="A62" s="113"/>
      <c r="B62" s="71" t="s">
        <v>74</v>
      </c>
      <c r="C62" s="76"/>
      <c r="D62" s="85">
        <v>360102.28</v>
      </c>
      <c r="E62" s="76"/>
      <c r="F62" s="85">
        <v>369024.16</v>
      </c>
      <c r="G62" s="76"/>
      <c r="H62" s="85">
        <v>0</v>
      </c>
      <c r="I62" s="76"/>
      <c r="J62" s="85"/>
      <c r="K62" s="85"/>
      <c r="L62" s="86">
        <f>+D62+F62+H62+J62</f>
        <v>729126.44</v>
      </c>
    </row>
    <row r="63" spans="1:19" ht="15.75" customHeight="1" x14ac:dyDescent="0.3">
      <c r="A63" s="113"/>
      <c r="B63" s="71" t="s">
        <v>25</v>
      </c>
      <c r="C63" s="76">
        <f>SUM(C60:C62)</f>
        <v>3361148.47</v>
      </c>
      <c r="D63" s="76">
        <f t="shared" ref="D63:J63" si="5">SUM(D60:D62)</f>
        <v>3300467.3899999997</v>
      </c>
      <c r="E63" s="76">
        <f t="shared" si="5"/>
        <v>3361148.47</v>
      </c>
      <c r="F63" s="76">
        <f t="shared" si="5"/>
        <v>3380648.22</v>
      </c>
      <c r="G63" s="76">
        <f t="shared" si="5"/>
        <v>6070495.4699999997</v>
      </c>
      <c r="H63" s="76">
        <f t="shared" si="5"/>
        <v>5696595.4000000004</v>
      </c>
      <c r="I63" s="76">
        <f t="shared" si="5"/>
        <v>0</v>
      </c>
      <c r="J63" s="76">
        <f t="shared" si="5"/>
        <v>0</v>
      </c>
      <c r="K63" s="76">
        <f>SUM(K60:K62)</f>
        <v>12792792.41</v>
      </c>
      <c r="L63" s="77">
        <f>SUM(L60:L62)</f>
        <v>12377711.01</v>
      </c>
    </row>
    <row r="64" spans="1:19" ht="15.75" customHeight="1" x14ac:dyDescent="0.3">
      <c r="A64" s="82"/>
      <c r="B64" s="80"/>
      <c r="C64" s="82"/>
      <c r="D64" s="82"/>
      <c r="E64" s="82"/>
      <c r="F64" s="83"/>
      <c r="G64" s="83"/>
      <c r="H64" s="83"/>
      <c r="I64" s="83"/>
      <c r="J64" s="83"/>
      <c r="K64" s="81"/>
      <c r="L64" s="84"/>
    </row>
    <row r="65" spans="1:12" ht="15.75" customHeight="1" x14ac:dyDescent="0.3">
      <c r="A65" s="82"/>
      <c r="B65" s="80" t="s">
        <v>26</v>
      </c>
      <c r="C65" s="85"/>
      <c r="D65" s="85"/>
      <c r="E65" s="85"/>
      <c r="F65" s="85"/>
      <c r="G65" s="85"/>
      <c r="H65" s="85"/>
      <c r="I65" s="85"/>
      <c r="J65" s="85"/>
      <c r="K65" s="85"/>
      <c r="L65" s="86"/>
    </row>
    <row r="66" spans="1:12" ht="15" customHeight="1" x14ac:dyDescent="0.25">
      <c r="A66" s="114">
        <v>111</v>
      </c>
      <c r="B66" s="92" t="s">
        <v>27</v>
      </c>
      <c r="C66" s="93">
        <v>88000</v>
      </c>
      <c r="D66" s="93">
        <v>97538.98</v>
      </c>
      <c r="E66" s="93">
        <v>88000</v>
      </c>
      <c r="F66" s="93">
        <v>107910.41</v>
      </c>
      <c r="G66" s="93">
        <v>88000</v>
      </c>
      <c r="H66" s="93">
        <v>101929.93</v>
      </c>
      <c r="I66" s="93"/>
      <c r="J66" s="93"/>
      <c r="K66" s="93">
        <f>+C66+E66+G66+I66</f>
        <v>264000</v>
      </c>
      <c r="L66" s="94">
        <f>+D66+F66+H66+J66</f>
        <v>307379.32</v>
      </c>
    </row>
    <row r="67" spans="1:12" ht="15" customHeight="1" x14ac:dyDescent="0.25">
      <c r="A67" s="114">
        <v>113</v>
      </c>
      <c r="B67" s="116" t="s">
        <v>75</v>
      </c>
      <c r="C67" s="93">
        <v>11585.06</v>
      </c>
      <c r="D67" s="93">
        <v>11401.8</v>
      </c>
      <c r="E67" s="93">
        <v>11585.06</v>
      </c>
      <c r="F67" s="93">
        <v>11464.57</v>
      </c>
      <c r="G67" s="93">
        <v>11585.06</v>
      </c>
      <c r="H67" s="93">
        <v>11458.71</v>
      </c>
      <c r="I67" s="93"/>
      <c r="J67" s="93"/>
      <c r="K67" s="93">
        <f t="shared" ref="K67:L76" si="6">+C67+E67+G67+I67</f>
        <v>34755.18</v>
      </c>
      <c r="L67" s="94">
        <f t="shared" si="6"/>
        <v>34325.08</v>
      </c>
    </row>
    <row r="68" spans="1:12" ht="15" customHeight="1" x14ac:dyDescent="0.25">
      <c r="A68" s="114">
        <v>122</v>
      </c>
      <c r="B68" s="92" t="s">
        <v>29</v>
      </c>
      <c r="C68" s="93">
        <v>0</v>
      </c>
      <c r="D68" s="93">
        <v>11495</v>
      </c>
      <c r="E68" s="93">
        <v>0</v>
      </c>
      <c r="F68" s="93">
        <v>4070</v>
      </c>
      <c r="G68" s="115">
        <v>0</v>
      </c>
      <c r="H68" s="93">
        <v>2343</v>
      </c>
      <c r="I68" s="93"/>
      <c r="J68" s="93"/>
      <c r="K68" s="93">
        <f t="shared" si="6"/>
        <v>0</v>
      </c>
      <c r="L68" s="94">
        <f t="shared" si="6"/>
        <v>17908</v>
      </c>
    </row>
    <row r="69" spans="1:12" ht="15" customHeight="1" x14ac:dyDescent="0.25">
      <c r="A69" s="117">
        <v>163</v>
      </c>
      <c r="B69" s="88" t="s">
        <v>30</v>
      </c>
      <c r="C69" s="93">
        <f>35375+50000</f>
        <v>85375</v>
      </c>
      <c r="D69" s="93">
        <v>68707</v>
      </c>
      <c r="E69" s="93">
        <f>18575+50000</f>
        <v>68575</v>
      </c>
      <c r="F69" s="93">
        <v>53647.66</v>
      </c>
      <c r="G69" s="93">
        <f>176415+50000</f>
        <v>226415</v>
      </c>
      <c r="H69" s="93">
        <v>53986</v>
      </c>
      <c r="I69" s="93"/>
      <c r="J69" s="93"/>
      <c r="K69" s="93">
        <f t="shared" si="6"/>
        <v>380365</v>
      </c>
      <c r="L69" s="94">
        <f t="shared" si="6"/>
        <v>176340.66</v>
      </c>
    </row>
    <row r="70" spans="1:12" ht="27" customHeight="1" x14ac:dyDescent="0.25">
      <c r="A70" s="117">
        <v>168</v>
      </c>
      <c r="B70" s="118" t="s">
        <v>76</v>
      </c>
      <c r="C70" s="93">
        <v>0</v>
      </c>
      <c r="D70" s="93">
        <v>0</v>
      </c>
      <c r="E70" s="93">
        <v>0</v>
      </c>
      <c r="F70" s="93">
        <v>0</v>
      </c>
      <c r="G70" s="93">
        <v>0</v>
      </c>
      <c r="H70" s="93">
        <v>0</v>
      </c>
      <c r="I70" s="93"/>
      <c r="J70" s="93"/>
      <c r="K70" s="93">
        <f>+C70+E70+G70+I70</f>
        <v>0</v>
      </c>
      <c r="L70" s="94">
        <f>+D70+F70+H70+J70</f>
        <v>0</v>
      </c>
    </row>
    <row r="71" spans="1:12" ht="15" customHeight="1" x14ac:dyDescent="0.25">
      <c r="A71" s="117">
        <v>169</v>
      </c>
      <c r="B71" s="88" t="s">
        <v>77</v>
      </c>
      <c r="C71" s="93">
        <v>14550</v>
      </c>
      <c r="D71" s="93">
        <v>0</v>
      </c>
      <c r="E71" s="93">
        <v>0</v>
      </c>
      <c r="F71" s="93">
        <v>0</v>
      </c>
      <c r="G71" s="115">
        <v>0</v>
      </c>
      <c r="H71" s="93">
        <v>13150</v>
      </c>
      <c r="I71" s="93"/>
      <c r="J71" s="93"/>
      <c r="K71" s="93">
        <f t="shared" si="6"/>
        <v>14550</v>
      </c>
      <c r="L71" s="94">
        <f t="shared" si="6"/>
        <v>13150</v>
      </c>
    </row>
    <row r="72" spans="1:12" ht="15" customHeight="1" x14ac:dyDescent="0.25">
      <c r="A72" s="117">
        <v>171</v>
      </c>
      <c r="B72" s="88" t="s">
        <v>78</v>
      </c>
      <c r="C72" s="93">
        <v>1320</v>
      </c>
      <c r="D72" s="93">
        <v>6852.5</v>
      </c>
      <c r="E72" s="93">
        <v>1320</v>
      </c>
      <c r="F72" s="93">
        <v>1200</v>
      </c>
      <c r="G72" s="93">
        <v>8140</v>
      </c>
      <c r="H72" s="93">
        <v>1200</v>
      </c>
      <c r="I72" s="93"/>
      <c r="J72" s="93"/>
      <c r="K72" s="93">
        <f t="shared" si="6"/>
        <v>10780</v>
      </c>
      <c r="L72" s="94">
        <f t="shared" si="6"/>
        <v>9252.5</v>
      </c>
    </row>
    <row r="73" spans="1:12" ht="15" customHeight="1" x14ac:dyDescent="0.25">
      <c r="A73" s="117">
        <v>174</v>
      </c>
      <c r="B73" s="88" t="s">
        <v>34</v>
      </c>
      <c r="C73" s="93">
        <v>29765.66</v>
      </c>
      <c r="D73" s="93">
        <v>7115.66</v>
      </c>
      <c r="E73" s="93">
        <v>7265.66</v>
      </c>
      <c r="F73" s="93">
        <v>7115.66</v>
      </c>
      <c r="G73" s="93">
        <v>7265.66</v>
      </c>
      <c r="H73" s="93">
        <v>8465.66</v>
      </c>
      <c r="I73" s="93"/>
      <c r="J73" s="93"/>
      <c r="K73" s="93">
        <f t="shared" si="6"/>
        <v>44296.979999999996</v>
      </c>
      <c r="L73" s="94">
        <f t="shared" si="6"/>
        <v>22696.98</v>
      </c>
    </row>
    <row r="74" spans="1:12" ht="15" customHeight="1" x14ac:dyDescent="0.25">
      <c r="A74" s="117">
        <v>182</v>
      </c>
      <c r="B74" s="88" t="s">
        <v>35</v>
      </c>
      <c r="C74" s="93">
        <v>296886</v>
      </c>
      <c r="D74" s="93">
        <v>333329</v>
      </c>
      <c r="E74" s="93">
        <v>277686</v>
      </c>
      <c r="F74" s="93">
        <v>281256</v>
      </c>
      <c r="G74" s="93">
        <v>270486</v>
      </c>
      <c r="H74" s="93">
        <v>328677</v>
      </c>
      <c r="I74" s="93"/>
      <c r="J74" s="93"/>
      <c r="K74" s="93">
        <f t="shared" si="6"/>
        <v>845058</v>
      </c>
      <c r="L74" s="94">
        <f t="shared" si="6"/>
        <v>943262</v>
      </c>
    </row>
    <row r="75" spans="1:12" ht="15" customHeight="1" x14ac:dyDescent="0.25">
      <c r="A75" s="117">
        <v>197</v>
      </c>
      <c r="B75" s="92" t="s">
        <v>36</v>
      </c>
      <c r="C75" s="93">
        <v>43200</v>
      </c>
      <c r="D75" s="93">
        <v>0</v>
      </c>
      <c r="E75" s="93">
        <v>0</v>
      </c>
      <c r="F75" s="93">
        <v>0</v>
      </c>
      <c r="G75" s="115">
        <v>0</v>
      </c>
      <c r="H75" s="93">
        <v>0</v>
      </c>
      <c r="I75" s="93"/>
      <c r="J75" s="93"/>
      <c r="K75" s="93">
        <f t="shared" si="6"/>
        <v>43200</v>
      </c>
      <c r="L75" s="94">
        <f t="shared" si="6"/>
        <v>0</v>
      </c>
    </row>
    <row r="76" spans="1:12" ht="15" customHeight="1" x14ac:dyDescent="0.25">
      <c r="A76" s="117">
        <v>199</v>
      </c>
      <c r="B76" s="92" t="s">
        <v>37</v>
      </c>
      <c r="C76" s="93">
        <v>50789</v>
      </c>
      <c r="D76" s="120">
        <v>65496.54</v>
      </c>
      <c r="E76" s="93">
        <v>52839.199999999997</v>
      </c>
      <c r="F76" s="120">
        <v>63814.1</v>
      </c>
      <c r="G76" s="93">
        <v>94489</v>
      </c>
      <c r="H76" s="120">
        <v>62879.9</v>
      </c>
      <c r="I76" s="120"/>
      <c r="J76" s="120"/>
      <c r="K76" s="120">
        <f t="shared" si="6"/>
        <v>198117.2</v>
      </c>
      <c r="L76" s="122">
        <f t="shared" si="6"/>
        <v>192190.54</v>
      </c>
    </row>
    <row r="77" spans="1:12" ht="15" customHeight="1" x14ac:dyDescent="0.25">
      <c r="A77" s="117">
        <v>211</v>
      </c>
      <c r="B77" s="92" t="s">
        <v>38</v>
      </c>
      <c r="C77" s="93">
        <v>47931.75</v>
      </c>
      <c r="D77" s="93">
        <v>52824.75</v>
      </c>
      <c r="E77" s="93">
        <v>47931.75</v>
      </c>
      <c r="F77" s="93">
        <v>57095.75</v>
      </c>
      <c r="G77" s="93">
        <v>47931.75</v>
      </c>
      <c r="H77" s="93">
        <v>25463</v>
      </c>
      <c r="I77" s="93"/>
      <c r="J77" s="93"/>
      <c r="K77" s="93">
        <f>+C77+E77+G77+I77</f>
        <v>143795.25</v>
      </c>
      <c r="L77" s="94">
        <f>+D77+F77+H77+J77</f>
        <v>135383.5</v>
      </c>
    </row>
    <row r="78" spans="1:12" ht="15" customHeight="1" x14ac:dyDescent="0.25">
      <c r="A78" s="117">
        <v>232</v>
      </c>
      <c r="B78" s="88" t="s">
        <v>39</v>
      </c>
      <c r="C78" s="93">
        <v>86640</v>
      </c>
      <c r="D78" s="93">
        <v>0</v>
      </c>
      <c r="E78" s="93">
        <v>0</v>
      </c>
      <c r="F78" s="93">
        <v>20798</v>
      </c>
      <c r="G78" s="93">
        <v>0</v>
      </c>
      <c r="H78" s="93">
        <v>0</v>
      </c>
      <c r="I78" s="93"/>
      <c r="J78" s="93"/>
      <c r="K78" s="93">
        <f t="shared" ref="K78:L91" si="7">+C78+E78+G78+I78</f>
        <v>86640</v>
      </c>
      <c r="L78" s="94">
        <f t="shared" si="7"/>
        <v>20798</v>
      </c>
    </row>
    <row r="79" spans="1:12" ht="15" customHeight="1" x14ac:dyDescent="0.25">
      <c r="A79" s="117">
        <v>261</v>
      </c>
      <c r="B79" s="88" t="s">
        <v>40</v>
      </c>
      <c r="C79" s="93">
        <v>0</v>
      </c>
      <c r="D79" s="93">
        <v>64332.02</v>
      </c>
      <c r="E79" s="93">
        <v>0</v>
      </c>
      <c r="F79" s="93">
        <v>0</v>
      </c>
      <c r="G79" s="93">
        <v>0</v>
      </c>
      <c r="H79" s="93">
        <v>109281.64</v>
      </c>
      <c r="I79" s="93"/>
      <c r="J79" s="93"/>
      <c r="K79" s="93">
        <f t="shared" si="7"/>
        <v>0</v>
      </c>
      <c r="L79" s="94">
        <f t="shared" si="7"/>
        <v>173613.66</v>
      </c>
    </row>
    <row r="80" spans="1:12" ht="15" customHeight="1" x14ac:dyDescent="0.25">
      <c r="A80" s="117">
        <v>262</v>
      </c>
      <c r="B80" s="88" t="s">
        <v>41</v>
      </c>
      <c r="C80" s="93">
        <v>0</v>
      </c>
      <c r="D80" s="93">
        <v>0</v>
      </c>
      <c r="E80" s="93">
        <v>0</v>
      </c>
      <c r="F80" s="93">
        <v>0</v>
      </c>
      <c r="G80" s="93">
        <v>0</v>
      </c>
      <c r="H80" s="93">
        <v>0</v>
      </c>
      <c r="I80" s="93"/>
      <c r="J80" s="93"/>
      <c r="K80" s="93">
        <f t="shared" si="7"/>
        <v>0</v>
      </c>
      <c r="L80" s="94">
        <f t="shared" si="7"/>
        <v>0</v>
      </c>
    </row>
    <row r="81" spans="1:12" ht="15" customHeight="1" x14ac:dyDescent="0.25">
      <c r="A81" s="117">
        <v>266</v>
      </c>
      <c r="B81" s="88" t="s">
        <v>42</v>
      </c>
      <c r="C81" s="93">
        <v>810000</v>
      </c>
      <c r="D81" s="93">
        <v>4050</v>
      </c>
      <c r="E81" s="93">
        <v>0</v>
      </c>
      <c r="F81" s="93">
        <v>816961.68</v>
      </c>
      <c r="G81" s="93">
        <v>0</v>
      </c>
      <c r="H81" s="93">
        <v>36650</v>
      </c>
      <c r="I81" s="93"/>
      <c r="J81" s="93"/>
      <c r="K81" s="93">
        <f t="shared" si="7"/>
        <v>810000</v>
      </c>
      <c r="L81" s="94">
        <f t="shared" si="7"/>
        <v>857661.68</v>
      </c>
    </row>
    <row r="82" spans="1:12" ht="15" customHeight="1" x14ac:dyDescent="0.25">
      <c r="A82" s="117">
        <v>267</v>
      </c>
      <c r="B82" s="88" t="s">
        <v>43</v>
      </c>
      <c r="C82" s="93">
        <v>0</v>
      </c>
      <c r="D82" s="93">
        <v>0</v>
      </c>
      <c r="E82" s="93">
        <v>0</v>
      </c>
      <c r="F82" s="93">
        <v>0</v>
      </c>
      <c r="G82" s="93">
        <v>0</v>
      </c>
      <c r="H82" s="93">
        <v>0</v>
      </c>
      <c r="I82" s="93"/>
      <c r="J82" s="93"/>
      <c r="K82" s="93">
        <f t="shared" si="7"/>
        <v>0</v>
      </c>
      <c r="L82" s="94">
        <f t="shared" si="7"/>
        <v>0</v>
      </c>
    </row>
    <row r="83" spans="1:12" ht="15" customHeight="1" x14ac:dyDescent="0.25">
      <c r="A83" s="117">
        <v>268</v>
      </c>
      <c r="B83" s="88" t="s">
        <v>44</v>
      </c>
      <c r="C83" s="93">
        <v>44287</v>
      </c>
      <c r="D83" s="93">
        <v>0</v>
      </c>
      <c r="E83" s="93">
        <v>0</v>
      </c>
      <c r="F83" s="93">
        <v>21594</v>
      </c>
      <c r="G83" s="93">
        <v>0</v>
      </c>
      <c r="H83" s="93">
        <v>29330</v>
      </c>
      <c r="I83" s="93"/>
      <c r="J83" s="93"/>
      <c r="K83" s="93">
        <f t="shared" si="7"/>
        <v>44287</v>
      </c>
      <c r="L83" s="94">
        <f t="shared" si="7"/>
        <v>50924</v>
      </c>
    </row>
    <row r="84" spans="1:12" ht="15" customHeight="1" x14ac:dyDescent="0.25">
      <c r="A84" s="117">
        <v>269</v>
      </c>
      <c r="B84" s="88" t="s">
        <v>45</v>
      </c>
      <c r="C84" s="93">
        <v>0</v>
      </c>
      <c r="D84" s="93">
        <v>0</v>
      </c>
      <c r="E84" s="93">
        <v>0</v>
      </c>
      <c r="F84" s="93">
        <v>0</v>
      </c>
      <c r="G84" s="93">
        <v>0</v>
      </c>
      <c r="H84" s="93">
        <v>0</v>
      </c>
      <c r="I84" s="93"/>
      <c r="J84" s="93"/>
      <c r="K84" s="93">
        <f t="shared" si="7"/>
        <v>0</v>
      </c>
      <c r="L84" s="94">
        <f t="shared" si="7"/>
        <v>0</v>
      </c>
    </row>
    <row r="85" spans="1:12" ht="15" customHeight="1" x14ac:dyDescent="0.25">
      <c r="A85" s="117">
        <v>289</v>
      </c>
      <c r="B85" s="88" t="s">
        <v>46</v>
      </c>
      <c r="C85" s="93">
        <v>0</v>
      </c>
      <c r="D85" s="93">
        <v>0</v>
      </c>
      <c r="E85" s="93">
        <v>0</v>
      </c>
      <c r="F85" s="93">
        <v>0</v>
      </c>
      <c r="G85" s="119">
        <v>0</v>
      </c>
      <c r="H85" s="93">
        <v>0</v>
      </c>
      <c r="I85" s="93"/>
      <c r="J85" s="93"/>
      <c r="K85" s="93">
        <f t="shared" si="7"/>
        <v>0</v>
      </c>
      <c r="L85" s="94">
        <f t="shared" si="7"/>
        <v>0</v>
      </c>
    </row>
    <row r="86" spans="1:12" ht="15" customHeight="1" x14ac:dyDescent="0.25">
      <c r="A86" s="117">
        <v>292</v>
      </c>
      <c r="B86" s="88" t="s">
        <v>47</v>
      </c>
      <c r="C86" s="93">
        <v>0</v>
      </c>
      <c r="D86" s="93">
        <v>0</v>
      </c>
      <c r="E86" s="93">
        <v>0</v>
      </c>
      <c r="F86" s="93">
        <v>14995</v>
      </c>
      <c r="G86" s="93">
        <v>0</v>
      </c>
      <c r="H86" s="93">
        <v>18057.5</v>
      </c>
      <c r="I86" s="93"/>
      <c r="J86" s="93"/>
      <c r="K86" s="93">
        <f t="shared" si="7"/>
        <v>0</v>
      </c>
      <c r="L86" s="94">
        <f t="shared" si="7"/>
        <v>33052.5</v>
      </c>
    </row>
    <row r="87" spans="1:12" ht="15" customHeight="1" x14ac:dyDescent="0.25">
      <c r="A87" s="117">
        <v>295</v>
      </c>
      <c r="B87" s="88" t="s">
        <v>48</v>
      </c>
      <c r="C87" s="93">
        <v>730322.4</v>
      </c>
      <c r="D87" s="93">
        <v>771043.5</v>
      </c>
      <c r="E87" s="93">
        <v>16994377.93</v>
      </c>
      <c r="F87" s="93">
        <v>2084938.52</v>
      </c>
      <c r="G87" s="93">
        <v>0</v>
      </c>
      <c r="H87" s="93">
        <v>4299867.74</v>
      </c>
      <c r="I87" s="93"/>
      <c r="J87" s="93"/>
      <c r="K87" s="93">
        <f t="shared" si="7"/>
        <v>17724700.329999998</v>
      </c>
      <c r="L87" s="94">
        <f t="shared" si="7"/>
        <v>7155849.7599999998</v>
      </c>
    </row>
    <row r="88" spans="1:12" ht="15" customHeight="1" x14ac:dyDescent="0.25">
      <c r="A88" s="117">
        <v>297</v>
      </c>
      <c r="B88" s="92" t="s">
        <v>49</v>
      </c>
      <c r="C88" s="93">
        <v>0</v>
      </c>
      <c r="D88" s="93">
        <v>0</v>
      </c>
      <c r="E88" s="93">
        <v>0</v>
      </c>
      <c r="F88" s="93">
        <v>0</v>
      </c>
      <c r="G88" s="93">
        <v>0</v>
      </c>
      <c r="H88" s="93">
        <v>0</v>
      </c>
      <c r="I88" s="93"/>
      <c r="J88" s="93"/>
      <c r="K88" s="93">
        <f t="shared" si="7"/>
        <v>0</v>
      </c>
      <c r="L88" s="94">
        <f t="shared" si="7"/>
        <v>0</v>
      </c>
    </row>
    <row r="89" spans="1:12" ht="15" customHeight="1" x14ac:dyDescent="0.25">
      <c r="A89" s="117">
        <v>298</v>
      </c>
      <c r="B89" s="92" t="s">
        <v>50</v>
      </c>
      <c r="C89" s="93">
        <v>33333.33</v>
      </c>
      <c r="D89" s="93">
        <v>23425.45</v>
      </c>
      <c r="E89" s="93">
        <v>33333.33</v>
      </c>
      <c r="F89" s="93">
        <v>0</v>
      </c>
      <c r="G89" s="93">
        <v>33333.33</v>
      </c>
      <c r="H89" s="93">
        <v>25750</v>
      </c>
      <c r="I89" s="93"/>
      <c r="J89" s="93"/>
      <c r="K89" s="93">
        <f t="shared" si="7"/>
        <v>99999.99</v>
      </c>
      <c r="L89" s="94">
        <f t="shared" si="7"/>
        <v>49175.45</v>
      </c>
    </row>
    <row r="90" spans="1:12" ht="15" customHeight="1" x14ac:dyDescent="0.25">
      <c r="A90" s="117">
        <v>299</v>
      </c>
      <c r="B90" s="92" t="s">
        <v>51</v>
      </c>
      <c r="C90" s="93">
        <v>19097.080000000002</v>
      </c>
      <c r="D90" s="120">
        <v>37258.03</v>
      </c>
      <c r="E90" s="93">
        <v>19097.080000000002</v>
      </c>
      <c r="F90" s="120">
        <v>11113.48</v>
      </c>
      <c r="G90" s="93">
        <v>19097.080000000002</v>
      </c>
      <c r="H90" s="120">
        <v>70056.06</v>
      </c>
      <c r="I90" s="120"/>
      <c r="J90" s="120"/>
      <c r="K90" s="93">
        <f>+C90+E90+G90+I90</f>
        <v>57291.240000000005</v>
      </c>
      <c r="L90" s="94">
        <f>+D90+F90+H90+J90</f>
        <v>118427.56999999999</v>
      </c>
    </row>
    <row r="91" spans="1:12" ht="15.75" customHeight="1" thickBot="1" x14ac:dyDescent="0.3">
      <c r="A91" s="99">
        <v>323</v>
      </c>
      <c r="B91" s="123" t="s">
        <v>52</v>
      </c>
      <c r="C91" s="93">
        <v>2500000</v>
      </c>
      <c r="D91" s="97">
        <v>0</v>
      </c>
      <c r="E91" s="93"/>
      <c r="F91" s="97">
        <v>68000</v>
      </c>
      <c r="G91" s="97">
        <v>0</v>
      </c>
      <c r="H91" s="97">
        <v>73920</v>
      </c>
      <c r="I91" s="97"/>
      <c r="J91" s="97"/>
      <c r="K91" s="97">
        <f t="shared" si="7"/>
        <v>2500000</v>
      </c>
      <c r="L91" s="98">
        <f t="shared" si="7"/>
        <v>141920</v>
      </c>
    </row>
    <row r="92" spans="1:12" ht="16.5" customHeight="1" thickBot="1" x14ac:dyDescent="0.35">
      <c r="A92" s="125"/>
      <c r="B92" s="126" t="s">
        <v>79</v>
      </c>
      <c r="C92" s="127">
        <f>SUM(C66:C91)</f>
        <v>4893082.28</v>
      </c>
      <c r="D92" s="127">
        <f t="shared" ref="D92:J92" si="8">SUM(D66:D91)</f>
        <v>1554870.23</v>
      </c>
      <c r="E92" s="127">
        <f t="shared" si="8"/>
        <v>17602011.009999998</v>
      </c>
      <c r="F92" s="127">
        <f t="shared" si="8"/>
        <v>3625974.83</v>
      </c>
      <c r="G92" s="127">
        <f t="shared" si="8"/>
        <v>806742.87999999989</v>
      </c>
      <c r="H92" s="127">
        <f t="shared" si="8"/>
        <v>5272466.1399999997</v>
      </c>
      <c r="I92" s="127">
        <f t="shared" si="8"/>
        <v>0</v>
      </c>
      <c r="J92" s="127">
        <f t="shared" si="8"/>
        <v>0</v>
      </c>
      <c r="K92" s="127">
        <f>SUM(K66:K91)</f>
        <v>23301836.169999994</v>
      </c>
      <c r="L92" s="128">
        <f>SUM(L66:L91)</f>
        <v>10453311.199999999</v>
      </c>
    </row>
    <row r="93" spans="1:12" ht="16.5" customHeight="1" thickBot="1" x14ac:dyDescent="0.35">
      <c r="A93" s="129"/>
      <c r="B93" s="126" t="s">
        <v>80</v>
      </c>
      <c r="C93" s="127">
        <f>+C92+C63</f>
        <v>8254230.75</v>
      </c>
      <c r="D93" s="127">
        <f t="shared" ref="D93:J93" si="9">+D92+D63</f>
        <v>4855337.6199999992</v>
      </c>
      <c r="E93" s="127">
        <f t="shared" si="9"/>
        <v>20963159.479999997</v>
      </c>
      <c r="F93" s="127">
        <f t="shared" si="9"/>
        <v>7006623.0500000007</v>
      </c>
      <c r="G93" s="127">
        <f t="shared" si="9"/>
        <v>6877238.3499999996</v>
      </c>
      <c r="H93" s="127">
        <f t="shared" si="9"/>
        <v>10969061.539999999</v>
      </c>
      <c r="I93" s="127">
        <f t="shared" si="9"/>
        <v>0</v>
      </c>
      <c r="J93" s="127">
        <f t="shared" si="9"/>
        <v>0</v>
      </c>
      <c r="K93" s="127">
        <f>+K92+K63</f>
        <v>36094628.579999998</v>
      </c>
      <c r="L93" s="128">
        <f>+L92+L63</f>
        <v>22831022.210000001</v>
      </c>
    </row>
    <row r="94" spans="1:12" ht="15" customHeight="1" x14ac:dyDescent="0.25">
      <c r="A94" s="106"/>
      <c r="B94" s="106"/>
      <c r="C94" s="106"/>
      <c r="D94" s="106"/>
      <c r="E94" s="106"/>
      <c r="F94" s="106"/>
      <c r="G94" s="106"/>
      <c r="H94" s="106"/>
      <c r="I94" s="106"/>
      <c r="J94" s="106"/>
      <c r="K94" s="106"/>
      <c r="L94" s="106"/>
    </row>
    <row r="95" spans="1:12" ht="15" customHeight="1" x14ac:dyDescent="0.25">
      <c r="A95" s="106"/>
      <c r="B95" s="106"/>
      <c r="C95" s="106"/>
      <c r="D95" s="106"/>
      <c r="E95" s="106"/>
      <c r="F95" s="106"/>
      <c r="G95" s="106"/>
      <c r="H95" s="106"/>
      <c r="I95" s="106"/>
      <c r="J95" s="106"/>
      <c r="K95" s="106"/>
      <c r="L95" s="106"/>
    </row>
    <row r="96" spans="1:12" ht="16.5" hidden="1" customHeight="1" thickBot="1" x14ac:dyDescent="0.3">
      <c r="A96" s="287" t="s">
        <v>85</v>
      </c>
      <c r="B96" s="287"/>
      <c r="C96" s="287"/>
      <c r="D96" s="287"/>
      <c r="E96" s="287"/>
      <c r="F96" s="287"/>
      <c r="G96" s="287"/>
      <c r="H96" s="287"/>
      <c r="I96" s="287"/>
      <c r="J96" s="287"/>
      <c r="K96" s="287"/>
      <c r="L96" s="287"/>
    </row>
    <row r="97" spans="1:12" ht="16.5" hidden="1" customHeight="1" thickBot="1" x14ac:dyDescent="0.35">
      <c r="A97" s="107" t="s">
        <v>68</v>
      </c>
      <c r="B97" s="108" t="s">
        <v>86</v>
      </c>
      <c r="C97" s="288" t="s">
        <v>87</v>
      </c>
      <c r="D97" s="289"/>
      <c r="E97" s="288" t="s">
        <v>88</v>
      </c>
      <c r="F97" s="289"/>
      <c r="G97" s="288" t="s">
        <v>89</v>
      </c>
      <c r="H97" s="289"/>
      <c r="I97" s="288" t="s">
        <v>90</v>
      </c>
      <c r="J97" s="290"/>
      <c r="K97" s="291" t="s">
        <v>70</v>
      </c>
      <c r="L97" s="292"/>
    </row>
    <row r="98" spans="1:12" ht="15.75" hidden="1" customHeight="1" x14ac:dyDescent="0.3">
      <c r="A98" s="130"/>
      <c r="B98" s="80"/>
      <c r="C98" s="111" t="s">
        <v>71</v>
      </c>
      <c r="D98" s="111" t="s">
        <v>18</v>
      </c>
      <c r="E98" s="111" t="s">
        <v>71</v>
      </c>
      <c r="F98" s="111" t="s">
        <v>18</v>
      </c>
      <c r="G98" s="111" t="s">
        <v>71</v>
      </c>
      <c r="H98" s="111" t="s">
        <v>18</v>
      </c>
      <c r="I98" s="111" t="s">
        <v>71</v>
      </c>
      <c r="J98" s="111" t="s">
        <v>18</v>
      </c>
      <c r="K98" s="111" t="s">
        <v>71</v>
      </c>
      <c r="L98" s="112" t="s">
        <v>18</v>
      </c>
    </row>
    <row r="99" spans="1:12" ht="15.75" hidden="1" customHeight="1" x14ac:dyDescent="0.3">
      <c r="A99" s="113" t="s">
        <v>23</v>
      </c>
      <c r="B99" s="80" t="s">
        <v>72</v>
      </c>
      <c r="C99" s="85"/>
      <c r="D99" s="85"/>
      <c r="E99" s="85"/>
      <c r="F99" s="85"/>
      <c r="G99" s="85"/>
      <c r="H99" s="85"/>
      <c r="I99" s="85"/>
      <c r="J99" s="85"/>
      <c r="K99" s="85"/>
      <c r="L99" s="86"/>
    </row>
    <row r="100" spans="1:12" ht="15.75" hidden="1" customHeight="1" x14ac:dyDescent="0.3">
      <c r="A100" s="113"/>
      <c r="B100" s="71" t="s">
        <v>73</v>
      </c>
      <c r="C100" s="85"/>
      <c r="D100" s="85"/>
      <c r="E100" s="85"/>
      <c r="F100" s="85"/>
      <c r="G100" s="85"/>
      <c r="H100" s="85"/>
      <c r="I100" s="85"/>
      <c r="J100" s="85"/>
      <c r="K100" s="85">
        <f>+C100+E100+G100+I100</f>
        <v>0</v>
      </c>
      <c r="L100" s="86">
        <f>+D100+F100+H100+J100</f>
        <v>0</v>
      </c>
    </row>
    <row r="101" spans="1:12" ht="15.75" hidden="1" customHeight="1" x14ac:dyDescent="0.3">
      <c r="A101" s="113"/>
      <c r="B101" s="71" t="s">
        <v>74</v>
      </c>
      <c r="C101" s="85"/>
      <c r="D101" s="85"/>
      <c r="E101" s="85"/>
      <c r="F101" s="85"/>
      <c r="G101" s="85"/>
      <c r="H101" s="85"/>
      <c r="I101" s="85"/>
      <c r="J101" s="85"/>
      <c r="K101" s="85">
        <f>+C101+E101+G101+I101</f>
        <v>0</v>
      </c>
      <c r="L101" s="86">
        <f>+D101+F101+H101+J101</f>
        <v>0</v>
      </c>
    </row>
    <row r="102" spans="1:12" ht="15.75" hidden="1" customHeight="1" x14ac:dyDescent="0.3">
      <c r="A102" s="113"/>
      <c r="B102" s="71" t="s">
        <v>25</v>
      </c>
      <c r="C102" s="85">
        <f>SUM(C100:C101)</f>
        <v>0</v>
      </c>
      <c r="D102" s="85">
        <f t="shared" ref="D102:L102" si="10">SUM(D100:D101)</f>
        <v>0</v>
      </c>
      <c r="E102" s="85">
        <f t="shared" si="10"/>
        <v>0</v>
      </c>
      <c r="F102" s="85">
        <f t="shared" si="10"/>
        <v>0</v>
      </c>
      <c r="G102" s="85">
        <f t="shared" si="10"/>
        <v>0</v>
      </c>
      <c r="H102" s="85">
        <f t="shared" si="10"/>
        <v>0</v>
      </c>
      <c r="I102" s="85">
        <f t="shared" si="10"/>
        <v>0</v>
      </c>
      <c r="J102" s="85">
        <f t="shared" si="10"/>
        <v>0</v>
      </c>
      <c r="K102" s="85">
        <f t="shared" si="10"/>
        <v>0</v>
      </c>
      <c r="L102" s="86">
        <f t="shared" si="10"/>
        <v>0</v>
      </c>
    </row>
    <row r="103" spans="1:12" ht="15.75" hidden="1" customHeight="1" x14ac:dyDescent="0.3">
      <c r="A103" s="131"/>
      <c r="B103" s="80"/>
      <c r="C103" s="83"/>
      <c r="D103" s="81"/>
      <c r="E103" s="83"/>
      <c r="F103" s="83"/>
      <c r="G103" s="83"/>
      <c r="H103" s="83"/>
      <c r="I103" s="83"/>
      <c r="J103" s="83"/>
      <c r="K103" s="81"/>
      <c r="L103" s="84"/>
    </row>
    <row r="104" spans="1:12" ht="15.75" hidden="1" customHeight="1" x14ac:dyDescent="0.3">
      <c r="A104" s="131"/>
      <c r="B104" s="80" t="s">
        <v>91</v>
      </c>
      <c r="C104" s="85"/>
      <c r="D104" s="85"/>
      <c r="E104" s="85"/>
      <c r="F104" s="85"/>
      <c r="G104" s="85"/>
      <c r="H104" s="85"/>
      <c r="I104" s="85"/>
      <c r="J104" s="85"/>
      <c r="K104" s="85"/>
      <c r="L104" s="86"/>
    </row>
    <row r="105" spans="1:12" ht="15" hidden="1" customHeight="1" x14ac:dyDescent="0.25">
      <c r="A105" s="117">
        <v>111</v>
      </c>
      <c r="B105" s="88" t="s">
        <v>27</v>
      </c>
      <c r="C105" s="93"/>
      <c r="D105" s="93"/>
      <c r="E105" s="93"/>
      <c r="F105" s="93"/>
      <c r="G105" s="93"/>
      <c r="H105" s="93"/>
      <c r="I105" s="93"/>
      <c r="J105" s="93"/>
      <c r="K105" s="93">
        <f>+C105+E105+G105+I105</f>
        <v>0</v>
      </c>
      <c r="L105" s="94">
        <f>+D105+F105+H105+J105</f>
        <v>0</v>
      </c>
    </row>
    <row r="106" spans="1:12" ht="15" hidden="1" customHeight="1" x14ac:dyDescent="0.25">
      <c r="A106" s="117">
        <v>113</v>
      </c>
      <c r="B106" s="132" t="s">
        <v>75</v>
      </c>
      <c r="C106" s="93"/>
      <c r="D106" s="93"/>
      <c r="E106" s="93"/>
      <c r="F106" s="93"/>
      <c r="G106" s="93"/>
      <c r="H106" s="93"/>
      <c r="I106" s="93"/>
      <c r="J106" s="93"/>
      <c r="K106" s="93">
        <f t="shared" ref="K106:L121" si="11">+C106+E106+G106+I106</f>
        <v>0</v>
      </c>
      <c r="L106" s="94">
        <f t="shared" si="11"/>
        <v>0</v>
      </c>
    </row>
    <row r="107" spans="1:12" ht="15" hidden="1" customHeight="1" x14ac:dyDescent="0.25">
      <c r="A107" s="117">
        <v>122</v>
      </c>
      <c r="B107" s="88" t="s">
        <v>29</v>
      </c>
      <c r="C107" s="93"/>
      <c r="D107" s="93"/>
      <c r="E107" s="93"/>
      <c r="F107" s="93"/>
      <c r="G107" s="93"/>
      <c r="H107" s="93"/>
      <c r="I107" s="93"/>
      <c r="J107" s="93"/>
      <c r="K107" s="93">
        <f t="shared" si="11"/>
        <v>0</v>
      </c>
      <c r="L107" s="94">
        <f t="shared" si="11"/>
        <v>0</v>
      </c>
    </row>
    <row r="108" spans="1:12" ht="15" hidden="1" customHeight="1" x14ac:dyDescent="0.25">
      <c r="A108" s="117">
        <v>163</v>
      </c>
      <c r="B108" s="88" t="s">
        <v>30</v>
      </c>
      <c r="C108" s="93"/>
      <c r="D108" s="93"/>
      <c r="E108" s="119"/>
      <c r="F108" s="93"/>
      <c r="G108" s="119"/>
      <c r="H108" s="93"/>
      <c r="I108" s="93"/>
      <c r="J108" s="93"/>
      <c r="K108" s="93">
        <f t="shared" si="11"/>
        <v>0</v>
      </c>
      <c r="L108" s="94">
        <f t="shared" si="11"/>
        <v>0</v>
      </c>
    </row>
    <row r="109" spans="1:12" ht="27" hidden="1" customHeight="1" x14ac:dyDescent="0.25">
      <c r="A109" s="117">
        <v>168</v>
      </c>
      <c r="B109" s="118" t="s">
        <v>76</v>
      </c>
      <c r="C109" s="93"/>
      <c r="D109" s="93"/>
      <c r="E109" s="93"/>
      <c r="F109" s="93"/>
      <c r="G109" s="93"/>
      <c r="H109" s="93"/>
      <c r="I109" s="93"/>
      <c r="J109" s="93"/>
      <c r="K109" s="93">
        <f>+C109+E109+G109+I109</f>
        <v>0</v>
      </c>
      <c r="L109" s="94">
        <f>+D109+F109+H109+J109</f>
        <v>0</v>
      </c>
    </row>
    <row r="110" spans="1:12" ht="15" hidden="1" customHeight="1" x14ac:dyDescent="0.25">
      <c r="A110" s="117">
        <v>169</v>
      </c>
      <c r="B110" s="88" t="s">
        <v>77</v>
      </c>
      <c r="C110" s="93"/>
      <c r="D110" s="93"/>
      <c r="E110" s="93"/>
      <c r="F110" s="93"/>
      <c r="G110" s="93"/>
      <c r="H110" s="93"/>
      <c r="I110" s="93"/>
      <c r="J110" s="93"/>
      <c r="K110" s="93">
        <f t="shared" si="11"/>
        <v>0</v>
      </c>
      <c r="L110" s="94">
        <f t="shared" si="11"/>
        <v>0</v>
      </c>
    </row>
    <row r="111" spans="1:12" ht="15" hidden="1" customHeight="1" x14ac:dyDescent="0.25">
      <c r="A111" s="117">
        <v>171</v>
      </c>
      <c r="B111" s="88" t="s">
        <v>78</v>
      </c>
      <c r="C111" s="93"/>
      <c r="D111" s="93"/>
      <c r="E111" s="93"/>
      <c r="F111" s="93"/>
      <c r="G111" s="93"/>
      <c r="H111" s="93"/>
      <c r="I111" s="93"/>
      <c r="J111" s="93"/>
      <c r="K111" s="93">
        <f t="shared" si="11"/>
        <v>0</v>
      </c>
      <c r="L111" s="94">
        <f t="shared" si="11"/>
        <v>0</v>
      </c>
    </row>
    <row r="112" spans="1:12" ht="15" hidden="1" customHeight="1" x14ac:dyDescent="0.25">
      <c r="A112" s="117">
        <v>174</v>
      </c>
      <c r="B112" s="88" t="s">
        <v>34</v>
      </c>
      <c r="C112" s="93"/>
      <c r="D112" s="93"/>
      <c r="E112" s="93"/>
      <c r="F112" s="93"/>
      <c r="G112" s="93"/>
      <c r="H112" s="93"/>
      <c r="I112" s="93"/>
      <c r="J112" s="93"/>
      <c r="K112" s="93">
        <f t="shared" si="11"/>
        <v>0</v>
      </c>
      <c r="L112" s="94">
        <f t="shared" si="11"/>
        <v>0</v>
      </c>
    </row>
    <row r="113" spans="1:12" ht="15" hidden="1" customHeight="1" x14ac:dyDescent="0.25">
      <c r="A113" s="117">
        <v>182</v>
      </c>
      <c r="B113" s="88" t="s">
        <v>35</v>
      </c>
      <c r="C113" s="93"/>
      <c r="D113" s="93"/>
      <c r="E113" s="93"/>
      <c r="F113" s="93"/>
      <c r="G113" s="93"/>
      <c r="H113" s="93"/>
      <c r="I113" s="93"/>
      <c r="J113" s="93"/>
      <c r="K113" s="93">
        <f t="shared" si="11"/>
        <v>0</v>
      </c>
      <c r="L113" s="94">
        <f t="shared" si="11"/>
        <v>0</v>
      </c>
    </row>
    <row r="114" spans="1:12" ht="15" hidden="1" customHeight="1" x14ac:dyDescent="0.25">
      <c r="A114" s="117">
        <v>197</v>
      </c>
      <c r="B114" s="88" t="s">
        <v>36</v>
      </c>
      <c r="C114" s="93"/>
      <c r="D114" s="93"/>
      <c r="E114" s="93"/>
      <c r="F114" s="93"/>
      <c r="G114" s="93"/>
      <c r="H114" s="93"/>
      <c r="I114" s="93"/>
      <c r="J114" s="93"/>
      <c r="K114" s="93">
        <f t="shared" si="11"/>
        <v>0</v>
      </c>
      <c r="L114" s="94">
        <f t="shared" si="11"/>
        <v>0</v>
      </c>
    </row>
    <row r="115" spans="1:12" ht="15" hidden="1" customHeight="1" x14ac:dyDescent="0.25">
      <c r="A115" s="133">
        <v>199</v>
      </c>
      <c r="B115" s="134" t="s">
        <v>37</v>
      </c>
      <c r="C115" s="120"/>
      <c r="D115" s="120"/>
      <c r="E115" s="120"/>
      <c r="F115" s="120"/>
      <c r="G115" s="120"/>
      <c r="H115" s="120"/>
      <c r="I115" s="120"/>
      <c r="J115" s="120"/>
      <c r="K115" s="120">
        <f t="shared" si="11"/>
        <v>0</v>
      </c>
      <c r="L115" s="122">
        <f t="shared" si="11"/>
        <v>0</v>
      </c>
    </row>
    <row r="116" spans="1:12" ht="15" hidden="1" customHeight="1" x14ac:dyDescent="0.25">
      <c r="A116" s="117">
        <v>211</v>
      </c>
      <c r="B116" s="88" t="s">
        <v>38</v>
      </c>
      <c r="C116" s="115"/>
      <c r="D116" s="93"/>
      <c r="E116" s="93"/>
      <c r="F116" s="93"/>
      <c r="G116" s="93"/>
      <c r="H116" s="93"/>
      <c r="I116" s="93"/>
      <c r="J116" s="93"/>
      <c r="K116" s="93">
        <f t="shared" si="11"/>
        <v>0</v>
      </c>
      <c r="L116" s="94">
        <f>+D116+F116+H116+J116</f>
        <v>0</v>
      </c>
    </row>
    <row r="117" spans="1:12" ht="15" hidden="1" customHeight="1" x14ac:dyDescent="0.25">
      <c r="A117" s="117">
        <v>232</v>
      </c>
      <c r="B117" s="88" t="s">
        <v>39</v>
      </c>
      <c r="C117" s="115"/>
      <c r="D117" s="93"/>
      <c r="E117" s="93"/>
      <c r="F117" s="93"/>
      <c r="G117" s="93"/>
      <c r="H117" s="93"/>
      <c r="I117" s="93"/>
      <c r="J117" s="93"/>
      <c r="K117" s="93">
        <f t="shared" si="11"/>
        <v>0</v>
      </c>
      <c r="L117" s="94">
        <f t="shared" si="11"/>
        <v>0</v>
      </c>
    </row>
    <row r="118" spans="1:12" ht="15" hidden="1" customHeight="1" x14ac:dyDescent="0.25">
      <c r="A118" s="117">
        <v>261</v>
      </c>
      <c r="B118" s="88" t="s">
        <v>40</v>
      </c>
      <c r="C118" s="115"/>
      <c r="D118" s="93"/>
      <c r="E118" s="93"/>
      <c r="F118" s="93"/>
      <c r="G118" s="93"/>
      <c r="H118" s="93"/>
      <c r="I118" s="93"/>
      <c r="J118" s="93"/>
      <c r="K118" s="93">
        <f t="shared" si="11"/>
        <v>0</v>
      </c>
      <c r="L118" s="94">
        <f t="shared" si="11"/>
        <v>0</v>
      </c>
    </row>
    <row r="119" spans="1:12" ht="15" hidden="1" customHeight="1" x14ac:dyDescent="0.25">
      <c r="A119" s="117">
        <v>262</v>
      </c>
      <c r="B119" s="88" t="s">
        <v>41</v>
      </c>
      <c r="C119" s="115"/>
      <c r="D119" s="93"/>
      <c r="E119" s="93"/>
      <c r="F119" s="93"/>
      <c r="G119" s="93"/>
      <c r="H119" s="93"/>
      <c r="I119" s="93"/>
      <c r="J119" s="93"/>
      <c r="K119" s="93">
        <f t="shared" si="11"/>
        <v>0</v>
      </c>
      <c r="L119" s="94">
        <f t="shared" si="11"/>
        <v>0</v>
      </c>
    </row>
    <row r="120" spans="1:12" ht="15" hidden="1" customHeight="1" x14ac:dyDescent="0.25">
      <c r="A120" s="117">
        <v>266</v>
      </c>
      <c r="B120" s="88" t="s">
        <v>42</v>
      </c>
      <c r="C120" s="115"/>
      <c r="D120" s="93"/>
      <c r="E120" s="93"/>
      <c r="F120" s="93"/>
      <c r="G120" s="93"/>
      <c r="H120" s="93"/>
      <c r="I120" s="93"/>
      <c r="J120" s="93"/>
      <c r="K120" s="93">
        <f t="shared" si="11"/>
        <v>0</v>
      </c>
      <c r="L120" s="94">
        <f t="shared" si="11"/>
        <v>0</v>
      </c>
    </row>
    <row r="121" spans="1:12" ht="15" hidden="1" customHeight="1" x14ac:dyDescent="0.25">
      <c r="A121" s="117">
        <v>267</v>
      </c>
      <c r="B121" s="88" t="s">
        <v>43</v>
      </c>
      <c r="C121" s="115"/>
      <c r="D121" s="93"/>
      <c r="E121" s="93"/>
      <c r="F121" s="93"/>
      <c r="G121" s="93"/>
      <c r="H121" s="93"/>
      <c r="I121" s="93"/>
      <c r="J121" s="93"/>
      <c r="K121" s="93">
        <f t="shared" si="11"/>
        <v>0</v>
      </c>
      <c r="L121" s="94">
        <f t="shared" si="11"/>
        <v>0</v>
      </c>
    </row>
    <row r="122" spans="1:12" ht="15" hidden="1" customHeight="1" x14ac:dyDescent="0.25">
      <c r="A122" s="117">
        <v>268</v>
      </c>
      <c r="B122" s="88" t="s">
        <v>44</v>
      </c>
      <c r="C122" s="115"/>
      <c r="D122" s="93"/>
      <c r="E122" s="93"/>
      <c r="F122" s="93"/>
      <c r="G122" s="93"/>
      <c r="H122" s="93"/>
      <c r="I122" s="93"/>
      <c r="J122" s="93"/>
      <c r="K122" s="93">
        <f t="shared" ref="K122:L130" si="12">+C122+E122+G122+I122</f>
        <v>0</v>
      </c>
      <c r="L122" s="94">
        <f t="shared" si="12"/>
        <v>0</v>
      </c>
    </row>
    <row r="123" spans="1:12" ht="15" hidden="1" customHeight="1" x14ac:dyDescent="0.25">
      <c r="A123" s="117">
        <v>269</v>
      </c>
      <c r="B123" s="88" t="s">
        <v>45</v>
      </c>
      <c r="C123" s="115"/>
      <c r="D123" s="93"/>
      <c r="E123" s="93"/>
      <c r="F123" s="93"/>
      <c r="G123" s="93"/>
      <c r="H123" s="93"/>
      <c r="I123" s="93"/>
      <c r="J123" s="93"/>
      <c r="K123" s="93">
        <f t="shared" si="12"/>
        <v>0</v>
      </c>
      <c r="L123" s="94">
        <f t="shared" si="12"/>
        <v>0</v>
      </c>
    </row>
    <row r="124" spans="1:12" ht="15" hidden="1" customHeight="1" x14ac:dyDescent="0.25">
      <c r="A124" s="117">
        <v>289</v>
      </c>
      <c r="B124" s="88" t="s">
        <v>46</v>
      </c>
      <c r="C124" s="115"/>
      <c r="D124" s="93"/>
      <c r="E124" s="93"/>
      <c r="F124" s="93"/>
      <c r="G124" s="93"/>
      <c r="H124" s="93"/>
      <c r="I124" s="93"/>
      <c r="J124" s="93"/>
      <c r="K124" s="93">
        <f t="shared" si="12"/>
        <v>0</v>
      </c>
      <c r="L124" s="94">
        <f t="shared" si="12"/>
        <v>0</v>
      </c>
    </row>
    <row r="125" spans="1:12" ht="15" hidden="1" customHeight="1" x14ac:dyDescent="0.25">
      <c r="A125" s="117">
        <v>292</v>
      </c>
      <c r="B125" s="88" t="s">
        <v>47</v>
      </c>
      <c r="C125" s="115"/>
      <c r="D125" s="93"/>
      <c r="E125" s="93"/>
      <c r="F125" s="93"/>
      <c r="G125" s="93"/>
      <c r="H125" s="93"/>
      <c r="I125" s="93"/>
      <c r="J125" s="93"/>
      <c r="K125" s="93">
        <f t="shared" si="12"/>
        <v>0</v>
      </c>
      <c r="L125" s="94">
        <f t="shared" si="12"/>
        <v>0</v>
      </c>
    </row>
    <row r="126" spans="1:12" ht="15" hidden="1" customHeight="1" x14ac:dyDescent="0.25">
      <c r="A126" s="117">
        <v>295</v>
      </c>
      <c r="B126" s="88" t="s">
        <v>48</v>
      </c>
      <c r="C126" s="115"/>
      <c r="D126" s="93"/>
      <c r="E126" s="93"/>
      <c r="F126" s="93"/>
      <c r="G126" s="93"/>
      <c r="H126" s="93"/>
      <c r="I126" s="93"/>
      <c r="J126" s="93"/>
      <c r="K126" s="93">
        <f t="shared" si="12"/>
        <v>0</v>
      </c>
      <c r="L126" s="94">
        <f t="shared" si="12"/>
        <v>0</v>
      </c>
    </row>
    <row r="127" spans="1:12" ht="15" hidden="1" customHeight="1" x14ac:dyDescent="0.25">
      <c r="A127" s="117">
        <v>297</v>
      </c>
      <c r="B127" s="88" t="s">
        <v>49</v>
      </c>
      <c r="C127" s="115"/>
      <c r="D127" s="93"/>
      <c r="E127" s="93"/>
      <c r="F127" s="93"/>
      <c r="G127" s="93"/>
      <c r="H127" s="93"/>
      <c r="I127" s="93"/>
      <c r="J127" s="93"/>
      <c r="K127" s="93">
        <f t="shared" si="12"/>
        <v>0</v>
      </c>
      <c r="L127" s="94">
        <f t="shared" si="12"/>
        <v>0</v>
      </c>
    </row>
    <row r="128" spans="1:12" ht="15" hidden="1" customHeight="1" x14ac:dyDescent="0.25">
      <c r="A128" s="117">
        <v>298</v>
      </c>
      <c r="B128" s="92" t="s">
        <v>50</v>
      </c>
      <c r="C128" s="115"/>
      <c r="D128" s="93"/>
      <c r="E128" s="93"/>
      <c r="F128" s="93"/>
      <c r="G128" s="93"/>
      <c r="H128" s="93"/>
      <c r="I128" s="93"/>
      <c r="J128" s="93"/>
      <c r="K128" s="93">
        <f t="shared" si="12"/>
        <v>0</v>
      </c>
      <c r="L128" s="94">
        <f t="shared" si="12"/>
        <v>0</v>
      </c>
    </row>
    <row r="129" spans="1:12" ht="15" hidden="1" customHeight="1" x14ac:dyDescent="0.25">
      <c r="A129" s="117">
        <v>299</v>
      </c>
      <c r="B129" s="92" t="s">
        <v>51</v>
      </c>
      <c r="C129" s="115"/>
      <c r="D129" s="120"/>
      <c r="E129" s="120"/>
      <c r="F129" s="120"/>
      <c r="G129" s="120"/>
      <c r="H129" s="120"/>
      <c r="I129" s="120"/>
      <c r="J129" s="120"/>
      <c r="K129" s="93">
        <f>+C129+E129+G129+I129</f>
        <v>0</v>
      </c>
      <c r="L129" s="94">
        <f>+D129+F129+H129+J129</f>
        <v>0</v>
      </c>
    </row>
    <row r="130" spans="1:12" ht="15.75" hidden="1" customHeight="1" thickBot="1" x14ac:dyDescent="0.3">
      <c r="A130" s="135">
        <v>323</v>
      </c>
      <c r="B130" s="134" t="s">
        <v>92</v>
      </c>
      <c r="C130" s="136"/>
      <c r="D130" s="120"/>
      <c r="E130" s="120"/>
      <c r="F130" s="120"/>
      <c r="G130" s="120"/>
      <c r="H130" s="120"/>
      <c r="I130" s="120"/>
      <c r="J130" s="120"/>
      <c r="K130" s="120">
        <f t="shared" si="12"/>
        <v>0</v>
      </c>
      <c r="L130" s="122">
        <f t="shared" si="12"/>
        <v>0</v>
      </c>
    </row>
    <row r="131" spans="1:12" ht="16.5" hidden="1" customHeight="1" thickBot="1" x14ac:dyDescent="0.35">
      <c r="A131" s="125"/>
      <c r="B131" s="126" t="s">
        <v>93</v>
      </c>
      <c r="C131" s="127">
        <f>SUM(C105:C130)</f>
        <v>0</v>
      </c>
      <c r="D131" s="127">
        <f t="shared" ref="D131:J131" si="13">SUM(D105:D130)</f>
        <v>0</v>
      </c>
      <c r="E131" s="127">
        <f t="shared" si="13"/>
        <v>0</v>
      </c>
      <c r="F131" s="127">
        <f t="shared" si="13"/>
        <v>0</v>
      </c>
      <c r="G131" s="127">
        <f t="shared" si="13"/>
        <v>0</v>
      </c>
      <c r="H131" s="127">
        <f t="shared" si="13"/>
        <v>0</v>
      </c>
      <c r="I131" s="127">
        <f t="shared" si="13"/>
        <v>0</v>
      </c>
      <c r="J131" s="127">
        <f t="shared" si="13"/>
        <v>0</v>
      </c>
      <c r="K131" s="127">
        <f>SUM(K105:K130)</f>
        <v>0</v>
      </c>
      <c r="L131" s="128">
        <f>SUM(L105:L130)</f>
        <v>0</v>
      </c>
    </row>
    <row r="132" spans="1:12" ht="16.5" hidden="1" customHeight="1" thickBot="1" x14ac:dyDescent="0.35">
      <c r="A132" s="129"/>
      <c r="B132" s="126" t="s">
        <v>80</v>
      </c>
      <c r="C132" s="137">
        <f>+C131+C102</f>
        <v>0</v>
      </c>
      <c r="D132" s="137">
        <f t="shared" ref="D132:L132" si="14">+D131+D102</f>
        <v>0</v>
      </c>
      <c r="E132" s="137">
        <f t="shared" si="14"/>
        <v>0</v>
      </c>
      <c r="F132" s="137">
        <f t="shared" si="14"/>
        <v>0</v>
      </c>
      <c r="G132" s="137">
        <f t="shared" si="14"/>
        <v>0</v>
      </c>
      <c r="H132" s="137">
        <f t="shared" si="14"/>
        <v>0</v>
      </c>
      <c r="I132" s="137">
        <f t="shared" si="14"/>
        <v>0</v>
      </c>
      <c r="J132" s="137">
        <f t="shared" si="14"/>
        <v>0</v>
      </c>
      <c r="K132" s="137">
        <f t="shared" si="14"/>
        <v>0</v>
      </c>
      <c r="L132" s="137">
        <f t="shared" si="14"/>
        <v>0</v>
      </c>
    </row>
    <row r="133" spans="1:12" ht="15.75" x14ac:dyDescent="0.3">
      <c r="A133" s="106"/>
      <c r="B133" s="139"/>
      <c r="C133" s="140"/>
      <c r="D133" s="140"/>
      <c r="E133" s="140"/>
      <c r="F133" s="140"/>
      <c r="G133" s="140"/>
      <c r="H133" s="140"/>
      <c r="I133" s="140"/>
      <c r="J133" s="140"/>
      <c r="K133" s="140"/>
      <c r="L133" s="140"/>
    </row>
    <row r="134" spans="1:12" ht="15.75" x14ac:dyDescent="0.3">
      <c r="A134" s="106"/>
      <c r="B134" s="139"/>
      <c r="C134" s="140"/>
      <c r="D134" s="140"/>
      <c r="E134" s="140"/>
      <c r="F134" s="140"/>
      <c r="G134" s="140"/>
      <c r="H134" s="140"/>
      <c r="I134" s="140"/>
      <c r="J134" s="140"/>
      <c r="K134" s="140"/>
      <c r="L134" s="140"/>
    </row>
    <row r="135" spans="1:12" ht="15.75" x14ac:dyDescent="0.3">
      <c r="A135" s="106"/>
      <c r="B135" s="139"/>
      <c r="C135" s="140"/>
      <c r="D135" s="140"/>
      <c r="E135" s="140"/>
      <c r="F135" s="140"/>
      <c r="G135" s="140"/>
      <c r="H135" s="140"/>
      <c r="I135" s="140"/>
      <c r="J135" s="140"/>
      <c r="K135" s="140"/>
      <c r="L135" s="140"/>
    </row>
    <row r="136" spans="1:12" ht="15.75" x14ac:dyDescent="0.3">
      <c r="A136" s="106"/>
      <c r="B136" s="139"/>
      <c r="C136" s="140"/>
      <c r="D136" s="140"/>
      <c r="E136" s="140"/>
      <c r="F136" s="140"/>
      <c r="G136" s="140"/>
      <c r="H136" s="140"/>
      <c r="I136" s="140"/>
      <c r="J136" s="140"/>
      <c r="K136" s="140"/>
      <c r="L136" s="140"/>
    </row>
    <row r="137" spans="1:12" ht="15.75" x14ac:dyDescent="0.3">
      <c r="A137" s="106"/>
      <c r="B137" s="139"/>
      <c r="C137" s="140"/>
      <c r="D137" s="140"/>
      <c r="E137" s="140"/>
      <c r="F137" s="140"/>
      <c r="G137" s="140"/>
      <c r="H137" s="140"/>
      <c r="I137" s="140"/>
      <c r="J137" s="140"/>
      <c r="K137" s="140"/>
      <c r="L137" s="140"/>
    </row>
    <row r="138" spans="1:12" ht="15.75" x14ac:dyDescent="0.3">
      <c r="A138" s="106"/>
      <c r="B138" s="139"/>
      <c r="C138" s="140"/>
      <c r="D138" s="140"/>
      <c r="E138" s="140"/>
      <c r="F138" s="140"/>
      <c r="G138" s="140"/>
      <c r="H138" s="140"/>
      <c r="I138" s="140"/>
      <c r="J138" s="140"/>
      <c r="K138" s="140"/>
      <c r="L138" s="140"/>
    </row>
    <row r="139" spans="1:12" ht="15.75" x14ac:dyDescent="0.3">
      <c r="A139" s="106"/>
      <c r="B139" s="139"/>
      <c r="C139" s="140"/>
      <c r="D139" s="140"/>
      <c r="E139" s="140"/>
      <c r="F139" s="140"/>
      <c r="G139" s="140"/>
      <c r="H139" s="140"/>
      <c r="I139" s="140"/>
      <c r="J139" s="140"/>
      <c r="K139" s="140"/>
      <c r="L139" s="140"/>
    </row>
    <row r="140" spans="1:12" ht="15.75" x14ac:dyDescent="0.3">
      <c r="A140" s="106"/>
      <c r="B140" s="139"/>
      <c r="C140" s="140"/>
      <c r="D140" s="140"/>
      <c r="E140" s="140"/>
      <c r="F140" s="140"/>
      <c r="G140" s="140"/>
      <c r="H140" s="140"/>
      <c r="I140" s="140"/>
      <c r="J140" s="140"/>
      <c r="K140" s="140"/>
      <c r="L140" s="140"/>
    </row>
    <row r="141" spans="1:12" ht="15.75" x14ac:dyDescent="0.3">
      <c r="A141" s="106"/>
      <c r="B141" s="139"/>
      <c r="C141" s="140"/>
      <c r="D141" s="140"/>
      <c r="E141" s="140"/>
      <c r="F141" s="140"/>
      <c r="G141" s="140"/>
      <c r="H141" s="140"/>
      <c r="I141" s="140"/>
      <c r="J141" s="140"/>
      <c r="K141" s="140"/>
      <c r="L141" s="140"/>
    </row>
    <row r="142" spans="1:12" ht="15.75" x14ac:dyDescent="0.3">
      <c r="A142" s="106"/>
      <c r="B142" s="139"/>
      <c r="C142" s="140"/>
      <c r="D142" s="140"/>
      <c r="E142" s="140"/>
      <c r="F142" s="140"/>
      <c r="G142" s="140"/>
      <c r="H142" s="140"/>
      <c r="I142" s="140"/>
      <c r="J142" s="140"/>
      <c r="K142" s="140"/>
      <c r="L142" s="140"/>
    </row>
    <row r="143" spans="1:12" ht="15.75" x14ac:dyDescent="0.3">
      <c r="A143" s="106"/>
      <c r="B143" s="139"/>
      <c r="C143" s="140"/>
      <c r="D143" s="140"/>
      <c r="E143" s="140"/>
      <c r="F143" s="140"/>
      <c r="G143" s="140"/>
      <c r="H143" s="140"/>
      <c r="I143" s="140"/>
      <c r="J143" s="140"/>
      <c r="K143" s="140"/>
      <c r="L143" s="140"/>
    </row>
    <row r="144" spans="1:12" ht="15.75" x14ac:dyDescent="0.3">
      <c r="A144" s="106"/>
      <c r="B144" s="139"/>
      <c r="C144" s="140"/>
      <c r="D144" s="140"/>
      <c r="E144" s="140"/>
      <c r="F144" s="140"/>
      <c r="G144" s="140"/>
      <c r="H144" s="140"/>
      <c r="I144" s="140"/>
      <c r="J144" s="140"/>
      <c r="K144" s="140"/>
      <c r="L144" s="140"/>
    </row>
    <row r="145" spans="1:12" ht="15.75" x14ac:dyDescent="0.3">
      <c r="A145" s="106"/>
      <c r="B145" s="139"/>
      <c r="C145" s="140"/>
      <c r="D145" s="140"/>
      <c r="E145" s="140"/>
      <c r="F145" s="140"/>
      <c r="G145" s="140"/>
      <c r="H145" s="140"/>
      <c r="I145" s="140"/>
      <c r="J145" s="140"/>
      <c r="K145" s="140"/>
      <c r="L145" s="140"/>
    </row>
    <row r="146" spans="1:12" ht="15.75" x14ac:dyDescent="0.3">
      <c r="A146" s="106"/>
      <c r="B146" s="139"/>
      <c r="C146" s="140"/>
      <c r="D146" s="140"/>
      <c r="E146" s="140"/>
      <c r="F146" s="140"/>
      <c r="G146" s="140"/>
      <c r="H146" s="140"/>
      <c r="I146" s="140"/>
      <c r="J146" s="140"/>
      <c r="K146" s="140"/>
      <c r="L146" s="140"/>
    </row>
    <row r="147" spans="1:12" ht="15.75" x14ac:dyDescent="0.3">
      <c r="A147" s="106"/>
      <c r="B147" s="139"/>
      <c r="C147" s="140"/>
      <c r="D147" s="140"/>
      <c r="E147" s="140"/>
      <c r="F147" s="140"/>
      <c r="G147" s="140"/>
      <c r="H147" s="140"/>
      <c r="I147" s="140"/>
      <c r="J147" s="140"/>
      <c r="K147" s="140"/>
      <c r="L147" s="140"/>
    </row>
    <row r="148" spans="1:12" ht="15.75" x14ac:dyDescent="0.3">
      <c r="A148" s="106"/>
      <c r="B148" s="139"/>
      <c r="C148" s="140"/>
      <c r="D148" s="140"/>
      <c r="E148" s="140"/>
      <c r="F148" s="140"/>
      <c r="G148" s="140"/>
      <c r="H148" s="140"/>
      <c r="I148" s="140"/>
      <c r="J148" s="140"/>
      <c r="K148" s="140"/>
      <c r="L148" s="140"/>
    </row>
    <row r="149" spans="1:12" ht="15.75" x14ac:dyDescent="0.3">
      <c r="A149" s="106"/>
      <c r="B149" s="139"/>
      <c r="C149" s="140"/>
      <c r="D149" s="140"/>
      <c r="E149" s="140"/>
      <c r="F149" s="140"/>
      <c r="G149" s="140"/>
      <c r="H149" s="140"/>
      <c r="I149" s="140"/>
      <c r="J149" s="140"/>
      <c r="K149" s="140"/>
      <c r="L149" s="140"/>
    </row>
    <row r="150" spans="1:12" ht="15.75" x14ac:dyDescent="0.3">
      <c r="A150" s="106"/>
      <c r="B150" s="139"/>
      <c r="C150" s="140"/>
      <c r="D150" s="140"/>
      <c r="E150" s="140"/>
      <c r="F150" s="140"/>
      <c r="G150" s="140"/>
      <c r="H150" s="140"/>
      <c r="I150" s="140"/>
      <c r="J150" s="140"/>
      <c r="K150" s="140"/>
      <c r="L150" s="140"/>
    </row>
    <row r="151" spans="1:12" ht="15.75" x14ac:dyDescent="0.3">
      <c r="A151" s="106"/>
      <c r="B151" s="139"/>
      <c r="C151" s="140"/>
      <c r="D151" s="140"/>
      <c r="E151" s="140"/>
      <c r="F151" s="140"/>
      <c r="G151" s="140"/>
      <c r="H151" s="140"/>
      <c r="I151" s="140"/>
      <c r="J151" s="140"/>
      <c r="K151" s="140"/>
      <c r="L151" s="140"/>
    </row>
    <row r="152" spans="1:12" x14ac:dyDescent="0.25">
      <c r="B152" s="141" t="s">
        <v>94</v>
      </c>
      <c r="I152" s="106"/>
      <c r="J152" s="106"/>
    </row>
    <row r="153" spans="1:12" ht="15.75" x14ac:dyDescent="0.3">
      <c r="A153" s="142" t="s">
        <v>68</v>
      </c>
      <c r="B153" s="142" t="s">
        <v>86</v>
      </c>
      <c r="C153" s="284" t="s">
        <v>95</v>
      </c>
      <c r="D153" s="284"/>
      <c r="I153" s="106"/>
      <c r="J153" s="106"/>
    </row>
    <row r="154" spans="1:12" ht="15.75" x14ac:dyDescent="0.3">
      <c r="A154" s="142"/>
      <c r="B154" s="71"/>
      <c r="C154" s="142" t="s">
        <v>96</v>
      </c>
      <c r="D154" s="142" t="s">
        <v>97</v>
      </c>
      <c r="I154" s="106"/>
      <c r="J154" s="106"/>
    </row>
    <row r="155" spans="1:12" ht="15.75" x14ac:dyDescent="0.3">
      <c r="A155" s="143" t="s">
        <v>23</v>
      </c>
      <c r="B155" s="71" t="s">
        <v>72</v>
      </c>
      <c r="C155" s="76">
        <f>+K20+K63+K102</f>
        <v>26237386.289999999</v>
      </c>
      <c r="D155" s="76">
        <f>+L20+L63+L102</f>
        <v>25544465.149999999</v>
      </c>
      <c r="E155" s="144"/>
      <c r="F155" s="145"/>
      <c r="I155" s="106"/>
      <c r="J155" s="106"/>
    </row>
    <row r="156" spans="1:12" ht="15.75" x14ac:dyDescent="0.3">
      <c r="A156" s="146"/>
      <c r="B156" s="71"/>
      <c r="C156" s="147"/>
      <c r="D156" s="148"/>
      <c r="E156" s="149"/>
      <c r="F156" s="149"/>
      <c r="G156" s="144"/>
      <c r="I156" s="106"/>
      <c r="J156" s="106"/>
    </row>
    <row r="157" spans="1:12" ht="15.75" x14ac:dyDescent="0.3">
      <c r="A157" s="146"/>
      <c r="B157" s="71" t="s">
        <v>26</v>
      </c>
      <c r="C157" s="76"/>
      <c r="D157" s="76"/>
      <c r="E157" s="150"/>
      <c r="F157" s="150"/>
      <c r="I157" s="106"/>
      <c r="J157" s="106"/>
    </row>
    <row r="158" spans="1:12" x14ac:dyDescent="0.25">
      <c r="A158" s="151">
        <v>111</v>
      </c>
      <c r="B158" s="88" t="s">
        <v>27</v>
      </c>
      <c r="C158" s="115">
        <f t="shared" ref="C158:D183" si="15">+K23+K66+K105</f>
        <v>528000</v>
      </c>
      <c r="D158" s="115">
        <f t="shared" si="15"/>
        <v>495070.33</v>
      </c>
      <c r="E158" s="144"/>
      <c r="F158" s="145"/>
      <c r="I158" s="106"/>
      <c r="J158" s="106"/>
    </row>
    <row r="159" spans="1:12" x14ac:dyDescent="0.25">
      <c r="A159" s="151">
        <v>113</v>
      </c>
      <c r="B159" s="88" t="s">
        <v>28</v>
      </c>
      <c r="C159" s="115">
        <f t="shared" si="15"/>
        <v>69510.36</v>
      </c>
      <c r="D159" s="115">
        <f t="shared" si="15"/>
        <v>65703.86</v>
      </c>
      <c r="E159" s="144"/>
      <c r="F159" s="145"/>
      <c r="I159" s="106"/>
      <c r="J159" s="106"/>
    </row>
    <row r="160" spans="1:12" x14ac:dyDescent="0.25">
      <c r="A160" s="151">
        <v>122</v>
      </c>
      <c r="B160" s="88" t="s">
        <v>29</v>
      </c>
      <c r="C160" s="115">
        <f t="shared" si="15"/>
        <v>68124.37</v>
      </c>
      <c r="D160" s="115">
        <f t="shared" si="15"/>
        <v>60820.5</v>
      </c>
      <c r="E160" s="144"/>
      <c r="F160" s="145"/>
      <c r="I160" s="106"/>
      <c r="J160" s="106"/>
    </row>
    <row r="161" spans="1:6" x14ac:dyDescent="0.25">
      <c r="A161" s="151">
        <v>163</v>
      </c>
      <c r="B161" s="88" t="s">
        <v>30</v>
      </c>
      <c r="C161" s="115">
        <f t="shared" si="15"/>
        <v>811250</v>
      </c>
      <c r="D161" s="115">
        <f t="shared" si="15"/>
        <v>316053.66000000003</v>
      </c>
      <c r="E161" s="144"/>
      <c r="F161" s="145"/>
    </row>
    <row r="162" spans="1:6" x14ac:dyDescent="0.25">
      <c r="A162" s="151">
        <v>168</v>
      </c>
      <c r="B162" s="88" t="s">
        <v>76</v>
      </c>
      <c r="C162" s="115">
        <f t="shared" si="15"/>
        <v>1000</v>
      </c>
      <c r="D162" s="115">
        <f t="shared" si="15"/>
        <v>0</v>
      </c>
      <c r="E162" s="144"/>
      <c r="F162" s="145"/>
    </row>
    <row r="163" spans="1:6" x14ac:dyDescent="0.25">
      <c r="A163" s="151">
        <v>169</v>
      </c>
      <c r="B163" s="88" t="s">
        <v>77</v>
      </c>
      <c r="C163" s="115">
        <f t="shared" si="15"/>
        <v>24550</v>
      </c>
      <c r="D163" s="115">
        <f t="shared" si="15"/>
        <v>13150</v>
      </c>
      <c r="E163" s="144"/>
      <c r="F163" s="145"/>
    </row>
    <row r="164" spans="1:6" x14ac:dyDescent="0.25">
      <c r="A164" s="151">
        <v>171</v>
      </c>
      <c r="B164" s="88" t="s">
        <v>78</v>
      </c>
      <c r="C164" s="115">
        <f t="shared" si="15"/>
        <v>30240</v>
      </c>
      <c r="D164" s="115">
        <f t="shared" si="15"/>
        <v>16652.5</v>
      </c>
      <c r="E164" s="144"/>
      <c r="F164" s="145"/>
    </row>
    <row r="165" spans="1:6" x14ac:dyDescent="0.25">
      <c r="A165" s="151">
        <v>174</v>
      </c>
      <c r="B165" s="88" t="s">
        <v>34</v>
      </c>
      <c r="C165" s="115">
        <f t="shared" si="15"/>
        <v>80359.62</v>
      </c>
      <c r="D165" s="115">
        <f t="shared" si="15"/>
        <v>39993.96</v>
      </c>
      <c r="E165" s="144"/>
      <c r="F165" s="145"/>
    </row>
    <row r="166" spans="1:6" x14ac:dyDescent="0.25">
      <c r="A166" s="151">
        <v>182</v>
      </c>
      <c r="B166" s="88" t="s">
        <v>35</v>
      </c>
      <c r="C166" s="115">
        <f t="shared" si="15"/>
        <v>1942002</v>
      </c>
      <c r="D166" s="115">
        <f t="shared" si="15"/>
        <v>1539888</v>
      </c>
      <c r="E166" s="144"/>
      <c r="F166" s="145"/>
    </row>
    <row r="167" spans="1:6" x14ac:dyDescent="0.25">
      <c r="A167" s="151">
        <v>197</v>
      </c>
      <c r="B167" s="88" t="s">
        <v>36</v>
      </c>
      <c r="C167" s="115">
        <f t="shared" si="15"/>
        <v>172800</v>
      </c>
      <c r="D167" s="115">
        <f t="shared" si="15"/>
        <v>84000</v>
      </c>
      <c r="E167" s="144"/>
      <c r="F167" s="145"/>
    </row>
    <row r="168" spans="1:6" x14ac:dyDescent="0.25">
      <c r="A168" s="151">
        <v>199</v>
      </c>
      <c r="B168" s="88" t="s">
        <v>37</v>
      </c>
      <c r="C168" s="115">
        <f t="shared" si="15"/>
        <v>503118.4</v>
      </c>
      <c r="D168" s="115">
        <f t="shared" si="15"/>
        <v>328271.24</v>
      </c>
      <c r="E168" s="144"/>
      <c r="F168" s="145"/>
    </row>
    <row r="169" spans="1:6" x14ac:dyDescent="0.25">
      <c r="A169" s="151">
        <v>211</v>
      </c>
      <c r="B169" s="88" t="s">
        <v>38</v>
      </c>
      <c r="C169" s="115">
        <f t="shared" si="15"/>
        <v>314156.75</v>
      </c>
      <c r="D169" s="115">
        <f t="shared" si="15"/>
        <v>245701.75</v>
      </c>
      <c r="E169" s="144"/>
      <c r="F169" s="145"/>
    </row>
    <row r="170" spans="1:6" x14ac:dyDescent="0.25">
      <c r="A170" s="151">
        <v>232</v>
      </c>
      <c r="B170" s="88" t="s">
        <v>39</v>
      </c>
      <c r="C170" s="115">
        <f t="shared" si="15"/>
        <v>173280</v>
      </c>
      <c r="D170" s="115">
        <f t="shared" si="15"/>
        <v>20798</v>
      </c>
      <c r="E170" s="144"/>
      <c r="F170" s="145"/>
    </row>
    <row r="171" spans="1:6" x14ac:dyDescent="0.25">
      <c r="A171" s="151">
        <v>261</v>
      </c>
      <c r="B171" s="88" t="s">
        <v>40</v>
      </c>
      <c r="C171" s="115">
        <f t="shared" si="15"/>
        <v>1009687.36</v>
      </c>
      <c r="D171" s="115">
        <f t="shared" si="15"/>
        <v>462573.03</v>
      </c>
      <c r="E171" s="144"/>
      <c r="F171" s="145"/>
    </row>
    <row r="172" spans="1:6" x14ac:dyDescent="0.25">
      <c r="A172" s="151">
        <v>262</v>
      </c>
      <c r="B172" s="88" t="s">
        <v>41</v>
      </c>
      <c r="C172" s="115">
        <f t="shared" si="15"/>
        <v>8000</v>
      </c>
      <c r="D172" s="115">
        <f t="shared" si="15"/>
        <v>0</v>
      </c>
      <c r="E172" s="144"/>
      <c r="F172" s="145"/>
    </row>
    <row r="173" spans="1:6" x14ac:dyDescent="0.25">
      <c r="A173" s="151">
        <v>266</v>
      </c>
      <c r="B173" s="88" t="s">
        <v>42</v>
      </c>
      <c r="C173" s="115">
        <f t="shared" si="15"/>
        <v>1429212.26</v>
      </c>
      <c r="D173" s="115">
        <f t="shared" si="15"/>
        <v>1175575.6800000002</v>
      </c>
      <c r="E173" s="144"/>
      <c r="F173" s="145"/>
    </row>
    <row r="174" spans="1:6" x14ac:dyDescent="0.25">
      <c r="A174" s="151">
        <v>267</v>
      </c>
      <c r="B174" s="88" t="s">
        <v>43</v>
      </c>
      <c r="C174" s="115">
        <f t="shared" si="15"/>
        <v>9000</v>
      </c>
      <c r="D174" s="115">
        <f t="shared" si="15"/>
        <v>0</v>
      </c>
      <c r="E174" s="144"/>
      <c r="F174" s="145"/>
    </row>
    <row r="175" spans="1:6" x14ac:dyDescent="0.25">
      <c r="A175" s="151">
        <v>268</v>
      </c>
      <c r="B175" s="88" t="s">
        <v>44</v>
      </c>
      <c r="C175" s="115">
        <f t="shared" si="15"/>
        <v>122943.5</v>
      </c>
      <c r="D175" s="115">
        <f t="shared" si="15"/>
        <v>115454</v>
      </c>
      <c r="E175" s="144"/>
      <c r="F175" s="145"/>
    </row>
    <row r="176" spans="1:6" x14ac:dyDescent="0.25">
      <c r="A176" s="151">
        <v>269</v>
      </c>
      <c r="B176" s="88" t="s">
        <v>45</v>
      </c>
      <c r="C176" s="115">
        <f t="shared" si="15"/>
        <v>10000</v>
      </c>
      <c r="D176" s="115">
        <f t="shared" si="15"/>
        <v>0</v>
      </c>
      <c r="E176" s="144"/>
      <c r="F176" s="145"/>
    </row>
    <row r="177" spans="1:7" x14ac:dyDescent="0.25">
      <c r="A177" s="151">
        <v>289</v>
      </c>
      <c r="B177" s="88" t="s">
        <v>46</v>
      </c>
      <c r="C177" s="115">
        <f t="shared" si="15"/>
        <v>11537</v>
      </c>
      <c r="D177" s="115">
        <f t="shared" si="15"/>
        <v>11237.5</v>
      </c>
      <c r="E177" s="144"/>
      <c r="F177" s="145"/>
    </row>
    <row r="178" spans="1:7" x14ac:dyDescent="0.25">
      <c r="A178" s="151">
        <v>292</v>
      </c>
      <c r="B178" s="88" t="s">
        <v>47</v>
      </c>
      <c r="C178" s="115">
        <f t="shared" si="15"/>
        <v>149896.79</v>
      </c>
      <c r="D178" s="115">
        <f t="shared" si="15"/>
        <v>139282.65</v>
      </c>
      <c r="E178" s="144"/>
      <c r="F178" s="145"/>
    </row>
    <row r="179" spans="1:7" x14ac:dyDescent="0.25">
      <c r="A179" s="151">
        <v>295</v>
      </c>
      <c r="B179" s="88" t="s">
        <v>48</v>
      </c>
      <c r="C179" s="115">
        <f t="shared" si="15"/>
        <v>20762705.059999999</v>
      </c>
      <c r="D179" s="115">
        <f t="shared" si="15"/>
        <v>8268277.1699999999</v>
      </c>
      <c r="E179" s="144"/>
      <c r="F179" s="145"/>
      <c r="G179" s="152"/>
    </row>
    <row r="180" spans="1:7" x14ac:dyDescent="0.25">
      <c r="A180" s="151">
        <v>297</v>
      </c>
      <c r="B180" s="88" t="s">
        <v>49</v>
      </c>
      <c r="C180" s="115">
        <f t="shared" si="15"/>
        <v>18945.440000000002</v>
      </c>
      <c r="D180" s="115">
        <f t="shared" si="15"/>
        <v>16586.2</v>
      </c>
      <c r="E180" s="144"/>
      <c r="F180" s="145"/>
    </row>
    <row r="181" spans="1:7" x14ac:dyDescent="0.25">
      <c r="A181" s="151">
        <v>298</v>
      </c>
      <c r="B181" s="88" t="s">
        <v>50</v>
      </c>
      <c r="C181" s="115">
        <f t="shared" si="15"/>
        <v>243134.97999999998</v>
      </c>
      <c r="D181" s="115">
        <f t="shared" si="15"/>
        <v>135095</v>
      </c>
      <c r="E181" s="144"/>
      <c r="F181" s="145"/>
    </row>
    <row r="182" spans="1:7" x14ac:dyDescent="0.25">
      <c r="A182" s="151">
        <v>299</v>
      </c>
      <c r="B182" s="88" t="s">
        <v>51</v>
      </c>
      <c r="C182" s="115">
        <f t="shared" si="15"/>
        <v>133679.56</v>
      </c>
      <c r="D182" s="115">
        <f t="shared" si="15"/>
        <v>129989</v>
      </c>
      <c r="E182" s="144"/>
      <c r="F182" s="145"/>
    </row>
    <row r="183" spans="1:7" x14ac:dyDescent="0.25">
      <c r="A183" s="151">
        <v>323</v>
      </c>
      <c r="B183" s="88" t="s">
        <v>92</v>
      </c>
      <c r="C183" s="115">
        <f t="shared" si="15"/>
        <v>2500000</v>
      </c>
      <c r="D183" s="115">
        <f t="shared" si="15"/>
        <v>141920</v>
      </c>
      <c r="E183" s="144"/>
      <c r="F183" s="145"/>
    </row>
    <row r="184" spans="1:7" ht="15.75" x14ac:dyDescent="0.3">
      <c r="A184" s="153"/>
      <c r="B184" s="71" t="s">
        <v>93</v>
      </c>
      <c r="C184" s="76">
        <f>SUM(C158:C183)</f>
        <v>31127133.449999999</v>
      </c>
      <c r="D184" s="76">
        <f>SUM(D158:D183)</f>
        <v>13822094.029999999</v>
      </c>
    </row>
    <row r="185" spans="1:7" ht="15.75" x14ac:dyDescent="0.3">
      <c r="A185" s="153"/>
      <c r="B185" s="71" t="s">
        <v>80</v>
      </c>
      <c r="C185" s="76">
        <f>+C184+C155</f>
        <v>57364519.739999995</v>
      </c>
      <c r="D185" s="76">
        <f>D184+D155</f>
        <v>39366559.18</v>
      </c>
      <c r="E185" s="144"/>
      <c r="F185" s="144"/>
      <c r="G185" s="144"/>
    </row>
    <row r="186" spans="1:7" ht="15.75" x14ac:dyDescent="0.3">
      <c r="A186" s="106"/>
      <c r="B186" s="255"/>
      <c r="C186" s="154"/>
      <c r="D186" s="155"/>
    </row>
    <row r="187" spans="1:7" ht="15.75" x14ac:dyDescent="0.3">
      <c r="A187" s="106"/>
      <c r="B187" s="255"/>
      <c r="C187" s="156"/>
      <c r="D187" s="157"/>
    </row>
    <row r="188" spans="1:7" ht="15.75" x14ac:dyDescent="0.3">
      <c r="A188" s="106"/>
      <c r="B188" s="255"/>
      <c r="C188" s="156"/>
      <c r="D188" s="157"/>
    </row>
    <row r="189" spans="1:7" ht="15.75" x14ac:dyDescent="0.3">
      <c r="B189" s="255"/>
      <c r="C189" s="156"/>
      <c r="D189" s="157"/>
    </row>
    <row r="190" spans="1:7" ht="15.75" x14ac:dyDescent="0.3">
      <c r="B190" s="255"/>
      <c r="C190" s="156"/>
      <c r="D190" s="157"/>
    </row>
    <row r="191" spans="1:7" ht="15.75" x14ac:dyDescent="0.3">
      <c r="B191" s="255"/>
      <c r="C191" s="156"/>
      <c r="D191" s="157"/>
    </row>
    <row r="192" spans="1:7" ht="15.75" x14ac:dyDescent="0.3">
      <c r="B192" s="255"/>
      <c r="C192" s="156"/>
      <c r="D192" s="157"/>
    </row>
    <row r="193" spans="2:12" ht="15.75" x14ac:dyDescent="0.3">
      <c r="B193" s="255"/>
      <c r="C193" s="156"/>
      <c r="D193" s="157"/>
    </row>
    <row r="194" spans="2:12" x14ac:dyDescent="0.25">
      <c r="B194" s="141"/>
      <c r="C194" s="158"/>
      <c r="D194" s="154"/>
    </row>
    <row r="198" spans="2:12" x14ac:dyDescent="0.25">
      <c r="B198" s="159" t="s">
        <v>98</v>
      </c>
      <c r="D198" s="1" t="s">
        <v>99</v>
      </c>
      <c r="E198" s="1"/>
      <c r="F198" s="1"/>
      <c r="G198" s="141" t="s">
        <v>100</v>
      </c>
      <c r="I198" t="s">
        <v>101</v>
      </c>
    </row>
    <row r="199" spans="2:12" x14ac:dyDescent="0.25">
      <c r="D199" s="285" t="s">
        <v>102</v>
      </c>
      <c r="E199" s="285"/>
      <c r="F199" s="285"/>
      <c r="G199" s="141"/>
      <c r="H199" s="141"/>
      <c r="I199" s="141" t="s">
        <v>195</v>
      </c>
      <c r="J199" s="141"/>
      <c r="K199" s="141"/>
      <c r="L199" s="141"/>
    </row>
    <row r="200" spans="2:12" x14ac:dyDescent="0.25">
      <c r="D200" s="285" t="s">
        <v>104</v>
      </c>
      <c r="E200" s="285"/>
      <c r="F200" s="285"/>
      <c r="G200" s="141"/>
      <c r="H200" s="141"/>
      <c r="I200" s="141" t="s">
        <v>196</v>
      </c>
      <c r="J200" s="141"/>
      <c r="K200" s="141"/>
      <c r="L200" s="141"/>
    </row>
    <row r="201" spans="2:12" x14ac:dyDescent="0.25">
      <c r="D201" s="160"/>
      <c r="E201" s="160"/>
      <c r="H201" s="141"/>
      <c r="I201" s="141"/>
      <c r="J201" s="141"/>
    </row>
    <row r="202" spans="2:12" x14ac:dyDescent="0.25">
      <c r="B202" s="159" t="s">
        <v>106</v>
      </c>
      <c r="D202" s="141" t="s">
        <v>202</v>
      </c>
      <c r="H202" s="161"/>
      <c r="I202" s="161"/>
      <c r="J202" s="161"/>
      <c r="K202" s="286"/>
      <c r="L202" s="286"/>
    </row>
  </sheetData>
  <mergeCells count="29">
    <mergeCell ref="K8:L8"/>
    <mergeCell ref="A10:L10"/>
    <mergeCell ref="A11:L11"/>
    <mergeCell ref="A12:L12"/>
    <mergeCell ref="A14:L14"/>
    <mergeCell ref="N15:O15"/>
    <mergeCell ref="P15:Q15"/>
    <mergeCell ref="R15:S15"/>
    <mergeCell ref="A56:L56"/>
    <mergeCell ref="C57:D57"/>
    <mergeCell ref="E57:F57"/>
    <mergeCell ref="G57:H57"/>
    <mergeCell ref="I57:J57"/>
    <mergeCell ref="K57:L57"/>
    <mergeCell ref="C15:D15"/>
    <mergeCell ref="E15:F15"/>
    <mergeCell ref="G15:H15"/>
    <mergeCell ref="I15:J15"/>
    <mergeCell ref="K15:L15"/>
    <mergeCell ref="C153:D153"/>
    <mergeCell ref="D199:F199"/>
    <mergeCell ref="D200:F200"/>
    <mergeCell ref="K202:L202"/>
    <mergeCell ref="A96:L96"/>
    <mergeCell ref="C97:D97"/>
    <mergeCell ref="E97:F97"/>
    <mergeCell ref="G97:H97"/>
    <mergeCell ref="I97:J97"/>
    <mergeCell ref="K97:L97"/>
  </mergeCells>
  <hyperlinks>
    <hyperlink ref="A12" r:id="rId1"/>
  </hyperlinks>
  <pageMargins left="0" right="0" top="0" bottom="0" header="0" footer="0"/>
  <pageSetup scale="72" orientation="landscape" r:id="rId2"/>
  <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7:S202"/>
  <sheetViews>
    <sheetView topLeftCell="A162" workbookViewId="0">
      <selection activeCell="I178" sqref="I178"/>
    </sheetView>
  </sheetViews>
  <sheetFormatPr baseColWidth="10" defaultRowHeight="15" x14ac:dyDescent="0.25"/>
  <cols>
    <col min="1" max="1" width="4" customWidth="1"/>
    <col min="2" max="2" width="48.140625" customWidth="1"/>
    <col min="3" max="5" width="13.7109375" customWidth="1"/>
    <col min="6" max="6" width="14.5703125" customWidth="1"/>
    <col min="7" max="7" width="15.140625" customWidth="1"/>
    <col min="8" max="10" width="13.5703125" customWidth="1"/>
    <col min="11" max="11" width="13.7109375" customWidth="1"/>
    <col min="12" max="12" width="13.5703125" customWidth="1"/>
    <col min="13" max="14" width="5.7109375" customWidth="1"/>
    <col min="15" max="15" width="6.28515625" customWidth="1"/>
    <col min="16" max="16" width="5.85546875" customWidth="1"/>
    <col min="17" max="17" width="4.85546875" customWidth="1"/>
    <col min="18" max="18" width="6.140625" customWidth="1"/>
    <col min="19" max="19" width="5.5703125" customWidth="1"/>
    <col min="257" max="257" width="4" customWidth="1"/>
    <col min="258" max="258" width="48.140625" customWidth="1"/>
    <col min="259" max="261" width="13.7109375" customWidth="1"/>
    <col min="262" max="262" width="14.5703125" customWidth="1"/>
    <col min="263" max="263" width="15.140625" customWidth="1"/>
    <col min="264" max="266" width="13.5703125" customWidth="1"/>
    <col min="267" max="267" width="13.7109375" customWidth="1"/>
    <col min="268" max="268" width="13.5703125" customWidth="1"/>
    <col min="269" max="270" width="5.7109375" customWidth="1"/>
    <col min="271" max="271" width="6.28515625" customWidth="1"/>
    <col min="272" max="272" width="5.85546875" customWidth="1"/>
    <col min="273" max="273" width="4.85546875" customWidth="1"/>
    <col min="274" max="274" width="6.140625" customWidth="1"/>
    <col min="275" max="275" width="5.5703125" customWidth="1"/>
    <col min="513" max="513" width="4" customWidth="1"/>
    <col min="514" max="514" width="48.140625" customWidth="1"/>
    <col min="515" max="517" width="13.7109375" customWidth="1"/>
    <col min="518" max="518" width="14.5703125" customWidth="1"/>
    <col min="519" max="519" width="15.140625" customWidth="1"/>
    <col min="520" max="522" width="13.5703125" customWidth="1"/>
    <col min="523" max="523" width="13.7109375" customWidth="1"/>
    <col min="524" max="524" width="13.5703125" customWidth="1"/>
    <col min="525" max="526" width="5.7109375" customWidth="1"/>
    <col min="527" max="527" width="6.28515625" customWidth="1"/>
    <col min="528" max="528" width="5.85546875" customWidth="1"/>
    <col min="529" max="529" width="4.85546875" customWidth="1"/>
    <col min="530" max="530" width="6.140625" customWidth="1"/>
    <col min="531" max="531" width="5.5703125" customWidth="1"/>
    <col min="769" max="769" width="4" customWidth="1"/>
    <col min="770" max="770" width="48.140625" customWidth="1"/>
    <col min="771" max="773" width="13.7109375" customWidth="1"/>
    <col min="774" max="774" width="14.5703125" customWidth="1"/>
    <col min="775" max="775" width="15.140625" customWidth="1"/>
    <col min="776" max="778" width="13.5703125" customWidth="1"/>
    <col min="779" max="779" width="13.7109375" customWidth="1"/>
    <col min="780" max="780" width="13.5703125" customWidth="1"/>
    <col min="781" max="782" width="5.7109375" customWidth="1"/>
    <col min="783" max="783" width="6.28515625" customWidth="1"/>
    <col min="784" max="784" width="5.85546875" customWidth="1"/>
    <col min="785" max="785" width="4.85546875" customWidth="1"/>
    <col min="786" max="786" width="6.140625" customWidth="1"/>
    <col min="787" max="787" width="5.5703125" customWidth="1"/>
    <col min="1025" max="1025" width="4" customWidth="1"/>
    <col min="1026" max="1026" width="48.140625" customWidth="1"/>
    <col min="1027" max="1029" width="13.7109375" customWidth="1"/>
    <col min="1030" max="1030" width="14.5703125" customWidth="1"/>
    <col min="1031" max="1031" width="15.140625" customWidth="1"/>
    <col min="1032" max="1034" width="13.5703125" customWidth="1"/>
    <col min="1035" max="1035" width="13.7109375" customWidth="1"/>
    <col min="1036" max="1036" width="13.5703125" customWidth="1"/>
    <col min="1037" max="1038" width="5.7109375" customWidth="1"/>
    <col min="1039" max="1039" width="6.28515625" customWidth="1"/>
    <col min="1040" max="1040" width="5.85546875" customWidth="1"/>
    <col min="1041" max="1041" width="4.85546875" customWidth="1"/>
    <col min="1042" max="1042" width="6.140625" customWidth="1"/>
    <col min="1043" max="1043" width="5.5703125" customWidth="1"/>
    <col min="1281" max="1281" width="4" customWidth="1"/>
    <col min="1282" max="1282" width="48.140625" customWidth="1"/>
    <col min="1283" max="1285" width="13.7109375" customWidth="1"/>
    <col min="1286" max="1286" width="14.5703125" customWidth="1"/>
    <col min="1287" max="1287" width="15.140625" customWidth="1"/>
    <col min="1288" max="1290" width="13.5703125" customWidth="1"/>
    <col min="1291" max="1291" width="13.7109375" customWidth="1"/>
    <col min="1292" max="1292" width="13.5703125" customWidth="1"/>
    <col min="1293" max="1294" width="5.7109375" customWidth="1"/>
    <col min="1295" max="1295" width="6.28515625" customWidth="1"/>
    <col min="1296" max="1296" width="5.85546875" customWidth="1"/>
    <col min="1297" max="1297" width="4.85546875" customWidth="1"/>
    <col min="1298" max="1298" width="6.140625" customWidth="1"/>
    <col min="1299" max="1299" width="5.5703125" customWidth="1"/>
    <col min="1537" max="1537" width="4" customWidth="1"/>
    <col min="1538" max="1538" width="48.140625" customWidth="1"/>
    <col min="1539" max="1541" width="13.7109375" customWidth="1"/>
    <col min="1542" max="1542" width="14.5703125" customWidth="1"/>
    <col min="1543" max="1543" width="15.140625" customWidth="1"/>
    <col min="1544" max="1546" width="13.5703125" customWidth="1"/>
    <col min="1547" max="1547" width="13.7109375" customWidth="1"/>
    <col min="1548" max="1548" width="13.5703125" customWidth="1"/>
    <col min="1549" max="1550" width="5.7109375" customWidth="1"/>
    <col min="1551" max="1551" width="6.28515625" customWidth="1"/>
    <col min="1552" max="1552" width="5.85546875" customWidth="1"/>
    <col min="1553" max="1553" width="4.85546875" customWidth="1"/>
    <col min="1554" max="1554" width="6.140625" customWidth="1"/>
    <col min="1555" max="1555" width="5.5703125" customWidth="1"/>
    <col min="1793" max="1793" width="4" customWidth="1"/>
    <col min="1794" max="1794" width="48.140625" customWidth="1"/>
    <col min="1795" max="1797" width="13.7109375" customWidth="1"/>
    <col min="1798" max="1798" width="14.5703125" customWidth="1"/>
    <col min="1799" max="1799" width="15.140625" customWidth="1"/>
    <col min="1800" max="1802" width="13.5703125" customWidth="1"/>
    <col min="1803" max="1803" width="13.7109375" customWidth="1"/>
    <col min="1804" max="1804" width="13.5703125" customWidth="1"/>
    <col min="1805" max="1806" width="5.7109375" customWidth="1"/>
    <col min="1807" max="1807" width="6.28515625" customWidth="1"/>
    <col min="1808" max="1808" width="5.85546875" customWidth="1"/>
    <col min="1809" max="1809" width="4.85546875" customWidth="1"/>
    <col min="1810" max="1810" width="6.140625" customWidth="1"/>
    <col min="1811" max="1811" width="5.5703125" customWidth="1"/>
    <col min="2049" max="2049" width="4" customWidth="1"/>
    <col min="2050" max="2050" width="48.140625" customWidth="1"/>
    <col min="2051" max="2053" width="13.7109375" customWidth="1"/>
    <col min="2054" max="2054" width="14.5703125" customWidth="1"/>
    <col min="2055" max="2055" width="15.140625" customWidth="1"/>
    <col min="2056" max="2058" width="13.5703125" customWidth="1"/>
    <col min="2059" max="2059" width="13.7109375" customWidth="1"/>
    <col min="2060" max="2060" width="13.5703125" customWidth="1"/>
    <col min="2061" max="2062" width="5.7109375" customWidth="1"/>
    <col min="2063" max="2063" width="6.28515625" customWidth="1"/>
    <col min="2064" max="2064" width="5.85546875" customWidth="1"/>
    <col min="2065" max="2065" width="4.85546875" customWidth="1"/>
    <col min="2066" max="2066" width="6.140625" customWidth="1"/>
    <col min="2067" max="2067" width="5.5703125" customWidth="1"/>
    <col min="2305" max="2305" width="4" customWidth="1"/>
    <col min="2306" max="2306" width="48.140625" customWidth="1"/>
    <col min="2307" max="2309" width="13.7109375" customWidth="1"/>
    <col min="2310" max="2310" width="14.5703125" customWidth="1"/>
    <col min="2311" max="2311" width="15.140625" customWidth="1"/>
    <col min="2312" max="2314" width="13.5703125" customWidth="1"/>
    <col min="2315" max="2315" width="13.7109375" customWidth="1"/>
    <col min="2316" max="2316" width="13.5703125" customWidth="1"/>
    <col min="2317" max="2318" width="5.7109375" customWidth="1"/>
    <col min="2319" max="2319" width="6.28515625" customWidth="1"/>
    <col min="2320" max="2320" width="5.85546875" customWidth="1"/>
    <col min="2321" max="2321" width="4.85546875" customWidth="1"/>
    <col min="2322" max="2322" width="6.140625" customWidth="1"/>
    <col min="2323" max="2323" width="5.5703125" customWidth="1"/>
    <col min="2561" max="2561" width="4" customWidth="1"/>
    <col min="2562" max="2562" width="48.140625" customWidth="1"/>
    <col min="2563" max="2565" width="13.7109375" customWidth="1"/>
    <col min="2566" max="2566" width="14.5703125" customWidth="1"/>
    <col min="2567" max="2567" width="15.140625" customWidth="1"/>
    <col min="2568" max="2570" width="13.5703125" customWidth="1"/>
    <col min="2571" max="2571" width="13.7109375" customWidth="1"/>
    <col min="2572" max="2572" width="13.5703125" customWidth="1"/>
    <col min="2573" max="2574" width="5.7109375" customWidth="1"/>
    <col min="2575" max="2575" width="6.28515625" customWidth="1"/>
    <col min="2576" max="2576" width="5.85546875" customWidth="1"/>
    <col min="2577" max="2577" width="4.85546875" customWidth="1"/>
    <col min="2578" max="2578" width="6.140625" customWidth="1"/>
    <col min="2579" max="2579" width="5.5703125" customWidth="1"/>
    <col min="2817" max="2817" width="4" customWidth="1"/>
    <col min="2818" max="2818" width="48.140625" customWidth="1"/>
    <col min="2819" max="2821" width="13.7109375" customWidth="1"/>
    <col min="2822" max="2822" width="14.5703125" customWidth="1"/>
    <col min="2823" max="2823" width="15.140625" customWidth="1"/>
    <col min="2824" max="2826" width="13.5703125" customWidth="1"/>
    <col min="2827" max="2827" width="13.7109375" customWidth="1"/>
    <col min="2828" max="2828" width="13.5703125" customWidth="1"/>
    <col min="2829" max="2830" width="5.7109375" customWidth="1"/>
    <col min="2831" max="2831" width="6.28515625" customWidth="1"/>
    <col min="2832" max="2832" width="5.85546875" customWidth="1"/>
    <col min="2833" max="2833" width="4.85546875" customWidth="1"/>
    <col min="2834" max="2834" width="6.140625" customWidth="1"/>
    <col min="2835" max="2835" width="5.5703125" customWidth="1"/>
    <col min="3073" max="3073" width="4" customWidth="1"/>
    <col min="3074" max="3074" width="48.140625" customWidth="1"/>
    <col min="3075" max="3077" width="13.7109375" customWidth="1"/>
    <col min="3078" max="3078" width="14.5703125" customWidth="1"/>
    <col min="3079" max="3079" width="15.140625" customWidth="1"/>
    <col min="3080" max="3082" width="13.5703125" customWidth="1"/>
    <col min="3083" max="3083" width="13.7109375" customWidth="1"/>
    <col min="3084" max="3084" width="13.5703125" customWidth="1"/>
    <col min="3085" max="3086" width="5.7109375" customWidth="1"/>
    <col min="3087" max="3087" width="6.28515625" customWidth="1"/>
    <col min="3088" max="3088" width="5.85546875" customWidth="1"/>
    <col min="3089" max="3089" width="4.85546875" customWidth="1"/>
    <col min="3090" max="3090" width="6.140625" customWidth="1"/>
    <col min="3091" max="3091" width="5.5703125" customWidth="1"/>
    <col min="3329" max="3329" width="4" customWidth="1"/>
    <col min="3330" max="3330" width="48.140625" customWidth="1"/>
    <col min="3331" max="3333" width="13.7109375" customWidth="1"/>
    <col min="3334" max="3334" width="14.5703125" customWidth="1"/>
    <col min="3335" max="3335" width="15.140625" customWidth="1"/>
    <col min="3336" max="3338" width="13.5703125" customWidth="1"/>
    <col min="3339" max="3339" width="13.7109375" customWidth="1"/>
    <col min="3340" max="3340" width="13.5703125" customWidth="1"/>
    <col min="3341" max="3342" width="5.7109375" customWidth="1"/>
    <col min="3343" max="3343" width="6.28515625" customWidth="1"/>
    <col min="3344" max="3344" width="5.85546875" customWidth="1"/>
    <col min="3345" max="3345" width="4.85546875" customWidth="1"/>
    <col min="3346" max="3346" width="6.140625" customWidth="1"/>
    <col min="3347" max="3347" width="5.5703125" customWidth="1"/>
    <col min="3585" max="3585" width="4" customWidth="1"/>
    <col min="3586" max="3586" width="48.140625" customWidth="1"/>
    <col min="3587" max="3589" width="13.7109375" customWidth="1"/>
    <col min="3590" max="3590" width="14.5703125" customWidth="1"/>
    <col min="3591" max="3591" width="15.140625" customWidth="1"/>
    <col min="3592" max="3594" width="13.5703125" customWidth="1"/>
    <col min="3595" max="3595" width="13.7109375" customWidth="1"/>
    <col min="3596" max="3596" width="13.5703125" customWidth="1"/>
    <col min="3597" max="3598" width="5.7109375" customWidth="1"/>
    <col min="3599" max="3599" width="6.28515625" customWidth="1"/>
    <col min="3600" max="3600" width="5.85546875" customWidth="1"/>
    <col min="3601" max="3601" width="4.85546875" customWidth="1"/>
    <col min="3602" max="3602" width="6.140625" customWidth="1"/>
    <col min="3603" max="3603" width="5.5703125" customWidth="1"/>
    <col min="3841" max="3841" width="4" customWidth="1"/>
    <col min="3842" max="3842" width="48.140625" customWidth="1"/>
    <col min="3843" max="3845" width="13.7109375" customWidth="1"/>
    <col min="3846" max="3846" width="14.5703125" customWidth="1"/>
    <col min="3847" max="3847" width="15.140625" customWidth="1"/>
    <col min="3848" max="3850" width="13.5703125" customWidth="1"/>
    <col min="3851" max="3851" width="13.7109375" customWidth="1"/>
    <col min="3852" max="3852" width="13.5703125" customWidth="1"/>
    <col min="3853" max="3854" width="5.7109375" customWidth="1"/>
    <col min="3855" max="3855" width="6.28515625" customWidth="1"/>
    <col min="3856" max="3856" width="5.85546875" customWidth="1"/>
    <col min="3857" max="3857" width="4.85546875" customWidth="1"/>
    <col min="3858" max="3858" width="6.140625" customWidth="1"/>
    <col min="3859" max="3859" width="5.5703125" customWidth="1"/>
    <col min="4097" max="4097" width="4" customWidth="1"/>
    <col min="4098" max="4098" width="48.140625" customWidth="1"/>
    <col min="4099" max="4101" width="13.7109375" customWidth="1"/>
    <col min="4102" max="4102" width="14.5703125" customWidth="1"/>
    <col min="4103" max="4103" width="15.140625" customWidth="1"/>
    <col min="4104" max="4106" width="13.5703125" customWidth="1"/>
    <col min="4107" max="4107" width="13.7109375" customWidth="1"/>
    <col min="4108" max="4108" width="13.5703125" customWidth="1"/>
    <col min="4109" max="4110" width="5.7109375" customWidth="1"/>
    <col min="4111" max="4111" width="6.28515625" customWidth="1"/>
    <col min="4112" max="4112" width="5.85546875" customWidth="1"/>
    <col min="4113" max="4113" width="4.85546875" customWidth="1"/>
    <col min="4114" max="4114" width="6.140625" customWidth="1"/>
    <col min="4115" max="4115" width="5.5703125" customWidth="1"/>
    <col min="4353" max="4353" width="4" customWidth="1"/>
    <col min="4354" max="4354" width="48.140625" customWidth="1"/>
    <col min="4355" max="4357" width="13.7109375" customWidth="1"/>
    <col min="4358" max="4358" width="14.5703125" customWidth="1"/>
    <col min="4359" max="4359" width="15.140625" customWidth="1"/>
    <col min="4360" max="4362" width="13.5703125" customWidth="1"/>
    <col min="4363" max="4363" width="13.7109375" customWidth="1"/>
    <col min="4364" max="4364" width="13.5703125" customWidth="1"/>
    <col min="4365" max="4366" width="5.7109375" customWidth="1"/>
    <col min="4367" max="4367" width="6.28515625" customWidth="1"/>
    <col min="4368" max="4368" width="5.85546875" customWidth="1"/>
    <col min="4369" max="4369" width="4.85546875" customWidth="1"/>
    <col min="4370" max="4370" width="6.140625" customWidth="1"/>
    <col min="4371" max="4371" width="5.5703125" customWidth="1"/>
    <col min="4609" max="4609" width="4" customWidth="1"/>
    <col min="4610" max="4610" width="48.140625" customWidth="1"/>
    <col min="4611" max="4613" width="13.7109375" customWidth="1"/>
    <col min="4614" max="4614" width="14.5703125" customWidth="1"/>
    <col min="4615" max="4615" width="15.140625" customWidth="1"/>
    <col min="4616" max="4618" width="13.5703125" customWidth="1"/>
    <col min="4619" max="4619" width="13.7109375" customWidth="1"/>
    <col min="4620" max="4620" width="13.5703125" customWidth="1"/>
    <col min="4621" max="4622" width="5.7109375" customWidth="1"/>
    <col min="4623" max="4623" width="6.28515625" customWidth="1"/>
    <col min="4624" max="4624" width="5.85546875" customWidth="1"/>
    <col min="4625" max="4625" width="4.85546875" customWidth="1"/>
    <col min="4626" max="4626" width="6.140625" customWidth="1"/>
    <col min="4627" max="4627" width="5.5703125" customWidth="1"/>
    <col min="4865" max="4865" width="4" customWidth="1"/>
    <col min="4866" max="4866" width="48.140625" customWidth="1"/>
    <col min="4867" max="4869" width="13.7109375" customWidth="1"/>
    <col min="4870" max="4870" width="14.5703125" customWidth="1"/>
    <col min="4871" max="4871" width="15.140625" customWidth="1"/>
    <col min="4872" max="4874" width="13.5703125" customWidth="1"/>
    <col min="4875" max="4875" width="13.7109375" customWidth="1"/>
    <col min="4876" max="4876" width="13.5703125" customWidth="1"/>
    <col min="4877" max="4878" width="5.7109375" customWidth="1"/>
    <col min="4879" max="4879" width="6.28515625" customWidth="1"/>
    <col min="4880" max="4880" width="5.85546875" customWidth="1"/>
    <col min="4881" max="4881" width="4.85546875" customWidth="1"/>
    <col min="4882" max="4882" width="6.140625" customWidth="1"/>
    <col min="4883" max="4883" width="5.5703125" customWidth="1"/>
    <col min="5121" max="5121" width="4" customWidth="1"/>
    <col min="5122" max="5122" width="48.140625" customWidth="1"/>
    <col min="5123" max="5125" width="13.7109375" customWidth="1"/>
    <col min="5126" max="5126" width="14.5703125" customWidth="1"/>
    <col min="5127" max="5127" width="15.140625" customWidth="1"/>
    <col min="5128" max="5130" width="13.5703125" customWidth="1"/>
    <col min="5131" max="5131" width="13.7109375" customWidth="1"/>
    <col min="5132" max="5132" width="13.5703125" customWidth="1"/>
    <col min="5133" max="5134" width="5.7109375" customWidth="1"/>
    <col min="5135" max="5135" width="6.28515625" customWidth="1"/>
    <col min="5136" max="5136" width="5.85546875" customWidth="1"/>
    <col min="5137" max="5137" width="4.85546875" customWidth="1"/>
    <col min="5138" max="5138" width="6.140625" customWidth="1"/>
    <col min="5139" max="5139" width="5.5703125" customWidth="1"/>
    <col min="5377" max="5377" width="4" customWidth="1"/>
    <col min="5378" max="5378" width="48.140625" customWidth="1"/>
    <col min="5379" max="5381" width="13.7109375" customWidth="1"/>
    <col min="5382" max="5382" width="14.5703125" customWidth="1"/>
    <col min="5383" max="5383" width="15.140625" customWidth="1"/>
    <col min="5384" max="5386" width="13.5703125" customWidth="1"/>
    <col min="5387" max="5387" width="13.7109375" customWidth="1"/>
    <col min="5388" max="5388" width="13.5703125" customWidth="1"/>
    <col min="5389" max="5390" width="5.7109375" customWidth="1"/>
    <col min="5391" max="5391" width="6.28515625" customWidth="1"/>
    <col min="5392" max="5392" width="5.85546875" customWidth="1"/>
    <col min="5393" max="5393" width="4.85546875" customWidth="1"/>
    <col min="5394" max="5394" width="6.140625" customWidth="1"/>
    <col min="5395" max="5395" width="5.5703125" customWidth="1"/>
    <col min="5633" max="5633" width="4" customWidth="1"/>
    <col min="5634" max="5634" width="48.140625" customWidth="1"/>
    <col min="5635" max="5637" width="13.7109375" customWidth="1"/>
    <col min="5638" max="5638" width="14.5703125" customWidth="1"/>
    <col min="5639" max="5639" width="15.140625" customWidth="1"/>
    <col min="5640" max="5642" width="13.5703125" customWidth="1"/>
    <col min="5643" max="5643" width="13.7109375" customWidth="1"/>
    <col min="5644" max="5644" width="13.5703125" customWidth="1"/>
    <col min="5645" max="5646" width="5.7109375" customWidth="1"/>
    <col min="5647" max="5647" width="6.28515625" customWidth="1"/>
    <col min="5648" max="5648" width="5.85546875" customWidth="1"/>
    <col min="5649" max="5649" width="4.85546875" customWidth="1"/>
    <col min="5650" max="5650" width="6.140625" customWidth="1"/>
    <col min="5651" max="5651" width="5.5703125" customWidth="1"/>
    <col min="5889" max="5889" width="4" customWidth="1"/>
    <col min="5890" max="5890" width="48.140625" customWidth="1"/>
    <col min="5891" max="5893" width="13.7109375" customWidth="1"/>
    <col min="5894" max="5894" width="14.5703125" customWidth="1"/>
    <col min="5895" max="5895" width="15.140625" customWidth="1"/>
    <col min="5896" max="5898" width="13.5703125" customWidth="1"/>
    <col min="5899" max="5899" width="13.7109375" customWidth="1"/>
    <col min="5900" max="5900" width="13.5703125" customWidth="1"/>
    <col min="5901" max="5902" width="5.7109375" customWidth="1"/>
    <col min="5903" max="5903" width="6.28515625" customWidth="1"/>
    <col min="5904" max="5904" width="5.85546875" customWidth="1"/>
    <col min="5905" max="5905" width="4.85546875" customWidth="1"/>
    <col min="5906" max="5906" width="6.140625" customWidth="1"/>
    <col min="5907" max="5907" width="5.5703125" customWidth="1"/>
    <col min="6145" max="6145" width="4" customWidth="1"/>
    <col min="6146" max="6146" width="48.140625" customWidth="1"/>
    <col min="6147" max="6149" width="13.7109375" customWidth="1"/>
    <col min="6150" max="6150" width="14.5703125" customWidth="1"/>
    <col min="6151" max="6151" width="15.140625" customWidth="1"/>
    <col min="6152" max="6154" width="13.5703125" customWidth="1"/>
    <col min="6155" max="6155" width="13.7109375" customWidth="1"/>
    <col min="6156" max="6156" width="13.5703125" customWidth="1"/>
    <col min="6157" max="6158" width="5.7109375" customWidth="1"/>
    <col min="6159" max="6159" width="6.28515625" customWidth="1"/>
    <col min="6160" max="6160" width="5.85546875" customWidth="1"/>
    <col min="6161" max="6161" width="4.85546875" customWidth="1"/>
    <col min="6162" max="6162" width="6.140625" customWidth="1"/>
    <col min="6163" max="6163" width="5.5703125" customWidth="1"/>
    <col min="6401" max="6401" width="4" customWidth="1"/>
    <col min="6402" max="6402" width="48.140625" customWidth="1"/>
    <col min="6403" max="6405" width="13.7109375" customWidth="1"/>
    <col min="6406" max="6406" width="14.5703125" customWidth="1"/>
    <col min="6407" max="6407" width="15.140625" customWidth="1"/>
    <col min="6408" max="6410" width="13.5703125" customWidth="1"/>
    <col min="6411" max="6411" width="13.7109375" customWidth="1"/>
    <col min="6412" max="6412" width="13.5703125" customWidth="1"/>
    <col min="6413" max="6414" width="5.7109375" customWidth="1"/>
    <col min="6415" max="6415" width="6.28515625" customWidth="1"/>
    <col min="6416" max="6416" width="5.85546875" customWidth="1"/>
    <col min="6417" max="6417" width="4.85546875" customWidth="1"/>
    <col min="6418" max="6418" width="6.140625" customWidth="1"/>
    <col min="6419" max="6419" width="5.5703125" customWidth="1"/>
    <col min="6657" max="6657" width="4" customWidth="1"/>
    <col min="6658" max="6658" width="48.140625" customWidth="1"/>
    <col min="6659" max="6661" width="13.7109375" customWidth="1"/>
    <col min="6662" max="6662" width="14.5703125" customWidth="1"/>
    <col min="6663" max="6663" width="15.140625" customWidth="1"/>
    <col min="6664" max="6666" width="13.5703125" customWidth="1"/>
    <col min="6667" max="6667" width="13.7109375" customWidth="1"/>
    <col min="6668" max="6668" width="13.5703125" customWidth="1"/>
    <col min="6669" max="6670" width="5.7109375" customWidth="1"/>
    <col min="6671" max="6671" width="6.28515625" customWidth="1"/>
    <col min="6672" max="6672" width="5.85546875" customWidth="1"/>
    <col min="6673" max="6673" width="4.85546875" customWidth="1"/>
    <col min="6674" max="6674" width="6.140625" customWidth="1"/>
    <col min="6675" max="6675" width="5.5703125" customWidth="1"/>
    <col min="6913" max="6913" width="4" customWidth="1"/>
    <col min="6914" max="6914" width="48.140625" customWidth="1"/>
    <col min="6915" max="6917" width="13.7109375" customWidth="1"/>
    <col min="6918" max="6918" width="14.5703125" customWidth="1"/>
    <col min="6919" max="6919" width="15.140625" customWidth="1"/>
    <col min="6920" max="6922" width="13.5703125" customWidth="1"/>
    <col min="6923" max="6923" width="13.7109375" customWidth="1"/>
    <col min="6924" max="6924" width="13.5703125" customWidth="1"/>
    <col min="6925" max="6926" width="5.7109375" customWidth="1"/>
    <col min="6927" max="6927" width="6.28515625" customWidth="1"/>
    <col min="6928" max="6928" width="5.85546875" customWidth="1"/>
    <col min="6929" max="6929" width="4.85546875" customWidth="1"/>
    <col min="6930" max="6930" width="6.140625" customWidth="1"/>
    <col min="6931" max="6931" width="5.5703125" customWidth="1"/>
    <col min="7169" max="7169" width="4" customWidth="1"/>
    <col min="7170" max="7170" width="48.140625" customWidth="1"/>
    <col min="7171" max="7173" width="13.7109375" customWidth="1"/>
    <col min="7174" max="7174" width="14.5703125" customWidth="1"/>
    <col min="7175" max="7175" width="15.140625" customWidth="1"/>
    <col min="7176" max="7178" width="13.5703125" customWidth="1"/>
    <col min="7179" max="7179" width="13.7109375" customWidth="1"/>
    <col min="7180" max="7180" width="13.5703125" customWidth="1"/>
    <col min="7181" max="7182" width="5.7109375" customWidth="1"/>
    <col min="7183" max="7183" width="6.28515625" customWidth="1"/>
    <col min="7184" max="7184" width="5.85546875" customWidth="1"/>
    <col min="7185" max="7185" width="4.85546875" customWidth="1"/>
    <col min="7186" max="7186" width="6.140625" customWidth="1"/>
    <col min="7187" max="7187" width="5.5703125" customWidth="1"/>
    <col min="7425" max="7425" width="4" customWidth="1"/>
    <col min="7426" max="7426" width="48.140625" customWidth="1"/>
    <col min="7427" max="7429" width="13.7109375" customWidth="1"/>
    <col min="7430" max="7430" width="14.5703125" customWidth="1"/>
    <col min="7431" max="7431" width="15.140625" customWidth="1"/>
    <col min="7432" max="7434" width="13.5703125" customWidth="1"/>
    <col min="7435" max="7435" width="13.7109375" customWidth="1"/>
    <col min="7436" max="7436" width="13.5703125" customWidth="1"/>
    <col min="7437" max="7438" width="5.7109375" customWidth="1"/>
    <col min="7439" max="7439" width="6.28515625" customWidth="1"/>
    <col min="7440" max="7440" width="5.85546875" customWidth="1"/>
    <col min="7441" max="7441" width="4.85546875" customWidth="1"/>
    <col min="7442" max="7442" width="6.140625" customWidth="1"/>
    <col min="7443" max="7443" width="5.5703125" customWidth="1"/>
    <col min="7681" max="7681" width="4" customWidth="1"/>
    <col min="7682" max="7682" width="48.140625" customWidth="1"/>
    <col min="7683" max="7685" width="13.7109375" customWidth="1"/>
    <col min="7686" max="7686" width="14.5703125" customWidth="1"/>
    <col min="7687" max="7687" width="15.140625" customWidth="1"/>
    <col min="7688" max="7690" width="13.5703125" customWidth="1"/>
    <col min="7691" max="7691" width="13.7109375" customWidth="1"/>
    <col min="7692" max="7692" width="13.5703125" customWidth="1"/>
    <col min="7693" max="7694" width="5.7109375" customWidth="1"/>
    <col min="7695" max="7695" width="6.28515625" customWidth="1"/>
    <col min="7696" max="7696" width="5.85546875" customWidth="1"/>
    <col min="7697" max="7697" width="4.85546875" customWidth="1"/>
    <col min="7698" max="7698" width="6.140625" customWidth="1"/>
    <col min="7699" max="7699" width="5.5703125" customWidth="1"/>
    <col min="7937" max="7937" width="4" customWidth="1"/>
    <col min="7938" max="7938" width="48.140625" customWidth="1"/>
    <col min="7939" max="7941" width="13.7109375" customWidth="1"/>
    <col min="7942" max="7942" width="14.5703125" customWidth="1"/>
    <col min="7943" max="7943" width="15.140625" customWidth="1"/>
    <col min="7944" max="7946" width="13.5703125" customWidth="1"/>
    <col min="7947" max="7947" width="13.7109375" customWidth="1"/>
    <col min="7948" max="7948" width="13.5703125" customWidth="1"/>
    <col min="7949" max="7950" width="5.7109375" customWidth="1"/>
    <col min="7951" max="7951" width="6.28515625" customWidth="1"/>
    <col min="7952" max="7952" width="5.85546875" customWidth="1"/>
    <col min="7953" max="7953" width="4.85546875" customWidth="1"/>
    <col min="7954" max="7954" width="6.140625" customWidth="1"/>
    <col min="7955" max="7955" width="5.5703125" customWidth="1"/>
    <col min="8193" max="8193" width="4" customWidth="1"/>
    <col min="8194" max="8194" width="48.140625" customWidth="1"/>
    <col min="8195" max="8197" width="13.7109375" customWidth="1"/>
    <col min="8198" max="8198" width="14.5703125" customWidth="1"/>
    <col min="8199" max="8199" width="15.140625" customWidth="1"/>
    <col min="8200" max="8202" width="13.5703125" customWidth="1"/>
    <col min="8203" max="8203" width="13.7109375" customWidth="1"/>
    <col min="8204" max="8204" width="13.5703125" customWidth="1"/>
    <col min="8205" max="8206" width="5.7109375" customWidth="1"/>
    <col min="8207" max="8207" width="6.28515625" customWidth="1"/>
    <col min="8208" max="8208" width="5.85546875" customWidth="1"/>
    <col min="8209" max="8209" width="4.85546875" customWidth="1"/>
    <col min="8210" max="8210" width="6.140625" customWidth="1"/>
    <col min="8211" max="8211" width="5.5703125" customWidth="1"/>
    <col min="8449" max="8449" width="4" customWidth="1"/>
    <col min="8450" max="8450" width="48.140625" customWidth="1"/>
    <col min="8451" max="8453" width="13.7109375" customWidth="1"/>
    <col min="8454" max="8454" width="14.5703125" customWidth="1"/>
    <col min="8455" max="8455" width="15.140625" customWidth="1"/>
    <col min="8456" max="8458" width="13.5703125" customWidth="1"/>
    <col min="8459" max="8459" width="13.7109375" customWidth="1"/>
    <col min="8460" max="8460" width="13.5703125" customWidth="1"/>
    <col min="8461" max="8462" width="5.7109375" customWidth="1"/>
    <col min="8463" max="8463" width="6.28515625" customWidth="1"/>
    <col min="8464" max="8464" width="5.85546875" customWidth="1"/>
    <col min="8465" max="8465" width="4.85546875" customWidth="1"/>
    <col min="8466" max="8466" width="6.140625" customWidth="1"/>
    <col min="8467" max="8467" width="5.5703125" customWidth="1"/>
    <col min="8705" max="8705" width="4" customWidth="1"/>
    <col min="8706" max="8706" width="48.140625" customWidth="1"/>
    <col min="8707" max="8709" width="13.7109375" customWidth="1"/>
    <col min="8710" max="8710" width="14.5703125" customWidth="1"/>
    <col min="8711" max="8711" width="15.140625" customWidth="1"/>
    <col min="8712" max="8714" width="13.5703125" customWidth="1"/>
    <col min="8715" max="8715" width="13.7109375" customWidth="1"/>
    <col min="8716" max="8716" width="13.5703125" customWidth="1"/>
    <col min="8717" max="8718" width="5.7109375" customWidth="1"/>
    <col min="8719" max="8719" width="6.28515625" customWidth="1"/>
    <col min="8720" max="8720" width="5.85546875" customWidth="1"/>
    <col min="8721" max="8721" width="4.85546875" customWidth="1"/>
    <col min="8722" max="8722" width="6.140625" customWidth="1"/>
    <col min="8723" max="8723" width="5.5703125" customWidth="1"/>
    <col min="8961" max="8961" width="4" customWidth="1"/>
    <col min="8962" max="8962" width="48.140625" customWidth="1"/>
    <col min="8963" max="8965" width="13.7109375" customWidth="1"/>
    <col min="8966" max="8966" width="14.5703125" customWidth="1"/>
    <col min="8967" max="8967" width="15.140625" customWidth="1"/>
    <col min="8968" max="8970" width="13.5703125" customWidth="1"/>
    <col min="8971" max="8971" width="13.7109375" customWidth="1"/>
    <col min="8972" max="8972" width="13.5703125" customWidth="1"/>
    <col min="8973" max="8974" width="5.7109375" customWidth="1"/>
    <col min="8975" max="8975" width="6.28515625" customWidth="1"/>
    <col min="8976" max="8976" width="5.85546875" customWidth="1"/>
    <col min="8977" max="8977" width="4.85546875" customWidth="1"/>
    <col min="8978" max="8978" width="6.140625" customWidth="1"/>
    <col min="8979" max="8979" width="5.5703125" customWidth="1"/>
    <col min="9217" max="9217" width="4" customWidth="1"/>
    <col min="9218" max="9218" width="48.140625" customWidth="1"/>
    <col min="9219" max="9221" width="13.7109375" customWidth="1"/>
    <col min="9222" max="9222" width="14.5703125" customWidth="1"/>
    <col min="9223" max="9223" width="15.140625" customWidth="1"/>
    <col min="9224" max="9226" width="13.5703125" customWidth="1"/>
    <col min="9227" max="9227" width="13.7109375" customWidth="1"/>
    <col min="9228" max="9228" width="13.5703125" customWidth="1"/>
    <col min="9229" max="9230" width="5.7109375" customWidth="1"/>
    <col min="9231" max="9231" width="6.28515625" customWidth="1"/>
    <col min="9232" max="9232" width="5.85546875" customWidth="1"/>
    <col min="9233" max="9233" width="4.85546875" customWidth="1"/>
    <col min="9234" max="9234" width="6.140625" customWidth="1"/>
    <col min="9235" max="9235" width="5.5703125" customWidth="1"/>
    <col min="9473" max="9473" width="4" customWidth="1"/>
    <col min="9474" max="9474" width="48.140625" customWidth="1"/>
    <col min="9475" max="9477" width="13.7109375" customWidth="1"/>
    <col min="9478" max="9478" width="14.5703125" customWidth="1"/>
    <col min="9479" max="9479" width="15.140625" customWidth="1"/>
    <col min="9480" max="9482" width="13.5703125" customWidth="1"/>
    <col min="9483" max="9483" width="13.7109375" customWidth="1"/>
    <col min="9484" max="9484" width="13.5703125" customWidth="1"/>
    <col min="9485" max="9486" width="5.7109375" customWidth="1"/>
    <col min="9487" max="9487" width="6.28515625" customWidth="1"/>
    <col min="9488" max="9488" width="5.85546875" customWidth="1"/>
    <col min="9489" max="9489" width="4.85546875" customWidth="1"/>
    <col min="9490" max="9490" width="6.140625" customWidth="1"/>
    <col min="9491" max="9491" width="5.5703125" customWidth="1"/>
    <col min="9729" max="9729" width="4" customWidth="1"/>
    <col min="9730" max="9730" width="48.140625" customWidth="1"/>
    <col min="9731" max="9733" width="13.7109375" customWidth="1"/>
    <col min="9734" max="9734" width="14.5703125" customWidth="1"/>
    <col min="9735" max="9735" width="15.140625" customWidth="1"/>
    <col min="9736" max="9738" width="13.5703125" customWidth="1"/>
    <col min="9739" max="9739" width="13.7109375" customWidth="1"/>
    <col min="9740" max="9740" width="13.5703125" customWidth="1"/>
    <col min="9741" max="9742" width="5.7109375" customWidth="1"/>
    <col min="9743" max="9743" width="6.28515625" customWidth="1"/>
    <col min="9744" max="9744" width="5.85546875" customWidth="1"/>
    <col min="9745" max="9745" width="4.85546875" customWidth="1"/>
    <col min="9746" max="9746" width="6.140625" customWidth="1"/>
    <col min="9747" max="9747" width="5.5703125" customWidth="1"/>
    <col min="9985" max="9985" width="4" customWidth="1"/>
    <col min="9986" max="9986" width="48.140625" customWidth="1"/>
    <col min="9987" max="9989" width="13.7109375" customWidth="1"/>
    <col min="9990" max="9990" width="14.5703125" customWidth="1"/>
    <col min="9991" max="9991" width="15.140625" customWidth="1"/>
    <col min="9992" max="9994" width="13.5703125" customWidth="1"/>
    <col min="9995" max="9995" width="13.7109375" customWidth="1"/>
    <col min="9996" max="9996" width="13.5703125" customWidth="1"/>
    <col min="9997" max="9998" width="5.7109375" customWidth="1"/>
    <col min="9999" max="9999" width="6.28515625" customWidth="1"/>
    <col min="10000" max="10000" width="5.85546875" customWidth="1"/>
    <col min="10001" max="10001" width="4.85546875" customWidth="1"/>
    <col min="10002" max="10002" width="6.140625" customWidth="1"/>
    <col min="10003" max="10003" width="5.5703125" customWidth="1"/>
    <col min="10241" max="10241" width="4" customWidth="1"/>
    <col min="10242" max="10242" width="48.140625" customWidth="1"/>
    <col min="10243" max="10245" width="13.7109375" customWidth="1"/>
    <col min="10246" max="10246" width="14.5703125" customWidth="1"/>
    <col min="10247" max="10247" width="15.140625" customWidth="1"/>
    <col min="10248" max="10250" width="13.5703125" customWidth="1"/>
    <col min="10251" max="10251" width="13.7109375" customWidth="1"/>
    <col min="10252" max="10252" width="13.5703125" customWidth="1"/>
    <col min="10253" max="10254" width="5.7109375" customWidth="1"/>
    <col min="10255" max="10255" width="6.28515625" customWidth="1"/>
    <col min="10256" max="10256" width="5.85546875" customWidth="1"/>
    <col min="10257" max="10257" width="4.85546875" customWidth="1"/>
    <col min="10258" max="10258" width="6.140625" customWidth="1"/>
    <col min="10259" max="10259" width="5.5703125" customWidth="1"/>
    <col min="10497" max="10497" width="4" customWidth="1"/>
    <col min="10498" max="10498" width="48.140625" customWidth="1"/>
    <col min="10499" max="10501" width="13.7109375" customWidth="1"/>
    <col min="10502" max="10502" width="14.5703125" customWidth="1"/>
    <col min="10503" max="10503" width="15.140625" customWidth="1"/>
    <col min="10504" max="10506" width="13.5703125" customWidth="1"/>
    <col min="10507" max="10507" width="13.7109375" customWidth="1"/>
    <col min="10508" max="10508" width="13.5703125" customWidth="1"/>
    <col min="10509" max="10510" width="5.7109375" customWidth="1"/>
    <col min="10511" max="10511" width="6.28515625" customWidth="1"/>
    <col min="10512" max="10512" width="5.85546875" customWidth="1"/>
    <col min="10513" max="10513" width="4.85546875" customWidth="1"/>
    <col min="10514" max="10514" width="6.140625" customWidth="1"/>
    <col min="10515" max="10515" width="5.5703125" customWidth="1"/>
    <col min="10753" max="10753" width="4" customWidth="1"/>
    <col min="10754" max="10754" width="48.140625" customWidth="1"/>
    <col min="10755" max="10757" width="13.7109375" customWidth="1"/>
    <col min="10758" max="10758" width="14.5703125" customWidth="1"/>
    <col min="10759" max="10759" width="15.140625" customWidth="1"/>
    <col min="10760" max="10762" width="13.5703125" customWidth="1"/>
    <col min="10763" max="10763" width="13.7109375" customWidth="1"/>
    <col min="10764" max="10764" width="13.5703125" customWidth="1"/>
    <col min="10765" max="10766" width="5.7109375" customWidth="1"/>
    <col min="10767" max="10767" width="6.28515625" customWidth="1"/>
    <col min="10768" max="10768" width="5.85546875" customWidth="1"/>
    <col min="10769" max="10769" width="4.85546875" customWidth="1"/>
    <col min="10770" max="10770" width="6.140625" customWidth="1"/>
    <col min="10771" max="10771" width="5.5703125" customWidth="1"/>
    <col min="11009" max="11009" width="4" customWidth="1"/>
    <col min="11010" max="11010" width="48.140625" customWidth="1"/>
    <col min="11011" max="11013" width="13.7109375" customWidth="1"/>
    <col min="11014" max="11014" width="14.5703125" customWidth="1"/>
    <col min="11015" max="11015" width="15.140625" customWidth="1"/>
    <col min="11016" max="11018" width="13.5703125" customWidth="1"/>
    <col min="11019" max="11019" width="13.7109375" customWidth="1"/>
    <col min="11020" max="11020" width="13.5703125" customWidth="1"/>
    <col min="11021" max="11022" width="5.7109375" customWidth="1"/>
    <col min="11023" max="11023" width="6.28515625" customWidth="1"/>
    <col min="11024" max="11024" width="5.85546875" customWidth="1"/>
    <col min="11025" max="11025" width="4.85546875" customWidth="1"/>
    <col min="11026" max="11026" width="6.140625" customWidth="1"/>
    <col min="11027" max="11027" width="5.5703125" customWidth="1"/>
    <col min="11265" max="11265" width="4" customWidth="1"/>
    <col min="11266" max="11266" width="48.140625" customWidth="1"/>
    <col min="11267" max="11269" width="13.7109375" customWidth="1"/>
    <col min="11270" max="11270" width="14.5703125" customWidth="1"/>
    <col min="11271" max="11271" width="15.140625" customWidth="1"/>
    <col min="11272" max="11274" width="13.5703125" customWidth="1"/>
    <col min="11275" max="11275" width="13.7109375" customWidth="1"/>
    <col min="11276" max="11276" width="13.5703125" customWidth="1"/>
    <col min="11277" max="11278" width="5.7109375" customWidth="1"/>
    <col min="11279" max="11279" width="6.28515625" customWidth="1"/>
    <col min="11280" max="11280" width="5.85546875" customWidth="1"/>
    <col min="11281" max="11281" width="4.85546875" customWidth="1"/>
    <col min="11282" max="11282" width="6.140625" customWidth="1"/>
    <col min="11283" max="11283" width="5.5703125" customWidth="1"/>
    <col min="11521" max="11521" width="4" customWidth="1"/>
    <col min="11522" max="11522" width="48.140625" customWidth="1"/>
    <col min="11523" max="11525" width="13.7109375" customWidth="1"/>
    <col min="11526" max="11526" width="14.5703125" customWidth="1"/>
    <col min="11527" max="11527" width="15.140625" customWidth="1"/>
    <col min="11528" max="11530" width="13.5703125" customWidth="1"/>
    <col min="11531" max="11531" width="13.7109375" customWidth="1"/>
    <col min="11532" max="11532" width="13.5703125" customWidth="1"/>
    <col min="11533" max="11534" width="5.7109375" customWidth="1"/>
    <col min="11535" max="11535" width="6.28515625" customWidth="1"/>
    <col min="11536" max="11536" width="5.85546875" customWidth="1"/>
    <col min="11537" max="11537" width="4.85546875" customWidth="1"/>
    <col min="11538" max="11538" width="6.140625" customWidth="1"/>
    <col min="11539" max="11539" width="5.5703125" customWidth="1"/>
    <col min="11777" max="11777" width="4" customWidth="1"/>
    <col min="11778" max="11778" width="48.140625" customWidth="1"/>
    <col min="11779" max="11781" width="13.7109375" customWidth="1"/>
    <col min="11782" max="11782" width="14.5703125" customWidth="1"/>
    <col min="11783" max="11783" width="15.140625" customWidth="1"/>
    <col min="11784" max="11786" width="13.5703125" customWidth="1"/>
    <col min="11787" max="11787" width="13.7109375" customWidth="1"/>
    <col min="11788" max="11788" width="13.5703125" customWidth="1"/>
    <col min="11789" max="11790" width="5.7109375" customWidth="1"/>
    <col min="11791" max="11791" width="6.28515625" customWidth="1"/>
    <col min="11792" max="11792" width="5.85546875" customWidth="1"/>
    <col min="11793" max="11793" width="4.85546875" customWidth="1"/>
    <col min="11794" max="11794" width="6.140625" customWidth="1"/>
    <col min="11795" max="11795" width="5.5703125" customWidth="1"/>
    <col min="12033" max="12033" width="4" customWidth="1"/>
    <col min="12034" max="12034" width="48.140625" customWidth="1"/>
    <col min="12035" max="12037" width="13.7109375" customWidth="1"/>
    <col min="12038" max="12038" width="14.5703125" customWidth="1"/>
    <col min="12039" max="12039" width="15.140625" customWidth="1"/>
    <col min="12040" max="12042" width="13.5703125" customWidth="1"/>
    <col min="12043" max="12043" width="13.7109375" customWidth="1"/>
    <col min="12044" max="12044" width="13.5703125" customWidth="1"/>
    <col min="12045" max="12046" width="5.7109375" customWidth="1"/>
    <col min="12047" max="12047" width="6.28515625" customWidth="1"/>
    <col min="12048" max="12048" width="5.85546875" customWidth="1"/>
    <col min="12049" max="12049" width="4.85546875" customWidth="1"/>
    <col min="12050" max="12050" width="6.140625" customWidth="1"/>
    <col min="12051" max="12051" width="5.5703125" customWidth="1"/>
    <col min="12289" max="12289" width="4" customWidth="1"/>
    <col min="12290" max="12290" width="48.140625" customWidth="1"/>
    <col min="12291" max="12293" width="13.7109375" customWidth="1"/>
    <col min="12294" max="12294" width="14.5703125" customWidth="1"/>
    <col min="12295" max="12295" width="15.140625" customWidth="1"/>
    <col min="12296" max="12298" width="13.5703125" customWidth="1"/>
    <col min="12299" max="12299" width="13.7109375" customWidth="1"/>
    <col min="12300" max="12300" width="13.5703125" customWidth="1"/>
    <col min="12301" max="12302" width="5.7109375" customWidth="1"/>
    <col min="12303" max="12303" width="6.28515625" customWidth="1"/>
    <col min="12304" max="12304" width="5.85546875" customWidth="1"/>
    <col min="12305" max="12305" width="4.85546875" customWidth="1"/>
    <col min="12306" max="12306" width="6.140625" customWidth="1"/>
    <col min="12307" max="12307" width="5.5703125" customWidth="1"/>
    <col min="12545" max="12545" width="4" customWidth="1"/>
    <col min="12546" max="12546" width="48.140625" customWidth="1"/>
    <col min="12547" max="12549" width="13.7109375" customWidth="1"/>
    <col min="12550" max="12550" width="14.5703125" customWidth="1"/>
    <col min="12551" max="12551" width="15.140625" customWidth="1"/>
    <col min="12552" max="12554" width="13.5703125" customWidth="1"/>
    <col min="12555" max="12555" width="13.7109375" customWidth="1"/>
    <col min="12556" max="12556" width="13.5703125" customWidth="1"/>
    <col min="12557" max="12558" width="5.7109375" customWidth="1"/>
    <col min="12559" max="12559" width="6.28515625" customWidth="1"/>
    <col min="12560" max="12560" width="5.85546875" customWidth="1"/>
    <col min="12561" max="12561" width="4.85546875" customWidth="1"/>
    <col min="12562" max="12562" width="6.140625" customWidth="1"/>
    <col min="12563" max="12563" width="5.5703125" customWidth="1"/>
    <col min="12801" max="12801" width="4" customWidth="1"/>
    <col min="12802" max="12802" width="48.140625" customWidth="1"/>
    <col min="12803" max="12805" width="13.7109375" customWidth="1"/>
    <col min="12806" max="12806" width="14.5703125" customWidth="1"/>
    <col min="12807" max="12807" width="15.140625" customWidth="1"/>
    <col min="12808" max="12810" width="13.5703125" customWidth="1"/>
    <col min="12811" max="12811" width="13.7109375" customWidth="1"/>
    <col min="12812" max="12812" width="13.5703125" customWidth="1"/>
    <col min="12813" max="12814" width="5.7109375" customWidth="1"/>
    <col min="12815" max="12815" width="6.28515625" customWidth="1"/>
    <col min="12816" max="12816" width="5.85546875" customWidth="1"/>
    <col min="12817" max="12817" width="4.85546875" customWidth="1"/>
    <col min="12818" max="12818" width="6.140625" customWidth="1"/>
    <col min="12819" max="12819" width="5.5703125" customWidth="1"/>
    <col min="13057" max="13057" width="4" customWidth="1"/>
    <col min="13058" max="13058" width="48.140625" customWidth="1"/>
    <col min="13059" max="13061" width="13.7109375" customWidth="1"/>
    <col min="13062" max="13062" width="14.5703125" customWidth="1"/>
    <col min="13063" max="13063" width="15.140625" customWidth="1"/>
    <col min="13064" max="13066" width="13.5703125" customWidth="1"/>
    <col min="13067" max="13067" width="13.7109375" customWidth="1"/>
    <col min="13068" max="13068" width="13.5703125" customWidth="1"/>
    <col min="13069" max="13070" width="5.7109375" customWidth="1"/>
    <col min="13071" max="13071" width="6.28515625" customWidth="1"/>
    <col min="13072" max="13072" width="5.85546875" customWidth="1"/>
    <col min="13073" max="13073" width="4.85546875" customWidth="1"/>
    <col min="13074" max="13074" width="6.140625" customWidth="1"/>
    <col min="13075" max="13075" width="5.5703125" customWidth="1"/>
    <col min="13313" max="13313" width="4" customWidth="1"/>
    <col min="13314" max="13314" width="48.140625" customWidth="1"/>
    <col min="13315" max="13317" width="13.7109375" customWidth="1"/>
    <col min="13318" max="13318" width="14.5703125" customWidth="1"/>
    <col min="13319" max="13319" width="15.140625" customWidth="1"/>
    <col min="13320" max="13322" width="13.5703125" customWidth="1"/>
    <col min="13323" max="13323" width="13.7109375" customWidth="1"/>
    <col min="13324" max="13324" width="13.5703125" customWidth="1"/>
    <col min="13325" max="13326" width="5.7109375" customWidth="1"/>
    <col min="13327" max="13327" width="6.28515625" customWidth="1"/>
    <col min="13328" max="13328" width="5.85546875" customWidth="1"/>
    <col min="13329" max="13329" width="4.85546875" customWidth="1"/>
    <col min="13330" max="13330" width="6.140625" customWidth="1"/>
    <col min="13331" max="13331" width="5.5703125" customWidth="1"/>
    <col min="13569" max="13569" width="4" customWidth="1"/>
    <col min="13570" max="13570" width="48.140625" customWidth="1"/>
    <col min="13571" max="13573" width="13.7109375" customWidth="1"/>
    <col min="13574" max="13574" width="14.5703125" customWidth="1"/>
    <col min="13575" max="13575" width="15.140625" customWidth="1"/>
    <col min="13576" max="13578" width="13.5703125" customWidth="1"/>
    <col min="13579" max="13579" width="13.7109375" customWidth="1"/>
    <col min="13580" max="13580" width="13.5703125" customWidth="1"/>
    <col min="13581" max="13582" width="5.7109375" customWidth="1"/>
    <col min="13583" max="13583" width="6.28515625" customWidth="1"/>
    <col min="13584" max="13584" width="5.85546875" customWidth="1"/>
    <col min="13585" max="13585" width="4.85546875" customWidth="1"/>
    <col min="13586" max="13586" width="6.140625" customWidth="1"/>
    <col min="13587" max="13587" width="5.5703125" customWidth="1"/>
    <col min="13825" max="13825" width="4" customWidth="1"/>
    <col min="13826" max="13826" width="48.140625" customWidth="1"/>
    <col min="13827" max="13829" width="13.7109375" customWidth="1"/>
    <col min="13830" max="13830" width="14.5703125" customWidth="1"/>
    <col min="13831" max="13831" width="15.140625" customWidth="1"/>
    <col min="13832" max="13834" width="13.5703125" customWidth="1"/>
    <col min="13835" max="13835" width="13.7109375" customWidth="1"/>
    <col min="13836" max="13836" width="13.5703125" customWidth="1"/>
    <col min="13837" max="13838" width="5.7109375" customWidth="1"/>
    <col min="13839" max="13839" width="6.28515625" customWidth="1"/>
    <col min="13840" max="13840" width="5.85546875" customWidth="1"/>
    <col min="13841" max="13841" width="4.85546875" customWidth="1"/>
    <col min="13842" max="13842" width="6.140625" customWidth="1"/>
    <col min="13843" max="13843" width="5.5703125" customWidth="1"/>
    <col min="14081" max="14081" width="4" customWidth="1"/>
    <col min="14082" max="14082" width="48.140625" customWidth="1"/>
    <col min="14083" max="14085" width="13.7109375" customWidth="1"/>
    <col min="14086" max="14086" width="14.5703125" customWidth="1"/>
    <col min="14087" max="14087" width="15.140625" customWidth="1"/>
    <col min="14088" max="14090" width="13.5703125" customWidth="1"/>
    <col min="14091" max="14091" width="13.7109375" customWidth="1"/>
    <col min="14092" max="14092" width="13.5703125" customWidth="1"/>
    <col min="14093" max="14094" width="5.7109375" customWidth="1"/>
    <col min="14095" max="14095" width="6.28515625" customWidth="1"/>
    <col min="14096" max="14096" width="5.85546875" customWidth="1"/>
    <col min="14097" max="14097" width="4.85546875" customWidth="1"/>
    <col min="14098" max="14098" width="6.140625" customWidth="1"/>
    <col min="14099" max="14099" width="5.5703125" customWidth="1"/>
    <col min="14337" max="14337" width="4" customWidth="1"/>
    <col min="14338" max="14338" width="48.140625" customWidth="1"/>
    <col min="14339" max="14341" width="13.7109375" customWidth="1"/>
    <col min="14342" max="14342" width="14.5703125" customWidth="1"/>
    <col min="14343" max="14343" width="15.140625" customWidth="1"/>
    <col min="14344" max="14346" width="13.5703125" customWidth="1"/>
    <col min="14347" max="14347" width="13.7109375" customWidth="1"/>
    <col min="14348" max="14348" width="13.5703125" customWidth="1"/>
    <col min="14349" max="14350" width="5.7109375" customWidth="1"/>
    <col min="14351" max="14351" width="6.28515625" customWidth="1"/>
    <col min="14352" max="14352" width="5.85546875" customWidth="1"/>
    <col min="14353" max="14353" width="4.85546875" customWidth="1"/>
    <col min="14354" max="14354" width="6.140625" customWidth="1"/>
    <col min="14355" max="14355" width="5.5703125" customWidth="1"/>
    <col min="14593" max="14593" width="4" customWidth="1"/>
    <col min="14594" max="14594" width="48.140625" customWidth="1"/>
    <col min="14595" max="14597" width="13.7109375" customWidth="1"/>
    <col min="14598" max="14598" width="14.5703125" customWidth="1"/>
    <col min="14599" max="14599" width="15.140625" customWidth="1"/>
    <col min="14600" max="14602" width="13.5703125" customWidth="1"/>
    <col min="14603" max="14603" width="13.7109375" customWidth="1"/>
    <col min="14604" max="14604" width="13.5703125" customWidth="1"/>
    <col min="14605" max="14606" width="5.7109375" customWidth="1"/>
    <col min="14607" max="14607" width="6.28515625" customWidth="1"/>
    <col min="14608" max="14608" width="5.85546875" customWidth="1"/>
    <col min="14609" max="14609" width="4.85546875" customWidth="1"/>
    <col min="14610" max="14610" width="6.140625" customWidth="1"/>
    <col min="14611" max="14611" width="5.5703125" customWidth="1"/>
    <col min="14849" max="14849" width="4" customWidth="1"/>
    <col min="14850" max="14850" width="48.140625" customWidth="1"/>
    <col min="14851" max="14853" width="13.7109375" customWidth="1"/>
    <col min="14854" max="14854" width="14.5703125" customWidth="1"/>
    <col min="14855" max="14855" width="15.140625" customWidth="1"/>
    <col min="14856" max="14858" width="13.5703125" customWidth="1"/>
    <col min="14859" max="14859" width="13.7109375" customWidth="1"/>
    <col min="14860" max="14860" width="13.5703125" customWidth="1"/>
    <col min="14861" max="14862" width="5.7109375" customWidth="1"/>
    <col min="14863" max="14863" width="6.28515625" customWidth="1"/>
    <col min="14864" max="14864" width="5.85546875" customWidth="1"/>
    <col min="14865" max="14865" width="4.85546875" customWidth="1"/>
    <col min="14866" max="14866" width="6.140625" customWidth="1"/>
    <col min="14867" max="14867" width="5.5703125" customWidth="1"/>
    <col min="15105" max="15105" width="4" customWidth="1"/>
    <col min="15106" max="15106" width="48.140625" customWidth="1"/>
    <col min="15107" max="15109" width="13.7109375" customWidth="1"/>
    <col min="15110" max="15110" width="14.5703125" customWidth="1"/>
    <col min="15111" max="15111" width="15.140625" customWidth="1"/>
    <col min="15112" max="15114" width="13.5703125" customWidth="1"/>
    <col min="15115" max="15115" width="13.7109375" customWidth="1"/>
    <col min="15116" max="15116" width="13.5703125" customWidth="1"/>
    <col min="15117" max="15118" width="5.7109375" customWidth="1"/>
    <col min="15119" max="15119" width="6.28515625" customWidth="1"/>
    <col min="15120" max="15120" width="5.85546875" customWidth="1"/>
    <col min="15121" max="15121" width="4.85546875" customWidth="1"/>
    <col min="15122" max="15122" width="6.140625" customWidth="1"/>
    <col min="15123" max="15123" width="5.5703125" customWidth="1"/>
    <col min="15361" max="15361" width="4" customWidth="1"/>
    <col min="15362" max="15362" width="48.140625" customWidth="1"/>
    <col min="15363" max="15365" width="13.7109375" customWidth="1"/>
    <col min="15366" max="15366" width="14.5703125" customWidth="1"/>
    <col min="15367" max="15367" width="15.140625" customWidth="1"/>
    <col min="15368" max="15370" width="13.5703125" customWidth="1"/>
    <col min="15371" max="15371" width="13.7109375" customWidth="1"/>
    <col min="15372" max="15372" width="13.5703125" customWidth="1"/>
    <col min="15373" max="15374" width="5.7109375" customWidth="1"/>
    <col min="15375" max="15375" width="6.28515625" customWidth="1"/>
    <col min="15376" max="15376" width="5.85546875" customWidth="1"/>
    <col min="15377" max="15377" width="4.85546875" customWidth="1"/>
    <col min="15378" max="15378" width="6.140625" customWidth="1"/>
    <col min="15379" max="15379" width="5.5703125" customWidth="1"/>
    <col min="15617" max="15617" width="4" customWidth="1"/>
    <col min="15618" max="15618" width="48.140625" customWidth="1"/>
    <col min="15619" max="15621" width="13.7109375" customWidth="1"/>
    <col min="15622" max="15622" width="14.5703125" customWidth="1"/>
    <col min="15623" max="15623" width="15.140625" customWidth="1"/>
    <col min="15624" max="15626" width="13.5703125" customWidth="1"/>
    <col min="15627" max="15627" width="13.7109375" customWidth="1"/>
    <col min="15628" max="15628" width="13.5703125" customWidth="1"/>
    <col min="15629" max="15630" width="5.7109375" customWidth="1"/>
    <col min="15631" max="15631" width="6.28515625" customWidth="1"/>
    <col min="15632" max="15632" width="5.85546875" customWidth="1"/>
    <col min="15633" max="15633" width="4.85546875" customWidth="1"/>
    <col min="15634" max="15634" width="6.140625" customWidth="1"/>
    <col min="15635" max="15635" width="5.5703125" customWidth="1"/>
    <col min="15873" max="15873" width="4" customWidth="1"/>
    <col min="15874" max="15874" width="48.140625" customWidth="1"/>
    <col min="15875" max="15877" width="13.7109375" customWidth="1"/>
    <col min="15878" max="15878" width="14.5703125" customWidth="1"/>
    <col min="15879" max="15879" width="15.140625" customWidth="1"/>
    <col min="15880" max="15882" width="13.5703125" customWidth="1"/>
    <col min="15883" max="15883" width="13.7109375" customWidth="1"/>
    <col min="15884" max="15884" width="13.5703125" customWidth="1"/>
    <col min="15885" max="15886" width="5.7109375" customWidth="1"/>
    <col min="15887" max="15887" width="6.28515625" customWidth="1"/>
    <col min="15888" max="15888" width="5.85546875" customWidth="1"/>
    <col min="15889" max="15889" width="4.85546875" customWidth="1"/>
    <col min="15890" max="15890" width="6.140625" customWidth="1"/>
    <col min="15891" max="15891" width="5.5703125" customWidth="1"/>
    <col min="16129" max="16129" width="4" customWidth="1"/>
    <col min="16130" max="16130" width="48.140625" customWidth="1"/>
    <col min="16131" max="16133" width="13.7109375" customWidth="1"/>
    <col min="16134" max="16134" width="14.5703125" customWidth="1"/>
    <col min="16135" max="16135" width="15.140625" customWidth="1"/>
    <col min="16136" max="16138" width="13.5703125" customWidth="1"/>
    <col min="16139" max="16139" width="13.7109375" customWidth="1"/>
    <col min="16140" max="16140" width="13.5703125" customWidth="1"/>
    <col min="16141" max="16142" width="5.7109375" customWidth="1"/>
    <col min="16143" max="16143" width="6.28515625" customWidth="1"/>
    <col min="16144" max="16144" width="5.85546875" customWidth="1"/>
    <col min="16145" max="16145" width="4.85546875" customWidth="1"/>
    <col min="16146" max="16146" width="6.140625" customWidth="1"/>
    <col min="16147" max="16147" width="5.5703125" customWidth="1"/>
  </cols>
  <sheetData>
    <row r="7" spans="1:19" ht="15.75" thickBot="1" x14ac:dyDescent="0.3"/>
    <row r="8" spans="1:19" ht="16.5" thickBot="1" x14ac:dyDescent="0.3">
      <c r="B8" s="58" t="s">
        <v>63</v>
      </c>
      <c r="K8" s="299" t="s">
        <v>64</v>
      </c>
      <c r="L8" s="300"/>
    </row>
    <row r="10" spans="1:19" x14ac:dyDescent="0.25">
      <c r="A10" s="301" t="s">
        <v>0</v>
      </c>
      <c r="B10" s="301"/>
      <c r="C10" s="301"/>
      <c r="D10" s="301"/>
      <c r="E10" s="301"/>
      <c r="F10" s="301"/>
      <c r="G10" s="301"/>
      <c r="H10" s="301"/>
      <c r="I10" s="301"/>
      <c r="J10" s="301"/>
      <c r="K10" s="301"/>
      <c r="L10" s="301"/>
      <c r="M10" s="59"/>
      <c r="N10" s="59"/>
      <c r="O10" s="59"/>
      <c r="P10" s="59"/>
      <c r="Q10" s="59"/>
      <c r="R10" s="59"/>
      <c r="S10" s="59"/>
    </row>
    <row r="11" spans="1:19" x14ac:dyDescent="0.25">
      <c r="A11" s="302" t="s">
        <v>65</v>
      </c>
      <c r="B11" s="302"/>
      <c r="C11" s="302"/>
      <c r="D11" s="302"/>
      <c r="E11" s="302"/>
      <c r="F11" s="302"/>
      <c r="G11" s="302"/>
      <c r="H11" s="302"/>
      <c r="I11" s="302"/>
      <c r="J11" s="302"/>
      <c r="K11" s="302"/>
      <c r="L11" s="302"/>
      <c r="M11" s="59"/>
      <c r="N11" s="59"/>
      <c r="O11" s="59"/>
      <c r="P11" s="59"/>
      <c r="Q11" s="59"/>
      <c r="R11" s="59"/>
      <c r="S11" s="59"/>
    </row>
    <row r="12" spans="1:19" x14ac:dyDescent="0.25">
      <c r="A12" s="303" t="s">
        <v>66</v>
      </c>
      <c r="B12" s="302"/>
      <c r="C12" s="302"/>
      <c r="D12" s="302"/>
      <c r="E12" s="302"/>
      <c r="F12" s="302"/>
      <c r="G12" s="302"/>
      <c r="H12" s="302"/>
      <c r="I12" s="302"/>
      <c r="J12" s="302"/>
      <c r="K12" s="302"/>
      <c r="L12" s="302"/>
      <c r="M12" s="59"/>
      <c r="N12" s="59"/>
      <c r="O12" s="59"/>
      <c r="P12" s="59"/>
      <c r="Q12" s="59"/>
      <c r="R12" s="59"/>
      <c r="S12" s="59"/>
    </row>
    <row r="13" spans="1:19" x14ac:dyDescent="0.25">
      <c r="A13" s="277"/>
      <c r="B13" s="277"/>
      <c r="C13" s="277"/>
      <c r="D13" s="277"/>
      <c r="E13" s="277"/>
      <c r="F13" s="277"/>
      <c r="G13" s="277"/>
      <c r="H13" s="277"/>
      <c r="I13" s="277"/>
      <c r="J13" s="277"/>
      <c r="K13" s="277"/>
      <c r="L13" s="277"/>
      <c r="M13" s="277"/>
      <c r="N13" s="277"/>
      <c r="O13" s="277"/>
      <c r="P13" s="277"/>
      <c r="Q13" s="277"/>
      <c r="R13" s="277"/>
      <c r="S13" s="277"/>
    </row>
    <row r="14" spans="1:19" ht="16.5" thickBot="1" x14ac:dyDescent="0.3">
      <c r="A14" s="287" t="s">
        <v>67</v>
      </c>
      <c r="B14" s="287"/>
      <c r="C14" s="287"/>
      <c r="D14" s="287"/>
      <c r="E14" s="287"/>
      <c r="F14" s="287"/>
      <c r="G14" s="287"/>
      <c r="H14" s="287"/>
      <c r="I14" s="287"/>
      <c r="J14" s="287"/>
      <c r="K14" s="287"/>
      <c r="L14" s="287"/>
      <c r="M14" s="61"/>
      <c r="N14" s="61"/>
      <c r="O14" s="61"/>
      <c r="P14" s="61"/>
      <c r="Q14" s="61"/>
      <c r="R14" s="61"/>
      <c r="S14" s="61"/>
    </row>
    <row r="15" spans="1:19" ht="30.75" customHeight="1" thickBot="1" x14ac:dyDescent="0.35">
      <c r="A15" s="62" t="s">
        <v>68</v>
      </c>
      <c r="B15" s="63" t="s">
        <v>69</v>
      </c>
      <c r="C15" s="294" t="s">
        <v>1</v>
      </c>
      <c r="D15" s="295"/>
      <c r="E15" s="294" t="s">
        <v>2</v>
      </c>
      <c r="F15" s="296"/>
      <c r="G15" s="294" t="s">
        <v>3</v>
      </c>
      <c r="H15" s="295"/>
      <c r="I15" s="294" t="s">
        <v>4</v>
      </c>
      <c r="J15" s="295"/>
      <c r="K15" s="297" t="s">
        <v>70</v>
      </c>
      <c r="L15" s="298"/>
      <c r="M15" s="276"/>
      <c r="N15" s="293"/>
      <c r="O15" s="293"/>
      <c r="P15" s="293"/>
      <c r="Q15" s="293"/>
      <c r="R15" s="293"/>
      <c r="S15" s="293"/>
    </row>
    <row r="16" spans="1:19" ht="15.75" x14ac:dyDescent="0.3">
      <c r="A16" s="65"/>
      <c r="B16" s="66"/>
      <c r="C16" s="67" t="s">
        <v>71</v>
      </c>
      <c r="D16" s="67" t="s">
        <v>18</v>
      </c>
      <c r="E16" s="67" t="s">
        <v>71</v>
      </c>
      <c r="F16" s="67" t="s">
        <v>18</v>
      </c>
      <c r="G16" s="67" t="s">
        <v>71</v>
      </c>
      <c r="H16" s="67" t="s">
        <v>18</v>
      </c>
      <c r="I16" s="67" t="s">
        <v>71</v>
      </c>
      <c r="J16" s="67" t="s">
        <v>18</v>
      </c>
      <c r="K16" s="67" t="s">
        <v>71</v>
      </c>
      <c r="L16" s="68" t="s">
        <v>18</v>
      </c>
      <c r="M16" s="69"/>
      <c r="N16" s="276"/>
      <c r="O16" s="69"/>
      <c r="P16" s="276"/>
      <c r="Q16" s="69"/>
      <c r="R16" s="276"/>
      <c r="S16" s="69"/>
    </row>
    <row r="17" spans="1:19" ht="15.75" x14ac:dyDescent="0.3">
      <c r="A17" s="70"/>
      <c r="B17" s="71" t="s">
        <v>72</v>
      </c>
      <c r="C17" s="72"/>
      <c r="D17" s="72"/>
      <c r="E17" s="72"/>
      <c r="F17" s="72"/>
      <c r="G17" s="72"/>
      <c r="H17" s="72"/>
      <c r="I17" s="72"/>
      <c r="J17" s="72"/>
      <c r="K17" s="72"/>
      <c r="L17" s="73"/>
      <c r="M17" s="69"/>
      <c r="N17" s="276"/>
      <c r="O17" s="69"/>
      <c r="P17" s="276"/>
      <c r="Q17" s="69"/>
      <c r="R17" s="276"/>
      <c r="S17" s="69"/>
    </row>
    <row r="18" spans="1:19" ht="15.75" x14ac:dyDescent="0.3">
      <c r="A18" s="74" t="s">
        <v>23</v>
      </c>
      <c r="B18" s="71" t="s">
        <v>73</v>
      </c>
      <c r="C18" s="75">
        <v>3361148.47</v>
      </c>
      <c r="D18" s="76">
        <v>2939970.14</v>
      </c>
      <c r="E18" s="76">
        <v>3361148.47</v>
      </c>
      <c r="F18" s="76">
        <v>2914006.39</v>
      </c>
      <c r="G18" s="76">
        <v>3361148.47</v>
      </c>
      <c r="H18" s="76">
        <v>2948436.76</v>
      </c>
      <c r="I18" s="76">
        <v>3361148.47</v>
      </c>
      <c r="J18" s="76">
        <v>2929171.29</v>
      </c>
      <c r="K18" s="76">
        <f>+C18+E18+G18+I18</f>
        <v>13444593.880000001</v>
      </c>
      <c r="L18" s="77">
        <f>+D18+F18+H18+J18</f>
        <v>11731584.579999998</v>
      </c>
      <c r="M18" s="1"/>
      <c r="N18" s="1"/>
      <c r="O18" s="1"/>
      <c r="P18" s="1"/>
      <c r="Q18" s="1"/>
      <c r="R18" s="1"/>
      <c r="S18" s="1"/>
    </row>
    <row r="19" spans="1:19" ht="15.75" x14ac:dyDescent="0.3">
      <c r="A19" s="74"/>
      <c r="B19" s="71" t="s">
        <v>74</v>
      </c>
      <c r="C19" s="75"/>
      <c r="D19" s="76"/>
      <c r="E19" s="76"/>
      <c r="F19" s="76"/>
      <c r="G19" s="76"/>
      <c r="H19" s="76">
        <v>1076452.82</v>
      </c>
      <c r="I19" s="76"/>
      <c r="J19" s="76">
        <v>358716.74</v>
      </c>
      <c r="K19" s="76"/>
      <c r="L19" s="77">
        <f>+D19+F19+H19+J19</f>
        <v>1435169.56</v>
      </c>
      <c r="M19" s="1"/>
      <c r="N19" s="1"/>
      <c r="O19" s="1"/>
      <c r="P19" s="1"/>
      <c r="Q19" s="1"/>
      <c r="R19" s="1"/>
      <c r="S19" s="1"/>
    </row>
    <row r="20" spans="1:19" ht="15.75" x14ac:dyDescent="0.3">
      <c r="A20" s="74"/>
      <c r="B20" s="71" t="s">
        <v>25</v>
      </c>
      <c r="C20" s="75">
        <f>SUM(C18:C19)</f>
        <v>3361148.47</v>
      </c>
      <c r="D20" s="75">
        <f t="shared" ref="D20:L20" si="0">SUM(D18:D19)</f>
        <v>2939970.14</v>
      </c>
      <c r="E20" s="75">
        <f t="shared" si="0"/>
        <v>3361148.47</v>
      </c>
      <c r="F20" s="75">
        <f t="shared" si="0"/>
        <v>2914006.39</v>
      </c>
      <c r="G20" s="75">
        <f t="shared" si="0"/>
        <v>3361148.47</v>
      </c>
      <c r="H20" s="75">
        <f t="shared" si="0"/>
        <v>4024889.58</v>
      </c>
      <c r="I20" s="75">
        <f t="shared" si="0"/>
        <v>3361148.47</v>
      </c>
      <c r="J20" s="75">
        <f t="shared" si="0"/>
        <v>3287888.0300000003</v>
      </c>
      <c r="K20" s="75">
        <f t="shared" si="0"/>
        <v>13444593.880000001</v>
      </c>
      <c r="L20" s="78">
        <f t="shared" si="0"/>
        <v>13166754.139999999</v>
      </c>
      <c r="M20" s="1"/>
      <c r="N20" s="1"/>
      <c r="O20" s="1"/>
      <c r="P20" s="1"/>
      <c r="Q20" s="1"/>
      <c r="R20" s="1"/>
      <c r="S20" s="1"/>
    </row>
    <row r="21" spans="1:19" ht="15.75" x14ac:dyDescent="0.3">
      <c r="A21" s="79"/>
      <c r="B21" s="80"/>
      <c r="C21" s="81"/>
      <c r="D21" s="82"/>
      <c r="E21" s="83"/>
      <c r="F21" s="83"/>
      <c r="G21" s="82"/>
      <c r="H21" s="83"/>
      <c r="I21" s="82"/>
      <c r="J21" s="83"/>
      <c r="K21" s="81"/>
      <c r="L21" s="84"/>
      <c r="M21" s="1"/>
      <c r="N21" s="1"/>
      <c r="O21" s="1"/>
      <c r="P21" s="1"/>
      <c r="Q21" s="1"/>
      <c r="R21" s="1"/>
      <c r="S21" s="1"/>
    </row>
    <row r="22" spans="1:19" ht="15.75" x14ac:dyDescent="0.3">
      <c r="A22" s="79"/>
      <c r="B22" s="80" t="s">
        <v>26</v>
      </c>
      <c r="C22" s="85"/>
      <c r="D22" s="85"/>
      <c r="E22" s="85"/>
      <c r="F22" s="85"/>
      <c r="G22" s="85"/>
      <c r="H22" s="85"/>
      <c r="I22" s="85"/>
      <c r="J22" s="85"/>
      <c r="K22" s="85"/>
      <c r="L22" s="86"/>
      <c r="M22" s="1"/>
      <c r="N22" s="1"/>
      <c r="O22" s="1"/>
      <c r="P22" s="1"/>
      <c r="Q22" s="1"/>
      <c r="R22" s="1"/>
      <c r="S22" s="1"/>
    </row>
    <row r="23" spans="1:19" x14ac:dyDescent="0.25">
      <c r="A23" s="87">
        <v>111</v>
      </c>
      <c r="B23" s="88" t="s">
        <v>27</v>
      </c>
      <c r="C23" s="89">
        <v>0</v>
      </c>
      <c r="D23" s="89">
        <v>0</v>
      </c>
      <c r="E23" s="89">
        <v>88000</v>
      </c>
      <c r="F23" s="89">
        <v>0</v>
      </c>
      <c r="G23" s="89">
        <v>88000</v>
      </c>
      <c r="H23" s="89">
        <v>87425.59</v>
      </c>
      <c r="I23" s="89">
        <v>88000</v>
      </c>
      <c r="J23" s="89">
        <v>100265.42</v>
      </c>
      <c r="K23" s="89">
        <f>+C23+E23+G23+I23</f>
        <v>264000</v>
      </c>
      <c r="L23" s="90">
        <f>+D23+F23+H23+J23</f>
        <v>187691.01</v>
      </c>
      <c r="M23" s="1"/>
      <c r="N23" s="1"/>
      <c r="O23" s="1"/>
      <c r="P23" s="1"/>
      <c r="Q23" s="1"/>
      <c r="R23" s="1"/>
      <c r="S23" s="1"/>
    </row>
    <row r="24" spans="1:19" x14ac:dyDescent="0.25">
      <c r="A24" s="91">
        <v>113</v>
      </c>
      <c r="B24" s="92" t="s">
        <v>75</v>
      </c>
      <c r="C24" s="93">
        <v>0</v>
      </c>
      <c r="D24" s="93">
        <v>0</v>
      </c>
      <c r="E24" s="93">
        <v>11585.06</v>
      </c>
      <c r="F24" s="93">
        <v>8525.7000000000007</v>
      </c>
      <c r="G24" s="93">
        <v>11585.06</v>
      </c>
      <c r="H24" s="93">
        <v>11440.41</v>
      </c>
      <c r="I24" s="93">
        <v>11585.06</v>
      </c>
      <c r="J24" s="93">
        <v>11412.67</v>
      </c>
      <c r="K24" s="93">
        <f t="shared" ref="K24:L39" si="1">+C24+E24+G24+I24</f>
        <v>34755.18</v>
      </c>
      <c r="L24" s="94">
        <f t="shared" si="1"/>
        <v>31378.78</v>
      </c>
      <c r="M24" s="1"/>
      <c r="N24" s="1"/>
      <c r="O24" s="1"/>
      <c r="P24" s="1"/>
      <c r="Q24" s="1"/>
      <c r="R24" s="1"/>
      <c r="S24" s="1"/>
    </row>
    <row r="25" spans="1:19" x14ac:dyDescent="0.25">
      <c r="A25" s="91">
        <v>122</v>
      </c>
      <c r="B25" s="92" t="s">
        <v>29</v>
      </c>
      <c r="C25" s="93">
        <v>0</v>
      </c>
      <c r="D25" s="93">
        <v>0</v>
      </c>
      <c r="E25" s="93">
        <v>68124.37</v>
      </c>
      <c r="F25" s="93">
        <v>0</v>
      </c>
      <c r="G25" s="93">
        <v>0</v>
      </c>
      <c r="H25" s="93">
        <v>440</v>
      </c>
      <c r="I25" s="93">
        <v>0</v>
      </c>
      <c r="J25" s="93">
        <v>42472.5</v>
      </c>
      <c r="K25" s="93">
        <f t="shared" si="1"/>
        <v>68124.37</v>
      </c>
      <c r="L25" s="94">
        <f t="shared" si="1"/>
        <v>42912.5</v>
      </c>
      <c r="M25" s="1"/>
      <c r="N25" s="1"/>
      <c r="O25" s="1"/>
      <c r="P25" s="1"/>
      <c r="Q25" s="1"/>
      <c r="R25" s="1"/>
      <c r="S25" s="1"/>
    </row>
    <row r="26" spans="1:19" x14ac:dyDescent="0.25">
      <c r="A26" s="91">
        <v>163</v>
      </c>
      <c r="B26" s="92" t="s">
        <v>30</v>
      </c>
      <c r="C26" s="93">
        <v>50000</v>
      </c>
      <c r="D26" s="93">
        <v>0</v>
      </c>
      <c r="E26" s="93">
        <f>16335+50000</f>
        <v>66335</v>
      </c>
      <c r="F26" s="93">
        <v>0</v>
      </c>
      <c r="G26" s="93">
        <f>214550+50000</f>
        <v>264550</v>
      </c>
      <c r="H26" s="93">
        <v>6400.89</v>
      </c>
      <c r="I26" s="93">
        <v>50000</v>
      </c>
      <c r="J26" s="93">
        <v>133312.10999999999</v>
      </c>
      <c r="K26" s="93">
        <f t="shared" si="1"/>
        <v>430885</v>
      </c>
      <c r="L26" s="94">
        <f t="shared" si="1"/>
        <v>139713</v>
      </c>
      <c r="M26" s="1"/>
      <c r="N26" s="1"/>
      <c r="O26" s="1"/>
      <c r="P26" s="1"/>
      <c r="Q26" s="1"/>
      <c r="R26" s="1"/>
      <c r="S26" s="1"/>
    </row>
    <row r="27" spans="1:19" x14ac:dyDescent="0.25">
      <c r="A27" s="91">
        <v>168</v>
      </c>
      <c r="B27" s="92" t="s">
        <v>76</v>
      </c>
      <c r="C27" s="93">
        <v>1000</v>
      </c>
      <c r="D27" s="93">
        <v>0</v>
      </c>
      <c r="E27" s="93">
        <v>0</v>
      </c>
      <c r="F27" s="93">
        <v>0</v>
      </c>
      <c r="G27" s="93">
        <v>0</v>
      </c>
      <c r="H27" s="93">
        <v>0</v>
      </c>
      <c r="I27" s="93">
        <v>0</v>
      </c>
      <c r="J27" s="93">
        <v>0</v>
      </c>
      <c r="K27" s="93">
        <f t="shared" si="1"/>
        <v>1000</v>
      </c>
      <c r="L27" s="94">
        <f>+D27+F27+H27+J27</f>
        <v>0</v>
      </c>
      <c r="M27" s="1"/>
      <c r="N27" s="1"/>
      <c r="O27" s="1"/>
      <c r="P27" s="1"/>
      <c r="Q27" s="1"/>
      <c r="R27" s="1"/>
      <c r="S27" s="1"/>
    </row>
    <row r="28" spans="1:19" x14ac:dyDescent="0.25">
      <c r="A28" s="91">
        <v>169</v>
      </c>
      <c r="B28" s="92" t="s">
        <v>77</v>
      </c>
      <c r="C28" s="93">
        <v>10000</v>
      </c>
      <c r="D28" s="93">
        <v>0</v>
      </c>
      <c r="E28" s="93">
        <v>0</v>
      </c>
      <c r="F28" s="93">
        <v>0</v>
      </c>
      <c r="G28" s="93">
        <v>0</v>
      </c>
      <c r="H28" s="93">
        <v>0</v>
      </c>
      <c r="I28" s="93">
        <v>0</v>
      </c>
      <c r="J28" s="93">
        <v>0</v>
      </c>
      <c r="K28" s="93">
        <f t="shared" si="1"/>
        <v>10000</v>
      </c>
      <c r="L28" s="94">
        <f t="shared" si="1"/>
        <v>0</v>
      </c>
      <c r="M28" s="1"/>
      <c r="N28" s="1"/>
      <c r="O28" s="1"/>
      <c r="P28" s="1"/>
      <c r="Q28" s="1"/>
      <c r="R28" s="1"/>
      <c r="S28" s="1"/>
    </row>
    <row r="29" spans="1:19" x14ac:dyDescent="0.25">
      <c r="A29" s="91">
        <v>171</v>
      </c>
      <c r="B29" s="92" t="s">
        <v>78</v>
      </c>
      <c r="C29" s="93">
        <v>10000</v>
      </c>
      <c r="D29" s="93">
        <v>0</v>
      </c>
      <c r="E29" s="93">
        <v>0</v>
      </c>
      <c r="F29" s="93">
        <v>0</v>
      </c>
      <c r="G29" s="93">
        <v>8140</v>
      </c>
      <c r="H29" s="93">
        <v>0</v>
      </c>
      <c r="I29" s="93">
        <v>1320</v>
      </c>
      <c r="J29" s="93">
        <v>7400</v>
      </c>
      <c r="K29" s="93">
        <f t="shared" si="1"/>
        <v>19460</v>
      </c>
      <c r="L29" s="94">
        <f t="shared" si="1"/>
        <v>7400</v>
      </c>
      <c r="M29" s="1"/>
      <c r="N29" s="1"/>
      <c r="O29" s="1"/>
      <c r="P29" s="1"/>
      <c r="Q29" s="1"/>
      <c r="R29" s="1"/>
      <c r="S29" s="1"/>
    </row>
    <row r="30" spans="1:19" x14ac:dyDescent="0.25">
      <c r="A30" s="91">
        <v>174</v>
      </c>
      <c r="B30" s="92" t="s">
        <v>34</v>
      </c>
      <c r="C30" s="93">
        <v>15765.66</v>
      </c>
      <c r="D30" s="93">
        <v>0</v>
      </c>
      <c r="E30" s="93">
        <v>5765.66</v>
      </c>
      <c r="F30" s="93">
        <v>5765.66</v>
      </c>
      <c r="G30" s="93">
        <v>7265.66</v>
      </c>
      <c r="H30" s="93">
        <v>5765.66</v>
      </c>
      <c r="I30" s="93">
        <v>7265.66</v>
      </c>
      <c r="J30" s="93">
        <v>5765.66</v>
      </c>
      <c r="K30" s="93">
        <f t="shared" si="1"/>
        <v>36062.639999999999</v>
      </c>
      <c r="L30" s="94">
        <f t="shared" si="1"/>
        <v>17296.98</v>
      </c>
      <c r="M30" s="1"/>
      <c r="N30" s="1"/>
      <c r="O30" s="1"/>
      <c r="P30" s="1"/>
      <c r="Q30" s="1"/>
      <c r="R30" s="1"/>
      <c r="S30" s="1"/>
    </row>
    <row r="31" spans="1:19" x14ac:dyDescent="0.25">
      <c r="A31" s="91">
        <v>182</v>
      </c>
      <c r="B31" s="92" t="s">
        <v>35</v>
      </c>
      <c r="C31" s="93">
        <v>278286</v>
      </c>
      <c r="D31" s="93">
        <v>0</v>
      </c>
      <c r="E31" s="93">
        <v>274686</v>
      </c>
      <c r="F31" s="93">
        <v>50615</v>
      </c>
      <c r="G31" s="93">
        <v>277086</v>
      </c>
      <c r="H31" s="93">
        <v>257315</v>
      </c>
      <c r="I31" s="93">
        <v>266886</v>
      </c>
      <c r="J31" s="93">
        <v>288696</v>
      </c>
      <c r="K31" s="93">
        <f t="shared" si="1"/>
        <v>1096944</v>
      </c>
      <c r="L31" s="94">
        <f t="shared" si="1"/>
        <v>596626</v>
      </c>
      <c r="M31" s="1"/>
      <c r="N31" s="1"/>
      <c r="O31" s="1"/>
      <c r="P31" s="1"/>
      <c r="Q31" s="1"/>
      <c r="R31" s="1"/>
      <c r="S31" s="1"/>
    </row>
    <row r="32" spans="1:19" x14ac:dyDescent="0.25">
      <c r="A32" s="91">
        <v>197</v>
      </c>
      <c r="B32" s="92" t="s">
        <v>36</v>
      </c>
      <c r="C32" s="93">
        <v>0</v>
      </c>
      <c r="D32" s="93">
        <v>0</v>
      </c>
      <c r="E32" s="93">
        <v>43200</v>
      </c>
      <c r="F32" s="93">
        <v>0</v>
      </c>
      <c r="G32" s="93">
        <v>43200</v>
      </c>
      <c r="H32" s="93">
        <v>42000</v>
      </c>
      <c r="I32" s="93">
        <v>43200</v>
      </c>
      <c r="J32" s="93">
        <v>42000</v>
      </c>
      <c r="K32" s="93">
        <f t="shared" si="1"/>
        <v>129600</v>
      </c>
      <c r="L32" s="94">
        <f t="shared" si="1"/>
        <v>84000</v>
      </c>
      <c r="M32" s="1"/>
      <c r="N32" s="1"/>
      <c r="O32" s="1"/>
      <c r="P32" s="1"/>
      <c r="Q32" s="1"/>
      <c r="R32" s="1"/>
      <c r="S32" s="1"/>
    </row>
    <row r="33" spans="1:19" x14ac:dyDescent="0.25">
      <c r="A33" s="91">
        <v>199</v>
      </c>
      <c r="B33" s="92" t="s">
        <v>37</v>
      </c>
      <c r="C33" s="93">
        <v>60838.7</v>
      </c>
      <c r="D33" s="93">
        <v>0</v>
      </c>
      <c r="E33" s="93">
        <v>147087.5</v>
      </c>
      <c r="F33" s="93">
        <v>8200.7999999999993</v>
      </c>
      <c r="G33" s="93">
        <v>48537.5</v>
      </c>
      <c r="H33" s="93">
        <v>69332.800000000003</v>
      </c>
      <c r="I33" s="93">
        <v>48537.5</v>
      </c>
      <c r="J33" s="93">
        <v>58547.1</v>
      </c>
      <c r="K33" s="93">
        <f t="shared" si="1"/>
        <v>305001.2</v>
      </c>
      <c r="L33" s="94">
        <f t="shared" si="1"/>
        <v>136080.70000000001</v>
      </c>
      <c r="M33" s="1"/>
      <c r="N33" s="1"/>
      <c r="O33" s="1"/>
      <c r="P33" s="1"/>
      <c r="Q33" s="1"/>
      <c r="R33" s="1"/>
      <c r="S33" s="1"/>
    </row>
    <row r="34" spans="1:19" x14ac:dyDescent="0.25">
      <c r="A34" s="91">
        <v>211</v>
      </c>
      <c r="B34" s="92" t="s">
        <v>38</v>
      </c>
      <c r="C34" s="93">
        <v>37249</v>
      </c>
      <c r="D34" s="93">
        <v>0</v>
      </c>
      <c r="E34" s="93">
        <v>47931.75</v>
      </c>
      <c r="F34" s="93">
        <v>0</v>
      </c>
      <c r="G34" s="93">
        <v>47931.75</v>
      </c>
      <c r="H34" s="93">
        <v>59267.75</v>
      </c>
      <c r="I34" s="93">
        <v>37249</v>
      </c>
      <c r="J34" s="93">
        <v>51050.5</v>
      </c>
      <c r="K34" s="93">
        <f t="shared" si="1"/>
        <v>170361.5</v>
      </c>
      <c r="L34" s="94">
        <f>+D34+F34+H34+J34</f>
        <v>110318.25</v>
      </c>
      <c r="M34" s="1"/>
      <c r="N34" s="1"/>
      <c r="O34" s="1"/>
      <c r="P34" s="1"/>
      <c r="Q34" s="1"/>
      <c r="R34" s="1"/>
      <c r="S34" s="1"/>
    </row>
    <row r="35" spans="1:19" x14ac:dyDescent="0.25">
      <c r="A35" s="91">
        <v>232</v>
      </c>
      <c r="B35" s="92" t="s">
        <v>39</v>
      </c>
      <c r="C35" s="93">
        <v>0</v>
      </c>
      <c r="D35" s="93">
        <v>0</v>
      </c>
      <c r="E35" s="93">
        <v>86640</v>
      </c>
      <c r="F35" s="93">
        <v>0</v>
      </c>
      <c r="G35" s="93">
        <v>0</v>
      </c>
      <c r="H35" s="93">
        <v>0</v>
      </c>
      <c r="I35" s="93">
        <v>0</v>
      </c>
      <c r="J35" s="93">
        <v>0</v>
      </c>
      <c r="K35" s="93">
        <f t="shared" si="1"/>
        <v>86640</v>
      </c>
      <c r="L35" s="94">
        <f t="shared" si="1"/>
        <v>0</v>
      </c>
      <c r="M35" s="1"/>
      <c r="N35" s="1"/>
      <c r="O35" s="1"/>
      <c r="P35" s="1"/>
      <c r="Q35" s="1"/>
      <c r="R35" s="1"/>
      <c r="S35" s="1"/>
    </row>
    <row r="36" spans="1:19" x14ac:dyDescent="0.25">
      <c r="A36" s="91">
        <v>261</v>
      </c>
      <c r="B36" s="92" t="s">
        <v>40</v>
      </c>
      <c r="C36" s="93">
        <v>0</v>
      </c>
      <c r="D36" s="93">
        <v>0</v>
      </c>
      <c r="E36" s="93">
        <v>1009687.36</v>
      </c>
      <c r="F36" s="93">
        <v>62510.51</v>
      </c>
      <c r="G36" s="93">
        <v>0</v>
      </c>
      <c r="H36" s="93">
        <v>64391.24</v>
      </c>
      <c r="I36" s="93">
        <v>0</v>
      </c>
      <c r="J36" s="93">
        <v>162057.62</v>
      </c>
      <c r="K36" s="93">
        <f t="shared" si="1"/>
        <v>1009687.36</v>
      </c>
      <c r="L36" s="94">
        <f t="shared" si="1"/>
        <v>288959.37</v>
      </c>
      <c r="M36" s="1"/>
      <c r="N36" s="1"/>
      <c r="O36" s="1"/>
      <c r="P36" s="1"/>
      <c r="Q36" s="1"/>
      <c r="R36" s="1"/>
      <c r="S36" s="1"/>
    </row>
    <row r="37" spans="1:19" x14ac:dyDescent="0.25">
      <c r="A37" s="91">
        <v>262</v>
      </c>
      <c r="B37" s="92" t="s">
        <v>41</v>
      </c>
      <c r="C37" s="93">
        <v>8000</v>
      </c>
      <c r="D37" s="93">
        <v>0</v>
      </c>
      <c r="E37" s="93">
        <v>0</v>
      </c>
      <c r="F37" s="93">
        <v>0</v>
      </c>
      <c r="G37" s="93">
        <v>0</v>
      </c>
      <c r="H37" s="93">
        <v>0</v>
      </c>
      <c r="I37" s="93">
        <v>0</v>
      </c>
      <c r="J37" s="93">
        <v>0</v>
      </c>
      <c r="K37" s="93">
        <f t="shared" si="1"/>
        <v>8000</v>
      </c>
      <c r="L37" s="94">
        <f t="shared" si="1"/>
        <v>0</v>
      </c>
      <c r="M37" s="1"/>
      <c r="N37" s="1"/>
      <c r="O37" s="1"/>
      <c r="P37" s="1"/>
      <c r="Q37" s="1"/>
      <c r="R37" s="1"/>
      <c r="S37" s="1"/>
    </row>
    <row r="38" spans="1:19" x14ac:dyDescent="0.25">
      <c r="A38" s="91">
        <v>266</v>
      </c>
      <c r="B38" s="92" t="s">
        <v>42</v>
      </c>
      <c r="C38" s="93">
        <v>0</v>
      </c>
      <c r="D38" s="93">
        <v>0</v>
      </c>
      <c r="E38" s="93">
        <v>619212.26</v>
      </c>
      <c r="F38" s="93">
        <v>0</v>
      </c>
      <c r="G38" s="93">
        <v>0</v>
      </c>
      <c r="H38" s="93">
        <v>186614</v>
      </c>
      <c r="I38" s="93">
        <v>0</v>
      </c>
      <c r="J38" s="93">
        <v>131300</v>
      </c>
      <c r="K38" s="93">
        <f t="shared" si="1"/>
        <v>619212.26</v>
      </c>
      <c r="L38" s="94">
        <f t="shared" si="1"/>
        <v>317914</v>
      </c>
      <c r="M38" s="1"/>
      <c r="N38" s="1"/>
      <c r="O38" s="1"/>
      <c r="P38" s="1"/>
      <c r="Q38" s="1"/>
      <c r="R38" s="1"/>
      <c r="S38" s="1"/>
    </row>
    <row r="39" spans="1:19" x14ac:dyDescent="0.25">
      <c r="A39" s="91">
        <v>267</v>
      </c>
      <c r="B39" s="92" t="s">
        <v>43</v>
      </c>
      <c r="C39" s="93">
        <v>9000</v>
      </c>
      <c r="D39" s="93">
        <v>0</v>
      </c>
      <c r="E39" s="93">
        <v>0</v>
      </c>
      <c r="F39" s="93">
        <v>0</v>
      </c>
      <c r="G39" s="93">
        <v>0</v>
      </c>
      <c r="H39" s="93">
        <v>0</v>
      </c>
      <c r="I39" s="93">
        <v>0</v>
      </c>
      <c r="J39" s="93">
        <v>0</v>
      </c>
      <c r="K39" s="93">
        <f t="shared" si="1"/>
        <v>9000</v>
      </c>
      <c r="L39" s="94">
        <f t="shared" si="1"/>
        <v>0</v>
      </c>
      <c r="M39" s="1"/>
      <c r="N39" s="1"/>
      <c r="O39" s="1"/>
      <c r="P39" s="1"/>
      <c r="Q39" s="1"/>
      <c r="R39" s="1"/>
      <c r="S39" s="1"/>
    </row>
    <row r="40" spans="1:19" x14ac:dyDescent="0.25">
      <c r="A40" s="91">
        <v>268</v>
      </c>
      <c r="B40" s="92" t="s">
        <v>44</v>
      </c>
      <c r="C40" s="93">
        <v>0</v>
      </c>
      <c r="D40" s="93">
        <v>0</v>
      </c>
      <c r="E40" s="93">
        <v>78656.5</v>
      </c>
      <c r="F40" s="93">
        <v>0</v>
      </c>
      <c r="G40" s="93">
        <v>0</v>
      </c>
      <c r="H40" s="93">
        <v>54260</v>
      </c>
      <c r="I40" s="93">
        <v>0</v>
      </c>
      <c r="J40" s="93">
        <v>10270</v>
      </c>
      <c r="K40" s="93">
        <f t="shared" ref="K40:L48" si="2">+C40+E40+G40+I40</f>
        <v>78656.5</v>
      </c>
      <c r="L40" s="94">
        <f t="shared" si="2"/>
        <v>64530</v>
      </c>
      <c r="M40" s="1"/>
      <c r="N40" s="1"/>
      <c r="O40" s="1"/>
      <c r="P40" s="1"/>
      <c r="Q40" s="1"/>
      <c r="R40" s="1"/>
      <c r="S40" s="1"/>
    </row>
    <row r="41" spans="1:19" x14ac:dyDescent="0.25">
      <c r="A41" s="91">
        <v>269</v>
      </c>
      <c r="B41" s="92" t="s">
        <v>45</v>
      </c>
      <c r="C41" s="93">
        <v>10000</v>
      </c>
      <c r="D41" s="93">
        <v>0</v>
      </c>
      <c r="E41" s="93">
        <v>0</v>
      </c>
      <c r="F41" s="93">
        <v>0</v>
      </c>
      <c r="G41" s="93">
        <v>0</v>
      </c>
      <c r="H41" s="93">
        <v>0</v>
      </c>
      <c r="I41" s="93">
        <v>0</v>
      </c>
      <c r="J41" s="93">
        <v>0</v>
      </c>
      <c r="K41" s="93">
        <f t="shared" si="2"/>
        <v>10000</v>
      </c>
      <c r="L41" s="94">
        <f t="shared" si="2"/>
        <v>0</v>
      </c>
      <c r="M41" s="1"/>
      <c r="N41" s="1"/>
      <c r="O41" s="1"/>
      <c r="P41" s="1"/>
      <c r="Q41" s="1"/>
      <c r="R41" s="1"/>
      <c r="S41" s="1"/>
    </row>
    <row r="42" spans="1:19" x14ac:dyDescent="0.25">
      <c r="A42" s="91">
        <v>289</v>
      </c>
      <c r="B42" s="92" t="s">
        <v>46</v>
      </c>
      <c r="C42" s="93">
        <v>0</v>
      </c>
      <c r="D42" s="93">
        <v>0</v>
      </c>
      <c r="E42" s="93">
        <v>11537</v>
      </c>
      <c r="F42" s="93">
        <v>0</v>
      </c>
      <c r="G42" s="93">
        <v>0</v>
      </c>
      <c r="H42" s="93">
        <v>11237.5</v>
      </c>
      <c r="I42" s="93">
        <v>0</v>
      </c>
      <c r="J42" s="93">
        <v>0</v>
      </c>
      <c r="K42" s="93">
        <f t="shared" si="2"/>
        <v>11537</v>
      </c>
      <c r="L42" s="94">
        <f t="shared" si="2"/>
        <v>11237.5</v>
      </c>
      <c r="M42" s="1"/>
      <c r="N42" s="1"/>
      <c r="O42" s="1"/>
      <c r="P42" s="1"/>
      <c r="Q42" s="1"/>
      <c r="R42" s="1"/>
      <c r="S42" s="1"/>
    </row>
    <row r="43" spans="1:19" x14ac:dyDescent="0.25">
      <c r="A43" s="91">
        <v>292</v>
      </c>
      <c r="B43" s="92" t="s">
        <v>47</v>
      </c>
      <c r="C43" s="93">
        <v>0</v>
      </c>
      <c r="D43" s="93">
        <v>0</v>
      </c>
      <c r="E43" s="93">
        <v>149896.79</v>
      </c>
      <c r="F43" s="93">
        <v>0</v>
      </c>
      <c r="G43" s="93">
        <v>0</v>
      </c>
      <c r="H43" s="93">
        <v>99135.15</v>
      </c>
      <c r="I43" s="93">
        <v>0</v>
      </c>
      <c r="J43" s="93">
        <v>7095</v>
      </c>
      <c r="K43" s="93">
        <f t="shared" si="2"/>
        <v>149896.79</v>
      </c>
      <c r="L43" s="94">
        <f t="shared" si="2"/>
        <v>106230.15</v>
      </c>
      <c r="M43" s="1"/>
      <c r="N43" s="1"/>
      <c r="O43" s="1"/>
      <c r="P43" s="1"/>
      <c r="Q43" s="1"/>
      <c r="R43" s="1"/>
      <c r="S43" s="1"/>
    </row>
    <row r="44" spans="1:19" x14ac:dyDescent="0.25">
      <c r="A44" s="91">
        <v>295</v>
      </c>
      <c r="B44" s="92" t="s">
        <v>48</v>
      </c>
      <c r="C44" s="93">
        <v>0</v>
      </c>
      <c r="D44" s="93">
        <v>0</v>
      </c>
      <c r="E44" s="93">
        <v>3038004.73</v>
      </c>
      <c r="F44" s="93">
        <v>0</v>
      </c>
      <c r="G44" s="93">
        <v>0</v>
      </c>
      <c r="H44" s="93">
        <v>651275.76</v>
      </c>
      <c r="I44" s="93">
        <v>0</v>
      </c>
      <c r="J44" s="93">
        <v>461151.65</v>
      </c>
      <c r="K44" s="93">
        <f t="shared" si="2"/>
        <v>3038004.73</v>
      </c>
      <c r="L44" s="94">
        <f t="shared" si="2"/>
        <v>1112427.4100000001</v>
      </c>
      <c r="M44" s="1"/>
      <c r="N44" s="1"/>
      <c r="O44" s="1"/>
      <c r="P44" s="1"/>
      <c r="Q44" s="1"/>
      <c r="R44" s="1"/>
      <c r="S44" s="1"/>
    </row>
    <row r="45" spans="1:19" x14ac:dyDescent="0.25">
      <c r="A45" s="91">
        <v>297</v>
      </c>
      <c r="B45" s="92" t="s">
        <v>49</v>
      </c>
      <c r="C45" s="93">
        <v>10000</v>
      </c>
      <c r="D45" s="93">
        <v>0</v>
      </c>
      <c r="E45" s="93">
        <v>8945.44</v>
      </c>
      <c r="F45" s="93">
        <v>0</v>
      </c>
      <c r="G45" s="93">
        <v>0</v>
      </c>
      <c r="H45" s="93">
        <v>0</v>
      </c>
      <c r="I45" s="93">
        <v>0</v>
      </c>
      <c r="J45" s="93">
        <v>16586.2</v>
      </c>
      <c r="K45" s="93">
        <f t="shared" si="2"/>
        <v>18945.440000000002</v>
      </c>
      <c r="L45" s="94">
        <f t="shared" si="2"/>
        <v>16586.2</v>
      </c>
      <c r="M45" s="1"/>
      <c r="N45" s="1"/>
      <c r="O45" s="1"/>
      <c r="P45" s="1"/>
      <c r="Q45" s="1"/>
      <c r="R45" s="1"/>
      <c r="S45" s="1"/>
    </row>
    <row r="46" spans="1:19" x14ac:dyDescent="0.25">
      <c r="A46" s="91">
        <v>298</v>
      </c>
      <c r="B46" s="92" t="s">
        <v>50</v>
      </c>
      <c r="C46" s="93">
        <v>33333.33</v>
      </c>
      <c r="D46" s="93">
        <v>0</v>
      </c>
      <c r="E46" s="93">
        <f>33333.33+9801.67</f>
        <v>43135</v>
      </c>
      <c r="F46" s="93">
        <v>0</v>
      </c>
      <c r="G46" s="93">
        <v>33333.33</v>
      </c>
      <c r="H46" s="93">
        <v>12500</v>
      </c>
      <c r="I46" s="93">
        <v>33333.33</v>
      </c>
      <c r="J46" s="93">
        <v>73419.55</v>
      </c>
      <c r="K46" s="93">
        <f t="shared" si="2"/>
        <v>143134.99</v>
      </c>
      <c r="L46" s="94">
        <f t="shared" si="2"/>
        <v>85919.55</v>
      </c>
      <c r="M46" s="1"/>
      <c r="N46" s="1"/>
      <c r="O46" s="1"/>
      <c r="P46" s="1"/>
      <c r="Q46" s="1"/>
      <c r="R46" s="1"/>
      <c r="S46" s="1"/>
    </row>
    <row r="47" spans="1:19" x14ac:dyDescent="0.25">
      <c r="A47" s="91">
        <v>299</v>
      </c>
      <c r="B47" s="92" t="s">
        <v>51</v>
      </c>
      <c r="C47" s="93">
        <v>19097.080000000002</v>
      </c>
      <c r="D47" s="93">
        <v>0</v>
      </c>
      <c r="E47" s="93">
        <v>19097.080000000002</v>
      </c>
      <c r="F47" s="93">
        <v>0</v>
      </c>
      <c r="G47" s="93">
        <v>19097.080000000002</v>
      </c>
      <c r="H47" s="93">
        <v>0</v>
      </c>
      <c r="I47" s="93">
        <v>19097.080000000002</v>
      </c>
      <c r="J47" s="93">
        <v>11561.43</v>
      </c>
      <c r="K47" s="93">
        <f t="shared" si="2"/>
        <v>76388.320000000007</v>
      </c>
      <c r="L47" s="94">
        <f t="shared" si="2"/>
        <v>11561.43</v>
      </c>
      <c r="M47" s="1"/>
      <c r="N47" s="1"/>
      <c r="O47" s="1"/>
      <c r="P47" s="1"/>
      <c r="Q47" s="1"/>
      <c r="R47" s="1"/>
      <c r="S47" s="1"/>
    </row>
    <row r="48" spans="1:19" ht="15.75" thickBot="1" x14ac:dyDescent="0.3">
      <c r="A48" s="95">
        <v>323</v>
      </c>
      <c r="B48" s="96" t="s">
        <v>52</v>
      </c>
      <c r="C48" s="97">
        <v>0</v>
      </c>
      <c r="D48" s="97">
        <v>0</v>
      </c>
      <c r="E48" s="97">
        <v>0</v>
      </c>
      <c r="F48" s="97">
        <v>0</v>
      </c>
      <c r="G48" s="97">
        <v>0</v>
      </c>
      <c r="H48" s="97">
        <v>0</v>
      </c>
      <c r="I48" s="97">
        <v>0</v>
      </c>
      <c r="J48" s="97">
        <v>0</v>
      </c>
      <c r="K48" s="97">
        <f t="shared" si="2"/>
        <v>0</v>
      </c>
      <c r="L48" s="98">
        <f t="shared" si="2"/>
        <v>0</v>
      </c>
      <c r="M48" s="1"/>
      <c r="N48" s="1"/>
      <c r="O48" s="1"/>
      <c r="P48" s="1"/>
      <c r="Q48" s="1"/>
      <c r="R48" s="1"/>
      <c r="S48" s="1"/>
    </row>
    <row r="49" spans="1:19" ht="16.5" thickBot="1" x14ac:dyDescent="0.35">
      <c r="A49" s="99"/>
      <c r="B49" s="100" t="s">
        <v>79</v>
      </c>
      <c r="C49" s="101">
        <f>SUM(C23:C48)</f>
        <v>552569.77</v>
      </c>
      <c r="D49" s="101">
        <f t="shared" ref="D49:J49" si="3">SUM(D23:D48)</f>
        <v>0</v>
      </c>
      <c r="E49" s="101">
        <f t="shared" si="3"/>
        <v>5817527.5000000009</v>
      </c>
      <c r="F49" s="101">
        <f t="shared" si="3"/>
        <v>135617.67000000001</v>
      </c>
      <c r="G49" s="101">
        <f t="shared" si="3"/>
        <v>848726.37999999989</v>
      </c>
      <c r="H49" s="101">
        <f t="shared" si="3"/>
        <v>1618801.75</v>
      </c>
      <c r="I49" s="101">
        <f t="shared" si="3"/>
        <v>606473.62999999989</v>
      </c>
      <c r="J49" s="101">
        <f t="shared" si="3"/>
        <v>1614363.41</v>
      </c>
      <c r="K49" s="101">
        <f>SUM(K23:K48)</f>
        <v>7825297.2800000003</v>
      </c>
      <c r="L49" s="102">
        <f>SUM(L23:L48)</f>
        <v>3368782.83</v>
      </c>
      <c r="M49" s="1"/>
      <c r="N49" s="1"/>
      <c r="O49" s="1"/>
      <c r="P49" s="1"/>
      <c r="Q49" s="1"/>
      <c r="R49" s="1"/>
      <c r="S49" s="1"/>
    </row>
    <row r="50" spans="1:19" ht="16.5" thickBot="1" x14ac:dyDescent="0.35">
      <c r="A50" s="103"/>
      <c r="B50" s="104" t="s">
        <v>80</v>
      </c>
      <c r="C50" s="105">
        <f t="shared" ref="C50:L50" si="4">+C49+C20</f>
        <v>3913718.24</v>
      </c>
      <c r="D50" s="101">
        <f t="shared" si="4"/>
        <v>2939970.14</v>
      </c>
      <c r="E50" s="101">
        <f t="shared" si="4"/>
        <v>9178675.9700000007</v>
      </c>
      <c r="F50" s="101">
        <f t="shared" si="4"/>
        <v>3049624.06</v>
      </c>
      <c r="G50" s="101">
        <f t="shared" si="4"/>
        <v>4209874.8499999996</v>
      </c>
      <c r="H50" s="101">
        <f t="shared" si="4"/>
        <v>5643691.3300000001</v>
      </c>
      <c r="I50" s="101">
        <f t="shared" si="4"/>
        <v>3967622.1</v>
      </c>
      <c r="J50" s="101">
        <f t="shared" si="4"/>
        <v>4902251.4400000004</v>
      </c>
      <c r="K50" s="101">
        <f t="shared" si="4"/>
        <v>21269891.16</v>
      </c>
      <c r="L50" s="102">
        <f t="shared" si="4"/>
        <v>16535536.969999999</v>
      </c>
    </row>
    <row r="51" spans="1:19" x14ac:dyDescent="0.25">
      <c r="A51" s="106"/>
      <c r="B51" s="106"/>
      <c r="C51" s="106"/>
      <c r="D51" s="106"/>
      <c r="E51" s="106"/>
      <c r="F51" s="106"/>
      <c r="G51" s="106"/>
      <c r="H51" s="106"/>
      <c r="I51" s="106"/>
      <c r="J51" s="106"/>
      <c r="K51" s="106"/>
      <c r="L51" s="106"/>
    </row>
    <row r="52" spans="1:19" x14ac:dyDescent="0.25">
      <c r="A52" s="106"/>
      <c r="B52" s="106"/>
      <c r="C52" s="106"/>
      <c r="D52" s="106"/>
      <c r="E52" s="106"/>
      <c r="F52" s="106"/>
      <c r="G52" s="106"/>
      <c r="H52" s="106"/>
      <c r="I52" s="106"/>
      <c r="J52" s="106"/>
      <c r="K52" s="106"/>
      <c r="L52" s="106"/>
    </row>
    <row r="53" spans="1:19" x14ac:dyDescent="0.25">
      <c r="A53" s="106"/>
      <c r="B53" s="106"/>
      <c r="C53" s="106"/>
      <c r="D53" s="106"/>
      <c r="E53" s="106"/>
      <c r="F53" s="106"/>
      <c r="G53" s="106"/>
      <c r="H53" s="106"/>
      <c r="I53" s="106"/>
      <c r="J53" s="106"/>
      <c r="K53" s="106"/>
      <c r="L53" s="106"/>
    </row>
    <row r="54" spans="1:19" x14ac:dyDescent="0.25">
      <c r="A54" s="106"/>
      <c r="B54" s="106"/>
      <c r="C54" s="106"/>
      <c r="D54" s="106"/>
      <c r="E54" s="106"/>
      <c r="F54" s="106"/>
      <c r="G54" s="106"/>
      <c r="H54" s="106"/>
      <c r="I54" s="106"/>
      <c r="J54" s="106"/>
      <c r="K54" s="106"/>
      <c r="L54" s="106"/>
    </row>
    <row r="55" spans="1:19" x14ac:dyDescent="0.25">
      <c r="A55" s="106"/>
      <c r="B55" s="106"/>
      <c r="C55" s="106"/>
      <c r="D55" s="106"/>
      <c r="E55" s="106"/>
      <c r="F55" s="106"/>
      <c r="G55" s="106"/>
      <c r="H55" s="106"/>
      <c r="I55" s="106"/>
      <c r="J55" s="106"/>
      <c r="K55" s="106"/>
      <c r="L55" s="106"/>
    </row>
    <row r="56" spans="1:19" ht="16.5" customHeight="1" thickBot="1" x14ac:dyDescent="0.3">
      <c r="A56" s="287" t="s">
        <v>81</v>
      </c>
      <c r="B56" s="287"/>
      <c r="C56" s="287"/>
      <c r="D56" s="287"/>
      <c r="E56" s="287"/>
      <c r="F56" s="287"/>
      <c r="G56" s="287"/>
      <c r="H56" s="287"/>
      <c r="I56" s="287"/>
      <c r="J56" s="287"/>
      <c r="K56" s="287"/>
      <c r="L56" s="287"/>
    </row>
    <row r="57" spans="1:19" ht="16.5" customHeight="1" thickBot="1" x14ac:dyDescent="0.35">
      <c r="A57" s="107" t="s">
        <v>68</v>
      </c>
      <c r="B57" s="108" t="str">
        <f>+B15</f>
        <v>CATEGORIA DEL GASTO DE FUNCIONAMIENTO</v>
      </c>
      <c r="C57" s="288" t="s">
        <v>59</v>
      </c>
      <c r="D57" s="289"/>
      <c r="E57" s="288" t="s">
        <v>82</v>
      </c>
      <c r="F57" s="289"/>
      <c r="G57" s="288" t="s">
        <v>83</v>
      </c>
      <c r="H57" s="289"/>
      <c r="I57" s="288" t="s">
        <v>84</v>
      </c>
      <c r="J57" s="290"/>
      <c r="K57" s="291" t="s">
        <v>70</v>
      </c>
      <c r="L57" s="292"/>
    </row>
    <row r="58" spans="1:19" ht="15.75" customHeight="1" x14ac:dyDescent="0.3">
      <c r="A58" s="109"/>
      <c r="B58" s="110"/>
      <c r="C58" s="111" t="s">
        <v>71</v>
      </c>
      <c r="D58" s="111" t="s">
        <v>18</v>
      </c>
      <c r="E58" s="111" t="s">
        <v>71</v>
      </c>
      <c r="F58" s="111" t="s">
        <v>18</v>
      </c>
      <c r="G58" s="111" t="s">
        <v>71</v>
      </c>
      <c r="H58" s="111" t="s">
        <v>18</v>
      </c>
      <c r="I58" s="111" t="s">
        <v>71</v>
      </c>
      <c r="J58" s="111" t="s">
        <v>18</v>
      </c>
      <c r="K58" s="111" t="s">
        <v>71</v>
      </c>
      <c r="L58" s="112" t="s">
        <v>18</v>
      </c>
    </row>
    <row r="59" spans="1:19" ht="15.75" customHeight="1" x14ac:dyDescent="0.3">
      <c r="A59" s="113" t="s">
        <v>23</v>
      </c>
      <c r="B59" s="80" t="s">
        <v>72</v>
      </c>
      <c r="C59" s="76"/>
      <c r="D59" s="85"/>
      <c r="E59" s="76"/>
      <c r="F59" s="85"/>
      <c r="G59" s="76"/>
      <c r="H59" s="85"/>
      <c r="I59" s="76"/>
      <c r="J59" s="85"/>
      <c r="K59" s="85"/>
      <c r="L59" s="86"/>
    </row>
    <row r="60" spans="1:19" ht="15.75" customHeight="1" x14ac:dyDescent="0.3">
      <c r="A60" s="113"/>
      <c r="B60" s="71" t="s">
        <v>73</v>
      </c>
      <c r="C60" s="76">
        <v>3361148.47</v>
      </c>
      <c r="D60" s="85">
        <v>2940365.11</v>
      </c>
      <c r="E60" s="76">
        <v>3361148.47</v>
      </c>
      <c r="F60" s="85">
        <v>3011624.06</v>
      </c>
      <c r="G60" s="76">
        <v>6070495.4699999997</v>
      </c>
      <c r="H60" s="85">
        <v>3028479</v>
      </c>
      <c r="I60" s="76">
        <v>3361148.47</v>
      </c>
      <c r="J60" s="76">
        <v>3015901.35</v>
      </c>
      <c r="K60" s="85">
        <f>+C60+E60+G60+I60</f>
        <v>16153940.880000001</v>
      </c>
      <c r="L60" s="86">
        <f>+D60+F60+H60+J60</f>
        <v>11996369.52</v>
      </c>
    </row>
    <row r="61" spans="1:19" ht="15.75" customHeight="1" x14ac:dyDescent="0.3">
      <c r="A61" s="113"/>
      <c r="B61" s="71" t="s">
        <v>201</v>
      </c>
      <c r="C61" s="76"/>
      <c r="D61" s="85"/>
      <c r="E61" s="76"/>
      <c r="F61" s="85"/>
      <c r="G61" s="76"/>
      <c r="H61" s="85">
        <v>2668116.4</v>
      </c>
      <c r="I61" s="76"/>
      <c r="J61" s="85">
        <v>0</v>
      </c>
      <c r="K61" s="85"/>
      <c r="L61" s="86">
        <f>+D61+F61+H61+J61</f>
        <v>2668116.4</v>
      </c>
    </row>
    <row r="62" spans="1:19" ht="15.75" customHeight="1" x14ac:dyDescent="0.3">
      <c r="A62" s="113"/>
      <c r="B62" s="71" t="s">
        <v>74</v>
      </c>
      <c r="C62" s="76"/>
      <c r="D62" s="85">
        <v>360102.28</v>
      </c>
      <c r="E62" s="76"/>
      <c r="F62" s="85">
        <v>369024.16</v>
      </c>
      <c r="G62" s="76"/>
      <c r="H62" s="85">
        <v>0</v>
      </c>
      <c r="I62" s="76"/>
      <c r="J62" s="85">
        <v>739957.97</v>
      </c>
      <c r="K62" s="85"/>
      <c r="L62" s="86">
        <f>+D62+F62+H62+J62</f>
        <v>1469084.41</v>
      </c>
    </row>
    <row r="63" spans="1:19" ht="15.75" customHeight="1" x14ac:dyDescent="0.3">
      <c r="A63" s="113"/>
      <c r="B63" s="71" t="s">
        <v>25</v>
      </c>
      <c r="C63" s="76">
        <f>SUM(C60:C62)</f>
        <v>3361148.47</v>
      </c>
      <c r="D63" s="76">
        <f t="shared" ref="D63:J63" si="5">SUM(D60:D62)</f>
        <v>3300467.3899999997</v>
      </c>
      <c r="E63" s="76">
        <f t="shared" si="5"/>
        <v>3361148.47</v>
      </c>
      <c r="F63" s="76">
        <f t="shared" si="5"/>
        <v>3380648.22</v>
      </c>
      <c r="G63" s="76">
        <f t="shared" si="5"/>
        <v>6070495.4699999997</v>
      </c>
      <c r="H63" s="76">
        <f t="shared" si="5"/>
        <v>5696595.4000000004</v>
      </c>
      <c r="I63" s="76">
        <f t="shared" si="5"/>
        <v>3361148.47</v>
      </c>
      <c r="J63" s="76">
        <f t="shared" si="5"/>
        <v>3755859.3200000003</v>
      </c>
      <c r="K63" s="76">
        <f>SUM(K60:K62)</f>
        <v>16153940.880000001</v>
      </c>
      <c r="L63" s="77">
        <f>SUM(L60:L62)</f>
        <v>16133570.33</v>
      </c>
    </row>
    <row r="64" spans="1:19" ht="15.75" customHeight="1" x14ac:dyDescent="0.3">
      <c r="A64" s="82"/>
      <c r="B64" s="80"/>
      <c r="C64" s="82"/>
      <c r="D64" s="82"/>
      <c r="E64" s="82"/>
      <c r="F64" s="83"/>
      <c r="G64" s="83"/>
      <c r="H64" s="83"/>
      <c r="I64" s="83"/>
      <c r="J64" s="83"/>
      <c r="K64" s="81"/>
      <c r="L64" s="84"/>
    </row>
    <row r="65" spans="1:12" ht="15.75" customHeight="1" x14ac:dyDescent="0.3">
      <c r="A65" s="82"/>
      <c r="B65" s="80" t="s">
        <v>26</v>
      </c>
      <c r="C65" s="85"/>
      <c r="D65" s="85"/>
      <c r="E65" s="85"/>
      <c r="F65" s="85"/>
      <c r="G65" s="85"/>
      <c r="H65" s="85"/>
      <c r="I65" s="85"/>
      <c r="J65" s="85"/>
      <c r="K65" s="85"/>
      <c r="L65" s="86"/>
    </row>
    <row r="66" spans="1:12" ht="15" customHeight="1" x14ac:dyDescent="0.25">
      <c r="A66" s="114">
        <v>111</v>
      </c>
      <c r="B66" s="92" t="s">
        <v>27</v>
      </c>
      <c r="C66" s="93">
        <v>88000</v>
      </c>
      <c r="D66" s="93">
        <v>97538.98</v>
      </c>
      <c r="E66" s="93">
        <v>88000</v>
      </c>
      <c r="F66" s="93">
        <v>107910.41</v>
      </c>
      <c r="G66" s="93">
        <v>88000</v>
      </c>
      <c r="H66" s="93">
        <v>101929.93</v>
      </c>
      <c r="I66" s="93">
        <v>88000</v>
      </c>
      <c r="J66" s="93">
        <v>100438.7</v>
      </c>
      <c r="K66" s="93">
        <f>+C66+E66+G66+I66</f>
        <v>352000</v>
      </c>
      <c r="L66" s="94">
        <f>+D66+F66+H66+J66</f>
        <v>407818.02</v>
      </c>
    </row>
    <row r="67" spans="1:12" ht="15" customHeight="1" x14ac:dyDescent="0.25">
      <c r="A67" s="114">
        <v>113</v>
      </c>
      <c r="B67" s="116" t="s">
        <v>75</v>
      </c>
      <c r="C67" s="93">
        <v>11585.06</v>
      </c>
      <c r="D67" s="93">
        <v>11401.8</v>
      </c>
      <c r="E67" s="93">
        <v>11585.06</v>
      </c>
      <c r="F67" s="93">
        <v>11464.57</v>
      </c>
      <c r="G67" s="93">
        <v>11585.06</v>
      </c>
      <c r="H67" s="93">
        <v>11458.71</v>
      </c>
      <c r="I67" s="93">
        <v>11585.06</v>
      </c>
      <c r="J67" s="93">
        <v>11479.01</v>
      </c>
      <c r="K67" s="93">
        <f t="shared" ref="K67:L76" si="6">+C67+E67+G67+I67</f>
        <v>46340.24</v>
      </c>
      <c r="L67" s="94">
        <f t="shared" si="6"/>
        <v>45804.090000000004</v>
      </c>
    </row>
    <row r="68" spans="1:12" ht="15" customHeight="1" x14ac:dyDescent="0.25">
      <c r="A68" s="114">
        <v>122</v>
      </c>
      <c r="B68" s="92" t="s">
        <v>29</v>
      </c>
      <c r="C68" s="93">
        <v>0</v>
      </c>
      <c r="D68" s="93">
        <v>11495</v>
      </c>
      <c r="E68" s="93">
        <v>0</v>
      </c>
      <c r="F68" s="93">
        <v>4070</v>
      </c>
      <c r="G68" s="115">
        <v>0</v>
      </c>
      <c r="H68" s="93">
        <v>2343</v>
      </c>
      <c r="I68" s="93">
        <v>0</v>
      </c>
      <c r="J68" s="93">
        <v>0</v>
      </c>
      <c r="K68" s="93">
        <f t="shared" si="6"/>
        <v>0</v>
      </c>
      <c r="L68" s="94">
        <f t="shared" si="6"/>
        <v>17908</v>
      </c>
    </row>
    <row r="69" spans="1:12" ht="15" customHeight="1" x14ac:dyDescent="0.25">
      <c r="A69" s="117">
        <v>163</v>
      </c>
      <c r="B69" s="88" t="s">
        <v>30</v>
      </c>
      <c r="C69" s="93">
        <f>35375+50000</f>
        <v>85375</v>
      </c>
      <c r="D69" s="93">
        <v>68707</v>
      </c>
      <c r="E69" s="93">
        <f>18575+50000</f>
        <v>68575</v>
      </c>
      <c r="F69" s="93">
        <v>53647.66</v>
      </c>
      <c r="G69" s="93">
        <f>176415+50000</f>
        <v>226415</v>
      </c>
      <c r="H69" s="93">
        <v>53986</v>
      </c>
      <c r="I69" s="93">
        <v>50000</v>
      </c>
      <c r="J69" s="93">
        <v>89559.56</v>
      </c>
      <c r="K69" s="93">
        <f t="shared" si="6"/>
        <v>430365</v>
      </c>
      <c r="L69" s="94">
        <f t="shared" si="6"/>
        <v>265900.21999999997</v>
      </c>
    </row>
    <row r="70" spans="1:12" ht="27" customHeight="1" x14ac:dyDescent="0.25">
      <c r="A70" s="117">
        <v>168</v>
      </c>
      <c r="B70" s="118" t="s">
        <v>76</v>
      </c>
      <c r="C70" s="93">
        <v>0</v>
      </c>
      <c r="D70" s="93">
        <v>0</v>
      </c>
      <c r="E70" s="93">
        <v>0</v>
      </c>
      <c r="F70" s="93">
        <v>0</v>
      </c>
      <c r="G70" s="93">
        <v>0</v>
      </c>
      <c r="H70" s="93">
        <v>0</v>
      </c>
      <c r="I70" s="93">
        <v>0</v>
      </c>
      <c r="J70" s="93">
        <v>0</v>
      </c>
      <c r="K70" s="93">
        <f>+C70+E70+G70+I70</f>
        <v>0</v>
      </c>
      <c r="L70" s="94">
        <f>+D70+F70+H70+J70</f>
        <v>0</v>
      </c>
    </row>
    <row r="71" spans="1:12" ht="15" customHeight="1" x14ac:dyDescent="0.25">
      <c r="A71" s="117">
        <v>169</v>
      </c>
      <c r="B71" s="88" t="s">
        <v>77</v>
      </c>
      <c r="C71" s="93">
        <v>14550</v>
      </c>
      <c r="D71" s="93">
        <v>0</v>
      </c>
      <c r="E71" s="93">
        <v>0</v>
      </c>
      <c r="F71" s="93">
        <v>0</v>
      </c>
      <c r="G71" s="115">
        <v>0</v>
      </c>
      <c r="H71" s="93">
        <v>13150</v>
      </c>
      <c r="I71" s="93">
        <v>0</v>
      </c>
      <c r="J71" s="93">
        <v>0</v>
      </c>
      <c r="K71" s="93">
        <f t="shared" si="6"/>
        <v>14550</v>
      </c>
      <c r="L71" s="94">
        <f t="shared" si="6"/>
        <v>13150</v>
      </c>
    </row>
    <row r="72" spans="1:12" ht="15" customHeight="1" x14ac:dyDescent="0.25">
      <c r="A72" s="117">
        <v>171</v>
      </c>
      <c r="B72" s="88" t="s">
        <v>78</v>
      </c>
      <c r="C72" s="93">
        <v>1320</v>
      </c>
      <c r="D72" s="93">
        <v>6852.5</v>
      </c>
      <c r="E72" s="93">
        <v>1320</v>
      </c>
      <c r="F72" s="93">
        <v>1200</v>
      </c>
      <c r="G72" s="93">
        <v>8140</v>
      </c>
      <c r="H72" s="93">
        <v>1200</v>
      </c>
      <c r="I72" s="93">
        <v>1320</v>
      </c>
      <c r="J72" s="93">
        <v>1200</v>
      </c>
      <c r="K72" s="93">
        <f t="shared" si="6"/>
        <v>12100</v>
      </c>
      <c r="L72" s="94">
        <f t="shared" si="6"/>
        <v>10452.5</v>
      </c>
    </row>
    <row r="73" spans="1:12" ht="15" customHeight="1" x14ac:dyDescent="0.25">
      <c r="A73" s="117">
        <v>174</v>
      </c>
      <c r="B73" s="88" t="s">
        <v>34</v>
      </c>
      <c r="C73" s="93">
        <v>29765.66</v>
      </c>
      <c r="D73" s="93">
        <v>7115.66</v>
      </c>
      <c r="E73" s="93">
        <v>7265.66</v>
      </c>
      <c r="F73" s="93">
        <v>7115.66</v>
      </c>
      <c r="G73" s="93">
        <v>7265.66</v>
      </c>
      <c r="H73" s="93">
        <v>8465.66</v>
      </c>
      <c r="I73" s="93">
        <v>7265.66</v>
      </c>
      <c r="J73" s="93">
        <v>7115.66</v>
      </c>
      <c r="K73" s="93">
        <f t="shared" si="6"/>
        <v>51562.64</v>
      </c>
      <c r="L73" s="94">
        <f t="shared" si="6"/>
        <v>29812.639999999999</v>
      </c>
    </row>
    <row r="74" spans="1:12" ht="15" customHeight="1" x14ac:dyDescent="0.25">
      <c r="A74" s="117">
        <v>182</v>
      </c>
      <c r="B74" s="88" t="s">
        <v>35</v>
      </c>
      <c r="C74" s="93">
        <v>296886</v>
      </c>
      <c r="D74" s="93">
        <v>333329</v>
      </c>
      <c r="E74" s="93">
        <v>277686</v>
      </c>
      <c r="F74" s="93">
        <v>281256</v>
      </c>
      <c r="G74" s="93">
        <v>270486</v>
      </c>
      <c r="H74" s="93">
        <v>328677</v>
      </c>
      <c r="I74" s="93">
        <v>281886</v>
      </c>
      <c r="J74" s="93">
        <v>292049</v>
      </c>
      <c r="K74" s="93">
        <f t="shared" si="6"/>
        <v>1126944</v>
      </c>
      <c r="L74" s="94">
        <f t="shared" si="6"/>
        <v>1235311</v>
      </c>
    </row>
    <row r="75" spans="1:12" ht="15" customHeight="1" x14ac:dyDescent="0.25">
      <c r="A75" s="117">
        <v>197</v>
      </c>
      <c r="B75" s="92" t="s">
        <v>36</v>
      </c>
      <c r="C75" s="93">
        <v>43200</v>
      </c>
      <c r="D75" s="93">
        <v>0</v>
      </c>
      <c r="E75" s="93">
        <v>0</v>
      </c>
      <c r="F75" s="93">
        <v>0</v>
      </c>
      <c r="G75" s="115">
        <v>0</v>
      </c>
      <c r="H75" s="93">
        <v>0</v>
      </c>
      <c r="I75" s="93">
        <v>0</v>
      </c>
      <c r="J75" s="93">
        <v>0</v>
      </c>
      <c r="K75" s="93">
        <f t="shared" si="6"/>
        <v>43200</v>
      </c>
      <c r="L75" s="94">
        <f t="shared" si="6"/>
        <v>0</v>
      </c>
    </row>
    <row r="76" spans="1:12" ht="15" customHeight="1" x14ac:dyDescent="0.25">
      <c r="A76" s="117">
        <v>199</v>
      </c>
      <c r="B76" s="92" t="s">
        <v>37</v>
      </c>
      <c r="C76" s="93">
        <v>50789</v>
      </c>
      <c r="D76" s="120">
        <v>65496.54</v>
      </c>
      <c r="E76" s="93">
        <v>52839.199999999997</v>
      </c>
      <c r="F76" s="120">
        <v>63814.1</v>
      </c>
      <c r="G76" s="93">
        <v>94489</v>
      </c>
      <c r="H76" s="120">
        <v>62879.9</v>
      </c>
      <c r="I76" s="93">
        <v>50789</v>
      </c>
      <c r="J76" s="120">
        <v>63494.2</v>
      </c>
      <c r="K76" s="120">
        <f t="shared" si="6"/>
        <v>248906.2</v>
      </c>
      <c r="L76" s="122">
        <f t="shared" si="6"/>
        <v>255684.74</v>
      </c>
    </row>
    <row r="77" spans="1:12" ht="15" customHeight="1" x14ac:dyDescent="0.25">
      <c r="A77" s="117">
        <v>211</v>
      </c>
      <c r="B77" s="92" t="s">
        <v>38</v>
      </c>
      <c r="C77" s="93">
        <v>47931.75</v>
      </c>
      <c r="D77" s="93">
        <v>52824.75</v>
      </c>
      <c r="E77" s="93">
        <v>47931.75</v>
      </c>
      <c r="F77" s="93">
        <v>57095.75</v>
      </c>
      <c r="G77" s="93">
        <v>47931.75</v>
      </c>
      <c r="H77" s="93">
        <v>25463</v>
      </c>
      <c r="I77" s="93">
        <v>47931.75</v>
      </c>
      <c r="J77" s="93">
        <v>12343.25</v>
      </c>
      <c r="K77" s="93">
        <f>+C77+E77+G77+I77</f>
        <v>191727</v>
      </c>
      <c r="L77" s="94">
        <f>+D77+F77+H77+J77</f>
        <v>147726.75</v>
      </c>
    </row>
    <row r="78" spans="1:12" ht="15" customHeight="1" x14ac:dyDescent="0.25">
      <c r="A78" s="117">
        <v>232</v>
      </c>
      <c r="B78" s="88" t="s">
        <v>39</v>
      </c>
      <c r="C78" s="93">
        <v>86640</v>
      </c>
      <c r="D78" s="93">
        <v>0</v>
      </c>
      <c r="E78" s="93">
        <v>0</v>
      </c>
      <c r="F78" s="93">
        <v>20798</v>
      </c>
      <c r="G78" s="93">
        <v>0</v>
      </c>
      <c r="H78" s="93">
        <v>0</v>
      </c>
      <c r="I78" s="93">
        <v>0</v>
      </c>
      <c r="J78" s="93">
        <v>45825</v>
      </c>
      <c r="K78" s="93">
        <f t="shared" ref="K78:L91" si="7">+C78+E78+G78+I78</f>
        <v>86640</v>
      </c>
      <c r="L78" s="94">
        <f t="shared" si="7"/>
        <v>66623</v>
      </c>
    </row>
    <row r="79" spans="1:12" ht="15" customHeight="1" x14ac:dyDescent="0.25">
      <c r="A79" s="117">
        <v>261</v>
      </c>
      <c r="B79" s="88" t="s">
        <v>40</v>
      </c>
      <c r="C79" s="93">
        <v>0</v>
      </c>
      <c r="D79" s="93">
        <v>64332.02</v>
      </c>
      <c r="E79" s="93">
        <v>0</v>
      </c>
      <c r="F79" s="93">
        <v>0</v>
      </c>
      <c r="G79" s="93">
        <v>0</v>
      </c>
      <c r="H79" s="93">
        <v>109281.64</v>
      </c>
      <c r="I79" s="93">
        <v>0</v>
      </c>
      <c r="J79" s="93">
        <v>20458.96</v>
      </c>
      <c r="K79" s="93">
        <f t="shared" si="7"/>
        <v>0</v>
      </c>
      <c r="L79" s="94">
        <f t="shared" si="7"/>
        <v>194072.62</v>
      </c>
    </row>
    <row r="80" spans="1:12" ht="15" customHeight="1" x14ac:dyDescent="0.25">
      <c r="A80" s="117">
        <v>262</v>
      </c>
      <c r="B80" s="88" t="s">
        <v>41</v>
      </c>
      <c r="C80" s="93">
        <v>0</v>
      </c>
      <c r="D80" s="93">
        <v>0</v>
      </c>
      <c r="E80" s="93">
        <v>0</v>
      </c>
      <c r="F80" s="93">
        <v>0</v>
      </c>
      <c r="G80" s="93">
        <v>0</v>
      </c>
      <c r="H80" s="93">
        <v>0</v>
      </c>
      <c r="I80" s="93">
        <v>0</v>
      </c>
      <c r="J80" s="93">
        <v>7947.35</v>
      </c>
      <c r="K80" s="93">
        <f t="shared" si="7"/>
        <v>0</v>
      </c>
      <c r="L80" s="94">
        <f t="shared" si="7"/>
        <v>7947.35</v>
      </c>
    </row>
    <row r="81" spans="1:12" ht="15" customHeight="1" x14ac:dyDescent="0.25">
      <c r="A81" s="117">
        <v>266</v>
      </c>
      <c r="B81" s="88" t="s">
        <v>42</v>
      </c>
      <c r="C81" s="93">
        <v>810000</v>
      </c>
      <c r="D81" s="93">
        <v>4050</v>
      </c>
      <c r="E81" s="93">
        <v>0</v>
      </c>
      <c r="F81" s="93">
        <v>816961.68</v>
      </c>
      <c r="G81" s="93">
        <v>0</v>
      </c>
      <c r="H81" s="93">
        <v>36650</v>
      </c>
      <c r="I81" s="93">
        <v>0</v>
      </c>
      <c r="J81" s="93">
        <v>48691.5</v>
      </c>
      <c r="K81" s="93">
        <f t="shared" si="7"/>
        <v>810000</v>
      </c>
      <c r="L81" s="94">
        <f t="shared" si="7"/>
        <v>906353.18</v>
      </c>
    </row>
    <row r="82" spans="1:12" ht="15" customHeight="1" x14ac:dyDescent="0.25">
      <c r="A82" s="117">
        <v>267</v>
      </c>
      <c r="B82" s="88" t="s">
        <v>43</v>
      </c>
      <c r="C82" s="93">
        <v>0</v>
      </c>
      <c r="D82" s="93">
        <v>0</v>
      </c>
      <c r="E82" s="93">
        <v>0</v>
      </c>
      <c r="F82" s="93">
        <v>0</v>
      </c>
      <c r="G82" s="93">
        <v>0</v>
      </c>
      <c r="H82" s="93">
        <v>0</v>
      </c>
      <c r="I82" s="93">
        <v>0</v>
      </c>
      <c r="J82" s="93">
        <v>8994</v>
      </c>
      <c r="K82" s="93">
        <f t="shared" si="7"/>
        <v>0</v>
      </c>
      <c r="L82" s="94">
        <f t="shared" si="7"/>
        <v>8994</v>
      </c>
    </row>
    <row r="83" spans="1:12" ht="15" customHeight="1" x14ac:dyDescent="0.25">
      <c r="A83" s="117">
        <v>268</v>
      </c>
      <c r="B83" s="88" t="s">
        <v>44</v>
      </c>
      <c r="C83" s="93">
        <v>44287</v>
      </c>
      <c r="D83" s="93">
        <v>0</v>
      </c>
      <c r="E83" s="93">
        <v>0</v>
      </c>
      <c r="F83" s="93">
        <v>21594</v>
      </c>
      <c r="G83" s="93">
        <v>0</v>
      </c>
      <c r="H83" s="93">
        <v>29330</v>
      </c>
      <c r="I83" s="93">
        <v>0</v>
      </c>
      <c r="J83" s="93">
        <v>0</v>
      </c>
      <c r="K83" s="93">
        <f t="shared" si="7"/>
        <v>44287</v>
      </c>
      <c r="L83" s="94">
        <f t="shared" si="7"/>
        <v>50924</v>
      </c>
    </row>
    <row r="84" spans="1:12" ht="15" customHeight="1" x14ac:dyDescent="0.25">
      <c r="A84" s="117">
        <v>269</v>
      </c>
      <c r="B84" s="88" t="s">
        <v>45</v>
      </c>
      <c r="C84" s="93">
        <v>0</v>
      </c>
      <c r="D84" s="93">
        <v>0</v>
      </c>
      <c r="E84" s="93">
        <v>0</v>
      </c>
      <c r="F84" s="93">
        <v>0</v>
      </c>
      <c r="G84" s="93">
        <v>0</v>
      </c>
      <c r="H84" s="93">
        <v>0</v>
      </c>
      <c r="I84" s="93">
        <v>0</v>
      </c>
      <c r="J84" s="93">
        <v>0</v>
      </c>
      <c r="K84" s="93">
        <f t="shared" si="7"/>
        <v>0</v>
      </c>
      <c r="L84" s="94">
        <f t="shared" si="7"/>
        <v>0</v>
      </c>
    </row>
    <row r="85" spans="1:12" ht="15" customHeight="1" x14ac:dyDescent="0.25">
      <c r="A85" s="117">
        <v>289</v>
      </c>
      <c r="B85" s="88" t="s">
        <v>46</v>
      </c>
      <c r="C85" s="93">
        <v>0</v>
      </c>
      <c r="D85" s="93">
        <v>0</v>
      </c>
      <c r="E85" s="93">
        <v>0</v>
      </c>
      <c r="F85" s="93">
        <v>0</v>
      </c>
      <c r="G85" s="119">
        <v>0</v>
      </c>
      <c r="H85" s="93">
        <v>0</v>
      </c>
      <c r="I85" s="93">
        <v>0</v>
      </c>
      <c r="J85" s="93">
        <v>0</v>
      </c>
      <c r="K85" s="93">
        <f t="shared" si="7"/>
        <v>0</v>
      </c>
      <c r="L85" s="94">
        <f t="shared" si="7"/>
        <v>0</v>
      </c>
    </row>
    <row r="86" spans="1:12" ht="15" customHeight="1" x14ac:dyDescent="0.25">
      <c r="A86" s="117">
        <v>292</v>
      </c>
      <c r="B86" s="88" t="s">
        <v>47</v>
      </c>
      <c r="C86" s="93">
        <v>0</v>
      </c>
      <c r="D86" s="93">
        <v>0</v>
      </c>
      <c r="E86" s="93">
        <v>0</v>
      </c>
      <c r="F86" s="93">
        <v>14995</v>
      </c>
      <c r="G86" s="93">
        <v>0</v>
      </c>
      <c r="H86" s="93">
        <v>18057.5</v>
      </c>
      <c r="I86" s="93">
        <v>0</v>
      </c>
      <c r="J86" s="93">
        <v>0</v>
      </c>
      <c r="K86" s="93">
        <f t="shared" si="7"/>
        <v>0</v>
      </c>
      <c r="L86" s="94">
        <f t="shared" si="7"/>
        <v>33052.5</v>
      </c>
    </row>
    <row r="87" spans="1:12" ht="15" customHeight="1" x14ac:dyDescent="0.25">
      <c r="A87" s="117">
        <v>295</v>
      </c>
      <c r="B87" s="88" t="s">
        <v>48</v>
      </c>
      <c r="C87" s="93">
        <v>730322.4</v>
      </c>
      <c r="D87" s="93">
        <v>771043.5</v>
      </c>
      <c r="E87" s="93">
        <v>16994377.93</v>
      </c>
      <c r="F87" s="93">
        <v>2084938.52</v>
      </c>
      <c r="G87" s="93">
        <v>0</v>
      </c>
      <c r="H87" s="93">
        <v>4299867.74</v>
      </c>
      <c r="I87" s="93">
        <v>0</v>
      </c>
      <c r="J87" s="93">
        <v>1719696.6</v>
      </c>
      <c r="K87" s="93">
        <f t="shared" si="7"/>
        <v>17724700.329999998</v>
      </c>
      <c r="L87" s="94">
        <f t="shared" si="7"/>
        <v>8875546.3599999994</v>
      </c>
    </row>
    <row r="88" spans="1:12" ht="15" customHeight="1" x14ac:dyDescent="0.25">
      <c r="A88" s="117">
        <v>297</v>
      </c>
      <c r="B88" s="92" t="s">
        <v>49</v>
      </c>
      <c r="C88" s="93">
        <v>0</v>
      </c>
      <c r="D88" s="93">
        <v>0</v>
      </c>
      <c r="E88" s="93">
        <v>0</v>
      </c>
      <c r="F88" s="93">
        <v>0</v>
      </c>
      <c r="G88" s="93">
        <v>0</v>
      </c>
      <c r="H88" s="93">
        <v>0</v>
      </c>
      <c r="I88" s="93">
        <v>0</v>
      </c>
      <c r="J88" s="93">
        <v>2356.25</v>
      </c>
      <c r="K88" s="93">
        <f t="shared" si="7"/>
        <v>0</v>
      </c>
      <c r="L88" s="94">
        <f t="shared" si="7"/>
        <v>2356.25</v>
      </c>
    </row>
    <row r="89" spans="1:12" ht="15" customHeight="1" x14ac:dyDescent="0.25">
      <c r="A89" s="117">
        <v>298</v>
      </c>
      <c r="B89" s="92" t="s">
        <v>50</v>
      </c>
      <c r="C89" s="93">
        <v>33333.33</v>
      </c>
      <c r="D89" s="93">
        <v>23425.45</v>
      </c>
      <c r="E89" s="93">
        <v>33333.33</v>
      </c>
      <c r="F89" s="93">
        <v>0</v>
      </c>
      <c r="G89" s="93">
        <v>33333.33</v>
      </c>
      <c r="H89" s="93">
        <v>25750</v>
      </c>
      <c r="I89" s="93">
        <v>33333.33</v>
      </c>
      <c r="J89" s="93">
        <v>43433.48</v>
      </c>
      <c r="K89" s="93">
        <f t="shared" si="7"/>
        <v>133333.32</v>
      </c>
      <c r="L89" s="94">
        <f t="shared" si="7"/>
        <v>92608.93</v>
      </c>
    </row>
    <row r="90" spans="1:12" ht="15" customHeight="1" x14ac:dyDescent="0.25">
      <c r="A90" s="117">
        <v>299</v>
      </c>
      <c r="B90" s="92" t="s">
        <v>51</v>
      </c>
      <c r="C90" s="93">
        <v>19097.080000000002</v>
      </c>
      <c r="D90" s="120">
        <v>37258.03</v>
      </c>
      <c r="E90" s="93">
        <v>19097.080000000002</v>
      </c>
      <c r="F90" s="120">
        <v>11113.48</v>
      </c>
      <c r="G90" s="93">
        <v>19097.080000000002</v>
      </c>
      <c r="H90" s="120">
        <v>70056.06</v>
      </c>
      <c r="I90" s="93">
        <v>19097.080000000002</v>
      </c>
      <c r="J90" s="120">
        <v>87874.5</v>
      </c>
      <c r="K90" s="93">
        <f>+C90+E90+G90+I90</f>
        <v>76388.320000000007</v>
      </c>
      <c r="L90" s="94">
        <f>+D90+F90+H90+J90</f>
        <v>206302.07</v>
      </c>
    </row>
    <row r="91" spans="1:12" ht="15.75" customHeight="1" thickBot="1" x14ac:dyDescent="0.3">
      <c r="A91" s="99">
        <v>323</v>
      </c>
      <c r="B91" s="123" t="s">
        <v>52</v>
      </c>
      <c r="C91" s="93">
        <v>2500000</v>
      </c>
      <c r="D91" s="97">
        <v>0</v>
      </c>
      <c r="E91" s="93"/>
      <c r="F91" s="97">
        <v>68000</v>
      </c>
      <c r="G91" s="97">
        <v>0</v>
      </c>
      <c r="H91" s="97">
        <v>73920</v>
      </c>
      <c r="I91" s="93">
        <v>0</v>
      </c>
      <c r="J91" s="97">
        <v>0</v>
      </c>
      <c r="K91" s="97">
        <f t="shared" si="7"/>
        <v>2500000</v>
      </c>
      <c r="L91" s="98">
        <f t="shared" si="7"/>
        <v>141920</v>
      </c>
    </row>
    <row r="92" spans="1:12" ht="16.5" customHeight="1" thickBot="1" x14ac:dyDescent="0.35">
      <c r="A92" s="125"/>
      <c r="B92" s="126" t="s">
        <v>79</v>
      </c>
      <c r="C92" s="127">
        <f>SUM(C66:C91)</f>
        <v>4893082.28</v>
      </c>
      <c r="D92" s="127">
        <f t="shared" ref="D92:J92" si="8">SUM(D66:D91)</f>
        <v>1554870.23</v>
      </c>
      <c r="E92" s="127">
        <f t="shared" si="8"/>
        <v>17602011.009999998</v>
      </c>
      <c r="F92" s="127">
        <f t="shared" si="8"/>
        <v>3625974.83</v>
      </c>
      <c r="G92" s="127">
        <f t="shared" si="8"/>
        <v>806742.87999999989</v>
      </c>
      <c r="H92" s="127">
        <f t="shared" si="8"/>
        <v>5272466.1399999997</v>
      </c>
      <c r="I92" s="127">
        <f t="shared" si="8"/>
        <v>591207.87999999989</v>
      </c>
      <c r="J92" s="127">
        <f t="shared" si="8"/>
        <v>2562957.02</v>
      </c>
      <c r="K92" s="127">
        <f>SUM(K66:K91)</f>
        <v>23893044.049999997</v>
      </c>
      <c r="L92" s="128">
        <f>SUM(L66:L91)</f>
        <v>13016268.219999999</v>
      </c>
    </row>
    <row r="93" spans="1:12" ht="16.5" customHeight="1" thickBot="1" x14ac:dyDescent="0.35">
      <c r="A93" s="129"/>
      <c r="B93" s="126" t="s">
        <v>80</v>
      </c>
      <c r="C93" s="127">
        <f>+C92+C63</f>
        <v>8254230.75</v>
      </c>
      <c r="D93" s="127">
        <f t="shared" ref="D93:J93" si="9">+D92+D63</f>
        <v>4855337.6199999992</v>
      </c>
      <c r="E93" s="127">
        <f t="shared" si="9"/>
        <v>20963159.479999997</v>
      </c>
      <c r="F93" s="127">
        <f t="shared" si="9"/>
        <v>7006623.0500000007</v>
      </c>
      <c r="G93" s="127">
        <f t="shared" si="9"/>
        <v>6877238.3499999996</v>
      </c>
      <c r="H93" s="127">
        <f t="shared" si="9"/>
        <v>10969061.539999999</v>
      </c>
      <c r="I93" s="127">
        <f t="shared" si="9"/>
        <v>3952356.35</v>
      </c>
      <c r="J93" s="127">
        <f t="shared" si="9"/>
        <v>6318816.3399999999</v>
      </c>
      <c r="K93" s="127">
        <f>+K92+K63</f>
        <v>40046984.93</v>
      </c>
      <c r="L93" s="128">
        <f>+L92+L63</f>
        <v>29149838.549999997</v>
      </c>
    </row>
    <row r="94" spans="1:12" ht="15" customHeight="1" x14ac:dyDescent="0.25">
      <c r="A94" s="106"/>
      <c r="B94" s="106"/>
      <c r="C94" s="106"/>
      <c r="D94" s="106"/>
      <c r="E94" s="106"/>
      <c r="F94" s="106"/>
      <c r="G94" s="106"/>
      <c r="H94" s="106"/>
      <c r="I94" s="106"/>
      <c r="J94" s="106"/>
      <c r="K94" s="106"/>
      <c r="L94" s="106"/>
    </row>
    <row r="95" spans="1:12" ht="15" customHeight="1" x14ac:dyDescent="0.25">
      <c r="A95" s="106"/>
      <c r="B95" s="106"/>
      <c r="C95" s="106"/>
      <c r="D95" s="106"/>
      <c r="E95" s="106"/>
      <c r="F95" s="106"/>
      <c r="G95" s="106"/>
      <c r="H95" s="106"/>
      <c r="I95" s="106"/>
      <c r="J95" s="106"/>
      <c r="K95" s="106"/>
      <c r="L95" s="106"/>
    </row>
    <row r="96" spans="1:12" ht="16.5" hidden="1" customHeight="1" thickBot="1" x14ac:dyDescent="0.3">
      <c r="A96" s="287" t="s">
        <v>85</v>
      </c>
      <c r="B96" s="287"/>
      <c r="C96" s="287"/>
      <c r="D96" s="287"/>
      <c r="E96" s="287"/>
      <c r="F96" s="287"/>
      <c r="G96" s="287"/>
      <c r="H96" s="287"/>
      <c r="I96" s="287"/>
      <c r="J96" s="287"/>
      <c r="K96" s="287"/>
      <c r="L96" s="287"/>
    </row>
    <row r="97" spans="1:12" ht="16.5" hidden="1" customHeight="1" thickBot="1" x14ac:dyDescent="0.35">
      <c r="A97" s="107" t="s">
        <v>68</v>
      </c>
      <c r="B97" s="108" t="s">
        <v>86</v>
      </c>
      <c r="C97" s="288" t="s">
        <v>87</v>
      </c>
      <c r="D97" s="289"/>
      <c r="E97" s="288" t="s">
        <v>88</v>
      </c>
      <c r="F97" s="289"/>
      <c r="G97" s="288" t="s">
        <v>89</v>
      </c>
      <c r="H97" s="289"/>
      <c r="I97" s="288" t="s">
        <v>90</v>
      </c>
      <c r="J97" s="290"/>
      <c r="K97" s="291" t="s">
        <v>70</v>
      </c>
      <c r="L97" s="292"/>
    </row>
    <row r="98" spans="1:12" ht="15.75" hidden="1" customHeight="1" x14ac:dyDescent="0.3">
      <c r="A98" s="130"/>
      <c r="B98" s="80"/>
      <c r="C98" s="111" t="s">
        <v>71</v>
      </c>
      <c r="D98" s="111" t="s">
        <v>18</v>
      </c>
      <c r="E98" s="111" t="s">
        <v>71</v>
      </c>
      <c r="F98" s="111" t="s">
        <v>18</v>
      </c>
      <c r="G98" s="111" t="s">
        <v>71</v>
      </c>
      <c r="H98" s="111" t="s">
        <v>18</v>
      </c>
      <c r="I98" s="111" t="s">
        <v>71</v>
      </c>
      <c r="J98" s="111" t="s">
        <v>18</v>
      </c>
      <c r="K98" s="111" t="s">
        <v>71</v>
      </c>
      <c r="L98" s="112" t="s">
        <v>18</v>
      </c>
    </row>
    <row r="99" spans="1:12" ht="15.75" hidden="1" customHeight="1" x14ac:dyDescent="0.3">
      <c r="A99" s="113" t="s">
        <v>23</v>
      </c>
      <c r="B99" s="80" t="s">
        <v>72</v>
      </c>
      <c r="C99" s="85"/>
      <c r="D99" s="85"/>
      <c r="E99" s="85"/>
      <c r="F99" s="85"/>
      <c r="G99" s="85"/>
      <c r="H99" s="85"/>
      <c r="I99" s="85"/>
      <c r="J99" s="85"/>
      <c r="K99" s="85"/>
      <c r="L99" s="86"/>
    </row>
    <row r="100" spans="1:12" ht="15.75" hidden="1" customHeight="1" x14ac:dyDescent="0.3">
      <c r="A100" s="113"/>
      <c r="B100" s="71" t="s">
        <v>73</v>
      </c>
      <c r="C100" s="85"/>
      <c r="D100" s="85"/>
      <c r="E100" s="85"/>
      <c r="F100" s="85"/>
      <c r="G100" s="85"/>
      <c r="H100" s="85"/>
      <c r="I100" s="85"/>
      <c r="J100" s="85"/>
      <c r="K100" s="85">
        <f>+C100+E100+G100+I100</f>
        <v>0</v>
      </c>
      <c r="L100" s="86">
        <f>+D100+F100+H100+J100</f>
        <v>0</v>
      </c>
    </row>
    <row r="101" spans="1:12" ht="15.75" hidden="1" customHeight="1" x14ac:dyDescent="0.3">
      <c r="A101" s="113"/>
      <c r="B101" s="71" t="s">
        <v>74</v>
      </c>
      <c r="C101" s="85"/>
      <c r="D101" s="85"/>
      <c r="E101" s="85"/>
      <c r="F101" s="85"/>
      <c r="G101" s="85"/>
      <c r="H101" s="85"/>
      <c r="I101" s="85"/>
      <c r="J101" s="85"/>
      <c r="K101" s="85">
        <f>+C101+E101+G101+I101</f>
        <v>0</v>
      </c>
      <c r="L101" s="86">
        <f>+D101+F101+H101+J101</f>
        <v>0</v>
      </c>
    </row>
    <row r="102" spans="1:12" ht="15.75" hidden="1" customHeight="1" x14ac:dyDescent="0.3">
      <c r="A102" s="113"/>
      <c r="B102" s="71" t="s">
        <v>25</v>
      </c>
      <c r="C102" s="85">
        <f>SUM(C100:C101)</f>
        <v>0</v>
      </c>
      <c r="D102" s="85">
        <f t="shared" ref="D102:L102" si="10">SUM(D100:D101)</f>
        <v>0</v>
      </c>
      <c r="E102" s="85">
        <f t="shared" si="10"/>
        <v>0</v>
      </c>
      <c r="F102" s="85">
        <f t="shared" si="10"/>
        <v>0</v>
      </c>
      <c r="G102" s="85">
        <f t="shared" si="10"/>
        <v>0</v>
      </c>
      <c r="H102" s="85">
        <f t="shared" si="10"/>
        <v>0</v>
      </c>
      <c r="I102" s="85">
        <f t="shared" si="10"/>
        <v>0</v>
      </c>
      <c r="J102" s="85">
        <f t="shared" si="10"/>
        <v>0</v>
      </c>
      <c r="K102" s="85">
        <f t="shared" si="10"/>
        <v>0</v>
      </c>
      <c r="L102" s="86">
        <f t="shared" si="10"/>
        <v>0</v>
      </c>
    </row>
    <row r="103" spans="1:12" ht="15.75" hidden="1" customHeight="1" x14ac:dyDescent="0.3">
      <c r="A103" s="131"/>
      <c r="B103" s="80"/>
      <c r="C103" s="83"/>
      <c r="D103" s="81"/>
      <c r="E103" s="83"/>
      <c r="F103" s="83"/>
      <c r="G103" s="83"/>
      <c r="H103" s="83"/>
      <c r="I103" s="83"/>
      <c r="J103" s="83"/>
      <c r="K103" s="81"/>
      <c r="L103" s="84"/>
    </row>
    <row r="104" spans="1:12" ht="15.75" hidden="1" customHeight="1" x14ac:dyDescent="0.3">
      <c r="A104" s="131"/>
      <c r="B104" s="80" t="s">
        <v>91</v>
      </c>
      <c r="C104" s="85"/>
      <c r="D104" s="85"/>
      <c r="E104" s="85"/>
      <c r="F104" s="85"/>
      <c r="G104" s="85"/>
      <c r="H104" s="85"/>
      <c r="I104" s="85"/>
      <c r="J104" s="85"/>
      <c r="K104" s="85"/>
      <c r="L104" s="86"/>
    </row>
    <row r="105" spans="1:12" ht="15" hidden="1" customHeight="1" x14ac:dyDescent="0.25">
      <c r="A105" s="117">
        <v>111</v>
      </c>
      <c r="B105" s="88" t="s">
        <v>27</v>
      </c>
      <c r="C105" s="93"/>
      <c r="D105" s="93"/>
      <c r="E105" s="93"/>
      <c r="F105" s="93"/>
      <c r="G105" s="93"/>
      <c r="H105" s="93"/>
      <c r="I105" s="93"/>
      <c r="J105" s="93"/>
      <c r="K105" s="93">
        <f>+C105+E105+G105+I105</f>
        <v>0</v>
      </c>
      <c r="L105" s="94">
        <f>+D105+F105+H105+J105</f>
        <v>0</v>
      </c>
    </row>
    <row r="106" spans="1:12" ht="15" hidden="1" customHeight="1" x14ac:dyDescent="0.25">
      <c r="A106" s="117">
        <v>113</v>
      </c>
      <c r="B106" s="132" t="s">
        <v>75</v>
      </c>
      <c r="C106" s="93"/>
      <c r="D106" s="93"/>
      <c r="E106" s="93"/>
      <c r="F106" s="93"/>
      <c r="G106" s="93"/>
      <c r="H106" s="93"/>
      <c r="I106" s="93"/>
      <c r="J106" s="93"/>
      <c r="K106" s="93">
        <f t="shared" ref="K106:L121" si="11">+C106+E106+G106+I106</f>
        <v>0</v>
      </c>
      <c r="L106" s="94">
        <f t="shared" si="11"/>
        <v>0</v>
      </c>
    </row>
    <row r="107" spans="1:12" ht="15" hidden="1" customHeight="1" x14ac:dyDescent="0.25">
      <c r="A107" s="117">
        <v>122</v>
      </c>
      <c r="B107" s="88" t="s">
        <v>29</v>
      </c>
      <c r="C107" s="93"/>
      <c r="D107" s="93"/>
      <c r="E107" s="93"/>
      <c r="F107" s="93"/>
      <c r="G107" s="93"/>
      <c r="H107" s="93"/>
      <c r="I107" s="93"/>
      <c r="J107" s="93"/>
      <c r="K107" s="93">
        <f t="shared" si="11"/>
        <v>0</v>
      </c>
      <c r="L107" s="94">
        <f t="shared" si="11"/>
        <v>0</v>
      </c>
    </row>
    <row r="108" spans="1:12" ht="15" hidden="1" customHeight="1" x14ac:dyDescent="0.25">
      <c r="A108" s="117">
        <v>163</v>
      </c>
      <c r="B108" s="88" t="s">
        <v>30</v>
      </c>
      <c r="C108" s="93"/>
      <c r="D108" s="93"/>
      <c r="E108" s="119"/>
      <c r="F108" s="93"/>
      <c r="G108" s="119"/>
      <c r="H108" s="93"/>
      <c r="I108" s="93"/>
      <c r="J108" s="93"/>
      <c r="K108" s="93">
        <f t="shared" si="11"/>
        <v>0</v>
      </c>
      <c r="L108" s="94">
        <f t="shared" si="11"/>
        <v>0</v>
      </c>
    </row>
    <row r="109" spans="1:12" ht="27" hidden="1" customHeight="1" x14ac:dyDescent="0.25">
      <c r="A109" s="117">
        <v>168</v>
      </c>
      <c r="B109" s="118" t="s">
        <v>76</v>
      </c>
      <c r="C109" s="93"/>
      <c r="D109" s="93"/>
      <c r="E109" s="93"/>
      <c r="F109" s="93"/>
      <c r="G109" s="93"/>
      <c r="H109" s="93"/>
      <c r="I109" s="93"/>
      <c r="J109" s="93"/>
      <c r="K109" s="93">
        <f>+C109+E109+G109+I109</f>
        <v>0</v>
      </c>
      <c r="L109" s="94">
        <f>+D109+F109+H109+J109</f>
        <v>0</v>
      </c>
    </row>
    <row r="110" spans="1:12" ht="15" hidden="1" customHeight="1" x14ac:dyDescent="0.25">
      <c r="A110" s="117">
        <v>169</v>
      </c>
      <c r="B110" s="88" t="s">
        <v>77</v>
      </c>
      <c r="C110" s="93"/>
      <c r="D110" s="93"/>
      <c r="E110" s="93"/>
      <c r="F110" s="93"/>
      <c r="G110" s="93"/>
      <c r="H110" s="93"/>
      <c r="I110" s="93"/>
      <c r="J110" s="93"/>
      <c r="K110" s="93">
        <f t="shared" si="11"/>
        <v>0</v>
      </c>
      <c r="L110" s="94">
        <f t="shared" si="11"/>
        <v>0</v>
      </c>
    </row>
    <row r="111" spans="1:12" ht="15" hidden="1" customHeight="1" x14ac:dyDescent="0.25">
      <c r="A111" s="117">
        <v>171</v>
      </c>
      <c r="B111" s="88" t="s">
        <v>78</v>
      </c>
      <c r="C111" s="93"/>
      <c r="D111" s="93"/>
      <c r="E111" s="93"/>
      <c r="F111" s="93"/>
      <c r="G111" s="93"/>
      <c r="H111" s="93"/>
      <c r="I111" s="93"/>
      <c r="J111" s="93"/>
      <c r="K111" s="93">
        <f t="shared" si="11"/>
        <v>0</v>
      </c>
      <c r="L111" s="94">
        <f t="shared" si="11"/>
        <v>0</v>
      </c>
    </row>
    <row r="112" spans="1:12" ht="15" hidden="1" customHeight="1" x14ac:dyDescent="0.25">
      <c r="A112" s="117">
        <v>174</v>
      </c>
      <c r="B112" s="88" t="s">
        <v>34</v>
      </c>
      <c r="C112" s="93"/>
      <c r="D112" s="93"/>
      <c r="E112" s="93"/>
      <c r="F112" s="93"/>
      <c r="G112" s="93"/>
      <c r="H112" s="93"/>
      <c r="I112" s="93"/>
      <c r="J112" s="93"/>
      <c r="K112" s="93">
        <f t="shared" si="11"/>
        <v>0</v>
      </c>
      <c r="L112" s="94">
        <f t="shared" si="11"/>
        <v>0</v>
      </c>
    </row>
    <row r="113" spans="1:12" ht="15" hidden="1" customHeight="1" x14ac:dyDescent="0.25">
      <c r="A113" s="117">
        <v>182</v>
      </c>
      <c r="B113" s="88" t="s">
        <v>35</v>
      </c>
      <c r="C113" s="93"/>
      <c r="D113" s="93"/>
      <c r="E113" s="93"/>
      <c r="F113" s="93"/>
      <c r="G113" s="93"/>
      <c r="H113" s="93"/>
      <c r="I113" s="93"/>
      <c r="J113" s="93"/>
      <c r="K113" s="93">
        <f t="shared" si="11"/>
        <v>0</v>
      </c>
      <c r="L113" s="94">
        <f t="shared" si="11"/>
        <v>0</v>
      </c>
    </row>
    <row r="114" spans="1:12" ht="15" hidden="1" customHeight="1" x14ac:dyDescent="0.25">
      <c r="A114" s="117">
        <v>197</v>
      </c>
      <c r="B114" s="88" t="s">
        <v>36</v>
      </c>
      <c r="C114" s="93"/>
      <c r="D114" s="93"/>
      <c r="E114" s="93"/>
      <c r="F114" s="93"/>
      <c r="G114" s="93"/>
      <c r="H114" s="93"/>
      <c r="I114" s="93"/>
      <c r="J114" s="93"/>
      <c r="K114" s="93">
        <f t="shared" si="11"/>
        <v>0</v>
      </c>
      <c r="L114" s="94">
        <f t="shared" si="11"/>
        <v>0</v>
      </c>
    </row>
    <row r="115" spans="1:12" ht="15" hidden="1" customHeight="1" x14ac:dyDescent="0.25">
      <c r="A115" s="133">
        <v>199</v>
      </c>
      <c r="B115" s="134" t="s">
        <v>37</v>
      </c>
      <c r="C115" s="120"/>
      <c r="D115" s="120"/>
      <c r="E115" s="120"/>
      <c r="F115" s="120"/>
      <c r="G115" s="120"/>
      <c r="H115" s="120"/>
      <c r="I115" s="120"/>
      <c r="J115" s="120"/>
      <c r="K115" s="120">
        <f t="shared" si="11"/>
        <v>0</v>
      </c>
      <c r="L115" s="122">
        <f t="shared" si="11"/>
        <v>0</v>
      </c>
    </row>
    <row r="116" spans="1:12" ht="15" hidden="1" customHeight="1" x14ac:dyDescent="0.25">
      <c r="A116" s="117">
        <v>211</v>
      </c>
      <c r="B116" s="88" t="s">
        <v>38</v>
      </c>
      <c r="C116" s="115"/>
      <c r="D116" s="93"/>
      <c r="E116" s="93"/>
      <c r="F116" s="93"/>
      <c r="G116" s="93"/>
      <c r="H116" s="93"/>
      <c r="I116" s="93"/>
      <c r="J116" s="93"/>
      <c r="K116" s="93">
        <f t="shared" si="11"/>
        <v>0</v>
      </c>
      <c r="L116" s="94">
        <f>+D116+F116+H116+J116</f>
        <v>0</v>
      </c>
    </row>
    <row r="117" spans="1:12" ht="15" hidden="1" customHeight="1" x14ac:dyDescent="0.25">
      <c r="A117" s="117">
        <v>232</v>
      </c>
      <c r="B117" s="88" t="s">
        <v>39</v>
      </c>
      <c r="C117" s="115"/>
      <c r="D117" s="93"/>
      <c r="E117" s="93"/>
      <c r="F117" s="93"/>
      <c r="G117" s="93"/>
      <c r="H117" s="93"/>
      <c r="I117" s="93"/>
      <c r="J117" s="93"/>
      <c r="K117" s="93">
        <f t="shared" si="11"/>
        <v>0</v>
      </c>
      <c r="L117" s="94">
        <f t="shared" si="11"/>
        <v>0</v>
      </c>
    </row>
    <row r="118" spans="1:12" ht="15" hidden="1" customHeight="1" x14ac:dyDescent="0.25">
      <c r="A118" s="117">
        <v>261</v>
      </c>
      <c r="B118" s="88" t="s">
        <v>40</v>
      </c>
      <c r="C118" s="115"/>
      <c r="D118" s="93"/>
      <c r="E118" s="93"/>
      <c r="F118" s="93"/>
      <c r="G118" s="93"/>
      <c r="H118" s="93"/>
      <c r="I118" s="93"/>
      <c r="J118" s="93"/>
      <c r="K118" s="93">
        <f t="shared" si="11"/>
        <v>0</v>
      </c>
      <c r="L118" s="94">
        <f t="shared" si="11"/>
        <v>0</v>
      </c>
    </row>
    <row r="119" spans="1:12" ht="15" hidden="1" customHeight="1" x14ac:dyDescent="0.25">
      <c r="A119" s="117">
        <v>262</v>
      </c>
      <c r="B119" s="88" t="s">
        <v>41</v>
      </c>
      <c r="C119" s="115"/>
      <c r="D119" s="93"/>
      <c r="E119" s="93"/>
      <c r="F119" s="93"/>
      <c r="G119" s="93"/>
      <c r="H119" s="93"/>
      <c r="I119" s="93"/>
      <c r="J119" s="93"/>
      <c r="K119" s="93">
        <f t="shared" si="11"/>
        <v>0</v>
      </c>
      <c r="L119" s="94">
        <f t="shared" si="11"/>
        <v>0</v>
      </c>
    </row>
    <row r="120" spans="1:12" ht="15" hidden="1" customHeight="1" x14ac:dyDescent="0.25">
      <c r="A120" s="117">
        <v>266</v>
      </c>
      <c r="B120" s="88" t="s">
        <v>42</v>
      </c>
      <c r="C120" s="115"/>
      <c r="D120" s="93"/>
      <c r="E120" s="93"/>
      <c r="F120" s="93"/>
      <c r="G120" s="93"/>
      <c r="H120" s="93"/>
      <c r="I120" s="93"/>
      <c r="J120" s="93"/>
      <c r="K120" s="93">
        <f t="shared" si="11"/>
        <v>0</v>
      </c>
      <c r="L120" s="94">
        <f t="shared" si="11"/>
        <v>0</v>
      </c>
    </row>
    <row r="121" spans="1:12" ht="15" hidden="1" customHeight="1" x14ac:dyDescent="0.25">
      <c r="A121" s="117">
        <v>267</v>
      </c>
      <c r="B121" s="88" t="s">
        <v>43</v>
      </c>
      <c r="C121" s="115"/>
      <c r="D121" s="93"/>
      <c r="E121" s="93"/>
      <c r="F121" s="93"/>
      <c r="G121" s="93"/>
      <c r="H121" s="93"/>
      <c r="I121" s="93"/>
      <c r="J121" s="93"/>
      <c r="K121" s="93">
        <f t="shared" si="11"/>
        <v>0</v>
      </c>
      <c r="L121" s="94">
        <f t="shared" si="11"/>
        <v>0</v>
      </c>
    </row>
    <row r="122" spans="1:12" ht="15" hidden="1" customHeight="1" x14ac:dyDescent="0.25">
      <c r="A122" s="117">
        <v>268</v>
      </c>
      <c r="B122" s="88" t="s">
        <v>44</v>
      </c>
      <c r="C122" s="115"/>
      <c r="D122" s="93"/>
      <c r="E122" s="93"/>
      <c r="F122" s="93"/>
      <c r="G122" s="93"/>
      <c r="H122" s="93"/>
      <c r="I122" s="93"/>
      <c r="J122" s="93"/>
      <c r="K122" s="93">
        <f t="shared" ref="K122:L130" si="12">+C122+E122+G122+I122</f>
        <v>0</v>
      </c>
      <c r="L122" s="94">
        <f t="shared" si="12"/>
        <v>0</v>
      </c>
    </row>
    <row r="123" spans="1:12" ht="15" hidden="1" customHeight="1" x14ac:dyDescent="0.25">
      <c r="A123" s="117">
        <v>269</v>
      </c>
      <c r="B123" s="88" t="s">
        <v>45</v>
      </c>
      <c r="C123" s="115"/>
      <c r="D123" s="93"/>
      <c r="E123" s="93"/>
      <c r="F123" s="93"/>
      <c r="G123" s="93"/>
      <c r="H123" s="93"/>
      <c r="I123" s="93"/>
      <c r="J123" s="93"/>
      <c r="K123" s="93">
        <f t="shared" si="12"/>
        <v>0</v>
      </c>
      <c r="L123" s="94">
        <f t="shared" si="12"/>
        <v>0</v>
      </c>
    </row>
    <row r="124" spans="1:12" ht="15" hidden="1" customHeight="1" x14ac:dyDescent="0.25">
      <c r="A124" s="117">
        <v>289</v>
      </c>
      <c r="B124" s="88" t="s">
        <v>46</v>
      </c>
      <c r="C124" s="115"/>
      <c r="D124" s="93"/>
      <c r="E124" s="93"/>
      <c r="F124" s="93"/>
      <c r="G124" s="93"/>
      <c r="H124" s="93"/>
      <c r="I124" s="93"/>
      <c r="J124" s="93"/>
      <c r="K124" s="93">
        <f t="shared" si="12"/>
        <v>0</v>
      </c>
      <c r="L124" s="94">
        <f t="shared" si="12"/>
        <v>0</v>
      </c>
    </row>
    <row r="125" spans="1:12" ht="15" hidden="1" customHeight="1" x14ac:dyDescent="0.25">
      <c r="A125" s="117">
        <v>292</v>
      </c>
      <c r="B125" s="88" t="s">
        <v>47</v>
      </c>
      <c r="C125" s="115"/>
      <c r="D125" s="93"/>
      <c r="E125" s="93"/>
      <c r="F125" s="93"/>
      <c r="G125" s="93"/>
      <c r="H125" s="93"/>
      <c r="I125" s="93"/>
      <c r="J125" s="93"/>
      <c r="K125" s="93">
        <f t="shared" si="12"/>
        <v>0</v>
      </c>
      <c r="L125" s="94">
        <f t="shared" si="12"/>
        <v>0</v>
      </c>
    </row>
    <row r="126" spans="1:12" ht="15" hidden="1" customHeight="1" x14ac:dyDescent="0.25">
      <c r="A126" s="117">
        <v>295</v>
      </c>
      <c r="B126" s="88" t="s">
        <v>48</v>
      </c>
      <c r="C126" s="115"/>
      <c r="D126" s="93"/>
      <c r="E126" s="93"/>
      <c r="F126" s="93"/>
      <c r="G126" s="93"/>
      <c r="H126" s="93"/>
      <c r="I126" s="93"/>
      <c r="J126" s="93"/>
      <c r="K126" s="93">
        <f t="shared" si="12"/>
        <v>0</v>
      </c>
      <c r="L126" s="94">
        <f t="shared" si="12"/>
        <v>0</v>
      </c>
    </row>
    <row r="127" spans="1:12" ht="15" hidden="1" customHeight="1" x14ac:dyDescent="0.25">
      <c r="A127" s="117">
        <v>297</v>
      </c>
      <c r="B127" s="88" t="s">
        <v>49</v>
      </c>
      <c r="C127" s="115"/>
      <c r="D127" s="93"/>
      <c r="E127" s="93"/>
      <c r="F127" s="93"/>
      <c r="G127" s="93"/>
      <c r="H127" s="93"/>
      <c r="I127" s="93"/>
      <c r="J127" s="93"/>
      <c r="K127" s="93">
        <f t="shared" si="12"/>
        <v>0</v>
      </c>
      <c r="L127" s="94">
        <f t="shared" si="12"/>
        <v>0</v>
      </c>
    </row>
    <row r="128" spans="1:12" ht="15" hidden="1" customHeight="1" x14ac:dyDescent="0.25">
      <c r="A128" s="117">
        <v>298</v>
      </c>
      <c r="B128" s="92" t="s">
        <v>50</v>
      </c>
      <c r="C128" s="115"/>
      <c r="D128" s="93"/>
      <c r="E128" s="93"/>
      <c r="F128" s="93"/>
      <c r="G128" s="93"/>
      <c r="H128" s="93"/>
      <c r="I128" s="93"/>
      <c r="J128" s="93"/>
      <c r="K128" s="93">
        <f t="shared" si="12"/>
        <v>0</v>
      </c>
      <c r="L128" s="94">
        <f t="shared" si="12"/>
        <v>0</v>
      </c>
    </row>
    <row r="129" spans="1:12" ht="15" hidden="1" customHeight="1" x14ac:dyDescent="0.25">
      <c r="A129" s="117">
        <v>299</v>
      </c>
      <c r="B129" s="92" t="s">
        <v>51</v>
      </c>
      <c r="C129" s="115"/>
      <c r="D129" s="120"/>
      <c r="E129" s="120"/>
      <c r="F129" s="120"/>
      <c r="G129" s="120"/>
      <c r="H129" s="120"/>
      <c r="I129" s="120"/>
      <c r="J129" s="120"/>
      <c r="K129" s="93">
        <f>+C129+E129+G129+I129</f>
        <v>0</v>
      </c>
      <c r="L129" s="94">
        <f>+D129+F129+H129+J129</f>
        <v>0</v>
      </c>
    </row>
    <row r="130" spans="1:12" ht="15.75" hidden="1" customHeight="1" thickBot="1" x14ac:dyDescent="0.3">
      <c r="A130" s="135">
        <v>323</v>
      </c>
      <c r="B130" s="134" t="s">
        <v>92</v>
      </c>
      <c r="C130" s="136"/>
      <c r="D130" s="120"/>
      <c r="E130" s="120"/>
      <c r="F130" s="120"/>
      <c r="G130" s="120"/>
      <c r="H130" s="120"/>
      <c r="I130" s="120"/>
      <c r="J130" s="120"/>
      <c r="K130" s="120">
        <f t="shared" si="12"/>
        <v>0</v>
      </c>
      <c r="L130" s="122">
        <f t="shared" si="12"/>
        <v>0</v>
      </c>
    </row>
    <row r="131" spans="1:12" ht="16.5" hidden="1" customHeight="1" thickBot="1" x14ac:dyDescent="0.35">
      <c r="A131" s="125"/>
      <c r="B131" s="126" t="s">
        <v>93</v>
      </c>
      <c r="C131" s="127">
        <f>SUM(C105:C130)</f>
        <v>0</v>
      </c>
      <c r="D131" s="127">
        <f t="shared" ref="D131:J131" si="13">SUM(D105:D130)</f>
        <v>0</v>
      </c>
      <c r="E131" s="127">
        <f t="shared" si="13"/>
        <v>0</v>
      </c>
      <c r="F131" s="127">
        <f t="shared" si="13"/>
        <v>0</v>
      </c>
      <c r="G131" s="127">
        <f t="shared" si="13"/>
        <v>0</v>
      </c>
      <c r="H131" s="127">
        <f t="shared" si="13"/>
        <v>0</v>
      </c>
      <c r="I131" s="127">
        <f t="shared" si="13"/>
        <v>0</v>
      </c>
      <c r="J131" s="127">
        <f t="shared" si="13"/>
        <v>0</v>
      </c>
      <c r="K131" s="127">
        <f>SUM(K105:K130)</f>
        <v>0</v>
      </c>
      <c r="L131" s="128">
        <f>SUM(L105:L130)</f>
        <v>0</v>
      </c>
    </row>
    <row r="132" spans="1:12" ht="16.5" hidden="1" customHeight="1" thickBot="1" x14ac:dyDescent="0.35">
      <c r="A132" s="129"/>
      <c r="B132" s="126" t="s">
        <v>80</v>
      </c>
      <c r="C132" s="137">
        <f>+C131+C102</f>
        <v>0</v>
      </c>
      <c r="D132" s="137">
        <f t="shared" ref="D132:L132" si="14">+D131+D102</f>
        <v>0</v>
      </c>
      <c r="E132" s="137">
        <f t="shared" si="14"/>
        <v>0</v>
      </c>
      <c r="F132" s="137">
        <f t="shared" si="14"/>
        <v>0</v>
      </c>
      <c r="G132" s="137">
        <f t="shared" si="14"/>
        <v>0</v>
      </c>
      <c r="H132" s="137">
        <f t="shared" si="14"/>
        <v>0</v>
      </c>
      <c r="I132" s="137">
        <f t="shared" si="14"/>
        <v>0</v>
      </c>
      <c r="J132" s="137">
        <f t="shared" si="14"/>
        <v>0</v>
      </c>
      <c r="K132" s="137">
        <f t="shared" si="14"/>
        <v>0</v>
      </c>
      <c r="L132" s="137">
        <f t="shared" si="14"/>
        <v>0</v>
      </c>
    </row>
    <row r="133" spans="1:12" ht="15.75" x14ac:dyDescent="0.3">
      <c r="A133" s="106"/>
      <c r="B133" s="139"/>
      <c r="C133" s="140"/>
      <c r="D133" s="140"/>
      <c r="E133" s="140"/>
      <c r="F133" s="140"/>
      <c r="G133" s="140"/>
      <c r="H133" s="140"/>
      <c r="I133" s="140"/>
      <c r="J133" s="140"/>
      <c r="K133" s="140"/>
      <c r="L133" s="140"/>
    </row>
    <row r="134" spans="1:12" ht="15.75" x14ac:dyDescent="0.3">
      <c r="A134" s="106"/>
      <c r="B134" s="139"/>
      <c r="C134" s="140"/>
      <c r="D134" s="140"/>
      <c r="E134" s="140"/>
      <c r="F134" s="140"/>
      <c r="G134" s="140"/>
      <c r="H134" s="140"/>
      <c r="I134" s="140"/>
      <c r="J134" s="140"/>
      <c r="K134" s="140"/>
      <c r="L134" s="140"/>
    </row>
    <row r="135" spans="1:12" ht="15.75" x14ac:dyDescent="0.3">
      <c r="A135" s="106"/>
      <c r="B135" s="139"/>
      <c r="C135" s="140"/>
      <c r="D135" s="140"/>
      <c r="E135" s="140"/>
      <c r="F135" s="140"/>
      <c r="G135" s="140"/>
      <c r="H135" s="140"/>
      <c r="I135" s="140"/>
      <c r="J135" s="140"/>
      <c r="K135" s="140"/>
      <c r="L135" s="140"/>
    </row>
    <row r="136" spans="1:12" ht="15.75" x14ac:dyDescent="0.3">
      <c r="A136" s="106"/>
      <c r="B136" s="139"/>
      <c r="C136" s="140"/>
      <c r="D136" s="140"/>
      <c r="E136" s="140"/>
      <c r="F136" s="140"/>
      <c r="G136" s="140"/>
      <c r="H136" s="140"/>
      <c r="I136" s="140"/>
      <c r="J136" s="140"/>
      <c r="K136" s="140"/>
      <c r="L136" s="140"/>
    </row>
    <row r="137" spans="1:12" ht="15.75" x14ac:dyDescent="0.3">
      <c r="A137" s="106"/>
      <c r="B137" s="139"/>
      <c r="C137" s="140"/>
      <c r="D137" s="140"/>
      <c r="E137" s="140"/>
      <c r="F137" s="140"/>
      <c r="G137" s="140"/>
      <c r="H137" s="140"/>
      <c r="I137" s="140"/>
      <c r="J137" s="140"/>
      <c r="K137" s="140"/>
      <c r="L137" s="140"/>
    </row>
    <row r="138" spans="1:12" ht="15.75" x14ac:dyDescent="0.3">
      <c r="A138" s="106"/>
      <c r="B138" s="139"/>
      <c r="C138" s="140"/>
      <c r="D138" s="140"/>
      <c r="E138" s="140"/>
      <c r="F138" s="140"/>
      <c r="G138" s="140"/>
      <c r="H138" s="140"/>
      <c r="I138" s="140"/>
      <c r="J138" s="140"/>
      <c r="K138" s="140"/>
      <c r="L138" s="140"/>
    </row>
    <row r="139" spans="1:12" ht="15.75" x14ac:dyDescent="0.3">
      <c r="A139" s="106"/>
      <c r="B139" s="139"/>
      <c r="C139" s="140"/>
      <c r="D139" s="140"/>
      <c r="E139" s="140"/>
      <c r="F139" s="140"/>
      <c r="G139" s="140"/>
      <c r="H139" s="140"/>
      <c r="I139" s="140"/>
      <c r="J139" s="140"/>
      <c r="K139" s="140"/>
      <c r="L139" s="140"/>
    </row>
    <row r="140" spans="1:12" ht="15.75" x14ac:dyDescent="0.3">
      <c r="A140" s="106"/>
      <c r="B140" s="139"/>
      <c r="C140" s="140"/>
      <c r="D140" s="140"/>
      <c r="E140" s="140"/>
      <c r="F140" s="140"/>
      <c r="G140" s="140"/>
      <c r="H140" s="140"/>
      <c r="I140" s="140"/>
      <c r="J140" s="140"/>
      <c r="K140" s="140"/>
      <c r="L140" s="140"/>
    </row>
    <row r="141" spans="1:12" ht="15.75" x14ac:dyDescent="0.3">
      <c r="A141" s="106"/>
      <c r="B141" s="139"/>
      <c r="C141" s="140"/>
      <c r="D141" s="140"/>
      <c r="E141" s="140"/>
      <c r="F141" s="140"/>
      <c r="G141" s="140"/>
      <c r="H141" s="140"/>
      <c r="I141" s="140"/>
      <c r="J141" s="140"/>
      <c r="K141" s="140"/>
      <c r="L141" s="140"/>
    </row>
    <row r="142" spans="1:12" ht="15.75" x14ac:dyDescent="0.3">
      <c r="A142" s="106"/>
      <c r="B142" s="139"/>
      <c r="C142" s="140"/>
      <c r="D142" s="140"/>
      <c r="E142" s="140"/>
      <c r="F142" s="140"/>
      <c r="G142" s="140"/>
      <c r="H142" s="140"/>
      <c r="I142" s="140"/>
      <c r="J142" s="140"/>
      <c r="K142" s="140"/>
      <c r="L142" s="140"/>
    </row>
    <row r="143" spans="1:12" ht="15.75" x14ac:dyDescent="0.3">
      <c r="A143" s="106"/>
      <c r="B143" s="139"/>
      <c r="C143" s="140"/>
      <c r="D143" s="140"/>
      <c r="E143" s="140"/>
      <c r="F143" s="140"/>
      <c r="G143" s="140"/>
      <c r="H143" s="140"/>
      <c r="I143" s="140"/>
      <c r="J143" s="140"/>
      <c r="K143" s="140"/>
      <c r="L143" s="140"/>
    </row>
    <row r="144" spans="1:12" ht="15.75" x14ac:dyDescent="0.3">
      <c r="A144" s="106"/>
      <c r="B144" s="139"/>
      <c r="C144" s="140"/>
      <c r="D144" s="140"/>
      <c r="E144" s="140"/>
      <c r="F144" s="140"/>
      <c r="G144" s="140"/>
      <c r="H144" s="140"/>
      <c r="I144" s="140"/>
      <c r="J144" s="140"/>
      <c r="K144" s="140"/>
      <c r="L144" s="140"/>
    </row>
    <row r="145" spans="1:12" ht="15.75" x14ac:dyDescent="0.3">
      <c r="A145" s="106"/>
      <c r="B145" s="139"/>
      <c r="C145" s="140"/>
      <c r="D145" s="140"/>
      <c r="E145" s="140"/>
      <c r="F145" s="140"/>
      <c r="G145" s="140"/>
      <c r="H145" s="140"/>
      <c r="I145" s="140"/>
      <c r="J145" s="140"/>
      <c r="K145" s="140"/>
      <c r="L145" s="140"/>
    </row>
    <row r="146" spans="1:12" ht="15.75" x14ac:dyDescent="0.3">
      <c r="A146" s="106"/>
      <c r="B146" s="139"/>
      <c r="C146" s="140"/>
      <c r="D146" s="140"/>
      <c r="E146" s="140"/>
      <c r="F146" s="140"/>
      <c r="G146" s="140"/>
      <c r="H146" s="140"/>
      <c r="I146" s="140"/>
      <c r="J146" s="140"/>
      <c r="K146" s="140"/>
      <c r="L146" s="140"/>
    </row>
    <row r="147" spans="1:12" ht="15.75" x14ac:dyDescent="0.3">
      <c r="A147" s="106"/>
      <c r="B147" s="139"/>
      <c r="C147" s="140"/>
      <c r="D147" s="140"/>
      <c r="E147" s="140"/>
      <c r="F147" s="140"/>
      <c r="G147" s="140"/>
      <c r="H147" s="140"/>
      <c r="I147" s="140"/>
      <c r="J147" s="140"/>
      <c r="K147" s="140"/>
      <c r="L147" s="140"/>
    </row>
    <row r="148" spans="1:12" ht="15.75" x14ac:dyDescent="0.3">
      <c r="A148" s="106"/>
      <c r="B148" s="139"/>
      <c r="C148" s="140"/>
      <c r="D148" s="140"/>
      <c r="E148" s="140"/>
      <c r="F148" s="140"/>
      <c r="G148" s="140"/>
      <c r="H148" s="140"/>
      <c r="I148" s="140"/>
      <c r="J148" s="140"/>
      <c r="K148" s="140"/>
      <c r="L148" s="140"/>
    </row>
    <row r="149" spans="1:12" ht="15.75" x14ac:dyDescent="0.3">
      <c r="A149" s="106"/>
      <c r="B149" s="139"/>
      <c r="C149" s="140"/>
      <c r="D149" s="140"/>
      <c r="E149" s="140"/>
      <c r="F149" s="140"/>
      <c r="G149" s="140"/>
      <c r="H149" s="140"/>
      <c r="I149" s="140"/>
      <c r="J149" s="140"/>
      <c r="K149" s="140"/>
      <c r="L149" s="140"/>
    </row>
    <row r="150" spans="1:12" ht="15.75" x14ac:dyDescent="0.3">
      <c r="A150" s="106"/>
      <c r="B150" s="139"/>
      <c r="C150" s="140"/>
      <c r="D150" s="140"/>
      <c r="E150" s="140"/>
      <c r="F150" s="140"/>
      <c r="G150" s="140"/>
      <c r="H150" s="140"/>
      <c r="I150" s="140"/>
      <c r="J150" s="140"/>
      <c r="K150" s="140"/>
      <c r="L150" s="140"/>
    </row>
    <row r="151" spans="1:12" ht="15.75" x14ac:dyDescent="0.3">
      <c r="A151" s="106"/>
      <c r="B151" s="139"/>
      <c r="C151" s="140"/>
      <c r="D151" s="140"/>
      <c r="E151" s="140"/>
      <c r="F151" s="140"/>
      <c r="G151" s="140"/>
      <c r="H151" s="140"/>
      <c r="I151" s="140"/>
      <c r="J151" s="140"/>
      <c r="K151" s="140"/>
      <c r="L151" s="140"/>
    </row>
    <row r="152" spans="1:12" x14ac:dyDescent="0.25">
      <c r="B152" s="141" t="s">
        <v>94</v>
      </c>
      <c r="I152" s="106"/>
      <c r="J152" s="106"/>
    </row>
    <row r="153" spans="1:12" ht="15.75" x14ac:dyDescent="0.3">
      <c r="A153" s="142" t="s">
        <v>68</v>
      </c>
      <c r="B153" s="142" t="s">
        <v>86</v>
      </c>
      <c r="C153" s="284" t="s">
        <v>95</v>
      </c>
      <c r="D153" s="284"/>
      <c r="I153" s="106"/>
      <c r="J153" s="106"/>
    </row>
    <row r="154" spans="1:12" ht="15.75" x14ac:dyDescent="0.3">
      <c r="A154" s="142"/>
      <c r="B154" s="71"/>
      <c r="C154" s="142" t="s">
        <v>96</v>
      </c>
      <c r="D154" s="142" t="s">
        <v>97</v>
      </c>
      <c r="I154" s="106"/>
      <c r="J154" s="106"/>
    </row>
    <row r="155" spans="1:12" ht="15.75" x14ac:dyDescent="0.3">
      <c r="A155" s="143" t="s">
        <v>23</v>
      </c>
      <c r="B155" s="71" t="s">
        <v>72</v>
      </c>
      <c r="C155" s="76">
        <f>+K20+K63+K102</f>
        <v>29598534.760000002</v>
      </c>
      <c r="D155" s="76">
        <f>+L20+L63+L102</f>
        <v>29300324.469999999</v>
      </c>
      <c r="E155" s="144"/>
      <c r="F155" s="145"/>
      <c r="I155" s="106"/>
      <c r="J155" s="106"/>
    </row>
    <row r="156" spans="1:12" ht="15.75" x14ac:dyDescent="0.3">
      <c r="A156" s="146"/>
      <c r="B156" s="71"/>
      <c r="C156" s="147"/>
      <c r="D156" s="148"/>
      <c r="E156" s="149"/>
      <c r="F156" s="149"/>
      <c r="G156" s="144"/>
      <c r="I156" s="106"/>
      <c r="J156" s="106"/>
    </row>
    <row r="157" spans="1:12" ht="15.75" x14ac:dyDescent="0.3">
      <c r="A157" s="146"/>
      <c r="B157" s="71" t="s">
        <v>26</v>
      </c>
      <c r="C157" s="76"/>
      <c r="D157" s="76"/>
      <c r="E157" s="150"/>
      <c r="F157" s="150"/>
      <c r="I157" s="106"/>
      <c r="J157" s="106"/>
    </row>
    <row r="158" spans="1:12" x14ac:dyDescent="0.25">
      <c r="A158" s="151">
        <v>111</v>
      </c>
      <c r="B158" s="88" t="s">
        <v>27</v>
      </c>
      <c r="C158" s="115">
        <f t="shared" ref="C158:D183" si="15">+K23+K66+K105</f>
        <v>616000</v>
      </c>
      <c r="D158" s="115">
        <f t="shared" si="15"/>
        <v>595509.03</v>
      </c>
      <c r="E158" s="144"/>
      <c r="F158" s="145"/>
      <c r="I158" s="106"/>
      <c r="J158" s="106"/>
    </row>
    <row r="159" spans="1:12" x14ac:dyDescent="0.25">
      <c r="A159" s="151">
        <v>113</v>
      </c>
      <c r="B159" s="88" t="s">
        <v>28</v>
      </c>
      <c r="C159" s="115">
        <f t="shared" si="15"/>
        <v>81095.42</v>
      </c>
      <c r="D159" s="115">
        <f t="shared" si="15"/>
        <v>77182.87</v>
      </c>
      <c r="E159" s="144"/>
      <c r="F159" s="145"/>
      <c r="I159" s="106"/>
      <c r="J159" s="106"/>
    </row>
    <row r="160" spans="1:12" x14ac:dyDescent="0.25">
      <c r="A160" s="151">
        <v>122</v>
      </c>
      <c r="B160" s="88" t="s">
        <v>29</v>
      </c>
      <c r="C160" s="115">
        <f t="shared" si="15"/>
        <v>68124.37</v>
      </c>
      <c r="D160" s="115">
        <f t="shared" si="15"/>
        <v>60820.5</v>
      </c>
      <c r="E160" s="144"/>
      <c r="F160" s="145"/>
      <c r="I160" s="106"/>
      <c r="J160" s="106"/>
    </row>
    <row r="161" spans="1:6" x14ac:dyDescent="0.25">
      <c r="A161" s="151">
        <v>163</v>
      </c>
      <c r="B161" s="88" t="s">
        <v>30</v>
      </c>
      <c r="C161" s="115">
        <f t="shared" si="15"/>
        <v>861250</v>
      </c>
      <c r="D161" s="115">
        <f t="shared" si="15"/>
        <v>405613.22</v>
      </c>
      <c r="E161" s="144"/>
      <c r="F161" s="145"/>
    </row>
    <row r="162" spans="1:6" x14ac:dyDescent="0.25">
      <c r="A162" s="151">
        <v>168</v>
      </c>
      <c r="B162" s="88" t="s">
        <v>76</v>
      </c>
      <c r="C162" s="115">
        <f t="shared" si="15"/>
        <v>1000</v>
      </c>
      <c r="D162" s="115">
        <f t="shared" si="15"/>
        <v>0</v>
      </c>
      <c r="E162" s="144"/>
      <c r="F162" s="145"/>
    </row>
    <row r="163" spans="1:6" x14ac:dyDescent="0.25">
      <c r="A163" s="151">
        <v>169</v>
      </c>
      <c r="B163" s="88" t="s">
        <v>77</v>
      </c>
      <c r="C163" s="115">
        <f t="shared" si="15"/>
        <v>24550</v>
      </c>
      <c r="D163" s="115">
        <f t="shared" si="15"/>
        <v>13150</v>
      </c>
      <c r="E163" s="144"/>
      <c r="F163" s="145"/>
    </row>
    <row r="164" spans="1:6" x14ac:dyDescent="0.25">
      <c r="A164" s="151">
        <v>171</v>
      </c>
      <c r="B164" s="88" t="s">
        <v>78</v>
      </c>
      <c r="C164" s="115">
        <f t="shared" si="15"/>
        <v>31560</v>
      </c>
      <c r="D164" s="115">
        <f t="shared" si="15"/>
        <v>17852.5</v>
      </c>
      <c r="E164" s="144"/>
      <c r="F164" s="145"/>
    </row>
    <row r="165" spans="1:6" x14ac:dyDescent="0.25">
      <c r="A165" s="151">
        <v>174</v>
      </c>
      <c r="B165" s="88" t="s">
        <v>34</v>
      </c>
      <c r="C165" s="115">
        <f t="shared" si="15"/>
        <v>87625.279999999999</v>
      </c>
      <c r="D165" s="115">
        <f t="shared" si="15"/>
        <v>47109.619999999995</v>
      </c>
      <c r="E165" s="144"/>
      <c r="F165" s="145"/>
    </row>
    <row r="166" spans="1:6" x14ac:dyDescent="0.25">
      <c r="A166" s="151">
        <v>182</v>
      </c>
      <c r="B166" s="88" t="s">
        <v>35</v>
      </c>
      <c r="C166" s="115">
        <f t="shared" si="15"/>
        <v>2223888</v>
      </c>
      <c r="D166" s="115">
        <f t="shared" si="15"/>
        <v>1831937</v>
      </c>
      <c r="E166" s="144"/>
      <c r="F166" s="145"/>
    </row>
    <row r="167" spans="1:6" x14ac:dyDescent="0.25">
      <c r="A167" s="151">
        <v>197</v>
      </c>
      <c r="B167" s="88" t="s">
        <v>36</v>
      </c>
      <c r="C167" s="115">
        <f t="shared" si="15"/>
        <v>172800</v>
      </c>
      <c r="D167" s="115">
        <f t="shared" si="15"/>
        <v>84000</v>
      </c>
      <c r="E167" s="144"/>
      <c r="F167" s="145"/>
    </row>
    <row r="168" spans="1:6" x14ac:dyDescent="0.25">
      <c r="A168" s="151">
        <v>199</v>
      </c>
      <c r="B168" s="88" t="s">
        <v>37</v>
      </c>
      <c r="C168" s="115">
        <f t="shared" si="15"/>
        <v>553907.4</v>
      </c>
      <c r="D168" s="115">
        <f t="shared" si="15"/>
        <v>391765.44</v>
      </c>
      <c r="E168" s="144"/>
      <c r="F168" s="145"/>
    </row>
    <row r="169" spans="1:6" x14ac:dyDescent="0.25">
      <c r="A169" s="151">
        <v>211</v>
      </c>
      <c r="B169" s="88" t="s">
        <v>38</v>
      </c>
      <c r="C169" s="115">
        <f t="shared" si="15"/>
        <v>362088.5</v>
      </c>
      <c r="D169" s="115">
        <f t="shared" si="15"/>
        <v>258045</v>
      </c>
      <c r="E169" s="144"/>
      <c r="F169" s="145"/>
    </row>
    <row r="170" spans="1:6" x14ac:dyDescent="0.25">
      <c r="A170" s="151">
        <v>232</v>
      </c>
      <c r="B170" s="88" t="s">
        <v>39</v>
      </c>
      <c r="C170" s="115">
        <f t="shared" si="15"/>
        <v>173280</v>
      </c>
      <c r="D170" s="115">
        <f t="shared" si="15"/>
        <v>66623</v>
      </c>
      <c r="E170" s="144"/>
      <c r="F170" s="145"/>
    </row>
    <row r="171" spans="1:6" x14ac:dyDescent="0.25">
      <c r="A171" s="151">
        <v>261</v>
      </c>
      <c r="B171" s="88" t="s">
        <v>40</v>
      </c>
      <c r="C171" s="115">
        <f t="shared" si="15"/>
        <v>1009687.36</v>
      </c>
      <c r="D171" s="115">
        <f t="shared" si="15"/>
        <v>483031.99</v>
      </c>
      <c r="E171" s="144"/>
      <c r="F171" s="145"/>
    </row>
    <row r="172" spans="1:6" x14ac:dyDescent="0.25">
      <c r="A172" s="151">
        <v>262</v>
      </c>
      <c r="B172" s="88" t="s">
        <v>41</v>
      </c>
      <c r="C172" s="115">
        <f t="shared" si="15"/>
        <v>8000</v>
      </c>
      <c r="D172" s="115">
        <f t="shared" si="15"/>
        <v>7947.35</v>
      </c>
      <c r="E172" s="144"/>
      <c r="F172" s="145"/>
    </row>
    <row r="173" spans="1:6" x14ac:dyDescent="0.25">
      <c r="A173" s="151">
        <v>266</v>
      </c>
      <c r="B173" s="88" t="s">
        <v>42</v>
      </c>
      <c r="C173" s="115">
        <f t="shared" si="15"/>
        <v>1429212.26</v>
      </c>
      <c r="D173" s="115">
        <f t="shared" si="15"/>
        <v>1224267.1800000002</v>
      </c>
      <c r="E173" s="144"/>
      <c r="F173" s="145"/>
    </row>
    <row r="174" spans="1:6" x14ac:dyDescent="0.25">
      <c r="A174" s="151">
        <v>267</v>
      </c>
      <c r="B174" s="88" t="s">
        <v>43</v>
      </c>
      <c r="C174" s="115">
        <f t="shared" si="15"/>
        <v>9000</v>
      </c>
      <c r="D174" s="115">
        <f t="shared" si="15"/>
        <v>8994</v>
      </c>
      <c r="E174" s="144"/>
      <c r="F174" s="145"/>
    </row>
    <row r="175" spans="1:6" x14ac:dyDescent="0.25">
      <c r="A175" s="151">
        <v>268</v>
      </c>
      <c r="B175" s="88" t="s">
        <v>44</v>
      </c>
      <c r="C175" s="115">
        <f t="shared" si="15"/>
        <v>122943.5</v>
      </c>
      <c r="D175" s="115">
        <f t="shared" si="15"/>
        <v>115454</v>
      </c>
      <c r="E175" s="144"/>
      <c r="F175" s="145"/>
    </row>
    <row r="176" spans="1:6" x14ac:dyDescent="0.25">
      <c r="A176" s="151">
        <v>269</v>
      </c>
      <c r="B176" s="88" t="s">
        <v>45</v>
      </c>
      <c r="C176" s="115">
        <f t="shared" si="15"/>
        <v>10000</v>
      </c>
      <c r="D176" s="115">
        <f t="shared" si="15"/>
        <v>0</v>
      </c>
      <c r="E176" s="144"/>
      <c r="F176" s="145"/>
    </row>
    <row r="177" spans="1:7" x14ac:dyDescent="0.25">
      <c r="A177" s="151">
        <v>289</v>
      </c>
      <c r="B177" s="88" t="s">
        <v>46</v>
      </c>
      <c r="C177" s="115">
        <f t="shared" si="15"/>
        <v>11537</v>
      </c>
      <c r="D177" s="115">
        <f t="shared" si="15"/>
        <v>11237.5</v>
      </c>
      <c r="E177" s="144"/>
      <c r="F177" s="145"/>
    </row>
    <row r="178" spans="1:7" x14ac:dyDescent="0.25">
      <c r="A178" s="151">
        <v>292</v>
      </c>
      <c r="B178" s="88" t="s">
        <v>47</v>
      </c>
      <c r="C178" s="115">
        <f t="shared" si="15"/>
        <v>149896.79</v>
      </c>
      <c r="D178" s="115">
        <f t="shared" si="15"/>
        <v>139282.65</v>
      </c>
      <c r="E178" s="144"/>
      <c r="F178" s="145"/>
    </row>
    <row r="179" spans="1:7" x14ac:dyDescent="0.25">
      <c r="A179" s="151">
        <v>295</v>
      </c>
      <c r="B179" s="88" t="s">
        <v>48</v>
      </c>
      <c r="C179" s="115">
        <f t="shared" si="15"/>
        <v>20762705.059999999</v>
      </c>
      <c r="D179" s="115">
        <f t="shared" si="15"/>
        <v>9987973.7699999996</v>
      </c>
      <c r="E179" s="144"/>
      <c r="F179" s="145"/>
      <c r="G179" s="152"/>
    </row>
    <row r="180" spans="1:7" x14ac:dyDescent="0.25">
      <c r="A180" s="151">
        <v>297</v>
      </c>
      <c r="B180" s="88" t="s">
        <v>49</v>
      </c>
      <c r="C180" s="115">
        <f t="shared" si="15"/>
        <v>18945.440000000002</v>
      </c>
      <c r="D180" s="115">
        <f t="shared" si="15"/>
        <v>18942.45</v>
      </c>
      <c r="E180" s="144"/>
      <c r="F180" s="145"/>
    </row>
    <row r="181" spans="1:7" x14ac:dyDescent="0.25">
      <c r="A181" s="151">
        <v>298</v>
      </c>
      <c r="B181" s="88" t="s">
        <v>50</v>
      </c>
      <c r="C181" s="115">
        <f t="shared" si="15"/>
        <v>276468.31</v>
      </c>
      <c r="D181" s="115">
        <f t="shared" si="15"/>
        <v>178528.47999999998</v>
      </c>
      <c r="E181" s="144"/>
      <c r="F181" s="145"/>
    </row>
    <row r="182" spans="1:7" x14ac:dyDescent="0.25">
      <c r="A182" s="151">
        <v>299</v>
      </c>
      <c r="B182" s="88" t="s">
        <v>51</v>
      </c>
      <c r="C182" s="115">
        <f t="shared" si="15"/>
        <v>152776.64000000001</v>
      </c>
      <c r="D182" s="115">
        <f t="shared" si="15"/>
        <v>217863.5</v>
      </c>
      <c r="E182" s="144"/>
      <c r="F182" s="145"/>
    </row>
    <row r="183" spans="1:7" x14ac:dyDescent="0.25">
      <c r="A183" s="151">
        <v>323</v>
      </c>
      <c r="B183" s="88" t="s">
        <v>92</v>
      </c>
      <c r="C183" s="115">
        <f t="shared" si="15"/>
        <v>2500000</v>
      </c>
      <c r="D183" s="115">
        <f t="shared" si="15"/>
        <v>141920</v>
      </c>
      <c r="E183" s="144"/>
      <c r="F183" s="145"/>
    </row>
    <row r="184" spans="1:7" ht="15.75" x14ac:dyDescent="0.3">
      <c r="A184" s="153"/>
      <c r="B184" s="71" t="s">
        <v>93</v>
      </c>
      <c r="C184" s="76">
        <f>SUM(C158:C183)</f>
        <v>31718341.329999998</v>
      </c>
      <c r="D184" s="76">
        <f>SUM(D158:D183)</f>
        <v>16385051.049999999</v>
      </c>
    </row>
    <row r="185" spans="1:7" ht="15.75" x14ac:dyDescent="0.3">
      <c r="A185" s="153"/>
      <c r="B185" s="71" t="s">
        <v>80</v>
      </c>
      <c r="C185" s="76">
        <f>+C184+C155</f>
        <v>61316876.090000004</v>
      </c>
      <c r="D185" s="76">
        <f>D184+D155</f>
        <v>45685375.519999996</v>
      </c>
      <c r="E185" s="144"/>
      <c r="F185" s="144"/>
      <c r="G185" s="144"/>
    </row>
    <row r="186" spans="1:7" ht="15.75" x14ac:dyDescent="0.3">
      <c r="A186" s="106"/>
      <c r="B186" s="277"/>
      <c r="C186" s="154"/>
      <c r="D186" s="155"/>
    </row>
    <row r="187" spans="1:7" ht="15.75" x14ac:dyDescent="0.3">
      <c r="A187" s="106"/>
      <c r="B187" s="277"/>
      <c r="C187" s="156"/>
      <c r="D187" s="157"/>
    </row>
    <row r="188" spans="1:7" ht="15.75" x14ac:dyDescent="0.3">
      <c r="A188" s="106"/>
      <c r="B188" s="277"/>
      <c r="C188" s="156"/>
      <c r="D188" s="157"/>
    </row>
    <row r="189" spans="1:7" ht="15.75" x14ac:dyDescent="0.3">
      <c r="B189" s="277"/>
      <c r="C189" s="156"/>
      <c r="D189" s="157"/>
    </row>
    <row r="190" spans="1:7" ht="15.75" x14ac:dyDescent="0.3">
      <c r="B190" s="277"/>
      <c r="C190" s="156"/>
      <c r="D190" s="157"/>
    </row>
    <row r="191" spans="1:7" ht="15.75" x14ac:dyDescent="0.3">
      <c r="B191" s="277"/>
      <c r="C191" s="156"/>
      <c r="D191" s="157"/>
    </row>
    <row r="192" spans="1:7" ht="15.75" x14ac:dyDescent="0.3">
      <c r="B192" s="277"/>
      <c r="C192" s="156"/>
      <c r="D192" s="157"/>
    </row>
    <row r="193" spans="2:12" ht="15.75" x14ac:dyDescent="0.3">
      <c r="B193" s="277"/>
      <c r="C193" s="156"/>
      <c r="D193" s="157"/>
    </row>
    <row r="194" spans="2:12" x14ac:dyDescent="0.25">
      <c r="B194" s="141"/>
      <c r="C194" s="158"/>
      <c r="D194" s="154"/>
    </row>
    <row r="198" spans="2:12" x14ac:dyDescent="0.25">
      <c r="B198" s="159" t="s">
        <v>98</v>
      </c>
      <c r="D198" s="1" t="s">
        <v>99</v>
      </c>
      <c r="E198" s="1"/>
      <c r="F198" s="1"/>
      <c r="G198" s="141" t="s">
        <v>100</v>
      </c>
      <c r="I198" t="s">
        <v>101</v>
      </c>
    </row>
    <row r="199" spans="2:12" x14ac:dyDescent="0.25">
      <c r="D199" s="285" t="s">
        <v>102</v>
      </c>
      <c r="E199" s="285"/>
      <c r="F199" s="285"/>
      <c r="G199" s="141"/>
      <c r="H199" s="141"/>
      <c r="I199" s="141" t="s">
        <v>195</v>
      </c>
      <c r="J199" s="141"/>
      <c r="K199" s="141"/>
      <c r="L199" s="141"/>
    </row>
    <row r="200" spans="2:12" x14ac:dyDescent="0.25">
      <c r="D200" s="285" t="s">
        <v>104</v>
      </c>
      <c r="E200" s="285"/>
      <c r="F200" s="285"/>
      <c r="G200" s="141"/>
      <c r="H200" s="141"/>
      <c r="I200" s="141" t="s">
        <v>196</v>
      </c>
      <c r="J200" s="141"/>
      <c r="K200" s="141"/>
      <c r="L200" s="141"/>
    </row>
    <row r="201" spans="2:12" x14ac:dyDescent="0.25">
      <c r="D201" s="160"/>
      <c r="E201" s="160"/>
      <c r="H201" s="141"/>
      <c r="I201" s="141"/>
      <c r="J201" s="141"/>
    </row>
    <row r="202" spans="2:12" x14ac:dyDescent="0.25">
      <c r="B202" s="159" t="s">
        <v>106</v>
      </c>
      <c r="D202" s="141" t="s">
        <v>207</v>
      </c>
      <c r="H202" s="161"/>
      <c r="I202" s="161"/>
      <c r="J202" s="161"/>
      <c r="K202" s="286"/>
      <c r="L202" s="286"/>
    </row>
  </sheetData>
  <mergeCells count="29">
    <mergeCell ref="K8:L8"/>
    <mergeCell ref="A10:L10"/>
    <mergeCell ref="A11:L11"/>
    <mergeCell ref="A12:L12"/>
    <mergeCell ref="A14:L14"/>
    <mergeCell ref="N15:O15"/>
    <mergeCell ref="P15:Q15"/>
    <mergeCell ref="R15:S15"/>
    <mergeCell ref="A56:L56"/>
    <mergeCell ref="C57:D57"/>
    <mergeCell ref="E57:F57"/>
    <mergeCell ref="G57:H57"/>
    <mergeCell ref="I57:J57"/>
    <mergeCell ref="K57:L57"/>
    <mergeCell ref="C15:D15"/>
    <mergeCell ref="E15:F15"/>
    <mergeCell ref="G15:H15"/>
    <mergeCell ref="I15:J15"/>
    <mergeCell ref="K15:L15"/>
    <mergeCell ref="C153:D153"/>
    <mergeCell ref="D199:F199"/>
    <mergeCell ref="D200:F200"/>
    <mergeCell ref="K202:L202"/>
    <mergeCell ref="A96:L96"/>
    <mergeCell ref="C97:D97"/>
    <mergeCell ref="E97:F97"/>
    <mergeCell ref="G97:H97"/>
    <mergeCell ref="I97:J97"/>
    <mergeCell ref="K97:L97"/>
  </mergeCells>
  <hyperlinks>
    <hyperlink ref="A12" r:id="rId1"/>
  </hyperlinks>
  <pageMargins left="0" right="0" top="0" bottom="0" header="0" footer="0"/>
  <pageSetup scale="72" orientation="landscape" r:id="rId2"/>
  <drawing r:id="rId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7:J241"/>
  <sheetViews>
    <sheetView topLeftCell="C229" workbookViewId="0">
      <selection activeCell="B140" sqref="B140"/>
    </sheetView>
  </sheetViews>
  <sheetFormatPr baseColWidth="10" defaultRowHeight="15" x14ac:dyDescent="0.25"/>
  <cols>
    <col min="1" max="1" width="4" customWidth="1"/>
    <col min="2" max="2" width="48.140625" customWidth="1"/>
    <col min="3" max="3" width="13.42578125" bestFit="1" customWidth="1"/>
    <col min="4" max="4" width="45.7109375" bestFit="1" customWidth="1"/>
    <col min="5" max="5" width="13.42578125" bestFit="1" customWidth="1"/>
    <col min="6" max="6" width="16.7109375" bestFit="1" customWidth="1"/>
    <col min="7" max="7" width="15.140625" bestFit="1" customWidth="1"/>
    <col min="8" max="10" width="13.5703125" customWidth="1"/>
    <col min="257" max="257" width="4" customWidth="1"/>
    <col min="258" max="258" width="48.140625" customWidth="1"/>
    <col min="259" max="259" width="13.42578125" bestFit="1" customWidth="1"/>
    <col min="260" max="260" width="45.7109375" bestFit="1" customWidth="1"/>
    <col min="261" max="261" width="13.42578125" bestFit="1" customWidth="1"/>
    <col min="262" max="262" width="16.7109375" bestFit="1" customWidth="1"/>
    <col min="263" max="263" width="15.140625" bestFit="1" customWidth="1"/>
    <col min="264" max="266" width="13.5703125" customWidth="1"/>
    <col min="513" max="513" width="4" customWidth="1"/>
    <col min="514" max="514" width="48.140625" customWidth="1"/>
    <col min="515" max="515" width="13.42578125" bestFit="1" customWidth="1"/>
    <col min="516" max="516" width="45.7109375" bestFit="1" customWidth="1"/>
    <col min="517" max="517" width="13.42578125" bestFit="1" customWidth="1"/>
    <col min="518" max="518" width="16.7109375" bestFit="1" customWidth="1"/>
    <col min="519" max="519" width="15.140625" bestFit="1" customWidth="1"/>
    <col min="520" max="522" width="13.5703125" customWidth="1"/>
    <col min="769" max="769" width="4" customWidth="1"/>
    <col min="770" max="770" width="48.140625" customWidth="1"/>
    <col min="771" max="771" width="13.42578125" bestFit="1" customWidth="1"/>
    <col min="772" max="772" width="45.7109375" bestFit="1" customWidth="1"/>
    <col min="773" max="773" width="13.42578125" bestFit="1" customWidth="1"/>
    <col min="774" max="774" width="16.7109375" bestFit="1" customWidth="1"/>
    <col min="775" max="775" width="15.140625" bestFit="1" customWidth="1"/>
    <col min="776" max="778" width="13.5703125" customWidth="1"/>
    <col min="1025" max="1025" width="4" customWidth="1"/>
    <col min="1026" max="1026" width="48.140625" customWidth="1"/>
    <col min="1027" max="1027" width="13.42578125" bestFit="1" customWidth="1"/>
    <col min="1028" max="1028" width="45.7109375" bestFit="1" customWidth="1"/>
    <col min="1029" max="1029" width="13.42578125" bestFit="1" customWidth="1"/>
    <col min="1030" max="1030" width="16.7109375" bestFit="1" customWidth="1"/>
    <col min="1031" max="1031" width="15.140625" bestFit="1" customWidth="1"/>
    <col min="1032" max="1034" width="13.5703125" customWidth="1"/>
    <col min="1281" max="1281" width="4" customWidth="1"/>
    <col min="1282" max="1282" width="48.140625" customWidth="1"/>
    <col min="1283" max="1283" width="13.42578125" bestFit="1" customWidth="1"/>
    <col min="1284" max="1284" width="45.7109375" bestFit="1" customWidth="1"/>
    <col min="1285" max="1285" width="13.42578125" bestFit="1" customWidth="1"/>
    <col min="1286" max="1286" width="16.7109375" bestFit="1" customWidth="1"/>
    <col min="1287" max="1287" width="15.140625" bestFit="1" customWidth="1"/>
    <col min="1288" max="1290" width="13.5703125" customWidth="1"/>
    <col min="1537" max="1537" width="4" customWidth="1"/>
    <col min="1538" max="1538" width="48.140625" customWidth="1"/>
    <col min="1539" max="1539" width="13.42578125" bestFit="1" customWidth="1"/>
    <col min="1540" max="1540" width="45.7109375" bestFit="1" customWidth="1"/>
    <col min="1541" max="1541" width="13.42578125" bestFit="1" customWidth="1"/>
    <col min="1542" max="1542" width="16.7109375" bestFit="1" customWidth="1"/>
    <col min="1543" max="1543" width="15.140625" bestFit="1" customWidth="1"/>
    <col min="1544" max="1546" width="13.5703125" customWidth="1"/>
    <col min="1793" max="1793" width="4" customWidth="1"/>
    <col min="1794" max="1794" width="48.140625" customWidth="1"/>
    <col min="1795" max="1795" width="13.42578125" bestFit="1" customWidth="1"/>
    <col min="1796" max="1796" width="45.7109375" bestFit="1" customWidth="1"/>
    <col min="1797" max="1797" width="13.42578125" bestFit="1" customWidth="1"/>
    <col min="1798" max="1798" width="16.7109375" bestFit="1" customWidth="1"/>
    <col min="1799" max="1799" width="15.140625" bestFit="1" customWidth="1"/>
    <col min="1800" max="1802" width="13.5703125" customWidth="1"/>
    <col min="2049" max="2049" width="4" customWidth="1"/>
    <col min="2050" max="2050" width="48.140625" customWidth="1"/>
    <col min="2051" max="2051" width="13.42578125" bestFit="1" customWidth="1"/>
    <col min="2052" max="2052" width="45.7109375" bestFit="1" customWidth="1"/>
    <col min="2053" max="2053" width="13.42578125" bestFit="1" customWidth="1"/>
    <col min="2054" max="2054" width="16.7109375" bestFit="1" customWidth="1"/>
    <col min="2055" max="2055" width="15.140625" bestFit="1" customWidth="1"/>
    <col min="2056" max="2058" width="13.5703125" customWidth="1"/>
    <col min="2305" max="2305" width="4" customWidth="1"/>
    <col min="2306" max="2306" width="48.140625" customWidth="1"/>
    <col min="2307" max="2307" width="13.42578125" bestFit="1" customWidth="1"/>
    <col min="2308" max="2308" width="45.7109375" bestFit="1" customWidth="1"/>
    <col min="2309" max="2309" width="13.42578125" bestFit="1" customWidth="1"/>
    <col min="2310" max="2310" width="16.7109375" bestFit="1" customWidth="1"/>
    <col min="2311" max="2311" width="15.140625" bestFit="1" customWidth="1"/>
    <col min="2312" max="2314" width="13.5703125" customWidth="1"/>
    <col min="2561" max="2561" width="4" customWidth="1"/>
    <col min="2562" max="2562" width="48.140625" customWidth="1"/>
    <col min="2563" max="2563" width="13.42578125" bestFit="1" customWidth="1"/>
    <col min="2564" max="2564" width="45.7109375" bestFit="1" customWidth="1"/>
    <col min="2565" max="2565" width="13.42578125" bestFit="1" customWidth="1"/>
    <col min="2566" max="2566" width="16.7109375" bestFit="1" customWidth="1"/>
    <col min="2567" max="2567" width="15.140625" bestFit="1" customWidth="1"/>
    <col min="2568" max="2570" width="13.5703125" customWidth="1"/>
    <col min="2817" max="2817" width="4" customWidth="1"/>
    <col min="2818" max="2818" width="48.140625" customWidth="1"/>
    <col min="2819" max="2819" width="13.42578125" bestFit="1" customWidth="1"/>
    <col min="2820" max="2820" width="45.7109375" bestFit="1" customWidth="1"/>
    <col min="2821" max="2821" width="13.42578125" bestFit="1" customWidth="1"/>
    <col min="2822" max="2822" width="16.7109375" bestFit="1" customWidth="1"/>
    <col min="2823" max="2823" width="15.140625" bestFit="1" customWidth="1"/>
    <col min="2824" max="2826" width="13.5703125" customWidth="1"/>
    <col min="3073" max="3073" width="4" customWidth="1"/>
    <col min="3074" max="3074" width="48.140625" customWidth="1"/>
    <col min="3075" max="3075" width="13.42578125" bestFit="1" customWidth="1"/>
    <col min="3076" max="3076" width="45.7109375" bestFit="1" customWidth="1"/>
    <col min="3077" max="3077" width="13.42578125" bestFit="1" customWidth="1"/>
    <col min="3078" max="3078" width="16.7109375" bestFit="1" customWidth="1"/>
    <col min="3079" max="3079" width="15.140625" bestFit="1" customWidth="1"/>
    <col min="3080" max="3082" width="13.5703125" customWidth="1"/>
    <col min="3329" max="3329" width="4" customWidth="1"/>
    <col min="3330" max="3330" width="48.140625" customWidth="1"/>
    <col min="3331" max="3331" width="13.42578125" bestFit="1" customWidth="1"/>
    <col min="3332" max="3332" width="45.7109375" bestFit="1" customWidth="1"/>
    <col min="3333" max="3333" width="13.42578125" bestFit="1" customWidth="1"/>
    <col min="3334" max="3334" width="16.7109375" bestFit="1" customWidth="1"/>
    <col min="3335" max="3335" width="15.140625" bestFit="1" customWidth="1"/>
    <col min="3336" max="3338" width="13.5703125" customWidth="1"/>
    <col min="3585" max="3585" width="4" customWidth="1"/>
    <col min="3586" max="3586" width="48.140625" customWidth="1"/>
    <col min="3587" max="3587" width="13.42578125" bestFit="1" customWidth="1"/>
    <col min="3588" max="3588" width="45.7109375" bestFit="1" customWidth="1"/>
    <col min="3589" max="3589" width="13.42578125" bestFit="1" customWidth="1"/>
    <col min="3590" max="3590" width="16.7109375" bestFit="1" customWidth="1"/>
    <col min="3591" max="3591" width="15.140625" bestFit="1" customWidth="1"/>
    <col min="3592" max="3594" width="13.5703125" customWidth="1"/>
    <col min="3841" max="3841" width="4" customWidth="1"/>
    <col min="3842" max="3842" width="48.140625" customWidth="1"/>
    <col min="3843" max="3843" width="13.42578125" bestFit="1" customWidth="1"/>
    <col min="3844" max="3844" width="45.7109375" bestFit="1" customWidth="1"/>
    <col min="3845" max="3845" width="13.42578125" bestFit="1" customWidth="1"/>
    <col min="3846" max="3846" width="16.7109375" bestFit="1" customWidth="1"/>
    <col min="3847" max="3847" width="15.140625" bestFit="1" customWidth="1"/>
    <col min="3848" max="3850" width="13.5703125" customWidth="1"/>
    <col min="4097" max="4097" width="4" customWidth="1"/>
    <col min="4098" max="4098" width="48.140625" customWidth="1"/>
    <col min="4099" max="4099" width="13.42578125" bestFit="1" customWidth="1"/>
    <col min="4100" max="4100" width="45.7109375" bestFit="1" customWidth="1"/>
    <col min="4101" max="4101" width="13.42578125" bestFit="1" customWidth="1"/>
    <col min="4102" max="4102" width="16.7109375" bestFit="1" customWidth="1"/>
    <col min="4103" max="4103" width="15.140625" bestFit="1" customWidth="1"/>
    <col min="4104" max="4106" width="13.5703125" customWidth="1"/>
    <col min="4353" max="4353" width="4" customWidth="1"/>
    <col min="4354" max="4354" width="48.140625" customWidth="1"/>
    <col min="4355" max="4355" width="13.42578125" bestFit="1" customWidth="1"/>
    <col min="4356" max="4356" width="45.7109375" bestFit="1" customWidth="1"/>
    <col min="4357" max="4357" width="13.42578125" bestFit="1" customWidth="1"/>
    <col min="4358" max="4358" width="16.7109375" bestFit="1" customWidth="1"/>
    <col min="4359" max="4359" width="15.140625" bestFit="1" customWidth="1"/>
    <col min="4360" max="4362" width="13.5703125" customWidth="1"/>
    <col min="4609" max="4609" width="4" customWidth="1"/>
    <col min="4610" max="4610" width="48.140625" customWidth="1"/>
    <col min="4611" max="4611" width="13.42578125" bestFit="1" customWidth="1"/>
    <col min="4612" max="4612" width="45.7109375" bestFit="1" customWidth="1"/>
    <col min="4613" max="4613" width="13.42578125" bestFit="1" customWidth="1"/>
    <col min="4614" max="4614" width="16.7109375" bestFit="1" customWidth="1"/>
    <col min="4615" max="4615" width="15.140625" bestFit="1" customWidth="1"/>
    <col min="4616" max="4618" width="13.5703125" customWidth="1"/>
    <col min="4865" max="4865" width="4" customWidth="1"/>
    <col min="4866" max="4866" width="48.140625" customWidth="1"/>
    <col min="4867" max="4867" width="13.42578125" bestFit="1" customWidth="1"/>
    <col min="4868" max="4868" width="45.7109375" bestFit="1" customWidth="1"/>
    <col min="4869" max="4869" width="13.42578125" bestFit="1" customWidth="1"/>
    <col min="4870" max="4870" width="16.7109375" bestFit="1" customWidth="1"/>
    <col min="4871" max="4871" width="15.140625" bestFit="1" customWidth="1"/>
    <col min="4872" max="4874" width="13.5703125" customWidth="1"/>
    <col min="5121" max="5121" width="4" customWidth="1"/>
    <col min="5122" max="5122" width="48.140625" customWidth="1"/>
    <col min="5123" max="5123" width="13.42578125" bestFit="1" customWidth="1"/>
    <col min="5124" max="5124" width="45.7109375" bestFit="1" customWidth="1"/>
    <col min="5125" max="5125" width="13.42578125" bestFit="1" customWidth="1"/>
    <col min="5126" max="5126" width="16.7109375" bestFit="1" customWidth="1"/>
    <col min="5127" max="5127" width="15.140625" bestFit="1" customWidth="1"/>
    <col min="5128" max="5130" width="13.5703125" customWidth="1"/>
    <col min="5377" max="5377" width="4" customWidth="1"/>
    <col min="5378" max="5378" width="48.140625" customWidth="1"/>
    <col min="5379" max="5379" width="13.42578125" bestFit="1" customWidth="1"/>
    <col min="5380" max="5380" width="45.7109375" bestFit="1" customWidth="1"/>
    <col min="5381" max="5381" width="13.42578125" bestFit="1" customWidth="1"/>
    <col min="5382" max="5382" width="16.7109375" bestFit="1" customWidth="1"/>
    <col min="5383" max="5383" width="15.140625" bestFit="1" customWidth="1"/>
    <col min="5384" max="5386" width="13.5703125" customWidth="1"/>
    <col min="5633" max="5633" width="4" customWidth="1"/>
    <col min="5634" max="5634" width="48.140625" customWidth="1"/>
    <col min="5635" max="5635" width="13.42578125" bestFit="1" customWidth="1"/>
    <col min="5636" max="5636" width="45.7109375" bestFit="1" customWidth="1"/>
    <col min="5637" max="5637" width="13.42578125" bestFit="1" customWidth="1"/>
    <col min="5638" max="5638" width="16.7109375" bestFit="1" customWidth="1"/>
    <col min="5639" max="5639" width="15.140625" bestFit="1" customWidth="1"/>
    <col min="5640" max="5642" width="13.5703125" customWidth="1"/>
    <col min="5889" max="5889" width="4" customWidth="1"/>
    <col min="5890" max="5890" width="48.140625" customWidth="1"/>
    <col min="5891" max="5891" width="13.42578125" bestFit="1" customWidth="1"/>
    <col min="5892" max="5892" width="45.7109375" bestFit="1" customWidth="1"/>
    <col min="5893" max="5893" width="13.42578125" bestFit="1" customWidth="1"/>
    <col min="5894" max="5894" width="16.7109375" bestFit="1" customWidth="1"/>
    <col min="5895" max="5895" width="15.140625" bestFit="1" customWidth="1"/>
    <col min="5896" max="5898" width="13.5703125" customWidth="1"/>
    <col min="6145" max="6145" width="4" customWidth="1"/>
    <col min="6146" max="6146" width="48.140625" customWidth="1"/>
    <col min="6147" max="6147" width="13.42578125" bestFit="1" customWidth="1"/>
    <col min="6148" max="6148" width="45.7109375" bestFit="1" customWidth="1"/>
    <col min="6149" max="6149" width="13.42578125" bestFit="1" customWidth="1"/>
    <col min="6150" max="6150" width="16.7109375" bestFit="1" customWidth="1"/>
    <col min="6151" max="6151" width="15.140625" bestFit="1" customWidth="1"/>
    <col min="6152" max="6154" width="13.5703125" customWidth="1"/>
    <col min="6401" max="6401" width="4" customWidth="1"/>
    <col min="6402" max="6402" width="48.140625" customWidth="1"/>
    <col min="6403" max="6403" width="13.42578125" bestFit="1" customWidth="1"/>
    <col min="6404" max="6404" width="45.7109375" bestFit="1" customWidth="1"/>
    <col min="6405" max="6405" width="13.42578125" bestFit="1" customWidth="1"/>
    <col min="6406" max="6406" width="16.7109375" bestFit="1" customWidth="1"/>
    <col min="6407" max="6407" width="15.140625" bestFit="1" customWidth="1"/>
    <col min="6408" max="6410" width="13.5703125" customWidth="1"/>
    <col min="6657" max="6657" width="4" customWidth="1"/>
    <col min="6658" max="6658" width="48.140625" customWidth="1"/>
    <col min="6659" max="6659" width="13.42578125" bestFit="1" customWidth="1"/>
    <col min="6660" max="6660" width="45.7109375" bestFit="1" customWidth="1"/>
    <col min="6661" max="6661" width="13.42578125" bestFit="1" customWidth="1"/>
    <col min="6662" max="6662" width="16.7109375" bestFit="1" customWidth="1"/>
    <col min="6663" max="6663" width="15.140625" bestFit="1" customWidth="1"/>
    <col min="6664" max="6666" width="13.5703125" customWidth="1"/>
    <col min="6913" max="6913" width="4" customWidth="1"/>
    <col min="6914" max="6914" width="48.140625" customWidth="1"/>
    <col min="6915" max="6915" width="13.42578125" bestFit="1" customWidth="1"/>
    <col min="6916" max="6916" width="45.7109375" bestFit="1" customWidth="1"/>
    <col min="6917" max="6917" width="13.42578125" bestFit="1" customWidth="1"/>
    <col min="6918" max="6918" width="16.7109375" bestFit="1" customWidth="1"/>
    <col min="6919" max="6919" width="15.140625" bestFit="1" customWidth="1"/>
    <col min="6920" max="6922" width="13.5703125" customWidth="1"/>
    <col min="7169" max="7169" width="4" customWidth="1"/>
    <col min="7170" max="7170" width="48.140625" customWidth="1"/>
    <col min="7171" max="7171" width="13.42578125" bestFit="1" customWidth="1"/>
    <col min="7172" max="7172" width="45.7109375" bestFit="1" customWidth="1"/>
    <col min="7173" max="7173" width="13.42578125" bestFit="1" customWidth="1"/>
    <col min="7174" max="7174" width="16.7109375" bestFit="1" customWidth="1"/>
    <col min="7175" max="7175" width="15.140625" bestFit="1" customWidth="1"/>
    <col min="7176" max="7178" width="13.5703125" customWidth="1"/>
    <col min="7425" max="7425" width="4" customWidth="1"/>
    <col min="7426" max="7426" width="48.140625" customWidth="1"/>
    <col min="7427" max="7427" width="13.42578125" bestFit="1" customWidth="1"/>
    <col min="7428" max="7428" width="45.7109375" bestFit="1" customWidth="1"/>
    <col min="7429" max="7429" width="13.42578125" bestFit="1" customWidth="1"/>
    <col min="7430" max="7430" width="16.7109375" bestFit="1" customWidth="1"/>
    <col min="7431" max="7431" width="15.140625" bestFit="1" customWidth="1"/>
    <col min="7432" max="7434" width="13.5703125" customWidth="1"/>
    <col min="7681" max="7681" width="4" customWidth="1"/>
    <col min="7682" max="7682" width="48.140625" customWidth="1"/>
    <col min="7683" max="7683" width="13.42578125" bestFit="1" customWidth="1"/>
    <col min="7684" max="7684" width="45.7109375" bestFit="1" customWidth="1"/>
    <col min="7685" max="7685" width="13.42578125" bestFit="1" customWidth="1"/>
    <col min="7686" max="7686" width="16.7109375" bestFit="1" customWidth="1"/>
    <col min="7687" max="7687" width="15.140625" bestFit="1" customWidth="1"/>
    <col min="7688" max="7690" width="13.5703125" customWidth="1"/>
    <col min="7937" max="7937" width="4" customWidth="1"/>
    <col min="7938" max="7938" width="48.140625" customWidth="1"/>
    <col min="7939" max="7939" width="13.42578125" bestFit="1" customWidth="1"/>
    <col min="7940" max="7940" width="45.7109375" bestFit="1" customWidth="1"/>
    <col min="7941" max="7941" width="13.42578125" bestFit="1" customWidth="1"/>
    <col min="7942" max="7942" width="16.7109375" bestFit="1" customWidth="1"/>
    <col min="7943" max="7943" width="15.140625" bestFit="1" customWidth="1"/>
    <col min="7944" max="7946" width="13.5703125" customWidth="1"/>
    <col min="8193" max="8193" width="4" customWidth="1"/>
    <col min="8194" max="8194" width="48.140625" customWidth="1"/>
    <col min="8195" max="8195" width="13.42578125" bestFit="1" customWidth="1"/>
    <col min="8196" max="8196" width="45.7109375" bestFit="1" customWidth="1"/>
    <col min="8197" max="8197" width="13.42578125" bestFit="1" customWidth="1"/>
    <col min="8198" max="8198" width="16.7109375" bestFit="1" customWidth="1"/>
    <col min="8199" max="8199" width="15.140625" bestFit="1" customWidth="1"/>
    <col min="8200" max="8202" width="13.5703125" customWidth="1"/>
    <col min="8449" max="8449" width="4" customWidth="1"/>
    <col min="8450" max="8450" width="48.140625" customWidth="1"/>
    <col min="8451" max="8451" width="13.42578125" bestFit="1" customWidth="1"/>
    <col min="8452" max="8452" width="45.7109375" bestFit="1" customWidth="1"/>
    <col min="8453" max="8453" width="13.42578125" bestFit="1" customWidth="1"/>
    <col min="8454" max="8454" width="16.7109375" bestFit="1" customWidth="1"/>
    <col min="8455" max="8455" width="15.140625" bestFit="1" customWidth="1"/>
    <col min="8456" max="8458" width="13.5703125" customWidth="1"/>
    <col min="8705" max="8705" width="4" customWidth="1"/>
    <col min="8706" max="8706" width="48.140625" customWidth="1"/>
    <col min="8707" max="8707" width="13.42578125" bestFit="1" customWidth="1"/>
    <col min="8708" max="8708" width="45.7109375" bestFit="1" customWidth="1"/>
    <col min="8709" max="8709" width="13.42578125" bestFit="1" customWidth="1"/>
    <col min="8710" max="8710" width="16.7109375" bestFit="1" customWidth="1"/>
    <col min="8711" max="8711" width="15.140625" bestFit="1" customWidth="1"/>
    <col min="8712" max="8714" width="13.5703125" customWidth="1"/>
    <col min="8961" max="8961" width="4" customWidth="1"/>
    <col min="8962" max="8962" width="48.140625" customWidth="1"/>
    <col min="8963" max="8963" width="13.42578125" bestFit="1" customWidth="1"/>
    <col min="8964" max="8964" width="45.7109375" bestFit="1" customWidth="1"/>
    <col min="8965" max="8965" width="13.42578125" bestFit="1" customWidth="1"/>
    <col min="8966" max="8966" width="16.7109375" bestFit="1" customWidth="1"/>
    <col min="8967" max="8967" width="15.140625" bestFit="1" customWidth="1"/>
    <col min="8968" max="8970" width="13.5703125" customWidth="1"/>
    <col min="9217" max="9217" width="4" customWidth="1"/>
    <col min="9218" max="9218" width="48.140625" customWidth="1"/>
    <col min="9219" max="9219" width="13.42578125" bestFit="1" customWidth="1"/>
    <col min="9220" max="9220" width="45.7109375" bestFit="1" customWidth="1"/>
    <col min="9221" max="9221" width="13.42578125" bestFit="1" customWidth="1"/>
    <col min="9222" max="9222" width="16.7109375" bestFit="1" customWidth="1"/>
    <col min="9223" max="9223" width="15.140625" bestFit="1" customWidth="1"/>
    <col min="9224" max="9226" width="13.5703125" customWidth="1"/>
    <col min="9473" max="9473" width="4" customWidth="1"/>
    <col min="9474" max="9474" width="48.140625" customWidth="1"/>
    <col min="9475" max="9475" width="13.42578125" bestFit="1" customWidth="1"/>
    <col min="9476" max="9476" width="45.7109375" bestFit="1" customWidth="1"/>
    <col min="9477" max="9477" width="13.42578125" bestFit="1" customWidth="1"/>
    <col min="9478" max="9478" width="16.7109375" bestFit="1" customWidth="1"/>
    <col min="9479" max="9479" width="15.140625" bestFit="1" customWidth="1"/>
    <col min="9480" max="9482" width="13.5703125" customWidth="1"/>
    <col min="9729" max="9729" width="4" customWidth="1"/>
    <col min="9730" max="9730" width="48.140625" customWidth="1"/>
    <col min="9731" max="9731" width="13.42578125" bestFit="1" customWidth="1"/>
    <col min="9732" max="9732" width="45.7109375" bestFit="1" customWidth="1"/>
    <col min="9733" max="9733" width="13.42578125" bestFit="1" customWidth="1"/>
    <col min="9734" max="9734" width="16.7109375" bestFit="1" customWidth="1"/>
    <col min="9735" max="9735" width="15.140625" bestFit="1" customWidth="1"/>
    <col min="9736" max="9738" width="13.5703125" customWidth="1"/>
    <col min="9985" max="9985" width="4" customWidth="1"/>
    <col min="9986" max="9986" width="48.140625" customWidth="1"/>
    <col min="9987" max="9987" width="13.42578125" bestFit="1" customWidth="1"/>
    <col min="9988" max="9988" width="45.7109375" bestFit="1" customWidth="1"/>
    <col min="9989" max="9989" width="13.42578125" bestFit="1" customWidth="1"/>
    <col min="9990" max="9990" width="16.7109375" bestFit="1" customWidth="1"/>
    <col min="9991" max="9991" width="15.140625" bestFit="1" customWidth="1"/>
    <col min="9992" max="9994" width="13.5703125" customWidth="1"/>
    <col min="10241" max="10241" width="4" customWidth="1"/>
    <col min="10242" max="10242" width="48.140625" customWidth="1"/>
    <col min="10243" max="10243" width="13.42578125" bestFit="1" customWidth="1"/>
    <col min="10244" max="10244" width="45.7109375" bestFit="1" customWidth="1"/>
    <col min="10245" max="10245" width="13.42578125" bestFit="1" customWidth="1"/>
    <col min="10246" max="10246" width="16.7109375" bestFit="1" customWidth="1"/>
    <col min="10247" max="10247" width="15.140625" bestFit="1" customWidth="1"/>
    <col min="10248" max="10250" width="13.5703125" customWidth="1"/>
    <col min="10497" max="10497" width="4" customWidth="1"/>
    <col min="10498" max="10498" width="48.140625" customWidth="1"/>
    <col min="10499" max="10499" width="13.42578125" bestFit="1" customWidth="1"/>
    <col min="10500" max="10500" width="45.7109375" bestFit="1" customWidth="1"/>
    <col min="10501" max="10501" width="13.42578125" bestFit="1" customWidth="1"/>
    <col min="10502" max="10502" width="16.7109375" bestFit="1" customWidth="1"/>
    <col min="10503" max="10503" width="15.140625" bestFit="1" customWidth="1"/>
    <col min="10504" max="10506" width="13.5703125" customWidth="1"/>
    <col min="10753" max="10753" width="4" customWidth="1"/>
    <col min="10754" max="10754" width="48.140625" customWidth="1"/>
    <col min="10755" max="10755" width="13.42578125" bestFit="1" customWidth="1"/>
    <col min="10756" max="10756" width="45.7109375" bestFit="1" customWidth="1"/>
    <col min="10757" max="10757" width="13.42578125" bestFit="1" customWidth="1"/>
    <col min="10758" max="10758" width="16.7109375" bestFit="1" customWidth="1"/>
    <col min="10759" max="10759" width="15.140625" bestFit="1" customWidth="1"/>
    <col min="10760" max="10762" width="13.5703125" customWidth="1"/>
    <col min="11009" max="11009" width="4" customWidth="1"/>
    <col min="11010" max="11010" width="48.140625" customWidth="1"/>
    <col min="11011" max="11011" width="13.42578125" bestFit="1" customWidth="1"/>
    <col min="11012" max="11012" width="45.7109375" bestFit="1" customWidth="1"/>
    <col min="11013" max="11013" width="13.42578125" bestFit="1" customWidth="1"/>
    <col min="11014" max="11014" width="16.7109375" bestFit="1" customWidth="1"/>
    <col min="11015" max="11015" width="15.140625" bestFit="1" customWidth="1"/>
    <col min="11016" max="11018" width="13.5703125" customWidth="1"/>
    <col min="11265" max="11265" width="4" customWidth="1"/>
    <col min="11266" max="11266" width="48.140625" customWidth="1"/>
    <col min="11267" max="11267" width="13.42578125" bestFit="1" customWidth="1"/>
    <col min="11268" max="11268" width="45.7109375" bestFit="1" customWidth="1"/>
    <col min="11269" max="11269" width="13.42578125" bestFit="1" customWidth="1"/>
    <col min="11270" max="11270" width="16.7109375" bestFit="1" customWidth="1"/>
    <col min="11271" max="11271" width="15.140625" bestFit="1" customWidth="1"/>
    <col min="11272" max="11274" width="13.5703125" customWidth="1"/>
    <col min="11521" max="11521" width="4" customWidth="1"/>
    <col min="11522" max="11522" width="48.140625" customWidth="1"/>
    <col min="11523" max="11523" width="13.42578125" bestFit="1" customWidth="1"/>
    <col min="11524" max="11524" width="45.7109375" bestFit="1" customWidth="1"/>
    <col min="11525" max="11525" width="13.42578125" bestFit="1" customWidth="1"/>
    <col min="11526" max="11526" width="16.7109375" bestFit="1" customWidth="1"/>
    <col min="11527" max="11527" width="15.140625" bestFit="1" customWidth="1"/>
    <col min="11528" max="11530" width="13.5703125" customWidth="1"/>
    <col min="11777" max="11777" width="4" customWidth="1"/>
    <col min="11778" max="11778" width="48.140625" customWidth="1"/>
    <col min="11779" max="11779" width="13.42578125" bestFit="1" customWidth="1"/>
    <col min="11780" max="11780" width="45.7109375" bestFit="1" customWidth="1"/>
    <col min="11781" max="11781" width="13.42578125" bestFit="1" customWidth="1"/>
    <col min="11782" max="11782" width="16.7109375" bestFit="1" customWidth="1"/>
    <col min="11783" max="11783" width="15.140625" bestFit="1" customWidth="1"/>
    <col min="11784" max="11786" width="13.5703125" customWidth="1"/>
    <col min="12033" max="12033" width="4" customWidth="1"/>
    <col min="12034" max="12034" width="48.140625" customWidth="1"/>
    <col min="12035" max="12035" width="13.42578125" bestFit="1" customWidth="1"/>
    <col min="12036" max="12036" width="45.7109375" bestFit="1" customWidth="1"/>
    <col min="12037" max="12037" width="13.42578125" bestFit="1" customWidth="1"/>
    <col min="12038" max="12038" width="16.7109375" bestFit="1" customWidth="1"/>
    <col min="12039" max="12039" width="15.140625" bestFit="1" customWidth="1"/>
    <col min="12040" max="12042" width="13.5703125" customWidth="1"/>
    <col min="12289" max="12289" width="4" customWidth="1"/>
    <col min="12290" max="12290" width="48.140625" customWidth="1"/>
    <col min="12291" max="12291" width="13.42578125" bestFit="1" customWidth="1"/>
    <col min="12292" max="12292" width="45.7109375" bestFit="1" customWidth="1"/>
    <col min="12293" max="12293" width="13.42578125" bestFit="1" customWidth="1"/>
    <col min="12294" max="12294" width="16.7109375" bestFit="1" customWidth="1"/>
    <col min="12295" max="12295" width="15.140625" bestFit="1" customWidth="1"/>
    <col min="12296" max="12298" width="13.5703125" customWidth="1"/>
    <col min="12545" max="12545" width="4" customWidth="1"/>
    <col min="12546" max="12546" width="48.140625" customWidth="1"/>
    <col min="12547" max="12547" width="13.42578125" bestFit="1" customWidth="1"/>
    <col min="12548" max="12548" width="45.7109375" bestFit="1" customWidth="1"/>
    <col min="12549" max="12549" width="13.42578125" bestFit="1" customWidth="1"/>
    <col min="12550" max="12550" width="16.7109375" bestFit="1" customWidth="1"/>
    <col min="12551" max="12551" width="15.140625" bestFit="1" customWidth="1"/>
    <col min="12552" max="12554" width="13.5703125" customWidth="1"/>
    <col min="12801" max="12801" width="4" customWidth="1"/>
    <col min="12802" max="12802" width="48.140625" customWidth="1"/>
    <col min="12803" max="12803" width="13.42578125" bestFit="1" customWidth="1"/>
    <col min="12804" max="12804" width="45.7109375" bestFit="1" customWidth="1"/>
    <col min="12805" max="12805" width="13.42578125" bestFit="1" customWidth="1"/>
    <col min="12806" max="12806" width="16.7109375" bestFit="1" customWidth="1"/>
    <col min="12807" max="12807" width="15.140625" bestFit="1" customWidth="1"/>
    <col min="12808" max="12810" width="13.5703125" customWidth="1"/>
    <col min="13057" max="13057" width="4" customWidth="1"/>
    <col min="13058" max="13058" width="48.140625" customWidth="1"/>
    <col min="13059" max="13059" width="13.42578125" bestFit="1" customWidth="1"/>
    <col min="13060" max="13060" width="45.7109375" bestFit="1" customWidth="1"/>
    <col min="13061" max="13061" width="13.42578125" bestFit="1" customWidth="1"/>
    <col min="13062" max="13062" width="16.7109375" bestFit="1" customWidth="1"/>
    <col min="13063" max="13063" width="15.140625" bestFit="1" customWidth="1"/>
    <col min="13064" max="13066" width="13.5703125" customWidth="1"/>
    <col min="13313" max="13313" width="4" customWidth="1"/>
    <col min="13314" max="13314" width="48.140625" customWidth="1"/>
    <col min="13315" max="13315" width="13.42578125" bestFit="1" customWidth="1"/>
    <col min="13316" max="13316" width="45.7109375" bestFit="1" customWidth="1"/>
    <col min="13317" max="13317" width="13.42578125" bestFit="1" customWidth="1"/>
    <col min="13318" max="13318" width="16.7109375" bestFit="1" customWidth="1"/>
    <col min="13319" max="13319" width="15.140625" bestFit="1" customWidth="1"/>
    <col min="13320" max="13322" width="13.5703125" customWidth="1"/>
    <col min="13569" max="13569" width="4" customWidth="1"/>
    <col min="13570" max="13570" width="48.140625" customWidth="1"/>
    <col min="13571" max="13571" width="13.42578125" bestFit="1" customWidth="1"/>
    <col min="13572" max="13572" width="45.7109375" bestFit="1" customWidth="1"/>
    <col min="13573" max="13573" width="13.42578125" bestFit="1" customWidth="1"/>
    <col min="13574" max="13574" width="16.7109375" bestFit="1" customWidth="1"/>
    <col min="13575" max="13575" width="15.140625" bestFit="1" customWidth="1"/>
    <col min="13576" max="13578" width="13.5703125" customWidth="1"/>
    <col min="13825" max="13825" width="4" customWidth="1"/>
    <col min="13826" max="13826" width="48.140625" customWidth="1"/>
    <col min="13827" max="13827" width="13.42578125" bestFit="1" customWidth="1"/>
    <col min="13828" max="13828" width="45.7109375" bestFit="1" customWidth="1"/>
    <col min="13829" max="13829" width="13.42578125" bestFit="1" customWidth="1"/>
    <col min="13830" max="13830" width="16.7109375" bestFit="1" customWidth="1"/>
    <col min="13831" max="13831" width="15.140625" bestFit="1" customWidth="1"/>
    <col min="13832" max="13834" width="13.5703125" customWidth="1"/>
    <col min="14081" max="14081" width="4" customWidth="1"/>
    <col min="14082" max="14082" width="48.140625" customWidth="1"/>
    <col min="14083" max="14083" width="13.42578125" bestFit="1" customWidth="1"/>
    <col min="14084" max="14084" width="45.7109375" bestFit="1" customWidth="1"/>
    <col min="14085" max="14085" width="13.42578125" bestFit="1" customWidth="1"/>
    <col min="14086" max="14086" width="16.7109375" bestFit="1" customWidth="1"/>
    <col min="14087" max="14087" width="15.140625" bestFit="1" customWidth="1"/>
    <col min="14088" max="14090" width="13.5703125" customWidth="1"/>
    <col min="14337" max="14337" width="4" customWidth="1"/>
    <col min="14338" max="14338" width="48.140625" customWidth="1"/>
    <col min="14339" max="14339" width="13.42578125" bestFit="1" customWidth="1"/>
    <col min="14340" max="14340" width="45.7109375" bestFit="1" customWidth="1"/>
    <col min="14341" max="14341" width="13.42578125" bestFit="1" customWidth="1"/>
    <col min="14342" max="14342" width="16.7109375" bestFit="1" customWidth="1"/>
    <col min="14343" max="14343" width="15.140625" bestFit="1" customWidth="1"/>
    <col min="14344" max="14346" width="13.5703125" customWidth="1"/>
    <col min="14593" max="14593" width="4" customWidth="1"/>
    <col min="14594" max="14594" width="48.140625" customWidth="1"/>
    <col min="14595" max="14595" width="13.42578125" bestFit="1" customWidth="1"/>
    <col min="14596" max="14596" width="45.7109375" bestFit="1" customWidth="1"/>
    <col min="14597" max="14597" width="13.42578125" bestFit="1" customWidth="1"/>
    <col min="14598" max="14598" width="16.7109375" bestFit="1" customWidth="1"/>
    <col min="14599" max="14599" width="15.140625" bestFit="1" customWidth="1"/>
    <col min="14600" max="14602" width="13.5703125" customWidth="1"/>
    <col min="14849" max="14849" width="4" customWidth="1"/>
    <col min="14850" max="14850" width="48.140625" customWidth="1"/>
    <col min="14851" max="14851" width="13.42578125" bestFit="1" customWidth="1"/>
    <col min="14852" max="14852" width="45.7109375" bestFit="1" customWidth="1"/>
    <col min="14853" max="14853" width="13.42578125" bestFit="1" customWidth="1"/>
    <col min="14854" max="14854" width="16.7109375" bestFit="1" customWidth="1"/>
    <col min="14855" max="14855" width="15.140625" bestFit="1" customWidth="1"/>
    <col min="14856" max="14858" width="13.5703125" customWidth="1"/>
    <col min="15105" max="15105" width="4" customWidth="1"/>
    <col min="15106" max="15106" width="48.140625" customWidth="1"/>
    <col min="15107" max="15107" width="13.42578125" bestFit="1" customWidth="1"/>
    <col min="15108" max="15108" width="45.7109375" bestFit="1" customWidth="1"/>
    <col min="15109" max="15109" width="13.42578125" bestFit="1" customWidth="1"/>
    <col min="15110" max="15110" width="16.7109375" bestFit="1" customWidth="1"/>
    <col min="15111" max="15111" width="15.140625" bestFit="1" customWidth="1"/>
    <col min="15112" max="15114" width="13.5703125" customWidth="1"/>
    <col min="15361" max="15361" width="4" customWidth="1"/>
    <col min="15362" max="15362" width="48.140625" customWidth="1"/>
    <col min="15363" max="15363" width="13.42578125" bestFit="1" customWidth="1"/>
    <col min="15364" max="15364" width="45.7109375" bestFit="1" customWidth="1"/>
    <col min="15365" max="15365" width="13.42578125" bestFit="1" customWidth="1"/>
    <col min="15366" max="15366" width="16.7109375" bestFit="1" customWidth="1"/>
    <col min="15367" max="15367" width="15.140625" bestFit="1" customWidth="1"/>
    <col min="15368" max="15370" width="13.5703125" customWidth="1"/>
    <col min="15617" max="15617" width="4" customWidth="1"/>
    <col min="15618" max="15618" width="48.140625" customWidth="1"/>
    <col min="15619" max="15619" width="13.42578125" bestFit="1" customWidth="1"/>
    <col min="15620" max="15620" width="45.7109375" bestFit="1" customWidth="1"/>
    <col min="15621" max="15621" width="13.42578125" bestFit="1" customWidth="1"/>
    <col min="15622" max="15622" width="16.7109375" bestFit="1" customWidth="1"/>
    <col min="15623" max="15623" width="15.140625" bestFit="1" customWidth="1"/>
    <col min="15624" max="15626" width="13.5703125" customWidth="1"/>
    <col min="15873" max="15873" width="4" customWidth="1"/>
    <col min="15874" max="15874" width="48.140625" customWidth="1"/>
    <col min="15875" max="15875" width="13.42578125" bestFit="1" customWidth="1"/>
    <col min="15876" max="15876" width="45.7109375" bestFit="1" customWidth="1"/>
    <col min="15877" max="15877" width="13.42578125" bestFit="1" customWidth="1"/>
    <col min="15878" max="15878" width="16.7109375" bestFit="1" customWidth="1"/>
    <col min="15879" max="15879" width="15.140625" bestFit="1" customWidth="1"/>
    <col min="15880" max="15882" width="13.5703125" customWidth="1"/>
    <col min="16129" max="16129" width="4" customWidth="1"/>
    <col min="16130" max="16130" width="48.140625" customWidth="1"/>
    <col min="16131" max="16131" width="13.42578125" bestFit="1" customWidth="1"/>
    <col min="16132" max="16132" width="45.7109375" bestFit="1" customWidth="1"/>
    <col min="16133" max="16133" width="13.42578125" bestFit="1" customWidth="1"/>
    <col min="16134" max="16134" width="16.7109375" bestFit="1" customWidth="1"/>
    <col min="16135" max="16135" width="15.140625" bestFit="1" customWidth="1"/>
    <col min="16136" max="16138" width="13.5703125" customWidth="1"/>
  </cols>
  <sheetData>
    <row r="7" spans="1:10" ht="15.75" thickBot="1" x14ac:dyDescent="0.3"/>
    <row r="8" spans="1:10" ht="16.5" thickBot="1" x14ac:dyDescent="0.3">
      <c r="B8" s="58" t="s">
        <v>63</v>
      </c>
      <c r="I8" s="299" t="s">
        <v>108</v>
      </c>
      <c r="J8" s="300"/>
    </row>
    <row r="9" spans="1:10" ht="5.25" customHeight="1" x14ac:dyDescent="0.25"/>
    <row r="10" spans="1:10" x14ac:dyDescent="0.25">
      <c r="A10" s="301" t="s">
        <v>0</v>
      </c>
      <c r="B10" s="301"/>
      <c r="C10" s="301"/>
      <c r="D10" s="301"/>
      <c r="E10" s="301"/>
      <c r="F10" s="301"/>
      <c r="G10" s="301"/>
      <c r="H10" s="301"/>
      <c r="I10" s="301"/>
      <c r="J10" s="301"/>
    </row>
    <row r="11" spans="1:10" x14ac:dyDescent="0.25">
      <c r="A11" s="302" t="s">
        <v>65</v>
      </c>
      <c r="B11" s="302"/>
      <c r="C11" s="302"/>
      <c r="D11" s="302"/>
      <c r="E11" s="302"/>
      <c r="F11" s="302"/>
      <c r="G11" s="302"/>
      <c r="H11" s="302"/>
      <c r="I11" s="302"/>
      <c r="J11" s="302"/>
    </row>
    <row r="12" spans="1:10" x14ac:dyDescent="0.25">
      <c r="A12" s="303" t="s">
        <v>66</v>
      </c>
      <c r="B12" s="302"/>
      <c r="C12" s="302"/>
      <c r="D12" s="302"/>
      <c r="E12" s="302"/>
      <c r="F12" s="302"/>
      <c r="G12" s="302"/>
      <c r="H12" s="302"/>
      <c r="I12" s="302"/>
      <c r="J12" s="302"/>
    </row>
    <row r="13" spans="1:10" ht="4.5" customHeight="1" x14ac:dyDescent="0.25">
      <c r="A13" s="60"/>
      <c r="B13" s="60"/>
      <c r="C13" s="60"/>
      <c r="D13" s="60"/>
      <c r="E13" s="60"/>
      <c r="F13" s="60"/>
      <c r="G13" s="60"/>
      <c r="H13" s="60"/>
      <c r="I13" s="60"/>
      <c r="J13" s="60"/>
    </row>
    <row r="14" spans="1:10" ht="16.5" hidden="1" thickBot="1" x14ac:dyDescent="0.3">
      <c r="A14" s="287" t="s">
        <v>109</v>
      </c>
      <c r="B14" s="287"/>
      <c r="C14" s="287"/>
      <c r="D14" s="287"/>
      <c r="E14" s="287"/>
      <c r="F14" s="287"/>
      <c r="G14" s="287"/>
      <c r="H14" s="287"/>
      <c r="I14" s="287"/>
      <c r="J14" s="287"/>
    </row>
    <row r="15" spans="1:10" ht="30.75" hidden="1" customHeight="1" thickBot="1" x14ac:dyDescent="0.35">
      <c r="A15" s="62" t="s">
        <v>68</v>
      </c>
      <c r="B15" s="63" t="s">
        <v>86</v>
      </c>
      <c r="C15" s="294" t="s">
        <v>1</v>
      </c>
      <c r="D15" s="295"/>
      <c r="E15" s="294" t="s">
        <v>2</v>
      </c>
      <c r="F15" s="296"/>
      <c r="G15" s="294" t="s">
        <v>3</v>
      </c>
      <c r="H15" s="295"/>
      <c r="I15" s="294" t="s">
        <v>4</v>
      </c>
      <c r="J15" s="295"/>
    </row>
    <row r="16" spans="1:10" ht="15.75" hidden="1" x14ac:dyDescent="0.3">
      <c r="A16" s="162"/>
      <c r="B16" s="71"/>
      <c r="C16" s="111" t="s">
        <v>96</v>
      </c>
      <c r="D16" s="111" t="s">
        <v>97</v>
      </c>
      <c r="E16" s="111" t="s">
        <v>96</v>
      </c>
      <c r="F16" s="111" t="s">
        <v>97</v>
      </c>
      <c r="G16" s="111" t="s">
        <v>96</v>
      </c>
      <c r="H16" s="111" t="s">
        <v>97</v>
      </c>
      <c r="I16" s="111" t="s">
        <v>96</v>
      </c>
      <c r="J16" s="111" t="s">
        <v>97</v>
      </c>
    </row>
    <row r="17" spans="1:10" ht="15.75" hidden="1" x14ac:dyDescent="0.3">
      <c r="A17" s="163"/>
      <c r="B17" s="71" t="s">
        <v>72</v>
      </c>
      <c r="C17" s="76">
        <v>1764858.42</v>
      </c>
      <c r="D17" s="76">
        <v>1492317.42</v>
      </c>
      <c r="E17" s="76">
        <v>1764858.42</v>
      </c>
      <c r="F17" s="76">
        <v>1792563.63</v>
      </c>
      <c r="G17" s="76">
        <v>1764858.42</v>
      </c>
      <c r="H17" s="76">
        <v>1578007.92</v>
      </c>
      <c r="I17" s="76">
        <v>1764858.42</v>
      </c>
      <c r="J17" s="76">
        <v>1803793.55</v>
      </c>
    </row>
    <row r="18" spans="1:10" ht="15.75" hidden="1" x14ac:dyDescent="0.3">
      <c r="A18" s="147"/>
      <c r="B18" s="71"/>
      <c r="C18" s="148"/>
      <c r="D18" s="147"/>
      <c r="E18" s="164"/>
      <c r="F18" s="164"/>
      <c r="G18" s="147"/>
      <c r="H18" s="164"/>
      <c r="I18" s="147"/>
      <c r="J18" s="164"/>
    </row>
    <row r="19" spans="1:10" ht="15.75" hidden="1" x14ac:dyDescent="0.3">
      <c r="A19" s="147"/>
      <c r="B19" s="71" t="s">
        <v>91</v>
      </c>
      <c r="C19" s="76">
        <f t="shared" ref="C19:J19" si="0">+C27+C43</f>
        <v>2818474.9200000004</v>
      </c>
      <c r="D19" s="76">
        <f t="shared" si="0"/>
        <v>0</v>
      </c>
      <c r="E19" s="76">
        <f t="shared" si="0"/>
        <v>2818474.9200000004</v>
      </c>
      <c r="F19" s="76">
        <f t="shared" si="0"/>
        <v>67111.01999999999</v>
      </c>
      <c r="G19" s="76">
        <f t="shared" si="0"/>
        <v>2818474.9200000004</v>
      </c>
      <c r="H19" s="76">
        <f t="shared" si="0"/>
        <v>58543.64</v>
      </c>
      <c r="I19" s="76">
        <f t="shared" si="0"/>
        <v>2818474.9200000004</v>
      </c>
      <c r="J19" s="76">
        <f t="shared" si="0"/>
        <v>3743927.3</v>
      </c>
    </row>
    <row r="20" spans="1:10" hidden="1" x14ac:dyDescent="0.25">
      <c r="A20" s="165"/>
      <c r="B20" s="88" t="s">
        <v>27</v>
      </c>
      <c r="C20" s="115">
        <v>62500</v>
      </c>
      <c r="D20" s="115"/>
      <c r="E20" s="115">
        <v>62500</v>
      </c>
      <c r="F20" s="115">
        <v>56112.02</v>
      </c>
      <c r="G20" s="115">
        <v>62500</v>
      </c>
      <c r="H20" s="115"/>
      <c r="I20" s="115">
        <v>62500</v>
      </c>
      <c r="J20" s="115">
        <v>68083.009999999995</v>
      </c>
    </row>
    <row r="21" spans="1:10" hidden="1" x14ac:dyDescent="0.25">
      <c r="A21" s="165"/>
      <c r="B21" s="88" t="s">
        <v>28</v>
      </c>
      <c r="C21" s="115">
        <v>7500</v>
      </c>
      <c r="D21" s="115"/>
      <c r="E21" s="115">
        <v>7500</v>
      </c>
      <c r="F21" s="115">
        <v>10999</v>
      </c>
      <c r="G21" s="115">
        <v>7500</v>
      </c>
      <c r="H21" s="115">
        <v>11011</v>
      </c>
      <c r="I21" s="115">
        <v>7500</v>
      </c>
      <c r="J21" s="115">
        <v>10992</v>
      </c>
    </row>
    <row r="22" spans="1:10" hidden="1" x14ac:dyDescent="0.25">
      <c r="A22" s="165"/>
      <c r="B22" s="88" t="s">
        <v>29</v>
      </c>
      <c r="C22" s="115">
        <v>8133.97</v>
      </c>
      <c r="D22" s="115"/>
      <c r="E22" s="115">
        <v>8133.97</v>
      </c>
      <c r="F22" s="115"/>
      <c r="G22" s="115">
        <v>8133.97</v>
      </c>
      <c r="H22" s="115"/>
      <c r="I22" s="115">
        <v>8133.97</v>
      </c>
      <c r="J22" s="115">
        <v>4358</v>
      </c>
    </row>
    <row r="23" spans="1:10" hidden="1" x14ac:dyDescent="0.25">
      <c r="A23" s="165"/>
      <c r="B23" s="88" t="s">
        <v>30</v>
      </c>
      <c r="C23" s="115">
        <v>33333.33</v>
      </c>
      <c r="D23" s="115"/>
      <c r="E23" s="115">
        <v>33333.33</v>
      </c>
      <c r="F23" s="115"/>
      <c r="G23" s="115">
        <v>33333.33</v>
      </c>
      <c r="H23" s="115"/>
      <c r="I23" s="115">
        <v>33333.33</v>
      </c>
      <c r="J23" s="115">
        <v>45020</v>
      </c>
    </row>
    <row r="24" spans="1:10" hidden="1" x14ac:dyDescent="0.25">
      <c r="A24" s="165"/>
      <c r="B24" s="88" t="s">
        <v>35</v>
      </c>
      <c r="C24" s="115">
        <v>165141.75</v>
      </c>
      <c r="D24" s="115"/>
      <c r="E24" s="115">
        <v>165141.75</v>
      </c>
      <c r="F24" s="115"/>
      <c r="G24" s="115">
        <v>165141.75</v>
      </c>
      <c r="H24" s="115">
        <v>1000</v>
      </c>
      <c r="I24" s="115">
        <v>165141.75</v>
      </c>
      <c r="J24" s="115">
        <v>26842.86</v>
      </c>
    </row>
    <row r="25" spans="1:10" hidden="1" x14ac:dyDescent="0.25">
      <c r="A25" s="165"/>
      <c r="B25" s="88" t="s">
        <v>36</v>
      </c>
      <c r="C25" s="115">
        <v>40000</v>
      </c>
      <c r="D25" s="115"/>
      <c r="E25" s="115">
        <v>40000</v>
      </c>
      <c r="F25" s="115"/>
      <c r="G25" s="115">
        <v>40000</v>
      </c>
      <c r="H25" s="115"/>
      <c r="I25" s="115">
        <v>40000</v>
      </c>
      <c r="J25" s="115">
        <v>76240</v>
      </c>
    </row>
    <row r="26" spans="1:10" hidden="1" x14ac:dyDescent="0.25">
      <c r="A26" s="165"/>
      <c r="B26" s="88" t="s">
        <v>37</v>
      </c>
      <c r="C26" s="115">
        <v>26305.03</v>
      </c>
      <c r="D26" s="115"/>
      <c r="E26" s="115">
        <v>26305.03</v>
      </c>
      <c r="F26" s="115"/>
      <c r="G26" s="115">
        <v>26305.03</v>
      </c>
      <c r="H26" s="115">
        <v>46532.639999999999</v>
      </c>
      <c r="I26" s="115">
        <v>26305.03</v>
      </c>
      <c r="J26" s="115">
        <v>55063.68</v>
      </c>
    </row>
    <row r="27" spans="1:10" ht="16.5" hidden="1" thickBot="1" x14ac:dyDescent="0.35">
      <c r="A27" s="165"/>
      <c r="B27" s="166" t="s">
        <v>110</v>
      </c>
      <c r="C27" s="167">
        <f t="shared" ref="C27:J27" si="1">SUM(C20:C26)</f>
        <v>342914.07999999996</v>
      </c>
      <c r="D27" s="167">
        <f t="shared" si="1"/>
        <v>0</v>
      </c>
      <c r="E27" s="167">
        <f t="shared" si="1"/>
        <v>342914.07999999996</v>
      </c>
      <c r="F27" s="167">
        <f t="shared" si="1"/>
        <v>67111.01999999999</v>
      </c>
      <c r="G27" s="167">
        <f t="shared" si="1"/>
        <v>342914.07999999996</v>
      </c>
      <c r="H27" s="167">
        <f t="shared" si="1"/>
        <v>58543.64</v>
      </c>
      <c r="I27" s="167">
        <f t="shared" si="1"/>
        <v>342914.07999999996</v>
      </c>
      <c r="J27" s="167">
        <f t="shared" si="1"/>
        <v>286599.55</v>
      </c>
    </row>
    <row r="28" spans="1:10" ht="15.75" hidden="1" x14ac:dyDescent="0.3">
      <c r="A28" s="165"/>
      <c r="B28" s="168" t="s">
        <v>111</v>
      </c>
      <c r="C28" s="136"/>
      <c r="D28" s="136"/>
      <c r="E28" s="136"/>
      <c r="F28" s="136"/>
      <c r="G28" s="136"/>
      <c r="H28" s="136"/>
      <c r="I28" s="136"/>
      <c r="J28" s="136"/>
    </row>
    <row r="29" spans="1:10" hidden="1" x14ac:dyDescent="0.25">
      <c r="A29" s="165"/>
      <c r="B29" s="88" t="s">
        <v>38</v>
      </c>
      <c r="C29" s="115">
        <v>60936.45</v>
      </c>
      <c r="D29" s="115"/>
      <c r="E29" s="115">
        <v>60936.45</v>
      </c>
      <c r="F29" s="115"/>
      <c r="G29" s="115">
        <v>60936.45</v>
      </c>
      <c r="H29" s="115"/>
      <c r="I29" s="115">
        <v>60936.45</v>
      </c>
      <c r="J29" s="115">
        <v>202940.25</v>
      </c>
    </row>
    <row r="30" spans="1:10" hidden="1" x14ac:dyDescent="0.25">
      <c r="A30" s="165"/>
      <c r="B30" s="88" t="s">
        <v>39</v>
      </c>
      <c r="C30" s="115">
        <v>600</v>
      </c>
      <c r="D30" s="115"/>
      <c r="E30" s="115">
        <v>600</v>
      </c>
      <c r="F30" s="115"/>
      <c r="G30" s="115">
        <v>600</v>
      </c>
      <c r="H30" s="115"/>
      <c r="I30" s="115">
        <v>600</v>
      </c>
      <c r="J30" s="115"/>
    </row>
    <row r="31" spans="1:10" hidden="1" x14ac:dyDescent="0.25">
      <c r="A31" s="165"/>
      <c r="B31" s="88" t="s">
        <v>112</v>
      </c>
      <c r="C31" s="115">
        <v>945.42</v>
      </c>
      <c r="D31" s="115"/>
      <c r="E31" s="115">
        <v>945.42</v>
      </c>
      <c r="F31" s="115"/>
      <c r="G31" s="115">
        <v>945.42</v>
      </c>
      <c r="H31" s="115"/>
      <c r="I31" s="115">
        <v>945.42</v>
      </c>
      <c r="J31" s="115"/>
    </row>
    <row r="32" spans="1:10" hidden="1" x14ac:dyDescent="0.25">
      <c r="A32" s="165"/>
      <c r="B32" s="88" t="s">
        <v>40</v>
      </c>
      <c r="C32" s="115">
        <v>169652.57</v>
      </c>
      <c r="D32" s="115"/>
      <c r="E32" s="115">
        <v>169652.57</v>
      </c>
      <c r="F32" s="115"/>
      <c r="G32" s="115">
        <v>169652.57</v>
      </c>
      <c r="H32" s="115"/>
      <c r="I32" s="115">
        <v>169652.57</v>
      </c>
      <c r="J32" s="115">
        <v>178282.05</v>
      </c>
    </row>
    <row r="33" spans="1:10" hidden="1" x14ac:dyDescent="0.25">
      <c r="A33" s="165"/>
      <c r="B33" s="88" t="s">
        <v>41</v>
      </c>
      <c r="C33" s="115">
        <v>912</v>
      </c>
      <c r="D33" s="115"/>
      <c r="E33" s="115">
        <v>912</v>
      </c>
      <c r="F33" s="115"/>
      <c r="G33" s="115">
        <v>912</v>
      </c>
      <c r="H33" s="115"/>
      <c r="I33" s="115">
        <v>912</v>
      </c>
      <c r="J33" s="115"/>
    </row>
    <row r="34" spans="1:10" hidden="1" x14ac:dyDescent="0.25">
      <c r="A34" s="165"/>
      <c r="B34" s="88" t="s">
        <v>42</v>
      </c>
      <c r="C34" s="115">
        <v>427229.65</v>
      </c>
      <c r="D34" s="115"/>
      <c r="E34" s="115">
        <v>427229.65</v>
      </c>
      <c r="F34" s="115"/>
      <c r="G34" s="115">
        <v>427229.65</v>
      </c>
      <c r="H34" s="115"/>
      <c r="I34" s="115">
        <v>427229.65</v>
      </c>
      <c r="J34" s="115">
        <v>1425199.8</v>
      </c>
    </row>
    <row r="35" spans="1:10" hidden="1" x14ac:dyDescent="0.25">
      <c r="A35" s="165"/>
      <c r="B35" s="88" t="s">
        <v>43</v>
      </c>
      <c r="C35" s="115">
        <v>100</v>
      </c>
      <c r="D35" s="115"/>
      <c r="E35" s="115">
        <v>100</v>
      </c>
      <c r="F35" s="115"/>
      <c r="G35" s="115">
        <v>100</v>
      </c>
      <c r="H35" s="115"/>
      <c r="I35" s="115">
        <v>100</v>
      </c>
      <c r="J35" s="115"/>
    </row>
    <row r="36" spans="1:10" hidden="1" x14ac:dyDescent="0.25">
      <c r="A36" s="165"/>
      <c r="B36" s="88" t="s">
        <v>44</v>
      </c>
      <c r="C36" s="115">
        <v>13579.7</v>
      </c>
      <c r="D36" s="115"/>
      <c r="E36" s="115">
        <v>13579.7</v>
      </c>
      <c r="F36" s="115"/>
      <c r="G36" s="115">
        <v>13579.7</v>
      </c>
      <c r="H36" s="115"/>
      <c r="I36" s="115">
        <v>13579.7</v>
      </c>
      <c r="J36" s="115">
        <v>75162.240000000005</v>
      </c>
    </row>
    <row r="37" spans="1:10" hidden="1" x14ac:dyDescent="0.25">
      <c r="A37" s="165"/>
      <c r="B37" s="88" t="s">
        <v>46</v>
      </c>
      <c r="C37" s="115">
        <v>310</v>
      </c>
      <c r="D37" s="115"/>
      <c r="E37" s="115">
        <v>310</v>
      </c>
      <c r="F37" s="115"/>
      <c r="G37" s="115">
        <v>310</v>
      </c>
      <c r="H37" s="115"/>
      <c r="I37" s="115">
        <v>310</v>
      </c>
      <c r="J37" s="115"/>
    </row>
    <row r="38" spans="1:10" hidden="1" x14ac:dyDescent="0.25">
      <c r="A38" s="165"/>
      <c r="B38" s="88" t="s">
        <v>47</v>
      </c>
      <c r="C38" s="115">
        <v>10809.43</v>
      </c>
      <c r="D38" s="115"/>
      <c r="E38" s="115">
        <v>10809.43</v>
      </c>
      <c r="F38" s="115"/>
      <c r="G38" s="115">
        <v>10809.43</v>
      </c>
      <c r="H38" s="115"/>
      <c r="I38" s="115">
        <v>10809.43</v>
      </c>
      <c r="J38" s="115">
        <v>14528.6</v>
      </c>
    </row>
    <row r="39" spans="1:10" hidden="1" x14ac:dyDescent="0.25">
      <c r="A39" s="165"/>
      <c r="B39" s="88" t="s">
        <v>48</v>
      </c>
      <c r="C39" s="115">
        <v>1780006.32</v>
      </c>
      <c r="D39" s="115"/>
      <c r="E39" s="115">
        <v>1780006.32</v>
      </c>
      <c r="F39" s="115"/>
      <c r="G39" s="115">
        <v>1780006.32</v>
      </c>
      <c r="H39" s="115"/>
      <c r="I39" s="115">
        <v>1780006.32</v>
      </c>
      <c r="J39" s="115">
        <v>1545914.81</v>
      </c>
    </row>
    <row r="40" spans="1:10" hidden="1" x14ac:dyDescent="0.25">
      <c r="A40" s="165"/>
      <c r="B40" s="88" t="s">
        <v>49</v>
      </c>
      <c r="C40" s="115">
        <v>2208.6999999999998</v>
      </c>
      <c r="D40" s="115"/>
      <c r="E40" s="115">
        <v>2208.6999999999998</v>
      </c>
      <c r="F40" s="115"/>
      <c r="G40" s="115">
        <v>2208.6999999999998</v>
      </c>
      <c r="H40" s="115"/>
      <c r="I40" s="115">
        <v>2208.6999999999998</v>
      </c>
      <c r="J40" s="115">
        <v>15300</v>
      </c>
    </row>
    <row r="41" spans="1:10" hidden="1" x14ac:dyDescent="0.25">
      <c r="A41" s="165"/>
      <c r="B41" s="88" t="s">
        <v>50</v>
      </c>
      <c r="C41" s="115">
        <v>8105.1</v>
      </c>
      <c r="D41" s="115"/>
      <c r="E41" s="115">
        <v>8105.1</v>
      </c>
      <c r="F41" s="115"/>
      <c r="G41" s="115">
        <v>8105.1</v>
      </c>
      <c r="H41" s="115"/>
      <c r="I41" s="115">
        <v>8105.1</v>
      </c>
      <c r="J41" s="115"/>
    </row>
    <row r="42" spans="1:10" hidden="1" x14ac:dyDescent="0.25">
      <c r="A42" s="165"/>
      <c r="B42" s="88" t="s">
        <v>51</v>
      </c>
      <c r="C42" s="115">
        <v>165.5</v>
      </c>
      <c r="D42" s="115"/>
      <c r="E42" s="115">
        <v>165.5</v>
      </c>
      <c r="F42" s="115"/>
      <c r="G42" s="115">
        <v>165.5</v>
      </c>
      <c r="H42" s="115"/>
      <c r="I42" s="115">
        <v>165.5</v>
      </c>
      <c r="J42" s="115"/>
    </row>
    <row r="43" spans="1:10" ht="16.5" hidden="1" thickBot="1" x14ac:dyDescent="0.35">
      <c r="A43" s="165"/>
      <c r="B43" s="100" t="s">
        <v>53</v>
      </c>
      <c r="C43" s="167">
        <f t="shared" ref="C43:J43" si="2">SUM(C29:C42)</f>
        <v>2475560.8400000003</v>
      </c>
      <c r="D43" s="167">
        <f t="shared" si="2"/>
        <v>0</v>
      </c>
      <c r="E43" s="167">
        <f t="shared" si="2"/>
        <v>2475560.8400000003</v>
      </c>
      <c r="F43" s="167">
        <f t="shared" si="2"/>
        <v>0</v>
      </c>
      <c r="G43" s="167">
        <f t="shared" si="2"/>
        <v>2475560.8400000003</v>
      </c>
      <c r="H43" s="167">
        <f t="shared" si="2"/>
        <v>0</v>
      </c>
      <c r="I43" s="167">
        <f t="shared" si="2"/>
        <v>2475560.8400000003</v>
      </c>
      <c r="J43" s="167">
        <f t="shared" si="2"/>
        <v>3457327.75</v>
      </c>
    </row>
    <row r="44" spans="1:10" hidden="1" x14ac:dyDescent="0.25"/>
    <row r="45" spans="1:10" hidden="1" x14ac:dyDescent="0.25"/>
    <row r="46" spans="1:10" ht="16.5" hidden="1" thickBot="1" x14ac:dyDescent="0.3">
      <c r="A46" s="287" t="s">
        <v>113</v>
      </c>
      <c r="B46" s="287"/>
      <c r="C46" s="287"/>
      <c r="D46" s="287"/>
      <c r="E46" s="287"/>
      <c r="F46" s="287"/>
      <c r="G46" s="287"/>
      <c r="H46" s="287"/>
      <c r="I46" s="287"/>
      <c r="J46" s="287"/>
    </row>
    <row r="47" spans="1:10" ht="28.5" hidden="1" customHeight="1" x14ac:dyDescent="0.25">
      <c r="A47" s="169" t="s">
        <v>68</v>
      </c>
      <c r="B47" s="170" t="s">
        <v>114</v>
      </c>
      <c r="C47" s="308" t="s">
        <v>115</v>
      </c>
      <c r="D47" s="309"/>
      <c r="E47" s="308" t="s">
        <v>116</v>
      </c>
      <c r="F47" s="310"/>
      <c r="G47" s="171" t="s">
        <v>117</v>
      </c>
      <c r="H47" s="172"/>
      <c r="I47" s="172"/>
      <c r="J47" s="172"/>
    </row>
    <row r="48" spans="1:10" hidden="1" x14ac:dyDescent="0.25">
      <c r="A48" s="173"/>
      <c r="B48" s="174" t="s">
        <v>118</v>
      </c>
      <c r="C48" s="173" t="s">
        <v>119</v>
      </c>
      <c r="D48" s="173" t="s">
        <v>120</v>
      </c>
      <c r="E48" s="173" t="s">
        <v>119</v>
      </c>
      <c r="F48" s="173" t="s">
        <v>120</v>
      </c>
      <c r="G48" s="173" t="s">
        <v>119</v>
      </c>
      <c r="H48" s="173" t="s">
        <v>120</v>
      </c>
      <c r="I48" s="173"/>
      <c r="J48" s="173"/>
    </row>
    <row r="49" spans="1:10" hidden="1" x14ac:dyDescent="0.25">
      <c r="A49" s="175"/>
      <c r="B49" s="175"/>
      <c r="C49" s="175"/>
      <c r="D49" s="175"/>
      <c r="E49" s="175"/>
      <c r="F49" s="175"/>
      <c r="G49" s="175"/>
      <c r="H49" s="175"/>
      <c r="I49" s="175"/>
      <c r="J49" s="175"/>
    </row>
    <row r="50" spans="1:10" hidden="1" x14ac:dyDescent="0.25">
      <c r="A50" s="175"/>
      <c r="B50" s="175"/>
      <c r="C50" s="175"/>
      <c r="D50" s="175"/>
      <c r="E50" s="175"/>
      <c r="F50" s="175"/>
      <c r="G50" s="175"/>
      <c r="H50" s="175"/>
      <c r="I50" s="175"/>
      <c r="J50" s="175"/>
    </row>
    <row r="51" spans="1:10" hidden="1" x14ac:dyDescent="0.25">
      <c r="A51" s="175"/>
      <c r="B51" s="174" t="s">
        <v>121</v>
      </c>
      <c r="C51" s="175"/>
      <c r="D51" s="175"/>
      <c r="E51" s="175"/>
      <c r="F51" s="175"/>
      <c r="G51" s="175"/>
      <c r="H51" s="175"/>
      <c r="I51" s="175"/>
      <c r="J51" s="175"/>
    </row>
    <row r="52" spans="1:10" hidden="1" x14ac:dyDescent="0.25">
      <c r="A52" s="175"/>
      <c r="B52" s="175" t="s">
        <v>122</v>
      </c>
      <c r="C52" s="175"/>
      <c r="D52" s="175"/>
      <c r="E52" s="175"/>
      <c r="F52" s="175"/>
      <c r="G52" s="175"/>
      <c r="H52" s="175"/>
      <c r="I52" s="175"/>
      <c r="J52" s="175"/>
    </row>
    <row r="53" spans="1:10" hidden="1" x14ac:dyDescent="0.25">
      <c r="A53" s="175"/>
      <c r="B53" s="175"/>
      <c r="C53" s="175"/>
      <c r="D53" s="175"/>
      <c r="E53" s="175"/>
      <c r="F53" s="175"/>
      <c r="G53" s="175"/>
      <c r="H53" s="175"/>
      <c r="I53" s="175"/>
      <c r="J53" s="175"/>
    </row>
    <row r="54" spans="1:10" hidden="1" x14ac:dyDescent="0.25">
      <c r="A54" s="175"/>
      <c r="B54" s="175"/>
      <c r="C54" s="175"/>
      <c r="D54" s="175"/>
      <c r="E54" s="175"/>
      <c r="F54" s="175"/>
      <c r="G54" s="175"/>
      <c r="H54" s="175"/>
      <c r="I54" s="175"/>
      <c r="J54" s="175"/>
    </row>
    <row r="55" spans="1:10" hidden="1" x14ac:dyDescent="0.25">
      <c r="A55" s="175"/>
      <c r="B55" s="175"/>
      <c r="C55" s="175"/>
      <c r="D55" s="175"/>
      <c r="E55" s="175"/>
      <c r="F55" s="175"/>
      <c r="G55" s="175"/>
      <c r="H55" s="175"/>
      <c r="I55" s="175"/>
      <c r="J55" s="175"/>
    </row>
    <row r="56" spans="1:10" hidden="1" x14ac:dyDescent="0.25">
      <c r="A56" s="175"/>
      <c r="B56" s="175"/>
      <c r="C56" s="175"/>
      <c r="D56" s="175"/>
      <c r="E56" s="175"/>
      <c r="F56" s="175"/>
      <c r="G56" s="175"/>
      <c r="H56" s="175"/>
      <c r="I56" s="175"/>
      <c r="J56" s="175"/>
    </row>
    <row r="57" spans="1:10" hidden="1" x14ac:dyDescent="0.25">
      <c r="A57" s="175"/>
      <c r="B57" s="175"/>
      <c r="C57" s="175"/>
      <c r="D57" s="175"/>
      <c r="E57" s="175"/>
      <c r="F57" s="175"/>
      <c r="G57" s="175"/>
      <c r="H57" s="175"/>
      <c r="I57" s="175"/>
      <c r="J57" s="175"/>
    </row>
    <row r="58" spans="1:10" hidden="1" x14ac:dyDescent="0.25">
      <c r="A58" s="175"/>
      <c r="B58" s="175"/>
      <c r="C58" s="175"/>
      <c r="D58" s="175"/>
      <c r="E58" s="175"/>
      <c r="F58" s="175"/>
      <c r="G58" s="175"/>
      <c r="H58" s="175"/>
      <c r="I58" s="175"/>
      <c r="J58" s="175"/>
    </row>
    <row r="59" spans="1:10" hidden="1" x14ac:dyDescent="0.25">
      <c r="A59" s="175"/>
      <c r="B59" s="175"/>
      <c r="C59" s="175"/>
      <c r="D59" s="175"/>
      <c r="E59" s="175"/>
      <c r="F59" s="175"/>
      <c r="G59" s="175"/>
      <c r="H59" s="175"/>
      <c r="I59" s="175"/>
      <c r="J59" s="175"/>
    </row>
    <row r="60" spans="1:10" hidden="1" x14ac:dyDescent="0.25">
      <c r="A60" s="304" t="s">
        <v>123</v>
      </c>
      <c r="B60" s="304"/>
      <c r="C60" s="175"/>
      <c r="D60" s="175"/>
      <c r="E60" s="175"/>
      <c r="F60" s="175"/>
      <c r="G60" s="175"/>
      <c r="H60" s="175"/>
      <c r="I60" s="175"/>
      <c r="J60" s="175"/>
    </row>
    <row r="61" spans="1:10" hidden="1" x14ac:dyDescent="0.25"/>
    <row r="62" spans="1:10" hidden="1" x14ac:dyDescent="0.25"/>
    <row r="63" spans="1:10" hidden="1" x14ac:dyDescent="0.25"/>
    <row r="64" spans="1:10" hidden="1" x14ac:dyDescent="0.25"/>
    <row r="65" spans="1:10" hidden="1" x14ac:dyDescent="0.25"/>
    <row r="66" spans="1:10" hidden="1" x14ac:dyDescent="0.25"/>
    <row r="67" spans="1:10" hidden="1" x14ac:dyDescent="0.25"/>
    <row r="68" spans="1:10" hidden="1" x14ac:dyDescent="0.25"/>
    <row r="69" spans="1:10" hidden="1" x14ac:dyDescent="0.25"/>
    <row r="70" spans="1:10" hidden="1" x14ac:dyDescent="0.25"/>
    <row r="71" spans="1:10" hidden="1" x14ac:dyDescent="0.25"/>
    <row r="72" spans="1:10" hidden="1" x14ac:dyDescent="0.25"/>
    <row r="73" spans="1:10" ht="16.5" hidden="1" thickBot="1" x14ac:dyDescent="0.3">
      <c r="A73" s="287" t="s">
        <v>124</v>
      </c>
      <c r="B73" s="287"/>
      <c r="C73" s="287"/>
      <c r="D73" s="287"/>
      <c r="E73" s="287"/>
      <c r="F73" s="287"/>
      <c r="G73" s="287"/>
      <c r="H73" s="287"/>
      <c r="I73" s="287"/>
      <c r="J73" s="287"/>
    </row>
    <row r="74" spans="1:10" ht="16.5" hidden="1" customHeight="1" thickBot="1" x14ac:dyDescent="0.35">
      <c r="A74" s="62" t="s">
        <v>68</v>
      </c>
      <c r="B74" s="63" t="s">
        <v>86</v>
      </c>
      <c r="C74" s="294" t="s">
        <v>59</v>
      </c>
      <c r="D74" s="295"/>
      <c r="E74" s="294" t="s">
        <v>82</v>
      </c>
      <c r="F74" s="296"/>
      <c r="G74" s="294" t="s">
        <v>83</v>
      </c>
      <c r="H74" s="295"/>
      <c r="I74" s="294" t="s">
        <v>84</v>
      </c>
      <c r="J74" s="295"/>
    </row>
    <row r="75" spans="1:10" ht="15.75" hidden="1" x14ac:dyDescent="0.3">
      <c r="A75" s="162"/>
      <c r="B75" s="71"/>
      <c r="C75" s="111" t="s">
        <v>96</v>
      </c>
      <c r="D75" s="111" t="s">
        <v>97</v>
      </c>
      <c r="E75" s="111" t="s">
        <v>96</v>
      </c>
      <c r="F75" s="111" t="s">
        <v>97</v>
      </c>
      <c r="G75" s="111" t="s">
        <v>96</v>
      </c>
      <c r="H75" s="111" t="s">
        <v>97</v>
      </c>
      <c r="I75" s="111" t="s">
        <v>96</v>
      </c>
      <c r="J75" s="111" t="s">
        <v>97</v>
      </c>
    </row>
    <row r="76" spans="1:10" ht="15.75" hidden="1" x14ac:dyDescent="0.3">
      <c r="A76" s="163"/>
      <c r="B76" s="71" t="s">
        <v>72</v>
      </c>
      <c r="C76" s="76">
        <v>1764858.42</v>
      </c>
      <c r="D76" s="76">
        <v>2281196.17</v>
      </c>
      <c r="E76" s="76">
        <v>1764858.42</v>
      </c>
      <c r="F76" s="76">
        <v>1896496.89</v>
      </c>
      <c r="G76" s="76"/>
      <c r="H76" s="76"/>
      <c r="I76" s="76"/>
      <c r="J76" s="76"/>
    </row>
    <row r="77" spans="1:10" ht="15.75" hidden="1" x14ac:dyDescent="0.3">
      <c r="A77" s="147"/>
      <c r="B77" s="71"/>
      <c r="C77" s="147"/>
      <c r="D77" s="147"/>
      <c r="E77" s="147"/>
      <c r="F77" s="164"/>
      <c r="G77" s="164"/>
      <c r="H77" s="164"/>
      <c r="I77" s="164"/>
      <c r="J77" s="164"/>
    </row>
    <row r="78" spans="1:10" ht="15.75" hidden="1" x14ac:dyDescent="0.3">
      <c r="A78" s="147"/>
      <c r="B78" s="71" t="s">
        <v>91</v>
      </c>
      <c r="C78" s="76">
        <f t="shared" ref="C78:J78" si="3">+C86+C102</f>
        <v>2818474.9200000004</v>
      </c>
      <c r="D78" s="76">
        <f t="shared" si="3"/>
        <v>3820610.29</v>
      </c>
      <c r="E78" s="76">
        <f t="shared" si="3"/>
        <v>2818474.9200000004</v>
      </c>
      <c r="F78" s="76">
        <f t="shared" si="3"/>
        <v>2361172.1800000002</v>
      </c>
      <c r="G78" s="76">
        <f t="shared" si="3"/>
        <v>0</v>
      </c>
      <c r="H78" s="76">
        <f t="shared" si="3"/>
        <v>0</v>
      </c>
      <c r="I78" s="76">
        <f t="shared" si="3"/>
        <v>0</v>
      </c>
      <c r="J78" s="76">
        <f t="shared" si="3"/>
        <v>0</v>
      </c>
    </row>
    <row r="79" spans="1:10" hidden="1" x14ac:dyDescent="0.25">
      <c r="A79" s="165"/>
      <c r="B79" s="88" t="s">
        <v>27</v>
      </c>
      <c r="C79" s="115">
        <v>62500</v>
      </c>
      <c r="D79" s="115">
        <v>138609.60999999999</v>
      </c>
      <c r="E79" s="115">
        <v>62500</v>
      </c>
      <c r="F79" s="115"/>
      <c r="G79" s="115"/>
      <c r="H79" s="115"/>
      <c r="I79" s="115"/>
      <c r="J79" s="115"/>
    </row>
    <row r="80" spans="1:10" hidden="1" x14ac:dyDescent="0.25">
      <c r="A80" s="165"/>
      <c r="B80" s="88" t="s">
        <v>28</v>
      </c>
      <c r="C80" s="115">
        <v>7500</v>
      </c>
      <c r="D80" s="115">
        <v>9818.25</v>
      </c>
      <c r="E80" s="115">
        <v>7500</v>
      </c>
      <c r="F80" s="115">
        <v>9560.36</v>
      </c>
      <c r="G80" s="115"/>
      <c r="H80" s="115"/>
      <c r="I80" s="115"/>
      <c r="J80" s="115"/>
    </row>
    <row r="81" spans="1:10" hidden="1" x14ac:dyDescent="0.25">
      <c r="A81" s="165"/>
      <c r="B81" s="88" t="s">
        <v>29</v>
      </c>
      <c r="C81" s="115">
        <v>8133.97</v>
      </c>
      <c r="D81" s="115"/>
      <c r="E81" s="115">
        <v>8133.97</v>
      </c>
      <c r="F81" s="115">
        <v>39787</v>
      </c>
      <c r="G81" s="115"/>
      <c r="H81" s="115"/>
      <c r="I81" s="115"/>
      <c r="J81" s="115"/>
    </row>
    <row r="82" spans="1:10" hidden="1" x14ac:dyDescent="0.25">
      <c r="A82" s="165"/>
      <c r="B82" s="88" t="s">
        <v>30</v>
      </c>
      <c r="C82" s="115">
        <v>33333.33</v>
      </c>
      <c r="D82" s="115">
        <v>19161.8</v>
      </c>
      <c r="E82" s="115">
        <v>33333.33</v>
      </c>
      <c r="F82" s="115"/>
      <c r="G82" s="115"/>
      <c r="H82" s="115"/>
      <c r="I82" s="115"/>
      <c r="J82" s="115"/>
    </row>
    <row r="83" spans="1:10" hidden="1" x14ac:dyDescent="0.25">
      <c r="A83" s="165"/>
      <c r="B83" s="88" t="s">
        <v>35</v>
      </c>
      <c r="C83" s="115">
        <v>165141.75</v>
      </c>
      <c r="D83" s="115">
        <v>4057.14</v>
      </c>
      <c r="E83" s="115">
        <v>165141.75</v>
      </c>
      <c r="F83" s="115">
        <v>184282.78</v>
      </c>
      <c r="G83" s="115"/>
      <c r="H83" s="115"/>
      <c r="I83" s="115"/>
      <c r="J83" s="115"/>
    </row>
    <row r="84" spans="1:10" hidden="1" x14ac:dyDescent="0.25">
      <c r="A84" s="165"/>
      <c r="B84" s="88" t="s">
        <v>36</v>
      </c>
      <c r="C84" s="115">
        <v>40000</v>
      </c>
      <c r="D84" s="115">
        <v>38120</v>
      </c>
      <c r="E84" s="115">
        <v>40000</v>
      </c>
      <c r="F84" s="115">
        <v>38120</v>
      </c>
      <c r="G84" s="115"/>
      <c r="H84" s="115"/>
      <c r="I84" s="115"/>
      <c r="J84" s="115"/>
    </row>
    <row r="85" spans="1:10" hidden="1" x14ac:dyDescent="0.25">
      <c r="A85" s="165"/>
      <c r="B85" s="88" t="s">
        <v>37</v>
      </c>
      <c r="C85" s="115">
        <v>26305.03</v>
      </c>
      <c r="D85" s="115">
        <v>48548.639999999999</v>
      </c>
      <c r="E85" s="115">
        <v>26305.03</v>
      </c>
      <c r="F85" s="115">
        <v>44604</v>
      </c>
      <c r="G85" s="115"/>
      <c r="H85" s="115"/>
      <c r="I85" s="115"/>
      <c r="J85" s="115"/>
    </row>
    <row r="86" spans="1:10" ht="16.5" hidden="1" thickBot="1" x14ac:dyDescent="0.35">
      <c r="A86" s="165"/>
      <c r="B86" s="166" t="s">
        <v>110</v>
      </c>
      <c r="C86" s="167">
        <f t="shared" ref="C86:J86" si="4">SUM(C79:C85)</f>
        <v>342914.07999999996</v>
      </c>
      <c r="D86" s="167">
        <f t="shared" si="4"/>
        <v>258315.44</v>
      </c>
      <c r="E86" s="167">
        <f t="shared" si="4"/>
        <v>342914.07999999996</v>
      </c>
      <c r="F86" s="167">
        <f t="shared" si="4"/>
        <v>316354.14</v>
      </c>
      <c r="G86" s="167">
        <f t="shared" si="4"/>
        <v>0</v>
      </c>
      <c r="H86" s="167">
        <f t="shared" si="4"/>
        <v>0</v>
      </c>
      <c r="I86" s="167">
        <f t="shared" si="4"/>
        <v>0</v>
      </c>
      <c r="J86" s="167">
        <f t="shared" si="4"/>
        <v>0</v>
      </c>
    </row>
    <row r="87" spans="1:10" ht="15.75" hidden="1" x14ac:dyDescent="0.3">
      <c r="A87" s="165"/>
      <c r="B87" s="168" t="s">
        <v>111</v>
      </c>
      <c r="C87" s="136"/>
      <c r="D87" s="136"/>
      <c r="E87" s="136"/>
      <c r="F87" s="136"/>
      <c r="G87" s="136"/>
      <c r="H87" s="136"/>
      <c r="I87" s="136"/>
      <c r="J87" s="136"/>
    </row>
    <row r="88" spans="1:10" hidden="1" x14ac:dyDescent="0.25">
      <c r="A88" s="165"/>
      <c r="B88" s="88" t="s">
        <v>38</v>
      </c>
      <c r="C88" s="115">
        <v>60936.45</v>
      </c>
      <c r="D88" s="115">
        <v>1023</v>
      </c>
      <c r="E88" s="115">
        <v>60936.45</v>
      </c>
      <c r="F88" s="115">
        <v>58023.7</v>
      </c>
      <c r="G88" s="115"/>
      <c r="H88" s="115"/>
      <c r="I88" s="115"/>
      <c r="J88" s="115"/>
    </row>
    <row r="89" spans="1:10" hidden="1" x14ac:dyDescent="0.25">
      <c r="A89" s="165"/>
      <c r="B89" s="88" t="s">
        <v>39</v>
      </c>
      <c r="C89" s="115">
        <v>600</v>
      </c>
      <c r="D89" s="115"/>
      <c r="E89" s="115">
        <v>600</v>
      </c>
      <c r="F89" s="115"/>
      <c r="G89" s="115"/>
      <c r="H89" s="115"/>
      <c r="I89" s="115"/>
      <c r="J89" s="115"/>
    </row>
    <row r="90" spans="1:10" hidden="1" x14ac:dyDescent="0.25">
      <c r="A90" s="165"/>
      <c r="B90" s="88" t="s">
        <v>112</v>
      </c>
      <c r="C90" s="115">
        <v>945.42</v>
      </c>
      <c r="D90" s="115"/>
      <c r="E90" s="115">
        <v>945.42</v>
      </c>
      <c r="F90" s="115"/>
      <c r="G90" s="115"/>
      <c r="H90" s="115"/>
      <c r="I90" s="115"/>
      <c r="J90" s="115"/>
    </row>
    <row r="91" spans="1:10" hidden="1" x14ac:dyDescent="0.25">
      <c r="A91" s="165"/>
      <c r="B91" s="88" t="s">
        <v>40</v>
      </c>
      <c r="C91" s="115">
        <v>169652.57</v>
      </c>
      <c r="D91" s="115">
        <v>181188.84</v>
      </c>
      <c r="E91" s="115">
        <v>169652.57</v>
      </c>
      <c r="F91" s="115">
        <v>66957.58</v>
      </c>
      <c r="G91" s="115"/>
      <c r="H91" s="115"/>
      <c r="I91" s="115"/>
      <c r="J91" s="115"/>
    </row>
    <row r="92" spans="1:10" hidden="1" x14ac:dyDescent="0.25">
      <c r="A92" s="165"/>
      <c r="B92" s="88" t="s">
        <v>41</v>
      </c>
      <c r="C92" s="115">
        <v>912</v>
      </c>
      <c r="D92" s="115"/>
      <c r="E92" s="115">
        <v>912</v>
      </c>
      <c r="F92" s="115"/>
      <c r="G92" s="115"/>
      <c r="H92" s="115"/>
      <c r="I92" s="115"/>
      <c r="J92" s="115"/>
    </row>
    <row r="93" spans="1:10" hidden="1" x14ac:dyDescent="0.25">
      <c r="A93" s="165"/>
      <c r="B93" s="88" t="s">
        <v>42</v>
      </c>
      <c r="C93" s="115">
        <v>427229.65</v>
      </c>
      <c r="D93" s="115">
        <v>535053.32999999996</v>
      </c>
      <c r="E93" s="115">
        <v>427229.65</v>
      </c>
      <c r="F93" s="115">
        <v>261536.69</v>
      </c>
      <c r="G93" s="115"/>
      <c r="H93" s="115"/>
      <c r="I93" s="115"/>
      <c r="J93" s="115"/>
    </row>
    <row r="94" spans="1:10" hidden="1" x14ac:dyDescent="0.25">
      <c r="A94" s="165"/>
      <c r="B94" s="88" t="s">
        <v>43</v>
      </c>
      <c r="C94" s="115">
        <v>100</v>
      </c>
      <c r="D94" s="115"/>
      <c r="E94" s="115">
        <v>100</v>
      </c>
      <c r="F94" s="115"/>
      <c r="G94" s="115"/>
      <c r="H94" s="115"/>
      <c r="I94" s="115"/>
      <c r="J94" s="115"/>
    </row>
    <row r="95" spans="1:10" hidden="1" x14ac:dyDescent="0.25">
      <c r="A95" s="165"/>
      <c r="B95" s="88" t="s">
        <v>44</v>
      </c>
      <c r="C95" s="115">
        <v>13579.7</v>
      </c>
      <c r="D95" s="115">
        <v>6224.76</v>
      </c>
      <c r="E95" s="115">
        <v>13579.7</v>
      </c>
      <c r="F95" s="115">
        <v>6630</v>
      </c>
      <c r="G95" s="115"/>
      <c r="H95" s="115"/>
      <c r="I95" s="115"/>
      <c r="J95" s="115"/>
    </row>
    <row r="96" spans="1:10" hidden="1" x14ac:dyDescent="0.25">
      <c r="A96" s="165"/>
      <c r="B96" s="88" t="s">
        <v>46</v>
      </c>
      <c r="C96" s="115">
        <v>310</v>
      </c>
      <c r="D96" s="115">
        <v>3610</v>
      </c>
      <c r="E96" s="115">
        <v>310</v>
      </c>
      <c r="F96" s="115"/>
      <c r="G96" s="115"/>
      <c r="H96" s="115"/>
      <c r="I96" s="115"/>
      <c r="J96" s="115"/>
    </row>
    <row r="97" spans="1:10" hidden="1" x14ac:dyDescent="0.25">
      <c r="A97" s="165"/>
      <c r="B97" s="88" t="s">
        <v>47</v>
      </c>
      <c r="C97" s="115">
        <v>10809.43</v>
      </c>
      <c r="D97" s="115">
        <v>39404.76</v>
      </c>
      <c r="E97" s="115">
        <v>10809.43</v>
      </c>
      <c r="F97" s="115">
        <v>23463</v>
      </c>
      <c r="G97" s="115"/>
      <c r="H97" s="115"/>
      <c r="I97" s="115"/>
      <c r="J97" s="115"/>
    </row>
    <row r="98" spans="1:10" hidden="1" x14ac:dyDescent="0.25">
      <c r="A98" s="165"/>
      <c r="B98" s="88" t="s">
        <v>48</v>
      </c>
      <c r="C98" s="115">
        <v>1780006.32</v>
      </c>
      <c r="D98" s="115">
        <v>2752150.16</v>
      </c>
      <c r="E98" s="115">
        <v>1780006.32</v>
      </c>
      <c r="F98" s="115">
        <v>1617110.07</v>
      </c>
      <c r="G98" s="115"/>
      <c r="H98" s="115"/>
      <c r="I98" s="115"/>
      <c r="J98" s="115"/>
    </row>
    <row r="99" spans="1:10" hidden="1" x14ac:dyDescent="0.25">
      <c r="A99" s="165"/>
      <c r="B99" s="88" t="s">
        <v>49</v>
      </c>
      <c r="C99" s="115">
        <v>2208.6999999999998</v>
      </c>
      <c r="D99" s="115"/>
      <c r="E99" s="115">
        <v>2208.6999999999998</v>
      </c>
      <c r="F99" s="115">
        <v>11097</v>
      </c>
      <c r="G99" s="115"/>
      <c r="H99" s="115"/>
      <c r="I99" s="115"/>
      <c r="J99" s="115"/>
    </row>
    <row r="100" spans="1:10" hidden="1" x14ac:dyDescent="0.25">
      <c r="A100" s="165"/>
      <c r="B100" s="88" t="s">
        <v>50</v>
      </c>
      <c r="C100" s="115">
        <v>8105.1</v>
      </c>
      <c r="D100" s="115">
        <v>43640</v>
      </c>
      <c r="E100" s="115">
        <v>8105.1</v>
      </c>
      <c r="F100" s="115"/>
      <c r="G100" s="115"/>
      <c r="H100" s="115"/>
      <c r="I100" s="115"/>
      <c r="J100" s="115"/>
    </row>
    <row r="101" spans="1:10" hidden="1" x14ac:dyDescent="0.25">
      <c r="A101" s="165"/>
      <c r="B101" s="88" t="s">
        <v>51</v>
      </c>
      <c r="C101" s="115">
        <v>165.5</v>
      </c>
      <c r="D101" s="115"/>
      <c r="E101" s="115">
        <v>165.5</v>
      </c>
      <c r="F101" s="115"/>
      <c r="G101" s="115"/>
      <c r="H101" s="115"/>
      <c r="I101" s="115"/>
      <c r="J101" s="115"/>
    </row>
    <row r="102" spans="1:10" ht="16.5" hidden="1" thickBot="1" x14ac:dyDescent="0.35">
      <c r="A102" s="165"/>
      <c r="B102" s="100" t="s">
        <v>53</v>
      </c>
      <c r="C102" s="167">
        <f t="shared" ref="C102:J102" si="5">SUM(C88:C101)</f>
        <v>2475560.8400000003</v>
      </c>
      <c r="D102" s="167">
        <f t="shared" si="5"/>
        <v>3562294.85</v>
      </c>
      <c r="E102" s="167">
        <f t="shared" si="5"/>
        <v>2475560.8400000003</v>
      </c>
      <c r="F102" s="167">
        <f t="shared" si="5"/>
        <v>2044818.04</v>
      </c>
      <c r="G102" s="167">
        <f t="shared" si="5"/>
        <v>0</v>
      </c>
      <c r="H102" s="167">
        <f t="shared" si="5"/>
        <v>0</v>
      </c>
      <c r="I102" s="167">
        <f t="shared" si="5"/>
        <v>0</v>
      </c>
      <c r="J102" s="167">
        <f t="shared" si="5"/>
        <v>0</v>
      </c>
    </row>
    <row r="103" spans="1:10" hidden="1" x14ac:dyDescent="0.25"/>
    <row r="104" spans="1:10" hidden="1" x14ac:dyDescent="0.25"/>
    <row r="105" spans="1:10" hidden="1" x14ac:dyDescent="0.25"/>
    <row r="106" spans="1:10" hidden="1" x14ac:dyDescent="0.25"/>
    <row r="107" spans="1:10" hidden="1" x14ac:dyDescent="0.25"/>
    <row r="108" spans="1:10" hidden="1" x14ac:dyDescent="0.25"/>
    <row r="109" spans="1:10" hidden="1" x14ac:dyDescent="0.25"/>
    <row r="110" spans="1:10" hidden="1" x14ac:dyDescent="0.25"/>
    <row r="111" spans="1:10" hidden="1" x14ac:dyDescent="0.25"/>
    <row r="112" spans="1:10" hidden="1" x14ac:dyDescent="0.25"/>
    <row r="113" spans="1:10" hidden="1" x14ac:dyDescent="0.25"/>
    <row r="114" spans="1:10" hidden="1" x14ac:dyDescent="0.25"/>
    <row r="115" spans="1:10" hidden="1" x14ac:dyDescent="0.25"/>
    <row r="116" spans="1:10" hidden="1" x14ac:dyDescent="0.25"/>
    <row r="117" spans="1:10" hidden="1" x14ac:dyDescent="0.25"/>
    <row r="118" spans="1:10" hidden="1" x14ac:dyDescent="0.25"/>
    <row r="119" spans="1:10" hidden="1" x14ac:dyDescent="0.25"/>
    <row r="120" spans="1:10" hidden="1" x14ac:dyDescent="0.25"/>
    <row r="121" spans="1:10" hidden="1" x14ac:dyDescent="0.25"/>
    <row r="122" spans="1:10" hidden="1" x14ac:dyDescent="0.25"/>
    <row r="123" spans="1:10" ht="16.5" hidden="1" thickBot="1" x14ac:dyDescent="0.3">
      <c r="A123" s="287" t="s">
        <v>125</v>
      </c>
      <c r="B123" s="287"/>
      <c r="C123" s="287"/>
      <c r="D123" s="287"/>
      <c r="E123" s="287"/>
      <c r="F123" s="287"/>
      <c r="G123" s="287"/>
      <c r="H123" s="287"/>
      <c r="I123" s="287"/>
      <c r="J123" s="287"/>
    </row>
    <row r="124" spans="1:10" ht="16.5" hidden="1" customHeight="1" thickBot="1" x14ac:dyDescent="0.35">
      <c r="A124" s="62" t="s">
        <v>68</v>
      </c>
      <c r="B124" s="63" t="s">
        <v>86</v>
      </c>
      <c r="C124" s="294" t="s">
        <v>87</v>
      </c>
      <c r="D124" s="295"/>
      <c r="E124" s="294" t="s">
        <v>88</v>
      </c>
      <c r="F124" s="296"/>
      <c r="G124" s="294" t="s">
        <v>89</v>
      </c>
      <c r="H124" s="295"/>
      <c r="I124" s="294" t="s">
        <v>90</v>
      </c>
      <c r="J124" s="295"/>
    </row>
    <row r="125" spans="1:10" ht="15.75" hidden="1" x14ac:dyDescent="0.3">
      <c r="A125" s="162"/>
      <c r="B125" s="71"/>
      <c r="C125" s="111" t="s">
        <v>96</v>
      </c>
      <c r="D125" s="111" t="s">
        <v>97</v>
      </c>
      <c r="E125" s="111" t="s">
        <v>96</v>
      </c>
      <c r="F125" s="111" t="s">
        <v>97</v>
      </c>
      <c r="G125" s="111" t="s">
        <v>96</v>
      </c>
      <c r="H125" s="111" t="s">
        <v>97</v>
      </c>
      <c r="I125" s="111" t="s">
        <v>96</v>
      </c>
      <c r="J125" s="111" t="s">
        <v>97</v>
      </c>
    </row>
    <row r="126" spans="1:10" ht="15.75" hidden="1" x14ac:dyDescent="0.3">
      <c r="A126" s="163"/>
      <c r="B126" s="71" t="s">
        <v>72</v>
      </c>
      <c r="C126" s="76"/>
      <c r="D126" s="76"/>
      <c r="E126" s="76"/>
      <c r="F126" s="76"/>
      <c r="G126" s="76"/>
      <c r="H126" s="76"/>
      <c r="I126" s="76"/>
      <c r="J126" s="76"/>
    </row>
    <row r="127" spans="1:10" ht="15.75" hidden="1" x14ac:dyDescent="0.3">
      <c r="A127" s="147"/>
      <c r="B127" s="71"/>
      <c r="C127" s="164"/>
      <c r="D127" s="148"/>
      <c r="E127" s="164"/>
      <c r="F127" s="164"/>
      <c r="G127" s="164"/>
      <c r="H127" s="164"/>
      <c r="I127" s="164"/>
      <c r="J127" s="164"/>
    </row>
    <row r="128" spans="1:10" ht="15.75" hidden="1" x14ac:dyDescent="0.3">
      <c r="A128" s="147"/>
      <c r="B128" s="71" t="s">
        <v>91</v>
      </c>
      <c r="C128" s="76">
        <f t="shared" ref="C128:J128" si="6">+C136+C152</f>
        <v>0</v>
      </c>
      <c r="D128" s="76">
        <f t="shared" si="6"/>
        <v>0</v>
      </c>
      <c r="E128" s="76">
        <f t="shared" si="6"/>
        <v>0</v>
      </c>
      <c r="F128" s="76">
        <f t="shared" si="6"/>
        <v>0</v>
      </c>
      <c r="G128" s="76">
        <f t="shared" si="6"/>
        <v>0</v>
      </c>
      <c r="H128" s="76">
        <f t="shared" si="6"/>
        <v>0</v>
      </c>
      <c r="I128" s="76">
        <f t="shared" si="6"/>
        <v>0</v>
      </c>
      <c r="J128" s="76">
        <f t="shared" si="6"/>
        <v>0</v>
      </c>
    </row>
    <row r="129" spans="1:10" hidden="1" x14ac:dyDescent="0.25">
      <c r="A129" s="165"/>
      <c r="B129" s="88" t="s">
        <v>27</v>
      </c>
      <c r="C129" s="115"/>
      <c r="D129" s="115"/>
      <c r="E129" s="115"/>
      <c r="F129" s="115"/>
      <c r="G129" s="115"/>
      <c r="H129" s="115"/>
      <c r="I129" s="115"/>
      <c r="J129" s="115"/>
    </row>
    <row r="130" spans="1:10" hidden="1" x14ac:dyDescent="0.25">
      <c r="A130" s="165"/>
      <c r="B130" s="88" t="s">
        <v>28</v>
      </c>
      <c r="C130" s="115"/>
      <c r="D130" s="115"/>
      <c r="E130" s="115"/>
      <c r="F130" s="115"/>
      <c r="G130" s="115"/>
      <c r="H130" s="115"/>
      <c r="I130" s="115"/>
      <c r="J130" s="115"/>
    </row>
    <row r="131" spans="1:10" hidden="1" x14ac:dyDescent="0.25">
      <c r="A131" s="165"/>
      <c r="B131" s="88" t="s">
        <v>29</v>
      </c>
      <c r="C131" s="115"/>
      <c r="D131" s="115"/>
      <c r="E131" s="115"/>
      <c r="F131" s="115"/>
      <c r="G131" s="115"/>
      <c r="H131" s="115"/>
      <c r="I131" s="115"/>
      <c r="J131" s="115"/>
    </row>
    <row r="132" spans="1:10" hidden="1" x14ac:dyDescent="0.25">
      <c r="A132" s="165"/>
      <c r="B132" s="88" t="s">
        <v>30</v>
      </c>
      <c r="C132" s="115"/>
      <c r="D132" s="115"/>
      <c r="E132" s="115"/>
      <c r="F132" s="115"/>
      <c r="G132" s="115"/>
      <c r="H132" s="115"/>
      <c r="I132" s="115"/>
      <c r="J132" s="115"/>
    </row>
    <row r="133" spans="1:10" hidden="1" x14ac:dyDescent="0.25">
      <c r="A133" s="165"/>
      <c r="B133" s="88" t="s">
        <v>35</v>
      </c>
      <c r="C133" s="115"/>
      <c r="D133" s="115"/>
      <c r="E133" s="115"/>
      <c r="F133" s="115"/>
      <c r="G133" s="115"/>
      <c r="H133" s="115"/>
      <c r="I133" s="115"/>
      <c r="J133" s="115"/>
    </row>
    <row r="134" spans="1:10" hidden="1" x14ac:dyDescent="0.25">
      <c r="A134" s="165"/>
      <c r="B134" s="88" t="s">
        <v>36</v>
      </c>
      <c r="C134" s="115"/>
      <c r="D134" s="115"/>
      <c r="E134" s="115"/>
      <c r="F134" s="115"/>
      <c r="G134" s="115"/>
      <c r="H134" s="115"/>
      <c r="I134" s="115"/>
      <c r="J134" s="115"/>
    </row>
    <row r="135" spans="1:10" hidden="1" x14ac:dyDescent="0.25">
      <c r="A135" s="165"/>
      <c r="B135" s="88" t="s">
        <v>37</v>
      </c>
      <c r="C135" s="115"/>
      <c r="D135" s="115"/>
      <c r="E135" s="115"/>
      <c r="F135" s="115"/>
      <c r="G135" s="115"/>
      <c r="H135" s="115"/>
      <c r="I135" s="115"/>
      <c r="J135" s="115"/>
    </row>
    <row r="136" spans="1:10" ht="16.5" hidden="1" thickBot="1" x14ac:dyDescent="0.35">
      <c r="A136" s="165"/>
      <c r="B136" s="166" t="s">
        <v>110</v>
      </c>
      <c r="C136" s="167">
        <f t="shared" ref="C136:J136" si="7">SUM(C129:C135)</f>
        <v>0</v>
      </c>
      <c r="D136" s="167">
        <f t="shared" si="7"/>
        <v>0</v>
      </c>
      <c r="E136" s="167">
        <f t="shared" si="7"/>
        <v>0</v>
      </c>
      <c r="F136" s="167">
        <f t="shared" si="7"/>
        <v>0</v>
      </c>
      <c r="G136" s="167">
        <f t="shared" si="7"/>
        <v>0</v>
      </c>
      <c r="H136" s="167">
        <f t="shared" si="7"/>
        <v>0</v>
      </c>
      <c r="I136" s="167">
        <f t="shared" si="7"/>
        <v>0</v>
      </c>
      <c r="J136" s="167">
        <f t="shared" si="7"/>
        <v>0</v>
      </c>
    </row>
    <row r="137" spans="1:10" ht="15.75" hidden="1" x14ac:dyDescent="0.3">
      <c r="A137" s="165"/>
      <c r="B137" s="168" t="s">
        <v>111</v>
      </c>
      <c r="C137" s="136"/>
      <c r="D137" s="136"/>
      <c r="E137" s="136"/>
      <c r="F137" s="136"/>
      <c r="G137" s="136"/>
      <c r="H137" s="136"/>
      <c r="I137" s="136"/>
      <c r="J137" s="136"/>
    </row>
    <row r="138" spans="1:10" hidden="1" x14ac:dyDescent="0.25">
      <c r="A138" s="165"/>
      <c r="B138" s="88" t="s">
        <v>38</v>
      </c>
      <c r="C138" s="115"/>
      <c r="D138" s="115"/>
      <c r="E138" s="115"/>
      <c r="F138" s="115"/>
      <c r="G138" s="115"/>
      <c r="H138" s="115"/>
      <c r="I138" s="115"/>
      <c r="J138" s="115"/>
    </row>
    <row r="139" spans="1:10" hidden="1" x14ac:dyDescent="0.25">
      <c r="A139" s="165"/>
      <c r="B139" s="88" t="s">
        <v>126</v>
      </c>
      <c r="C139" s="115"/>
      <c r="D139" s="115"/>
      <c r="E139" s="115"/>
      <c r="F139" s="115"/>
      <c r="G139" s="115"/>
      <c r="H139" s="115"/>
      <c r="I139" s="115"/>
      <c r="J139" s="115"/>
    </row>
    <row r="140" spans="1:10" hidden="1" x14ac:dyDescent="0.25">
      <c r="A140" s="165"/>
      <c r="B140" s="88" t="s">
        <v>112</v>
      </c>
      <c r="C140" s="115"/>
      <c r="D140" s="115"/>
      <c r="E140" s="115"/>
      <c r="F140" s="115"/>
      <c r="G140" s="115"/>
      <c r="H140" s="115"/>
      <c r="I140" s="115"/>
      <c r="J140" s="115"/>
    </row>
    <row r="141" spans="1:10" hidden="1" x14ac:dyDescent="0.25">
      <c r="A141" s="165"/>
      <c r="B141" s="88" t="s">
        <v>40</v>
      </c>
      <c r="C141" s="115"/>
      <c r="D141" s="115"/>
      <c r="E141" s="115"/>
      <c r="F141" s="115"/>
      <c r="G141" s="115"/>
      <c r="H141" s="115"/>
      <c r="I141" s="115"/>
      <c r="J141" s="115"/>
    </row>
    <row r="142" spans="1:10" hidden="1" x14ac:dyDescent="0.25">
      <c r="A142" s="165"/>
      <c r="B142" s="88" t="s">
        <v>41</v>
      </c>
      <c r="C142" s="115"/>
      <c r="D142" s="115"/>
      <c r="E142" s="115"/>
      <c r="F142" s="115"/>
      <c r="G142" s="115"/>
      <c r="H142" s="115"/>
      <c r="I142" s="115"/>
      <c r="J142" s="115"/>
    </row>
    <row r="143" spans="1:10" hidden="1" x14ac:dyDescent="0.25">
      <c r="A143" s="165"/>
      <c r="B143" s="88" t="s">
        <v>42</v>
      </c>
      <c r="C143" s="115"/>
      <c r="D143" s="115"/>
      <c r="E143" s="115"/>
      <c r="F143" s="115"/>
      <c r="G143" s="115"/>
      <c r="H143" s="115"/>
      <c r="I143" s="115"/>
      <c r="J143" s="115"/>
    </row>
    <row r="144" spans="1:10" hidden="1" x14ac:dyDescent="0.25">
      <c r="A144" s="165"/>
      <c r="B144" s="88" t="s">
        <v>43</v>
      </c>
      <c r="C144" s="115"/>
      <c r="D144" s="115"/>
      <c r="E144" s="115"/>
      <c r="F144" s="115"/>
      <c r="G144" s="115"/>
      <c r="H144" s="115"/>
      <c r="I144" s="115"/>
      <c r="J144" s="115"/>
    </row>
    <row r="145" spans="1:10" hidden="1" x14ac:dyDescent="0.25">
      <c r="A145" s="165"/>
      <c r="B145" s="88" t="s">
        <v>44</v>
      </c>
      <c r="C145" s="115"/>
      <c r="D145" s="115"/>
      <c r="E145" s="115"/>
      <c r="F145" s="115"/>
      <c r="G145" s="115"/>
      <c r="H145" s="115"/>
      <c r="I145" s="115"/>
      <c r="J145" s="115"/>
    </row>
    <row r="146" spans="1:10" hidden="1" x14ac:dyDescent="0.25">
      <c r="A146" s="165"/>
      <c r="B146" s="88" t="s">
        <v>46</v>
      </c>
      <c r="C146" s="115"/>
      <c r="D146" s="115"/>
      <c r="E146" s="115"/>
      <c r="F146" s="115"/>
      <c r="G146" s="115"/>
      <c r="H146" s="115"/>
      <c r="I146" s="115"/>
      <c r="J146" s="115"/>
    </row>
    <row r="147" spans="1:10" hidden="1" x14ac:dyDescent="0.25">
      <c r="A147" s="165"/>
      <c r="B147" s="88" t="s">
        <v>47</v>
      </c>
      <c r="C147" s="115"/>
      <c r="D147" s="115"/>
      <c r="E147" s="115"/>
      <c r="F147" s="115"/>
      <c r="G147" s="115"/>
      <c r="H147" s="115"/>
      <c r="I147" s="115"/>
      <c r="J147" s="115"/>
    </row>
    <row r="148" spans="1:10" hidden="1" x14ac:dyDescent="0.25">
      <c r="A148" s="165"/>
      <c r="B148" s="88" t="s">
        <v>48</v>
      </c>
      <c r="C148" s="115"/>
      <c r="D148" s="115"/>
      <c r="E148" s="115"/>
      <c r="F148" s="115"/>
      <c r="G148" s="115"/>
      <c r="H148" s="115"/>
      <c r="I148" s="115"/>
      <c r="J148" s="115"/>
    </row>
    <row r="149" spans="1:10" hidden="1" x14ac:dyDescent="0.25">
      <c r="A149" s="165"/>
      <c r="B149" s="88" t="s">
        <v>49</v>
      </c>
      <c r="C149" s="115"/>
      <c r="D149" s="115"/>
      <c r="E149" s="115"/>
      <c r="F149" s="115"/>
      <c r="G149" s="115"/>
      <c r="H149" s="115"/>
      <c r="I149" s="115"/>
      <c r="J149" s="115"/>
    </row>
    <row r="150" spans="1:10" hidden="1" x14ac:dyDescent="0.25">
      <c r="A150" s="165"/>
      <c r="B150" s="88" t="s">
        <v>50</v>
      </c>
      <c r="C150" s="115"/>
      <c r="D150" s="115"/>
      <c r="E150" s="115"/>
      <c r="F150" s="115"/>
      <c r="G150" s="115"/>
      <c r="H150" s="115"/>
      <c r="I150" s="115"/>
      <c r="J150" s="115"/>
    </row>
    <row r="151" spans="1:10" hidden="1" x14ac:dyDescent="0.25">
      <c r="A151" s="165"/>
      <c r="B151" s="88" t="s">
        <v>51</v>
      </c>
      <c r="C151" s="115"/>
      <c r="D151" s="115"/>
      <c r="E151" s="115"/>
      <c r="F151" s="115"/>
      <c r="G151" s="115"/>
      <c r="H151" s="115"/>
      <c r="I151" s="115"/>
      <c r="J151" s="115"/>
    </row>
    <row r="152" spans="1:10" ht="16.5" hidden="1" thickBot="1" x14ac:dyDescent="0.35">
      <c r="A152" s="165"/>
      <c r="B152" s="100" t="s">
        <v>53</v>
      </c>
      <c r="C152" s="167">
        <f t="shared" ref="C152:J152" si="8">SUM(C138:C151)</f>
        <v>0</v>
      </c>
      <c r="D152" s="167">
        <f t="shared" si="8"/>
        <v>0</v>
      </c>
      <c r="E152" s="167">
        <f t="shared" si="8"/>
        <v>0</v>
      </c>
      <c r="F152" s="167">
        <f t="shared" si="8"/>
        <v>0</v>
      </c>
      <c r="G152" s="167">
        <f t="shared" si="8"/>
        <v>0</v>
      </c>
      <c r="H152" s="167">
        <f t="shared" si="8"/>
        <v>0</v>
      </c>
      <c r="I152" s="167">
        <f t="shared" si="8"/>
        <v>0</v>
      </c>
      <c r="J152" s="167">
        <f t="shared" si="8"/>
        <v>0</v>
      </c>
    </row>
    <row r="153" spans="1:10" hidden="1" x14ac:dyDescent="0.25">
      <c r="D153" s="149"/>
      <c r="J153" s="176"/>
    </row>
    <row r="154" spans="1:10" hidden="1" x14ac:dyDescent="0.25">
      <c r="J154" s="144"/>
    </row>
    <row r="155" spans="1:10" hidden="1" x14ac:dyDescent="0.25"/>
    <row r="156" spans="1:10" hidden="1" x14ac:dyDescent="0.25"/>
    <row r="157" spans="1:10" hidden="1" x14ac:dyDescent="0.25"/>
    <row r="158" spans="1:10" hidden="1" x14ac:dyDescent="0.25"/>
    <row r="159" spans="1:10" hidden="1" x14ac:dyDescent="0.25"/>
    <row r="160" spans="1:10" hidden="1" x14ac:dyDescent="0.25"/>
    <row r="161" hidden="1" x14ac:dyDescent="0.25"/>
    <row r="162" hidden="1" x14ac:dyDescent="0.25"/>
    <row r="163" hidden="1" x14ac:dyDescent="0.25"/>
    <row r="164" hidden="1" x14ac:dyDescent="0.25"/>
    <row r="165" hidden="1" x14ac:dyDescent="0.25"/>
    <row r="166" hidden="1" x14ac:dyDescent="0.25"/>
    <row r="167" hidden="1" x14ac:dyDescent="0.25"/>
    <row r="168" hidden="1" x14ac:dyDescent="0.25"/>
    <row r="169" hidden="1" x14ac:dyDescent="0.25"/>
    <row r="170" hidden="1" x14ac:dyDescent="0.25"/>
    <row r="171" hidden="1" x14ac:dyDescent="0.25"/>
    <row r="172" hidden="1" x14ac:dyDescent="0.25"/>
    <row r="173" hidden="1" x14ac:dyDescent="0.25"/>
    <row r="174" hidden="1" x14ac:dyDescent="0.25"/>
    <row r="175" hidden="1" x14ac:dyDescent="0.25"/>
    <row r="176" hidden="1" x14ac:dyDescent="0.25"/>
    <row r="177" spans="3:7" x14ac:dyDescent="0.25">
      <c r="C177" s="302" t="s">
        <v>127</v>
      </c>
      <c r="D177" s="302"/>
      <c r="E177" s="302"/>
      <c r="F177" s="302"/>
    </row>
    <row r="178" spans="3:7" ht="15.75" thickBot="1" x14ac:dyDescent="0.3">
      <c r="C178" s="305" t="s">
        <v>128</v>
      </c>
      <c r="D178" s="305"/>
      <c r="E178" s="305"/>
      <c r="F178" s="305"/>
    </row>
    <row r="179" spans="3:7" ht="16.5" thickBot="1" x14ac:dyDescent="0.35">
      <c r="C179" s="177" t="s">
        <v>68</v>
      </c>
      <c r="D179" s="178" t="s">
        <v>129</v>
      </c>
      <c r="E179" s="306" t="s">
        <v>95</v>
      </c>
      <c r="F179" s="307"/>
    </row>
    <row r="180" spans="3:7" ht="15.75" x14ac:dyDescent="0.3">
      <c r="C180" s="67"/>
      <c r="D180" s="179"/>
      <c r="E180" s="72" t="s">
        <v>96</v>
      </c>
      <c r="F180" s="72" t="s">
        <v>130</v>
      </c>
    </row>
    <row r="181" spans="3:7" ht="15.75" x14ac:dyDescent="0.3">
      <c r="C181" s="143" t="s">
        <v>23</v>
      </c>
      <c r="D181" s="71" t="s">
        <v>72</v>
      </c>
      <c r="E181" s="76">
        <f>+'MAYO F-5'!C154</f>
        <v>16805742.350000001</v>
      </c>
      <c r="F181" s="85">
        <f>+'MAYO F-5'!D154</f>
        <v>16467221.529999997</v>
      </c>
      <c r="G181" s="144"/>
    </row>
    <row r="182" spans="3:7" ht="15.75" x14ac:dyDescent="0.3">
      <c r="C182" s="146"/>
      <c r="D182" s="71"/>
      <c r="E182" s="147"/>
      <c r="F182" s="81"/>
      <c r="G182" s="144"/>
    </row>
    <row r="183" spans="3:7" ht="15.75" x14ac:dyDescent="0.3">
      <c r="C183" s="146"/>
      <c r="D183" s="71" t="s">
        <v>26</v>
      </c>
      <c r="E183" s="76"/>
      <c r="F183" s="85"/>
    </row>
    <row r="184" spans="3:7" x14ac:dyDescent="0.25">
      <c r="C184" s="114">
        <v>111</v>
      </c>
      <c r="D184" s="88" t="s">
        <v>27</v>
      </c>
      <c r="E184" s="115">
        <f>+'MAYO F-5'!C157</f>
        <v>352000</v>
      </c>
      <c r="F184" s="93">
        <v>393140.4</v>
      </c>
      <c r="G184" s="144"/>
    </row>
    <row r="185" spans="3:7" x14ac:dyDescent="0.25">
      <c r="C185" s="114">
        <v>113</v>
      </c>
      <c r="D185" s="88" t="s">
        <v>28</v>
      </c>
      <c r="E185" s="115">
        <f>+'MAYO F-5'!C158</f>
        <v>46340.24</v>
      </c>
      <c r="F185" s="93">
        <v>45705.58</v>
      </c>
      <c r="G185" s="144"/>
    </row>
    <row r="186" spans="3:7" x14ac:dyDescent="0.25">
      <c r="C186" s="114">
        <v>122</v>
      </c>
      <c r="D186" s="88" t="s">
        <v>29</v>
      </c>
      <c r="E186" s="115">
        <f>+'MAYO F-5'!C159</f>
        <v>68124.37</v>
      </c>
      <c r="F186" s="93">
        <v>66460.5</v>
      </c>
      <c r="G186" s="144"/>
    </row>
    <row r="187" spans="3:7" x14ac:dyDescent="0.25">
      <c r="C187" s="114">
        <v>163</v>
      </c>
      <c r="D187" s="88" t="s">
        <v>30</v>
      </c>
      <c r="E187" s="115">
        <f>+'MAYO F-5'!C160</f>
        <v>516260</v>
      </c>
      <c r="F187" s="93">
        <v>554387.98</v>
      </c>
      <c r="G187" s="144"/>
    </row>
    <row r="188" spans="3:7" ht="27" x14ac:dyDescent="0.25">
      <c r="C188" s="114">
        <v>168</v>
      </c>
      <c r="D188" s="118" t="s">
        <v>76</v>
      </c>
      <c r="E188" s="115">
        <f>+'MAYO F-5'!C161</f>
        <v>1000</v>
      </c>
      <c r="F188" s="93">
        <v>0</v>
      </c>
      <c r="G188" s="144"/>
    </row>
    <row r="189" spans="3:7" x14ac:dyDescent="0.25">
      <c r="C189" s="114">
        <v>169</v>
      </c>
      <c r="D189" s="88" t="s">
        <v>77</v>
      </c>
      <c r="E189" s="115">
        <f>+'MAYO F-5'!C162</f>
        <v>24550</v>
      </c>
      <c r="F189" s="93">
        <v>26300</v>
      </c>
      <c r="G189" s="144"/>
    </row>
    <row r="190" spans="3:7" x14ac:dyDescent="0.25">
      <c r="C190" s="114">
        <v>171</v>
      </c>
      <c r="D190" s="88" t="s">
        <v>78</v>
      </c>
      <c r="E190" s="115">
        <f>+'MAYO F-5'!C163</f>
        <v>20780</v>
      </c>
      <c r="F190" s="93">
        <v>36252.5</v>
      </c>
      <c r="G190" s="144"/>
    </row>
    <row r="191" spans="3:7" x14ac:dyDescent="0.25">
      <c r="C191" s="114">
        <v>174</v>
      </c>
      <c r="D191" s="88" t="s">
        <v>34</v>
      </c>
      <c r="E191" s="115">
        <f>+'MAYO F-5'!C164</f>
        <v>65828.3</v>
      </c>
      <c r="F191" s="93">
        <v>59625.279999999999</v>
      </c>
      <c r="G191" s="144"/>
    </row>
    <row r="192" spans="3:7" x14ac:dyDescent="0.25">
      <c r="C192" s="114">
        <v>182</v>
      </c>
      <c r="D192" s="88" t="s">
        <v>35</v>
      </c>
      <c r="E192" s="115">
        <f>+'MAYO F-5'!C165</f>
        <v>1393830</v>
      </c>
      <c r="F192" s="93">
        <v>1211211</v>
      </c>
      <c r="G192" s="144"/>
    </row>
    <row r="193" spans="3:8" x14ac:dyDescent="0.25">
      <c r="C193" s="114">
        <v>197</v>
      </c>
      <c r="D193" s="88" t="s">
        <v>36</v>
      </c>
      <c r="E193" s="115">
        <f>+'MAYO F-5'!C166</f>
        <v>172800</v>
      </c>
      <c r="F193" s="93">
        <v>84000</v>
      </c>
      <c r="G193" s="144"/>
    </row>
    <row r="194" spans="3:8" x14ac:dyDescent="0.25">
      <c r="C194" s="114">
        <v>199</v>
      </c>
      <c r="D194" s="88" t="s">
        <v>37</v>
      </c>
      <c r="E194" s="115">
        <f>+'MAYO F-5'!C167</f>
        <v>355790.2</v>
      </c>
      <c r="F194" s="93">
        <v>369494.75</v>
      </c>
      <c r="G194" s="144"/>
    </row>
    <row r="195" spans="3:8" x14ac:dyDescent="0.25">
      <c r="C195" s="114">
        <v>211</v>
      </c>
      <c r="D195" s="88" t="s">
        <v>38</v>
      </c>
      <c r="E195" s="115">
        <f>+'MAYO F-5'!C168</f>
        <v>218293.25</v>
      </c>
      <c r="F195" s="93">
        <v>220238.75</v>
      </c>
      <c r="G195" s="144"/>
      <c r="H195" s="145"/>
    </row>
    <row r="196" spans="3:8" x14ac:dyDescent="0.25">
      <c r="C196" s="114">
        <v>232</v>
      </c>
      <c r="D196" s="88" t="s">
        <v>39</v>
      </c>
      <c r="E196" s="115">
        <f>+'MAYO F-5'!C169</f>
        <v>173280</v>
      </c>
      <c r="F196" s="93">
        <v>66623</v>
      </c>
      <c r="G196" s="144"/>
    </row>
    <row r="197" spans="3:8" x14ac:dyDescent="0.25">
      <c r="C197" s="114">
        <v>261</v>
      </c>
      <c r="D197" s="88" t="s">
        <v>40</v>
      </c>
      <c r="E197" s="115">
        <f>+'MAYO F-5'!C170</f>
        <v>1009687.36</v>
      </c>
      <c r="F197" s="93">
        <v>440445.21</v>
      </c>
      <c r="G197" s="144"/>
    </row>
    <row r="198" spans="3:8" x14ac:dyDescent="0.25">
      <c r="C198" s="114">
        <v>262</v>
      </c>
      <c r="D198" s="88" t="s">
        <v>41</v>
      </c>
      <c r="E198" s="115">
        <f>+'MAYO F-5'!C171</f>
        <v>8000</v>
      </c>
      <c r="F198" s="93">
        <v>0</v>
      </c>
      <c r="G198" s="144"/>
    </row>
    <row r="199" spans="3:8" x14ac:dyDescent="0.25">
      <c r="C199" s="114">
        <v>266</v>
      </c>
      <c r="D199" s="88" t="s">
        <v>42</v>
      </c>
      <c r="E199" s="115">
        <f>+'MAYO F-5'!C172</f>
        <v>1429212.26</v>
      </c>
      <c r="F199" s="93">
        <v>1175575.68</v>
      </c>
      <c r="G199" s="144"/>
    </row>
    <row r="200" spans="3:8" x14ac:dyDescent="0.25">
      <c r="C200" s="114">
        <v>267</v>
      </c>
      <c r="D200" s="88" t="s">
        <v>43</v>
      </c>
      <c r="E200" s="115">
        <f>+'MAYO F-5'!C173</f>
        <v>9000</v>
      </c>
      <c r="F200" s="93">
        <v>0</v>
      </c>
      <c r="G200" s="144"/>
    </row>
    <row r="201" spans="3:8" x14ac:dyDescent="0.25">
      <c r="C201" s="114">
        <v>268</v>
      </c>
      <c r="D201" s="88" t="s">
        <v>44</v>
      </c>
      <c r="E201" s="115">
        <f>+'MAYO F-5'!C174</f>
        <v>122943.5</v>
      </c>
      <c r="F201" s="93">
        <v>104124</v>
      </c>
      <c r="G201" s="144"/>
    </row>
    <row r="202" spans="3:8" x14ac:dyDescent="0.25">
      <c r="C202" s="114">
        <v>269</v>
      </c>
      <c r="D202" s="88" t="s">
        <v>45</v>
      </c>
      <c r="E202" s="115">
        <f>+'MAYO F-5'!C175</f>
        <v>10000</v>
      </c>
      <c r="F202" s="93">
        <v>0</v>
      </c>
      <c r="G202" s="144"/>
    </row>
    <row r="203" spans="3:8" x14ac:dyDescent="0.25">
      <c r="C203" s="114">
        <v>289</v>
      </c>
      <c r="D203" s="88" t="s">
        <v>46</v>
      </c>
      <c r="E203" s="115">
        <f>+'MAYO F-5'!C176</f>
        <v>11537</v>
      </c>
      <c r="F203" s="93">
        <v>11237.5</v>
      </c>
      <c r="G203" s="144"/>
    </row>
    <row r="204" spans="3:8" x14ac:dyDescent="0.25">
      <c r="C204" s="114">
        <v>292</v>
      </c>
      <c r="D204" s="88" t="s">
        <v>47</v>
      </c>
      <c r="E204" s="115">
        <f>+'MAYO F-5'!C177</f>
        <v>149896.79</v>
      </c>
      <c r="F204" s="93">
        <v>137257.65</v>
      </c>
      <c r="G204" s="144"/>
    </row>
    <row r="205" spans="3:8" x14ac:dyDescent="0.25">
      <c r="C205" s="114">
        <v>295</v>
      </c>
      <c r="D205" s="88" t="s">
        <v>48</v>
      </c>
      <c r="E205" s="115">
        <f>+'MAYO F-5'!C178</f>
        <v>3768327.13</v>
      </c>
      <c r="F205" s="93">
        <v>6844024.3700000001</v>
      </c>
      <c r="G205" s="144"/>
    </row>
    <row r="206" spans="3:8" x14ac:dyDescent="0.25">
      <c r="C206" s="114">
        <v>297</v>
      </c>
      <c r="D206" s="88" t="s">
        <v>49</v>
      </c>
      <c r="E206" s="115">
        <f>+'MAYO F-5'!C179</f>
        <v>18945.440000000002</v>
      </c>
      <c r="F206" s="93">
        <v>16586.2</v>
      </c>
      <c r="G206" s="144"/>
    </row>
    <row r="207" spans="3:8" x14ac:dyDescent="0.25">
      <c r="C207" s="114">
        <v>298</v>
      </c>
      <c r="D207" s="88" t="s">
        <v>50</v>
      </c>
      <c r="E207" s="115">
        <f>+'MAYO F-5'!C180</f>
        <v>176468.32</v>
      </c>
      <c r="F207" s="93">
        <v>170570.76</v>
      </c>
      <c r="G207" s="144"/>
      <c r="H207" s="144"/>
    </row>
    <row r="208" spans="3:8" x14ac:dyDescent="0.25">
      <c r="C208" s="114">
        <v>299</v>
      </c>
      <c r="D208" s="88" t="s">
        <v>51</v>
      </c>
      <c r="E208" s="115">
        <f>+'MAYO F-5'!C181</f>
        <v>95485.400000000009</v>
      </c>
      <c r="F208" s="93">
        <v>76914.5</v>
      </c>
      <c r="G208" s="144"/>
      <c r="H208" s="144"/>
    </row>
    <row r="209" spans="2:7" x14ac:dyDescent="0.25">
      <c r="C209" s="114">
        <v>323</v>
      </c>
      <c r="D209" s="88" t="s">
        <v>92</v>
      </c>
      <c r="E209" s="115">
        <f>+'MAYO F-5'!C182</f>
        <v>2500000</v>
      </c>
      <c r="F209" s="93">
        <v>162920</v>
      </c>
      <c r="G209" s="144"/>
    </row>
    <row r="210" spans="2:7" ht="15.75" x14ac:dyDescent="0.3">
      <c r="C210" s="175"/>
      <c r="D210" s="180" t="s">
        <v>79</v>
      </c>
      <c r="E210" s="181">
        <f>SUM(E184:E209)</f>
        <v>12718379.560000001</v>
      </c>
      <c r="F210" s="182">
        <f>SUM(F184:F209)</f>
        <v>12273095.609999999</v>
      </c>
      <c r="G210" s="144"/>
    </row>
    <row r="211" spans="2:7" ht="15.75" x14ac:dyDescent="0.3">
      <c r="C211" s="175"/>
      <c r="D211" s="180" t="s">
        <v>80</v>
      </c>
      <c r="E211" s="76">
        <f>E210+E181</f>
        <v>29524121.910000004</v>
      </c>
      <c r="F211" s="85">
        <f>+F210+F181</f>
        <v>28740317.139999997</v>
      </c>
      <c r="G211" s="144"/>
    </row>
    <row r="212" spans="2:7" ht="15.75" x14ac:dyDescent="0.3">
      <c r="B212" s="141"/>
      <c r="C212" s="144"/>
      <c r="D212" s="60"/>
      <c r="F212" s="183"/>
      <c r="G212" s="141"/>
    </row>
    <row r="213" spans="2:7" ht="15.75" x14ac:dyDescent="0.3">
      <c r="B213" s="141"/>
      <c r="C213" s="144"/>
      <c r="D213" s="60"/>
      <c r="F213" s="184"/>
    </row>
    <row r="235" spans="2:10" x14ac:dyDescent="0.25">
      <c r="B235" s="159" t="s">
        <v>98</v>
      </c>
      <c r="D235" s="1" t="s">
        <v>131</v>
      </c>
      <c r="E235" s="1"/>
      <c r="F235" s="1"/>
      <c r="G235" s="141" t="s">
        <v>132</v>
      </c>
      <c r="H235" t="s">
        <v>6</v>
      </c>
    </row>
    <row r="236" spans="2:10" x14ac:dyDescent="0.25">
      <c r="D236" s="285" t="s">
        <v>133</v>
      </c>
      <c r="E236" s="285"/>
      <c r="F236" s="285"/>
      <c r="G236" s="141"/>
      <c r="H236" s="141" t="s">
        <v>103</v>
      </c>
      <c r="J236" s="141"/>
    </row>
    <row r="237" spans="2:10" x14ac:dyDescent="0.25">
      <c r="D237" s="285" t="s">
        <v>134</v>
      </c>
      <c r="E237" s="285"/>
      <c r="F237" s="285"/>
      <c r="G237" s="141"/>
      <c r="H237" s="141" t="s">
        <v>105</v>
      </c>
      <c r="J237" s="141"/>
    </row>
    <row r="238" spans="2:10" ht="9" customHeight="1" x14ac:dyDescent="0.25">
      <c r="D238" s="160"/>
      <c r="E238" s="160"/>
      <c r="H238" s="141"/>
      <c r="I238" s="141"/>
      <c r="J238" s="141"/>
    </row>
    <row r="239" spans="2:10" x14ac:dyDescent="0.25">
      <c r="B239" s="159" t="s">
        <v>106</v>
      </c>
      <c r="D239" s="141" t="s">
        <v>107</v>
      </c>
      <c r="H239" s="161"/>
      <c r="I239" s="161"/>
      <c r="J239" s="161"/>
    </row>
    <row r="241" spans="4:4" x14ac:dyDescent="0.25">
      <c r="D241" s="141"/>
    </row>
  </sheetData>
  <mergeCells count="28">
    <mergeCell ref="C47:D47"/>
    <mergeCell ref="E47:F47"/>
    <mergeCell ref="C15:D15"/>
    <mergeCell ref="E15:F15"/>
    <mergeCell ref="G15:H15"/>
    <mergeCell ref="I15:J15"/>
    <mergeCell ref="A46:J46"/>
    <mergeCell ref="I8:J8"/>
    <mergeCell ref="A10:J10"/>
    <mergeCell ref="A11:J11"/>
    <mergeCell ref="A12:J12"/>
    <mergeCell ref="A14:J14"/>
    <mergeCell ref="A60:B60"/>
    <mergeCell ref="A73:J73"/>
    <mergeCell ref="C178:F178"/>
    <mergeCell ref="E179:F179"/>
    <mergeCell ref="D236:F236"/>
    <mergeCell ref="C74:D74"/>
    <mergeCell ref="E74:F74"/>
    <mergeCell ref="G74:H74"/>
    <mergeCell ref="I74:J74"/>
    <mergeCell ref="D237:F237"/>
    <mergeCell ref="A123:J123"/>
    <mergeCell ref="C124:D124"/>
    <mergeCell ref="E124:F124"/>
    <mergeCell ref="G124:H124"/>
    <mergeCell ref="I124:J124"/>
    <mergeCell ref="C177:F177"/>
  </mergeCells>
  <hyperlinks>
    <hyperlink ref="A12" r:id="rId1"/>
  </hyperlinks>
  <pageMargins left="0.15748031496062992" right="0" top="0" bottom="0" header="0" footer="0"/>
  <pageSetup scale="68" orientation="landscape" r:id="rId2"/>
  <headerFooter alignWithMargins="0"/>
  <drawing r:id="rId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7:J241"/>
  <sheetViews>
    <sheetView topLeftCell="A8" workbookViewId="0">
      <selection activeCell="A83" sqref="A83"/>
    </sheetView>
  </sheetViews>
  <sheetFormatPr baseColWidth="10" defaultRowHeight="15" x14ac:dyDescent="0.25"/>
  <cols>
    <col min="1" max="1" width="4" customWidth="1"/>
    <col min="2" max="2" width="48.140625" customWidth="1"/>
    <col min="3" max="3" width="13.42578125" bestFit="1" customWidth="1"/>
    <col min="4" max="4" width="45.7109375" bestFit="1" customWidth="1"/>
    <col min="5" max="5" width="13.42578125" bestFit="1" customWidth="1"/>
    <col min="6" max="6" width="16.7109375" bestFit="1" customWidth="1"/>
    <col min="7" max="7" width="15.140625" bestFit="1" customWidth="1"/>
    <col min="8" max="10" width="13.5703125" customWidth="1"/>
    <col min="257" max="257" width="4" customWidth="1"/>
    <col min="258" max="258" width="48.140625" customWidth="1"/>
    <col min="259" max="259" width="13.42578125" bestFit="1" customWidth="1"/>
    <col min="260" max="260" width="45.7109375" bestFit="1" customWidth="1"/>
    <col min="261" max="261" width="13.42578125" bestFit="1" customWidth="1"/>
    <col min="262" max="262" width="16.7109375" bestFit="1" customWidth="1"/>
    <col min="263" max="263" width="15.140625" bestFit="1" customWidth="1"/>
    <col min="264" max="266" width="13.5703125" customWidth="1"/>
    <col min="513" max="513" width="4" customWidth="1"/>
    <col min="514" max="514" width="48.140625" customWidth="1"/>
    <col min="515" max="515" width="13.42578125" bestFit="1" customWidth="1"/>
    <col min="516" max="516" width="45.7109375" bestFit="1" customWidth="1"/>
    <col min="517" max="517" width="13.42578125" bestFit="1" customWidth="1"/>
    <col min="518" max="518" width="16.7109375" bestFit="1" customWidth="1"/>
    <col min="519" max="519" width="15.140625" bestFit="1" customWidth="1"/>
    <col min="520" max="522" width="13.5703125" customWidth="1"/>
    <col min="769" max="769" width="4" customWidth="1"/>
    <col min="770" max="770" width="48.140625" customWidth="1"/>
    <col min="771" max="771" width="13.42578125" bestFit="1" customWidth="1"/>
    <col min="772" max="772" width="45.7109375" bestFit="1" customWidth="1"/>
    <col min="773" max="773" width="13.42578125" bestFit="1" customWidth="1"/>
    <col min="774" max="774" width="16.7109375" bestFit="1" customWidth="1"/>
    <col min="775" max="775" width="15.140625" bestFit="1" customWidth="1"/>
    <col min="776" max="778" width="13.5703125" customWidth="1"/>
    <col min="1025" max="1025" width="4" customWidth="1"/>
    <col min="1026" max="1026" width="48.140625" customWidth="1"/>
    <col min="1027" max="1027" width="13.42578125" bestFit="1" customWidth="1"/>
    <col min="1028" max="1028" width="45.7109375" bestFit="1" customWidth="1"/>
    <col min="1029" max="1029" width="13.42578125" bestFit="1" customWidth="1"/>
    <col min="1030" max="1030" width="16.7109375" bestFit="1" customWidth="1"/>
    <col min="1031" max="1031" width="15.140625" bestFit="1" customWidth="1"/>
    <col min="1032" max="1034" width="13.5703125" customWidth="1"/>
    <col min="1281" max="1281" width="4" customWidth="1"/>
    <col min="1282" max="1282" width="48.140625" customWidth="1"/>
    <col min="1283" max="1283" width="13.42578125" bestFit="1" customWidth="1"/>
    <col min="1284" max="1284" width="45.7109375" bestFit="1" customWidth="1"/>
    <col min="1285" max="1285" width="13.42578125" bestFit="1" customWidth="1"/>
    <col min="1286" max="1286" width="16.7109375" bestFit="1" customWidth="1"/>
    <col min="1287" max="1287" width="15.140625" bestFit="1" customWidth="1"/>
    <col min="1288" max="1290" width="13.5703125" customWidth="1"/>
    <col min="1537" max="1537" width="4" customWidth="1"/>
    <col min="1538" max="1538" width="48.140625" customWidth="1"/>
    <col min="1539" max="1539" width="13.42578125" bestFit="1" customWidth="1"/>
    <col min="1540" max="1540" width="45.7109375" bestFit="1" customWidth="1"/>
    <col min="1541" max="1541" width="13.42578125" bestFit="1" customWidth="1"/>
    <col min="1542" max="1542" width="16.7109375" bestFit="1" customWidth="1"/>
    <col min="1543" max="1543" width="15.140625" bestFit="1" customWidth="1"/>
    <col min="1544" max="1546" width="13.5703125" customWidth="1"/>
    <col min="1793" max="1793" width="4" customWidth="1"/>
    <col min="1794" max="1794" width="48.140625" customWidth="1"/>
    <col min="1795" max="1795" width="13.42578125" bestFit="1" customWidth="1"/>
    <col min="1796" max="1796" width="45.7109375" bestFit="1" customWidth="1"/>
    <col min="1797" max="1797" width="13.42578125" bestFit="1" customWidth="1"/>
    <col min="1798" max="1798" width="16.7109375" bestFit="1" customWidth="1"/>
    <col min="1799" max="1799" width="15.140625" bestFit="1" customWidth="1"/>
    <col min="1800" max="1802" width="13.5703125" customWidth="1"/>
    <col min="2049" max="2049" width="4" customWidth="1"/>
    <col min="2050" max="2050" width="48.140625" customWidth="1"/>
    <col min="2051" max="2051" width="13.42578125" bestFit="1" customWidth="1"/>
    <col min="2052" max="2052" width="45.7109375" bestFit="1" customWidth="1"/>
    <col min="2053" max="2053" width="13.42578125" bestFit="1" customWidth="1"/>
    <col min="2054" max="2054" width="16.7109375" bestFit="1" customWidth="1"/>
    <col min="2055" max="2055" width="15.140625" bestFit="1" customWidth="1"/>
    <col min="2056" max="2058" width="13.5703125" customWidth="1"/>
    <col min="2305" max="2305" width="4" customWidth="1"/>
    <col min="2306" max="2306" width="48.140625" customWidth="1"/>
    <col min="2307" max="2307" width="13.42578125" bestFit="1" customWidth="1"/>
    <col min="2308" max="2308" width="45.7109375" bestFit="1" customWidth="1"/>
    <col min="2309" max="2309" width="13.42578125" bestFit="1" customWidth="1"/>
    <col min="2310" max="2310" width="16.7109375" bestFit="1" customWidth="1"/>
    <col min="2311" max="2311" width="15.140625" bestFit="1" customWidth="1"/>
    <col min="2312" max="2314" width="13.5703125" customWidth="1"/>
    <col min="2561" max="2561" width="4" customWidth="1"/>
    <col min="2562" max="2562" width="48.140625" customWidth="1"/>
    <col min="2563" max="2563" width="13.42578125" bestFit="1" customWidth="1"/>
    <col min="2564" max="2564" width="45.7109375" bestFit="1" customWidth="1"/>
    <col min="2565" max="2565" width="13.42578125" bestFit="1" customWidth="1"/>
    <col min="2566" max="2566" width="16.7109375" bestFit="1" customWidth="1"/>
    <col min="2567" max="2567" width="15.140625" bestFit="1" customWidth="1"/>
    <col min="2568" max="2570" width="13.5703125" customWidth="1"/>
    <col min="2817" max="2817" width="4" customWidth="1"/>
    <col min="2818" max="2818" width="48.140625" customWidth="1"/>
    <col min="2819" max="2819" width="13.42578125" bestFit="1" customWidth="1"/>
    <col min="2820" max="2820" width="45.7109375" bestFit="1" customWidth="1"/>
    <col min="2821" max="2821" width="13.42578125" bestFit="1" customWidth="1"/>
    <col min="2822" max="2822" width="16.7109375" bestFit="1" customWidth="1"/>
    <col min="2823" max="2823" width="15.140625" bestFit="1" customWidth="1"/>
    <col min="2824" max="2826" width="13.5703125" customWidth="1"/>
    <col min="3073" max="3073" width="4" customWidth="1"/>
    <col min="3074" max="3074" width="48.140625" customWidth="1"/>
    <col min="3075" max="3075" width="13.42578125" bestFit="1" customWidth="1"/>
    <col min="3076" max="3076" width="45.7109375" bestFit="1" customWidth="1"/>
    <col min="3077" max="3077" width="13.42578125" bestFit="1" customWidth="1"/>
    <col min="3078" max="3078" width="16.7109375" bestFit="1" customWidth="1"/>
    <col min="3079" max="3079" width="15.140625" bestFit="1" customWidth="1"/>
    <col min="3080" max="3082" width="13.5703125" customWidth="1"/>
    <col min="3329" max="3329" width="4" customWidth="1"/>
    <col min="3330" max="3330" width="48.140625" customWidth="1"/>
    <col min="3331" max="3331" width="13.42578125" bestFit="1" customWidth="1"/>
    <col min="3332" max="3332" width="45.7109375" bestFit="1" customWidth="1"/>
    <col min="3333" max="3333" width="13.42578125" bestFit="1" customWidth="1"/>
    <col min="3334" max="3334" width="16.7109375" bestFit="1" customWidth="1"/>
    <col min="3335" max="3335" width="15.140625" bestFit="1" customWidth="1"/>
    <col min="3336" max="3338" width="13.5703125" customWidth="1"/>
    <col min="3585" max="3585" width="4" customWidth="1"/>
    <col min="3586" max="3586" width="48.140625" customWidth="1"/>
    <col min="3587" max="3587" width="13.42578125" bestFit="1" customWidth="1"/>
    <col min="3588" max="3588" width="45.7109375" bestFit="1" customWidth="1"/>
    <col min="3589" max="3589" width="13.42578125" bestFit="1" customWidth="1"/>
    <col min="3590" max="3590" width="16.7109375" bestFit="1" customWidth="1"/>
    <col min="3591" max="3591" width="15.140625" bestFit="1" customWidth="1"/>
    <col min="3592" max="3594" width="13.5703125" customWidth="1"/>
    <col min="3841" max="3841" width="4" customWidth="1"/>
    <col min="3842" max="3842" width="48.140625" customWidth="1"/>
    <col min="3843" max="3843" width="13.42578125" bestFit="1" customWidth="1"/>
    <col min="3844" max="3844" width="45.7109375" bestFit="1" customWidth="1"/>
    <col min="3845" max="3845" width="13.42578125" bestFit="1" customWidth="1"/>
    <col min="3846" max="3846" width="16.7109375" bestFit="1" customWidth="1"/>
    <col min="3847" max="3847" width="15.140625" bestFit="1" customWidth="1"/>
    <col min="3848" max="3850" width="13.5703125" customWidth="1"/>
    <col min="4097" max="4097" width="4" customWidth="1"/>
    <col min="4098" max="4098" width="48.140625" customWidth="1"/>
    <col min="4099" max="4099" width="13.42578125" bestFit="1" customWidth="1"/>
    <col min="4100" max="4100" width="45.7109375" bestFit="1" customWidth="1"/>
    <col min="4101" max="4101" width="13.42578125" bestFit="1" customWidth="1"/>
    <col min="4102" max="4102" width="16.7109375" bestFit="1" customWidth="1"/>
    <col min="4103" max="4103" width="15.140625" bestFit="1" customWidth="1"/>
    <col min="4104" max="4106" width="13.5703125" customWidth="1"/>
    <col min="4353" max="4353" width="4" customWidth="1"/>
    <col min="4354" max="4354" width="48.140625" customWidth="1"/>
    <col min="4355" max="4355" width="13.42578125" bestFit="1" customWidth="1"/>
    <col min="4356" max="4356" width="45.7109375" bestFit="1" customWidth="1"/>
    <col min="4357" max="4357" width="13.42578125" bestFit="1" customWidth="1"/>
    <col min="4358" max="4358" width="16.7109375" bestFit="1" customWidth="1"/>
    <col min="4359" max="4359" width="15.140625" bestFit="1" customWidth="1"/>
    <col min="4360" max="4362" width="13.5703125" customWidth="1"/>
    <col min="4609" max="4609" width="4" customWidth="1"/>
    <col min="4610" max="4610" width="48.140625" customWidth="1"/>
    <col min="4611" max="4611" width="13.42578125" bestFit="1" customWidth="1"/>
    <col min="4612" max="4612" width="45.7109375" bestFit="1" customWidth="1"/>
    <col min="4613" max="4613" width="13.42578125" bestFit="1" customWidth="1"/>
    <col min="4614" max="4614" width="16.7109375" bestFit="1" customWidth="1"/>
    <col min="4615" max="4615" width="15.140625" bestFit="1" customWidth="1"/>
    <col min="4616" max="4618" width="13.5703125" customWidth="1"/>
    <col min="4865" max="4865" width="4" customWidth="1"/>
    <col min="4866" max="4866" width="48.140625" customWidth="1"/>
    <col min="4867" max="4867" width="13.42578125" bestFit="1" customWidth="1"/>
    <col min="4868" max="4868" width="45.7109375" bestFit="1" customWidth="1"/>
    <col min="4869" max="4869" width="13.42578125" bestFit="1" customWidth="1"/>
    <col min="4870" max="4870" width="16.7109375" bestFit="1" customWidth="1"/>
    <col min="4871" max="4871" width="15.140625" bestFit="1" customWidth="1"/>
    <col min="4872" max="4874" width="13.5703125" customWidth="1"/>
    <col min="5121" max="5121" width="4" customWidth="1"/>
    <col min="5122" max="5122" width="48.140625" customWidth="1"/>
    <col min="5123" max="5123" width="13.42578125" bestFit="1" customWidth="1"/>
    <col min="5124" max="5124" width="45.7109375" bestFit="1" customWidth="1"/>
    <col min="5125" max="5125" width="13.42578125" bestFit="1" customWidth="1"/>
    <col min="5126" max="5126" width="16.7109375" bestFit="1" customWidth="1"/>
    <col min="5127" max="5127" width="15.140625" bestFit="1" customWidth="1"/>
    <col min="5128" max="5130" width="13.5703125" customWidth="1"/>
    <col min="5377" max="5377" width="4" customWidth="1"/>
    <col min="5378" max="5378" width="48.140625" customWidth="1"/>
    <col min="5379" max="5379" width="13.42578125" bestFit="1" customWidth="1"/>
    <col min="5380" max="5380" width="45.7109375" bestFit="1" customWidth="1"/>
    <col min="5381" max="5381" width="13.42578125" bestFit="1" customWidth="1"/>
    <col min="5382" max="5382" width="16.7109375" bestFit="1" customWidth="1"/>
    <col min="5383" max="5383" width="15.140625" bestFit="1" customWidth="1"/>
    <col min="5384" max="5386" width="13.5703125" customWidth="1"/>
    <col min="5633" max="5633" width="4" customWidth="1"/>
    <col min="5634" max="5634" width="48.140625" customWidth="1"/>
    <col min="5635" max="5635" width="13.42578125" bestFit="1" customWidth="1"/>
    <col min="5636" max="5636" width="45.7109375" bestFit="1" customWidth="1"/>
    <col min="5637" max="5637" width="13.42578125" bestFit="1" customWidth="1"/>
    <col min="5638" max="5638" width="16.7109375" bestFit="1" customWidth="1"/>
    <col min="5639" max="5639" width="15.140625" bestFit="1" customWidth="1"/>
    <col min="5640" max="5642" width="13.5703125" customWidth="1"/>
    <col min="5889" max="5889" width="4" customWidth="1"/>
    <col min="5890" max="5890" width="48.140625" customWidth="1"/>
    <col min="5891" max="5891" width="13.42578125" bestFit="1" customWidth="1"/>
    <col min="5892" max="5892" width="45.7109375" bestFit="1" customWidth="1"/>
    <col min="5893" max="5893" width="13.42578125" bestFit="1" customWidth="1"/>
    <col min="5894" max="5894" width="16.7109375" bestFit="1" customWidth="1"/>
    <col min="5895" max="5895" width="15.140625" bestFit="1" customWidth="1"/>
    <col min="5896" max="5898" width="13.5703125" customWidth="1"/>
    <col min="6145" max="6145" width="4" customWidth="1"/>
    <col min="6146" max="6146" width="48.140625" customWidth="1"/>
    <col min="6147" max="6147" width="13.42578125" bestFit="1" customWidth="1"/>
    <col min="6148" max="6148" width="45.7109375" bestFit="1" customWidth="1"/>
    <col min="6149" max="6149" width="13.42578125" bestFit="1" customWidth="1"/>
    <col min="6150" max="6150" width="16.7109375" bestFit="1" customWidth="1"/>
    <col min="6151" max="6151" width="15.140625" bestFit="1" customWidth="1"/>
    <col min="6152" max="6154" width="13.5703125" customWidth="1"/>
    <col min="6401" max="6401" width="4" customWidth="1"/>
    <col min="6402" max="6402" width="48.140625" customWidth="1"/>
    <col min="6403" max="6403" width="13.42578125" bestFit="1" customWidth="1"/>
    <col min="6404" max="6404" width="45.7109375" bestFit="1" customWidth="1"/>
    <col min="6405" max="6405" width="13.42578125" bestFit="1" customWidth="1"/>
    <col min="6406" max="6406" width="16.7109375" bestFit="1" customWidth="1"/>
    <col min="6407" max="6407" width="15.140625" bestFit="1" customWidth="1"/>
    <col min="6408" max="6410" width="13.5703125" customWidth="1"/>
    <col min="6657" max="6657" width="4" customWidth="1"/>
    <col min="6658" max="6658" width="48.140625" customWidth="1"/>
    <col min="6659" max="6659" width="13.42578125" bestFit="1" customWidth="1"/>
    <col min="6660" max="6660" width="45.7109375" bestFit="1" customWidth="1"/>
    <col min="6661" max="6661" width="13.42578125" bestFit="1" customWidth="1"/>
    <col min="6662" max="6662" width="16.7109375" bestFit="1" customWidth="1"/>
    <col min="6663" max="6663" width="15.140625" bestFit="1" customWidth="1"/>
    <col min="6664" max="6666" width="13.5703125" customWidth="1"/>
    <col min="6913" max="6913" width="4" customWidth="1"/>
    <col min="6914" max="6914" width="48.140625" customWidth="1"/>
    <col min="6915" max="6915" width="13.42578125" bestFit="1" customWidth="1"/>
    <col min="6916" max="6916" width="45.7109375" bestFit="1" customWidth="1"/>
    <col min="6917" max="6917" width="13.42578125" bestFit="1" customWidth="1"/>
    <col min="6918" max="6918" width="16.7109375" bestFit="1" customWidth="1"/>
    <col min="6919" max="6919" width="15.140625" bestFit="1" customWidth="1"/>
    <col min="6920" max="6922" width="13.5703125" customWidth="1"/>
    <col min="7169" max="7169" width="4" customWidth="1"/>
    <col min="7170" max="7170" width="48.140625" customWidth="1"/>
    <col min="7171" max="7171" width="13.42578125" bestFit="1" customWidth="1"/>
    <col min="7172" max="7172" width="45.7109375" bestFit="1" customWidth="1"/>
    <col min="7173" max="7173" width="13.42578125" bestFit="1" customWidth="1"/>
    <col min="7174" max="7174" width="16.7109375" bestFit="1" customWidth="1"/>
    <col min="7175" max="7175" width="15.140625" bestFit="1" customWidth="1"/>
    <col min="7176" max="7178" width="13.5703125" customWidth="1"/>
    <col min="7425" max="7425" width="4" customWidth="1"/>
    <col min="7426" max="7426" width="48.140625" customWidth="1"/>
    <col min="7427" max="7427" width="13.42578125" bestFit="1" customWidth="1"/>
    <col min="7428" max="7428" width="45.7109375" bestFit="1" customWidth="1"/>
    <col min="7429" max="7429" width="13.42578125" bestFit="1" customWidth="1"/>
    <col min="7430" max="7430" width="16.7109375" bestFit="1" customWidth="1"/>
    <col min="7431" max="7431" width="15.140625" bestFit="1" customWidth="1"/>
    <col min="7432" max="7434" width="13.5703125" customWidth="1"/>
    <col min="7681" max="7681" width="4" customWidth="1"/>
    <col min="7682" max="7682" width="48.140625" customWidth="1"/>
    <col min="7683" max="7683" width="13.42578125" bestFit="1" customWidth="1"/>
    <col min="7684" max="7684" width="45.7109375" bestFit="1" customWidth="1"/>
    <col min="7685" max="7685" width="13.42578125" bestFit="1" customWidth="1"/>
    <col min="7686" max="7686" width="16.7109375" bestFit="1" customWidth="1"/>
    <col min="7687" max="7687" width="15.140625" bestFit="1" customWidth="1"/>
    <col min="7688" max="7690" width="13.5703125" customWidth="1"/>
    <col min="7937" max="7937" width="4" customWidth="1"/>
    <col min="7938" max="7938" width="48.140625" customWidth="1"/>
    <col min="7939" max="7939" width="13.42578125" bestFit="1" customWidth="1"/>
    <col min="7940" max="7940" width="45.7109375" bestFit="1" customWidth="1"/>
    <col min="7941" max="7941" width="13.42578125" bestFit="1" customWidth="1"/>
    <col min="7942" max="7942" width="16.7109375" bestFit="1" customWidth="1"/>
    <col min="7943" max="7943" width="15.140625" bestFit="1" customWidth="1"/>
    <col min="7944" max="7946" width="13.5703125" customWidth="1"/>
    <col min="8193" max="8193" width="4" customWidth="1"/>
    <col min="8194" max="8194" width="48.140625" customWidth="1"/>
    <col min="8195" max="8195" width="13.42578125" bestFit="1" customWidth="1"/>
    <col min="8196" max="8196" width="45.7109375" bestFit="1" customWidth="1"/>
    <col min="8197" max="8197" width="13.42578125" bestFit="1" customWidth="1"/>
    <col min="8198" max="8198" width="16.7109375" bestFit="1" customWidth="1"/>
    <col min="8199" max="8199" width="15.140625" bestFit="1" customWidth="1"/>
    <col min="8200" max="8202" width="13.5703125" customWidth="1"/>
    <col min="8449" max="8449" width="4" customWidth="1"/>
    <col min="8450" max="8450" width="48.140625" customWidth="1"/>
    <col min="8451" max="8451" width="13.42578125" bestFit="1" customWidth="1"/>
    <col min="8452" max="8452" width="45.7109375" bestFit="1" customWidth="1"/>
    <col min="8453" max="8453" width="13.42578125" bestFit="1" customWidth="1"/>
    <col min="8454" max="8454" width="16.7109375" bestFit="1" customWidth="1"/>
    <col min="8455" max="8455" width="15.140625" bestFit="1" customWidth="1"/>
    <col min="8456" max="8458" width="13.5703125" customWidth="1"/>
    <col min="8705" max="8705" width="4" customWidth="1"/>
    <col min="8706" max="8706" width="48.140625" customWidth="1"/>
    <col min="8707" max="8707" width="13.42578125" bestFit="1" customWidth="1"/>
    <col min="8708" max="8708" width="45.7109375" bestFit="1" customWidth="1"/>
    <col min="8709" max="8709" width="13.42578125" bestFit="1" customWidth="1"/>
    <col min="8710" max="8710" width="16.7109375" bestFit="1" customWidth="1"/>
    <col min="8711" max="8711" width="15.140625" bestFit="1" customWidth="1"/>
    <col min="8712" max="8714" width="13.5703125" customWidth="1"/>
    <col min="8961" max="8961" width="4" customWidth="1"/>
    <col min="8962" max="8962" width="48.140625" customWidth="1"/>
    <col min="8963" max="8963" width="13.42578125" bestFit="1" customWidth="1"/>
    <col min="8964" max="8964" width="45.7109375" bestFit="1" customWidth="1"/>
    <col min="8965" max="8965" width="13.42578125" bestFit="1" customWidth="1"/>
    <col min="8966" max="8966" width="16.7109375" bestFit="1" customWidth="1"/>
    <col min="8967" max="8967" width="15.140625" bestFit="1" customWidth="1"/>
    <col min="8968" max="8970" width="13.5703125" customWidth="1"/>
    <col min="9217" max="9217" width="4" customWidth="1"/>
    <col min="9218" max="9218" width="48.140625" customWidth="1"/>
    <col min="9219" max="9219" width="13.42578125" bestFit="1" customWidth="1"/>
    <col min="9220" max="9220" width="45.7109375" bestFit="1" customWidth="1"/>
    <col min="9221" max="9221" width="13.42578125" bestFit="1" customWidth="1"/>
    <col min="9222" max="9222" width="16.7109375" bestFit="1" customWidth="1"/>
    <col min="9223" max="9223" width="15.140625" bestFit="1" customWidth="1"/>
    <col min="9224" max="9226" width="13.5703125" customWidth="1"/>
    <col min="9473" max="9473" width="4" customWidth="1"/>
    <col min="9474" max="9474" width="48.140625" customWidth="1"/>
    <col min="9475" max="9475" width="13.42578125" bestFit="1" customWidth="1"/>
    <col min="9476" max="9476" width="45.7109375" bestFit="1" customWidth="1"/>
    <col min="9477" max="9477" width="13.42578125" bestFit="1" customWidth="1"/>
    <col min="9478" max="9478" width="16.7109375" bestFit="1" customWidth="1"/>
    <col min="9479" max="9479" width="15.140625" bestFit="1" customWidth="1"/>
    <col min="9480" max="9482" width="13.5703125" customWidth="1"/>
    <col min="9729" max="9729" width="4" customWidth="1"/>
    <col min="9730" max="9730" width="48.140625" customWidth="1"/>
    <col min="9731" max="9731" width="13.42578125" bestFit="1" customWidth="1"/>
    <col min="9732" max="9732" width="45.7109375" bestFit="1" customWidth="1"/>
    <col min="9733" max="9733" width="13.42578125" bestFit="1" customWidth="1"/>
    <col min="9734" max="9734" width="16.7109375" bestFit="1" customWidth="1"/>
    <col min="9735" max="9735" width="15.140625" bestFit="1" customWidth="1"/>
    <col min="9736" max="9738" width="13.5703125" customWidth="1"/>
    <col min="9985" max="9985" width="4" customWidth="1"/>
    <col min="9986" max="9986" width="48.140625" customWidth="1"/>
    <col min="9987" max="9987" width="13.42578125" bestFit="1" customWidth="1"/>
    <col min="9988" max="9988" width="45.7109375" bestFit="1" customWidth="1"/>
    <col min="9989" max="9989" width="13.42578125" bestFit="1" customWidth="1"/>
    <col min="9990" max="9990" width="16.7109375" bestFit="1" customWidth="1"/>
    <col min="9991" max="9991" width="15.140625" bestFit="1" customWidth="1"/>
    <col min="9992" max="9994" width="13.5703125" customWidth="1"/>
    <col min="10241" max="10241" width="4" customWidth="1"/>
    <col min="10242" max="10242" width="48.140625" customWidth="1"/>
    <col min="10243" max="10243" width="13.42578125" bestFit="1" customWidth="1"/>
    <col min="10244" max="10244" width="45.7109375" bestFit="1" customWidth="1"/>
    <col min="10245" max="10245" width="13.42578125" bestFit="1" customWidth="1"/>
    <col min="10246" max="10246" width="16.7109375" bestFit="1" customWidth="1"/>
    <col min="10247" max="10247" width="15.140625" bestFit="1" customWidth="1"/>
    <col min="10248" max="10250" width="13.5703125" customWidth="1"/>
    <col min="10497" max="10497" width="4" customWidth="1"/>
    <col min="10498" max="10498" width="48.140625" customWidth="1"/>
    <col min="10499" max="10499" width="13.42578125" bestFit="1" customWidth="1"/>
    <col min="10500" max="10500" width="45.7109375" bestFit="1" customWidth="1"/>
    <col min="10501" max="10501" width="13.42578125" bestFit="1" customWidth="1"/>
    <col min="10502" max="10502" width="16.7109375" bestFit="1" customWidth="1"/>
    <col min="10503" max="10503" width="15.140625" bestFit="1" customWidth="1"/>
    <col min="10504" max="10506" width="13.5703125" customWidth="1"/>
    <col min="10753" max="10753" width="4" customWidth="1"/>
    <col min="10754" max="10754" width="48.140625" customWidth="1"/>
    <col min="10755" max="10755" width="13.42578125" bestFit="1" customWidth="1"/>
    <col min="10756" max="10756" width="45.7109375" bestFit="1" customWidth="1"/>
    <col min="10757" max="10757" width="13.42578125" bestFit="1" customWidth="1"/>
    <col min="10758" max="10758" width="16.7109375" bestFit="1" customWidth="1"/>
    <col min="10759" max="10759" width="15.140625" bestFit="1" customWidth="1"/>
    <col min="10760" max="10762" width="13.5703125" customWidth="1"/>
    <col min="11009" max="11009" width="4" customWidth="1"/>
    <col min="11010" max="11010" width="48.140625" customWidth="1"/>
    <col min="11011" max="11011" width="13.42578125" bestFit="1" customWidth="1"/>
    <col min="11012" max="11012" width="45.7109375" bestFit="1" customWidth="1"/>
    <col min="11013" max="11013" width="13.42578125" bestFit="1" customWidth="1"/>
    <col min="11014" max="11014" width="16.7109375" bestFit="1" customWidth="1"/>
    <col min="11015" max="11015" width="15.140625" bestFit="1" customWidth="1"/>
    <col min="11016" max="11018" width="13.5703125" customWidth="1"/>
    <col min="11265" max="11265" width="4" customWidth="1"/>
    <col min="11266" max="11266" width="48.140625" customWidth="1"/>
    <col min="11267" max="11267" width="13.42578125" bestFit="1" customWidth="1"/>
    <col min="11268" max="11268" width="45.7109375" bestFit="1" customWidth="1"/>
    <col min="11269" max="11269" width="13.42578125" bestFit="1" customWidth="1"/>
    <col min="11270" max="11270" width="16.7109375" bestFit="1" customWidth="1"/>
    <col min="11271" max="11271" width="15.140625" bestFit="1" customWidth="1"/>
    <col min="11272" max="11274" width="13.5703125" customWidth="1"/>
    <col min="11521" max="11521" width="4" customWidth="1"/>
    <col min="11522" max="11522" width="48.140625" customWidth="1"/>
    <col min="11523" max="11523" width="13.42578125" bestFit="1" customWidth="1"/>
    <col min="11524" max="11524" width="45.7109375" bestFit="1" customWidth="1"/>
    <col min="11525" max="11525" width="13.42578125" bestFit="1" customWidth="1"/>
    <col min="11526" max="11526" width="16.7109375" bestFit="1" customWidth="1"/>
    <col min="11527" max="11527" width="15.140625" bestFit="1" customWidth="1"/>
    <col min="11528" max="11530" width="13.5703125" customWidth="1"/>
    <col min="11777" max="11777" width="4" customWidth="1"/>
    <col min="11778" max="11778" width="48.140625" customWidth="1"/>
    <col min="11779" max="11779" width="13.42578125" bestFit="1" customWidth="1"/>
    <col min="11780" max="11780" width="45.7109375" bestFit="1" customWidth="1"/>
    <col min="11781" max="11781" width="13.42578125" bestFit="1" customWidth="1"/>
    <col min="11782" max="11782" width="16.7109375" bestFit="1" customWidth="1"/>
    <col min="11783" max="11783" width="15.140625" bestFit="1" customWidth="1"/>
    <col min="11784" max="11786" width="13.5703125" customWidth="1"/>
    <col min="12033" max="12033" width="4" customWidth="1"/>
    <col min="12034" max="12034" width="48.140625" customWidth="1"/>
    <col min="12035" max="12035" width="13.42578125" bestFit="1" customWidth="1"/>
    <col min="12036" max="12036" width="45.7109375" bestFit="1" customWidth="1"/>
    <col min="12037" max="12037" width="13.42578125" bestFit="1" customWidth="1"/>
    <col min="12038" max="12038" width="16.7109375" bestFit="1" customWidth="1"/>
    <col min="12039" max="12039" width="15.140625" bestFit="1" customWidth="1"/>
    <col min="12040" max="12042" width="13.5703125" customWidth="1"/>
    <col min="12289" max="12289" width="4" customWidth="1"/>
    <col min="12290" max="12290" width="48.140625" customWidth="1"/>
    <col min="12291" max="12291" width="13.42578125" bestFit="1" customWidth="1"/>
    <col min="12292" max="12292" width="45.7109375" bestFit="1" customWidth="1"/>
    <col min="12293" max="12293" width="13.42578125" bestFit="1" customWidth="1"/>
    <col min="12294" max="12294" width="16.7109375" bestFit="1" customWidth="1"/>
    <col min="12295" max="12295" width="15.140625" bestFit="1" customWidth="1"/>
    <col min="12296" max="12298" width="13.5703125" customWidth="1"/>
    <col min="12545" max="12545" width="4" customWidth="1"/>
    <col min="12546" max="12546" width="48.140625" customWidth="1"/>
    <col min="12547" max="12547" width="13.42578125" bestFit="1" customWidth="1"/>
    <col min="12548" max="12548" width="45.7109375" bestFit="1" customWidth="1"/>
    <col min="12549" max="12549" width="13.42578125" bestFit="1" customWidth="1"/>
    <col min="12550" max="12550" width="16.7109375" bestFit="1" customWidth="1"/>
    <col min="12551" max="12551" width="15.140625" bestFit="1" customWidth="1"/>
    <col min="12552" max="12554" width="13.5703125" customWidth="1"/>
    <col min="12801" max="12801" width="4" customWidth="1"/>
    <col min="12802" max="12802" width="48.140625" customWidth="1"/>
    <col min="12803" max="12803" width="13.42578125" bestFit="1" customWidth="1"/>
    <col min="12804" max="12804" width="45.7109375" bestFit="1" customWidth="1"/>
    <col min="12805" max="12805" width="13.42578125" bestFit="1" customWidth="1"/>
    <col min="12806" max="12806" width="16.7109375" bestFit="1" customWidth="1"/>
    <col min="12807" max="12807" width="15.140625" bestFit="1" customWidth="1"/>
    <col min="12808" max="12810" width="13.5703125" customWidth="1"/>
    <col min="13057" max="13057" width="4" customWidth="1"/>
    <col min="13058" max="13058" width="48.140625" customWidth="1"/>
    <col min="13059" max="13059" width="13.42578125" bestFit="1" customWidth="1"/>
    <col min="13060" max="13060" width="45.7109375" bestFit="1" customWidth="1"/>
    <col min="13061" max="13061" width="13.42578125" bestFit="1" customWidth="1"/>
    <col min="13062" max="13062" width="16.7109375" bestFit="1" customWidth="1"/>
    <col min="13063" max="13063" width="15.140625" bestFit="1" customWidth="1"/>
    <col min="13064" max="13066" width="13.5703125" customWidth="1"/>
    <col min="13313" max="13313" width="4" customWidth="1"/>
    <col min="13314" max="13314" width="48.140625" customWidth="1"/>
    <col min="13315" max="13315" width="13.42578125" bestFit="1" customWidth="1"/>
    <col min="13316" max="13316" width="45.7109375" bestFit="1" customWidth="1"/>
    <col min="13317" max="13317" width="13.42578125" bestFit="1" customWidth="1"/>
    <col min="13318" max="13318" width="16.7109375" bestFit="1" customWidth="1"/>
    <col min="13319" max="13319" width="15.140625" bestFit="1" customWidth="1"/>
    <col min="13320" max="13322" width="13.5703125" customWidth="1"/>
    <col min="13569" max="13569" width="4" customWidth="1"/>
    <col min="13570" max="13570" width="48.140625" customWidth="1"/>
    <col min="13571" max="13571" width="13.42578125" bestFit="1" customWidth="1"/>
    <col min="13572" max="13572" width="45.7109375" bestFit="1" customWidth="1"/>
    <col min="13573" max="13573" width="13.42578125" bestFit="1" customWidth="1"/>
    <col min="13574" max="13574" width="16.7109375" bestFit="1" customWidth="1"/>
    <col min="13575" max="13575" width="15.140625" bestFit="1" customWidth="1"/>
    <col min="13576" max="13578" width="13.5703125" customWidth="1"/>
    <col min="13825" max="13825" width="4" customWidth="1"/>
    <col min="13826" max="13826" width="48.140625" customWidth="1"/>
    <col min="13827" max="13827" width="13.42578125" bestFit="1" customWidth="1"/>
    <col min="13828" max="13828" width="45.7109375" bestFit="1" customWidth="1"/>
    <col min="13829" max="13829" width="13.42578125" bestFit="1" customWidth="1"/>
    <col min="13830" max="13830" width="16.7109375" bestFit="1" customWidth="1"/>
    <col min="13831" max="13831" width="15.140625" bestFit="1" customWidth="1"/>
    <col min="13832" max="13834" width="13.5703125" customWidth="1"/>
    <col min="14081" max="14081" width="4" customWidth="1"/>
    <col min="14082" max="14082" width="48.140625" customWidth="1"/>
    <col min="14083" max="14083" width="13.42578125" bestFit="1" customWidth="1"/>
    <col min="14084" max="14084" width="45.7109375" bestFit="1" customWidth="1"/>
    <col min="14085" max="14085" width="13.42578125" bestFit="1" customWidth="1"/>
    <col min="14086" max="14086" width="16.7109375" bestFit="1" customWidth="1"/>
    <col min="14087" max="14087" width="15.140625" bestFit="1" customWidth="1"/>
    <col min="14088" max="14090" width="13.5703125" customWidth="1"/>
    <col min="14337" max="14337" width="4" customWidth="1"/>
    <col min="14338" max="14338" width="48.140625" customWidth="1"/>
    <col min="14339" max="14339" width="13.42578125" bestFit="1" customWidth="1"/>
    <col min="14340" max="14340" width="45.7109375" bestFit="1" customWidth="1"/>
    <col min="14341" max="14341" width="13.42578125" bestFit="1" customWidth="1"/>
    <col min="14342" max="14342" width="16.7109375" bestFit="1" customWidth="1"/>
    <col min="14343" max="14343" width="15.140625" bestFit="1" customWidth="1"/>
    <col min="14344" max="14346" width="13.5703125" customWidth="1"/>
    <col min="14593" max="14593" width="4" customWidth="1"/>
    <col min="14594" max="14594" width="48.140625" customWidth="1"/>
    <col min="14595" max="14595" width="13.42578125" bestFit="1" customWidth="1"/>
    <col min="14596" max="14596" width="45.7109375" bestFit="1" customWidth="1"/>
    <col min="14597" max="14597" width="13.42578125" bestFit="1" customWidth="1"/>
    <col min="14598" max="14598" width="16.7109375" bestFit="1" customWidth="1"/>
    <col min="14599" max="14599" width="15.140625" bestFit="1" customWidth="1"/>
    <col min="14600" max="14602" width="13.5703125" customWidth="1"/>
    <col min="14849" max="14849" width="4" customWidth="1"/>
    <col min="14850" max="14850" width="48.140625" customWidth="1"/>
    <col min="14851" max="14851" width="13.42578125" bestFit="1" customWidth="1"/>
    <col min="14852" max="14852" width="45.7109375" bestFit="1" customWidth="1"/>
    <col min="14853" max="14853" width="13.42578125" bestFit="1" customWidth="1"/>
    <col min="14854" max="14854" width="16.7109375" bestFit="1" customWidth="1"/>
    <col min="14855" max="14855" width="15.140625" bestFit="1" customWidth="1"/>
    <col min="14856" max="14858" width="13.5703125" customWidth="1"/>
    <col min="15105" max="15105" width="4" customWidth="1"/>
    <col min="15106" max="15106" width="48.140625" customWidth="1"/>
    <col min="15107" max="15107" width="13.42578125" bestFit="1" customWidth="1"/>
    <col min="15108" max="15108" width="45.7109375" bestFit="1" customWidth="1"/>
    <col min="15109" max="15109" width="13.42578125" bestFit="1" customWidth="1"/>
    <col min="15110" max="15110" width="16.7109375" bestFit="1" customWidth="1"/>
    <col min="15111" max="15111" width="15.140625" bestFit="1" customWidth="1"/>
    <col min="15112" max="15114" width="13.5703125" customWidth="1"/>
    <col min="15361" max="15361" width="4" customWidth="1"/>
    <col min="15362" max="15362" width="48.140625" customWidth="1"/>
    <col min="15363" max="15363" width="13.42578125" bestFit="1" customWidth="1"/>
    <col min="15364" max="15364" width="45.7109375" bestFit="1" customWidth="1"/>
    <col min="15365" max="15365" width="13.42578125" bestFit="1" customWidth="1"/>
    <col min="15366" max="15366" width="16.7109375" bestFit="1" customWidth="1"/>
    <col min="15367" max="15367" width="15.140625" bestFit="1" customWidth="1"/>
    <col min="15368" max="15370" width="13.5703125" customWidth="1"/>
    <col min="15617" max="15617" width="4" customWidth="1"/>
    <col min="15618" max="15618" width="48.140625" customWidth="1"/>
    <col min="15619" max="15619" width="13.42578125" bestFit="1" customWidth="1"/>
    <col min="15620" max="15620" width="45.7109375" bestFit="1" customWidth="1"/>
    <col min="15621" max="15621" width="13.42578125" bestFit="1" customWidth="1"/>
    <col min="15622" max="15622" width="16.7109375" bestFit="1" customWidth="1"/>
    <col min="15623" max="15623" width="15.140625" bestFit="1" customWidth="1"/>
    <col min="15624" max="15626" width="13.5703125" customWidth="1"/>
    <col min="15873" max="15873" width="4" customWidth="1"/>
    <col min="15874" max="15874" width="48.140625" customWidth="1"/>
    <col min="15875" max="15875" width="13.42578125" bestFit="1" customWidth="1"/>
    <col min="15876" max="15876" width="45.7109375" bestFit="1" customWidth="1"/>
    <col min="15877" max="15877" width="13.42578125" bestFit="1" customWidth="1"/>
    <col min="15878" max="15878" width="16.7109375" bestFit="1" customWidth="1"/>
    <col min="15879" max="15879" width="15.140625" bestFit="1" customWidth="1"/>
    <col min="15880" max="15882" width="13.5703125" customWidth="1"/>
    <col min="16129" max="16129" width="4" customWidth="1"/>
    <col min="16130" max="16130" width="48.140625" customWidth="1"/>
    <col min="16131" max="16131" width="13.42578125" bestFit="1" customWidth="1"/>
    <col min="16132" max="16132" width="45.7109375" bestFit="1" customWidth="1"/>
    <col min="16133" max="16133" width="13.42578125" bestFit="1" customWidth="1"/>
    <col min="16134" max="16134" width="16.7109375" bestFit="1" customWidth="1"/>
    <col min="16135" max="16135" width="15.140625" bestFit="1" customWidth="1"/>
    <col min="16136" max="16138" width="13.5703125" customWidth="1"/>
  </cols>
  <sheetData>
    <row r="7" spans="1:10" ht="15.75" thickBot="1" x14ac:dyDescent="0.3"/>
    <row r="8" spans="1:10" ht="16.5" thickBot="1" x14ac:dyDescent="0.3">
      <c r="B8" s="58" t="s">
        <v>63</v>
      </c>
      <c r="I8" s="299" t="s">
        <v>108</v>
      </c>
      <c r="J8" s="300"/>
    </row>
    <row r="9" spans="1:10" ht="5.25" customHeight="1" x14ac:dyDescent="0.25"/>
    <row r="10" spans="1:10" x14ac:dyDescent="0.25">
      <c r="A10" s="301" t="s">
        <v>0</v>
      </c>
      <c r="B10" s="301"/>
      <c r="C10" s="301"/>
      <c r="D10" s="301"/>
      <c r="E10" s="301"/>
      <c r="F10" s="301"/>
      <c r="G10" s="301"/>
      <c r="H10" s="301"/>
      <c r="I10" s="301"/>
      <c r="J10" s="301"/>
    </row>
    <row r="11" spans="1:10" x14ac:dyDescent="0.25">
      <c r="A11" s="302" t="s">
        <v>65</v>
      </c>
      <c r="B11" s="302"/>
      <c r="C11" s="302"/>
      <c r="D11" s="302"/>
      <c r="E11" s="302"/>
      <c r="F11" s="302"/>
      <c r="G11" s="302"/>
      <c r="H11" s="302"/>
      <c r="I11" s="302"/>
      <c r="J11" s="302"/>
    </row>
    <row r="12" spans="1:10" x14ac:dyDescent="0.25">
      <c r="A12" s="303" t="s">
        <v>66</v>
      </c>
      <c r="B12" s="302"/>
      <c r="C12" s="302"/>
      <c r="D12" s="302"/>
      <c r="E12" s="302"/>
      <c r="F12" s="302"/>
      <c r="G12" s="302"/>
      <c r="H12" s="302"/>
      <c r="I12" s="302"/>
      <c r="J12" s="302"/>
    </row>
    <row r="13" spans="1:10" ht="4.5" customHeight="1" x14ac:dyDescent="0.25">
      <c r="A13" s="245"/>
      <c r="B13" s="245"/>
      <c r="C13" s="245"/>
      <c r="D13" s="245"/>
      <c r="E13" s="245"/>
      <c r="F13" s="245"/>
      <c r="G13" s="245"/>
      <c r="H13" s="245"/>
      <c r="I13" s="245"/>
      <c r="J13" s="245"/>
    </row>
    <row r="14" spans="1:10" ht="16.5" hidden="1" thickBot="1" x14ac:dyDescent="0.3">
      <c r="A14" s="287" t="s">
        <v>109</v>
      </c>
      <c r="B14" s="287"/>
      <c r="C14" s="287"/>
      <c r="D14" s="287"/>
      <c r="E14" s="287"/>
      <c r="F14" s="287"/>
      <c r="G14" s="287"/>
      <c r="H14" s="287"/>
      <c r="I14" s="287"/>
      <c r="J14" s="287"/>
    </row>
    <row r="15" spans="1:10" ht="30.75" hidden="1" customHeight="1" thickBot="1" x14ac:dyDescent="0.35">
      <c r="A15" s="62" t="s">
        <v>68</v>
      </c>
      <c r="B15" s="63" t="s">
        <v>86</v>
      </c>
      <c r="C15" s="294" t="s">
        <v>1</v>
      </c>
      <c r="D15" s="295"/>
      <c r="E15" s="294" t="s">
        <v>2</v>
      </c>
      <c r="F15" s="296"/>
      <c r="G15" s="294" t="s">
        <v>3</v>
      </c>
      <c r="H15" s="295"/>
      <c r="I15" s="294" t="s">
        <v>4</v>
      </c>
      <c r="J15" s="295"/>
    </row>
    <row r="16" spans="1:10" ht="15.75" hidden="1" x14ac:dyDescent="0.3">
      <c r="A16" s="162"/>
      <c r="B16" s="71"/>
      <c r="C16" s="111" t="s">
        <v>96</v>
      </c>
      <c r="D16" s="111" t="s">
        <v>97</v>
      </c>
      <c r="E16" s="111" t="s">
        <v>96</v>
      </c>
      <c r="F16" s="111" t="s">
        <v>97</v>
      </c>
      <c r="G16" s="111" t="s">
        <v>96</v>
      </c>
      <c r="H16" s="111" t="s">
        <v>97</v>
      </c>
      <c r="I16" s="111" t="s">
        <v>96</v>
      </c>
      <c r="J16" s="111" t="s">
        <v>97</v>
      </c>
    </row>
    <row r="17" spans="1:10" ht="15.75" hidden="1" x14ac:dyDescent="0.3">
      <c r="A17" s="163"/>
      <c r="B17" s="71" t="s">
        <v>72</v>
      </c>
      <c r="C17" s="76">
        <v>1764858.42</v>
      </c>
      <c r="D17" s="76">
        <v>1492317.42</v>
      </c>
      <c r="E17" s="76">
        <v>1764858.42</v>
      </c>
      <c r="F17" s="76">
        <v>1792563.63</v>
      </c>
      <c r="G17" s="76">
        <v>1764858.42</v>
      </c>
      <c r="H17" s="76">
        <v>1578007.92</v>
      </c>
      <c r="I17" s="76">
        <v>1764858.42</v>
      </c>
      <c r="J17" s="76">
        <v>1803793.55</v>
      </c>
    </row>
    <row r="18" spans="1:10" ht="15.75" hidden="1" x14ac:dyDescent="0.3">
      <c r="A18" s="147"/>
      <c r="B18" s="71"/>
      <c r="C18" s="148"/>
      <c r="D18" s="147"/>
      <c r="E18" s="164"/>
      <c r="F18" s="164"/>
      <c r="G18" s="147"/>
      <c r="H18" s="164"/>
      <c r="I18" s="147"/>
      <c r="J18" s="164"/>
    </row>
    <row r="19" spans="1:10" ht="15.75" hidden="1" x14ac:dyDescent="0.3">
      <c r="A19" s="147"/>
      <c r="B19" s="71" t="s">
        <v>91</v>
      </c>
      <c r="C19" s="76">
        <f t="shared" ref="C19:J19" si="0">+C27+C43</f>
        <v>2818474.9200000004</v>
      </c>
      <c r="D19" s="76">
        <f t="shared" si="0"/>
        <v>0</v>
      </c>
      <c r="E19" s="76">
        <f t="shared" si="0"/>
        <v>2818474.9200000004</v>
      </c>
      <c r="F19" s="76">
        <f t="shared" si="0"/>
        <v>67111.01999999999</v>
      </c>
      <c r="G19" s="76">
        <f t="shared" si="0"/>
        <v>2818474.9200000004</v>
      </c>
      <c r="H19" s="76">
        <f t="shared" si="0"/>
        <v>58543.64</v>
      </c>
      <c r="I19" s="76">
        <f t="shared" si="0"/>
        <v>2818474.9200000004</v>
      </c>
      <c r="J19" s="76">
        <f t="shared" si="0"/>
        <v>3743927.3</v>
      </c>
    </row>
    <row r="20" spans="1:10" hidden="1" x14ac:dyDescent="0.25">
      <c r="A20" s="165"/>
      <c r="B20" s="88" t="s">
        <v>27</v>
      </c>
      <c r="C20" s="115">
        <v>62500</v>
      </c>
      <c r="D20" s="115"/>
      <c r="E20" s="115">
        <v>62500</v>
      </c>
      <c r="F20" s="115">
        <v>56112.02</v>
      </c>
      <c r="G20" s="115">
        <v>62500</v>
      </c>
      <c r="H20" s="115"/>
      <c r="I20" s="115">
        <v>62500</v>
      </c>
      <c r="J20" s="115">
        <v>68083.009999999995</v>
      </c>
    </row>
    <row r="21" spans="1:10" hidden="1" x14ac:dyDescent="0.25">
      <c r="A21" s="165"/>
      <c r="B21" s="88" t="s">
        <v>28</v>
      </c>
      <c r="C21" s="115">
        <v>7500</v>
      </c>
      <c r="D21" s="115"/>
      <c r="E21" s="115">
        <v>7500</v>
      </c>
      <c r="F21" s="115">
        <v>10999</v>
      </c>
      <c r="G21" s="115">
        <v>7500</v>
      </c>
      <c r="H21" s="115">
        <v>11011</v>
      </c>
      <c r="I21" s="115">
        <v>7500</v>
      </c>
      <c r="J21" s="115">
        <v>10992</v>
      </c>
    </row>
    <row r="22" spans="1:10" hidden="1" x14ac:dyDescent="0.25">
      <c r="A22" s="165"/>
      <c r="B22" s="88" t="s">
        <v>29</v>
      </c>
      <c r="C22" s="115">
        <v>8133.97</v>
      </c>
      <c r="D22" s="115"/>
      <c r="E22" s="115">
        <v>8133.97</v>
      </c>
      <c r="F22" s="115"/>
      <c r="G22" s="115">
        <v>8133.97</v>
      </c>
      <c r="H22" s="115"/>
      <c r="I22" s="115">
        <v>8133.97</v>
      </c>
      <c r="J22" s="115">
        <v>4358</v>
      </c>
    </row>
    <row r="23" spans="1:10" hidden="1" x14ac:dyDescent="0.25">
      <c r="A23" s="165"/>
      <c r="B23" s="88" t="s">
        <v>30</v>
      </c>
      <c r="C23" s="115">
        <v>33333.33</v>
      </c>
      <c r="D23" s="115"/>
      <c r="E23" s="115">
        <v>33333.33</v>
      </c>
      <c r="F23" s="115"/>
      <c r="G23" s="115">
        <v>33333.33</v>
      </c>
      <c r="H23" s="115"/>
      <c r="I23" s="115">
        <v>33333.33</v>
      </c>
      <c r="J23" s="115">
        <v>45020</v>
      </c>
    </row>
    <row r="24" spans="1:10" hidden="1" x14ac:dyDescent="0.25">
      <c r="A24" s="165"/>
      <c r="B24" s="88" t="s">
        <v>35</v>
      </c>
      <c r="C24" s="115">
        <v>165141.75</v>
      </c>
      <c r="D24" s="115"/>
      <c r="E24" s="115">
        <v>165141.75</v>
      </c>
      <c r="F24" s="115"/>
      <c r="G24" s="115">
        <v>165141.75</v>
      </c>
      <c r="H24" s="115">
        <v>1000</v>
      </c>
      <c r="I24" s="115">
        <v>165141.75</v>
      </c>
      <c r="J24" s="115">
        <v>26842.86</v>
      </c>
    </row>
    <row r="25" spans="1:10" hidden="1" x14ac:dyDescent="0.25">
      <c r="A25" s="165"/>
      <c r="B25" s="88" t="s">
        <v>36</v>
      </c>
      <c r="C25" s="115">
        <v>40000</v>
      </c>
      <c r="D25" s="115"/>
      <c r="E25" s="115">
        <v>40000</v>
      </c>
      <c r="F25" s="115"/>
      <c r="G25" s="115">
        <v>40000</v>
      </c>
      <c r="H25" s="115"/>
      <c r="I25" s="115">
        <v>40000</v>
      </c>
      <c r="J25" s="115">
        <v>76240</v>
      </c>
    </row>
    <row r="26" spans="1:10" hidden="1" x14ac:dyDescent="0.25">
      <c r="A26" s="165"/>
      <c r="B26" s="88" t="s">
        <v>37</v>
      </c>
      <c r="C26" s="115">
        <v>26305.03</v>
      </c>
      <c r="D26" s="115"/>
      <c r="E26" s="115">
        <v>26305.03</v>
      </c>
      <c r="F26" s="115"/>
      <c r="G26" s="115">
        <v>26305.03</v>
      </c>
      <c r="H26" s="115">
        <v>46532.639999999999</v>
      </c>
      <c r="I26" s="115">
        <v>26305.03</v>
      </c>
      <c r="J26" s="115">
        <v>55063.68</v>
      </c>
    </row>
    <row r="27" spans="1:10" ht="16.5" hidden="1" thickBot="1" x14ac:dyDescent="0.35">
      <c r="A27" s="165"/>
      <c r="B27" s="166" t="s">
        <v>110</v>
      </c>
      <c r="C27" s="167">
        <f t="shared" ref="C27:J27" si="1">SUM(C20:C26)</f>
        <v>342914.07999999996</v>
      </c>
      <c r="D27" s="167">
        <f t="shared" si="1"/>
        <v>0</v>
      </c>
      <c r="E27" s="167">
        <f t="shared" si="1"/>
        <v>342914.07999999996</v>
      </c>
      <c r="F27" s="167">
        <f t="shared" si="1"/>
        <v>67111.01999999999</v>
      </c>
      <c r="G27" s="167">
        <f t="shared" si="1"/>
        <v>342914.07999999996</v>
      </c>
      <c r="H27" s="167">
        <f t="shared" si="1"/>
        <v>58543.64</v>
      </c>
      <c r="I27" s="167">
        <f t="shared" si="1"/>
        <v>342914.07999999996</v>
      </c>
      <c r="J27" s="167">
        <f t="shared" si="1"/>
        <v>286599.55</v>
      </c>
    </row>
    <row r="28" spans="1:10" ht="15.75" hidden="1" x14ac:dyDescent="0.3">
      <c r="A28" s="165"/>
      <c r="B28" s="168" t="s">
        <v>111</v>
      </c>
      <c r="C28" s="136"/>
      <c r="D28" s="136"/>
      <c r="E28" s="136"/>
      <c r="F28" s="136"/>
      <c r="G28" s="136"/>
      <c r="H28" s="136"/>
      <c r="I28" s="136"/>
      <c r="J28" s="136"/>
    </row>
    <row r="29" spans="1:10" hidden="1" x14ac:dyDescent="0.25">
      <c r="A29" s="165"/>
      <c r="B29" s="88" t="s">
        <v>38</v>
      </c>
      <c r="C29" s="115">
        <v>60936.45</v>
      </c>
      <c r="D29" s="115"/>
      <c r="E29" s="115">
        <v>60936.45</v>
      </c>
      <c r="F29" s="115"/>
      <c r="G29" s="115">
        <v>60936.45</v>
      </c>
      <c r="H29" s="115"/>
      <c r="I29" s="115">
        <v>60936.45</v>
      </c>
      <c r="J29" s="115">
        <v>202940.25</v>
      </c>
    </row>
    <row r="30" spans="1:10" hidden="1" x14ac:dyDescent="0.25">
      <c r="A30" s="165"/>
      <c r="B30" s="88" t="s">
        <v>39</v>
      </c>
      <c r="C30" s="115">
        <v>600</v>
      </c>
      <c r="D30" s="115"/>
      <c r="E30" s="115">
        <v>600</v>
      </c>
      <c r="F30" s="115"/>
      <c r="G30" s="115">
        <v>600</v>
      </c>
      <c r="H30" s="115"/>
      <c r="I30" s="115">
        <v>600</v>
      </c>
      <c r="J30" s="115"/>
    </row>
    <row r="31" spans="1:10" hidden="1" x14ac:dyDescent="0.25">
      <c r="A31" s="165"/>
      <c r="B31" s="88" t="s">
        <v>112</v>
      </c>
      <c r="C31" s="115">
        <v>945.42</v>
      </c>
      <c r="D31" s="115"/>
      <c r="E31" s="115">
        <v>945.42</v>
      </c>
      <c r="F31" s="115"/>
      <c r="G31" s="115">
        <v>945.42</v>
      </c>
      <c r="H31" s="115"/>
      <c r="I31" s="115">
        <v>945.42</v>
      </c>
      <c r="J31" s="115"/>
    </row>
    <row r="32" spans="1:10" hidden="1" x14ac:dyDescent="0.25">
      <c r="A32" s="165"/>
      <c r="B32" s="88" t="s">
        <v>40</v>
      </c>
      <c r="C32" s="115">
        <v>169652.57</v>
      </c>
      <c r="D32" s="115"/>
      <c r="E32" s="115">
        <v>169652.57</v>
      </c>
      <c r="F32" s="115"/>
      <c r="G32" s="115">
        <v>169652.57</v>
      </c>
      <c r="H32" s="115"/>
      <c r="I32" s="115">
        <v>169652.57</v>
      </c>
      <c r="J32" s="115">
        <v>178282.05</v>
      </c>
    </row>
    <row r="33" spans="1:10" hidden="1" x14ac:dyDescent="0.25">
      <c r="A33" s="165"/>
      <c r="B33" s="88" t="s">
        <v>41</v>
      </c>
      <c r="C33" s="115">
        <v>912</v>
      </c>
      <c r="D33" s="115"/>
      <c r="E33" s="115">
        <v>912</v>
      </c>
      <c r="F33" s="115"/>
      <c r="G33" s="115">
        <v>912</v>
      </c>
      <c r="H33" s="115"/>
      <c r="I33" s="115">
        <v>912</v>
      </c>
      <c r="J33" s="115"/>
    </row>
    <row r="34" spans="1:10" hidden="1" x14ac:dyDescent="0.25">
      <c r="A34" s="165"/>
      <c r="B34" s="88" t="s">
        <v>42</v>
      </c>
      <c r="C34" s="115">
        <v>427229.65</v>
      </c>
      <c r="D34" s="115"/>
      <c r="E34" s="115">
        <v>427229.65</v>
      </c>
      <c r="F34" s="115"/>
      <c r="G34" s="115">
        <v>427229.65</v>
      </c>
      <c r="H34" s="115"/>
      <c r="I34" s="115">
        <v>427229.65</v>
      </c>
      <c r="J34" s="115">
        <v>1425199.8</v>
      </c>
    </row>
    <row r="35" spans="1:10" hidden="1" x14ac:dyDescent="0.25">
      <c r="A35" s="165"/>
      <c r="B35" s="88" t="s">
        <v>43</v>
      </c>
      <c r="C35" s="115">
        <v>100</v>
      </c>
      <c r="D35" s="115"/>
      <c r="E35" s="115">
        <v>100</v>
      </c>
      <c r="F35" s="115"/>
      <c r="G35" s="115">
        <v>100</v>
      </c>
      <c r="H35" s="115"/>
      <c r="I35" s="115">
        <v>100</v>
      </c>
      <c r="J35" s="115"/>
    </row>
    <row r="36" spans="1:10" hidden="1" x14ac:dyDescent="0.25">
      <c r="A36" s="165"/>
      <c r="B36" s="88" t="s">
        <v>44</v>
      </c>
      <c r="C36" s="115">
        <v>13579.7</v>
      </c>
      <c r="D36" s="115"/>
      <c r="E36" s="115">
        <v>13579.7</v>
      </c>
      <c r="F36" s="115"/>
      <c r="G36" s="115">
        <v>13579.7</v>
      </c>
      <c r="H36" s="115"/>
      <c r="I36" s="115">
        <v>13579.7</v>
      </c>
      <c r="J36" s="115">
        <v>75162.240000000005</v>
      </c>
    </row>
    <row r="37" spans="1:10" hidden="1" x14ac:dyDescent="0.25">
      <c r="A37" s="165"/>
      <c r="B37" s="88" t="s">
        <v>46</v>
      </c>
      <c r="C37" s="115">
        <v>310</v>
      </c>
      <c r="D37" s="115"/>
      <c r="E37" s="115">
        <v>310</v>
      </c>
      <c r="F37" s="115"/>
      <c r="G37" s="115">
        <v>310</v>
      </c>
      <c r="H37" s="115"/>
      <c r="I37" s="115">
        <v>310</v>
      </c>
      <c r="J37" s="115"/>
    </row>
    <row r="38" spans="1:10" hidden="1" x14ac:dyDescent="0.25">
      <c r="A38" s="165"/>
      <c r="B38" s="88" t="s">
        <v>47</v>
      </c>
      <c r="C38" s="115">
        <v>10809.43</v>
      </c>
      <c r="D38" s="115"/>
      <c r="E38" s="115">
        <v>10809.43</v>
      </c>
      <c r="F38" s="115"/>
      <c r="G38" s="115">
        <v>10809.43</v>
      </c>
      <c r="H38" s="115"/>
      <c r="I38" s="115">
        <v>10809.43</v>
      </c>
      <c r="J38" s="115">
        <v>14528.6</v>
      </c>
    </row>
    <row r="39" spans="1:10" hidden="1" x14ac:dyDescent="0.25">
      <c r="A39" s="165"/>
      <c r="B39" s="88" t="s">
        <v>48</v>
      </c>
      <c r="C39" s="115">
        <v>1780006.32</v>
      </c>
      <c r="D39" s="115"/>
      <c r="E39" s="115">
        <v>1780006.32</v>
      </c>
      <c r="F39" s="115"/>
      <c r="G39" s="115">
        <v>1780006.32</v>
      </c>
      <c r="H39" s="115"/>
      <c r="I39" s="115">
        <v>1780006.32</v>
      </c>
      <c r="J39" s="115">
        <v>1545914.81</v>
      </c>
    </row>
    <row r="40" spans="1:10" hidden="1" x14ac:dyDescent="0.25">
      <c r="A40" s="165"/>
      <c r="B40" s="88" t="s">
        <v>49</v>
      </c>
      <c r="C40" s="115">
        <v>2208.6999999999998</v>
      </c>
      <c r="D40" s="115"/>
      <c r="E40" s="115">
        <v>2208.6999999999998</v>
      </c>
      <c r="F40" s="115"/>
      <c r="G40" s="115">
        <v>2208.6999999999998</v>
      </c>
      <c r="H40" s="115"/>
      <c r="I40" s="115">
        <v>2208.6999999999998</v>
      </c>
      <c r="J40" s="115">
        <v>15300</v>
      </c>
    </row>
    <row r="41" spans="1:10" hidden="1" x14ac:dyDescent="0.25">
      <c r="A41" s="165"/>
      <c r="B41" s="88" t="s">
        <v>50</v>
      </c>
      <c r="C41" s="115">
        <v>8105.1</v>
      </c>
      <c r="D41" s="115"/>
      <c r="E41" s="115">
        <v>8105.1</v>
      </c>
      <c r="F41" s="115"/>
      <c r="G41" s="115">
        <v>8105.1</v>
      </c>
      <c r="H41" s="115"/>
      <c r="I41" s="115">
        <v>8105.1</v>
      </c>
      <c r="J41" s="115"/>
    </row>
    <row r="42" spans="1:10" hidden="1" x14ac:dyDescent="0.25">
      <c r="A42" s="165"/>
      <c r="B42" s="88" t="s">
        <v>51</v>
      </c>
      <c r="C42" s="115">
        <v>165.5</v>
      </c>
      <c r="D42" s="115"/>
      <c r="E42" s="115">
        <v>165.5</v>
      </c>
      <c r="F42" s="115"/>
      <c r="G42" s="115">
        <v>165.5</v>
      </c>
      <c r="H42" s="115"/>
      <c r="I42" s="115">
        <v>165.5</v>
      </c>
      <c r="J42" s="115"/>
    </row>
    <row r="43" spans="1:10" ht="16.5" hidden="1" thickBot="1" x14ac:dyDescent="0.35">
      <c r="A43" s="165"/>
      <c r="B43" s="100" t="s">
        <v>53</v>
      </c>
      <c r="C43" s="167">
        <f t="shared" ref="C43:J43" si="2">SUM(C29:C42)</f>
        <v>2475560.8400000003</v>
      </c>
      <c r="D43" s="167">
        <f t="shared" si="2"/>
        <v>0</v>
      </c>
      <c r="E43" s="167">
        <f t="shared" si="2"/>
        <v>2475560.8400000003</v>
      </c>
      <c r="F43" s="167">
        <f t="shared" si="2"/>
        <v>0</v>
      </c>
      <c r="G43" s="167">
        <f t="shared" si="2"/>
        <v>2475560.8400000003</v>
      </c>
      <c r="H43" s="167">
        <f t="shared" si="2"/>
        <v>0</v>
      </c>
      <c r="I43" s="167">
        <f t="shared" si="2"/>
        <v>2475560.8400000003</v>
      </c>
      <c r="J43" s="167">
        <f t="shared" si="2"/>
        <v>3457327.75</v>
      </c>
    </row>
    <row r="44" spans="1:10" hidden="1" x14ac:dyDescent="0.25"/>
    <row r="45" spans="1:10" hidden="1" x14ac:dyDescent="0.25"/>
    <row r="46" spans="1:10" ht="16.5" hidden="1" thickBot="1" x14ac:dyDescent="0.3">
      <c r="A46" s="287" t="s">
        <v>113</v>
      </c>
      <c r="B46" s="287"/>
      <c r="C46" s="287"/>
      <c r="D46" s="287"/>
      <c r="E46" s="287"/>
      <c r="F46" s="287"/>
      <c r="G46" s="287"/>
      <c r="H46" s="287"/>
      <c r="I46" s="287"/>
      <c r="J46" s="287"/>
    </row>
    <row r="47" spans="1:10" ht="28.5" hidden="1" customHeight="1" x14ac:dyDescent="0.25">
      <c r="A47" s="169" t="s">
        <v>68</v>
      </c>
      <c r="B47" s="170" t="s">
        <v>114</v>
      </c>
      <c r="C47" s="308" t="s">
        <v>115</v>
      </c>
      <c r="D47" s="309"/>
      <c r="E47" s="308" t="s">
        <v>116</v>
      </c>
      <c r="F47" s="310"/>
      <c r="G47" s="247" t="s">
        <v>117</v>
      </c>
      <c r="H47" s="248"/>
      <c r="I47" s="248"/>
      <c r="J47" s="248"/>
    </row>
    <row r="48" spans="1:10" hidden="1" x14ac:dyDescent="0.25">
      <c r="A48" s="249"/>
      <c r="B48" s="174" t="s">
        <v>118</v>
      </c>
      <c r="C48" s="249" t="s">
        <v>119</v>
      </c>
      <c r="D48" s="249" t="s">
        <v>120</v>
      </c>
      <c r="E48" s="249" t="s">
        <v>119</v>
      </c>
      <c r="F48" s="249" t="s">
        <v>120</v>
      </c>
      <c r="G48" s="249" t="s">
        <v>119</v>
      </c>
      <c r="H48" s="249" t="s">
        <v>120</v>
      </c>
      <c r="I48" s="249"/>
      <c r="J48" s="249"/>
    </row>
    <row r="49" spans="1:10" hidden="1" x14ac:dyDescent="0.25">
      <c r="A49" s="175"/>
      <c r="B49" s="175"/>
      <c r="C49" s="175"/>
      <c r="D49" s="175"/>
      <c r="E49" s="175"/>
      <c r="F49" s="175"/>
      <c r="G49" s="175"/>
      <c r="H49" s="175"/>
      <c r="I49" s="175"/>
      <c r="J49" s="175"/>
    </row>
    <row r="50" spans="1:10" hidden="1" x14ac:dyDescent="0.25">
      <c r="A50" s="175"/>
      <c r="B50" s="175"/>
      <c r="C50" s="175"/>
      <c r="D50" s="175"/>
      <c r="E50" s="175"/>
      <c r="F50" s="175"/>
      <c r="G50" s="175"/>
      <c r="H50" s="175"/>
      <c r="I50" s="175"/>
      <c r="J50" s="175"/>
    </row>
    <row r="51" spans="1:10" hidden="1" x14ac:dyDescent="0.25">
      <c r="A51" s="175"/>
      <c r="B51" s="174" t="s">
        <v>121</v>
      </c>
      <c r="C51" s="175"/>
      <c r="D51" s="175"/>
      <c r="E51" s="175"/>
      <c r="F51" s="175"/>
      <c r="G51" s="175"/>
      <c r="H51" s="175"/>
      <c r="I51" s="175"/>
      <c r="J51" s="175"/>
    </row>
    <row r="52" spans="1:10" hidden="1" x14ac:dyDescent="0.25">
      <c r="A52" s="175"/>
      <c r="B52" s="175" t="s">
        <v>122</v>
      </c>
      <c r="C52" s="175"/>
      <c r="D52" s="175"/>
      <c r="E52" s="175"/>
      <c r="F52" s="175"/>
      <c r="G52" s="175"/>
      <c r="H52" s="175"/>
      <c r="I52" s="175"/>
      <c r="J52" s="175"/>
    </row>
    <row r="53" spans="1:10" hidden="1" x14ac:dyDescent="0.25">
      <c r="A53" s="175"/>
      <c r="B53" s="175"/>
      <c r="C53" s="175"/>
      <c r="D53" s="175"/>
      <c r="E53" s="175"/>
      <c r="F53" s="175"/>
      <c r="G53" s="175"/>
      <c r="H53" s="175"/>
      <c r="I53" s="175"/>
      <c r="J53" s="175"/>
    </row>
    <row r="54" spans="1:10" hidden="1" x14ac:dyDescent="0.25">
      <c r="A54" s="175"/>
      <c r="B54" s="175"/>
      <c r="C54" s="175"/>
      <c r="D54" s="175"/>
      <c r="E54" s="175"/>
      <c r="F54" s="175"/>
      <c r="G54" s="175"/>
      <c r="H54" s="175"/>
      <c r="I54" s="175"/>
      <c r="J54" s="175"/>
    </row>
    <row r="55" spans="1:10" hidden="1" x14ac:dyDescent="0.25">
      <c r="A55" s="175"/>
      <c r="B55" s="175"/>
      <c r="C55" s="175"/>
      <c r="D55" s="175"/>
      <c r="E55" s="175"/>
      <c r="F55" s="175"/>
      <c r="G55" s="175"/>
      <c r="H55" s="175"/>
      <c r="I55" s="175"/>
      <c r="J55" s="175"/>
    </row>
    <row r="56" spans="1:10" hidden="1" x14ac:dyDescent="0.25">
      <c r="A56" s="175"/>
      <c r="B56" s="175"/>
      <c r="C56" s="175"/>
      <c r="D56" s="175"/>
      <c r="E56" s="175"/>
      <c r="F56" s="175"/>
      <c r="G56" s="175"/>
      <c r="H56" s="175"/>
      <c r="I56" s="175"/>
      <c r="J56" s="175"/>
    </row>
    <row r="57" spans="1:10" hidden="1" x14ac:dyDescent="0.25">
      <c r="A57" s="175"/>
      <c r="B57" s="175"/>
      <c r="C57" s="175"/>
      <c r="D57" s="175"/>
      <c r="E57" s="175"/>
      <c r="F57" s="175"/>
      <c r="G57" s="175"/>
      <c r="H57" s="175"/>
      <c r="I57" s="175"/>
      <c r="J57" s="175"/>
    </row>
    <row r="58" spans="1:10" hidden="1" x14ac:dyDescent="0.25">
      <c r="A58" s="175"/>
      <c r="B58" s="175"/>
      <c r="C58" s="175"/>
      <c r="D58" s="175"/>
      <c r="E58" s="175"/>
      <c r="F58" s="175"/>
      <c r="G58" s="175"/>
      <c r="H58" s="175"/>
      <c r="I58" s="175"/>
      <c r="J58" s="175"/>
    </row>
    <row r="59" spans="1:10" hidden="1" x14ac:dyDescent="0.25">
      <c r="A59" s="175"/>
      <c r="B59" s="175"/>
      <c r="C59" s="175"/>
      <c r="D59" s="175"/>
      <c r="E59" s="175"/>
      <c r="F59" s="175"/>
      <c r="G59" s="175"/>
      <c r="H59" s="175"/>
      <c r="I59" s="175"/>
      <c r="J59" s="175"/>
    </row>
    <row r="60" spans="1:10" hidden="1" x14ac:dyDescent="0.25">
      <c r="A60" s="304" t="s">
        <v>123</v>
      </c>
      <c r="B60" s="304"/>
      <c r="C60" s="175"/>
      <c r="D60" s="175"/>
      <c r="E60" s="175"/>
      <c r="F60" s="175"/>
      <c r="G60" s="175"/>
      <c r="H60" s="175"/>
      <c r="I60" s="175"/>
      <c r="J60" s="175"/>
    </row>
    <row r="61" spans="1:10" hidden="1" x14ac:dyDescent="0.25"/>
    <row r="62" spans="1:10" hidden="1" x14ac:dyDescent="0.25"/>
    <row r="63" spans="1:10" hidden="1" x14ac:dyDescent="0.25"/>
    <row r="64" spans="1:10" hidden="1" x14ac:dyDescent="0.25"/>
    <row r="65" spans="1:10" hidden="1" x14ac:dyDescent="0.25"/>
    <row r="66" spans="1:10" hidden="1" x14ac:dyDescent="0.25"/>
    <row r="67" spans="1:10" hidden="1" x14ac:dyDescent="0.25"/>
    <row r="68" spans="1:10" hidden="1" x14ac:dyDescent="0.25"/>
    <row r="69" spans="1:10" hidden="1" x14ac:dyDescent="0.25"/>
    <row r="70" spans="1:10" hidden="1" x14ac:dyDescent="0.25"/>
    <row r="71" spans="1:10" hidden="1" x14ac:dyDescent="0.25"/>
    <row r="72" spans="1:10" hidden="1" x14ac:dyDescent="0.25"/>
    <row r="73" spans="1:10" ht="16.5" hidden="1" thickBot="1" x14ac:dyDescent="0.3">
      <c r="A73" s="287" t="s">
        <v>124</v>
      </c>
      <c r="B73" s="287"/>
      <c r="C73" s="287"/>
      <c r="D73" s="287"/>
      <c r="E73" s="287"/>
      <c r="F73" s="287"/>
      <c r="G73" s="287"/>
      <c r="H73" s="287"/>
      <c r="I73" s="287"/>
      <c r="J73" s="287"/>
    </row>
    <row r="74" spans="1:10" ht="16.5" hidden="1" customHeight="1" thickBot="1" x14ac:dyDescent="0.35">
      <c r="A74" s="62" t="s">
        <v>68</v>
      </c>
      <c r="B74" s="63" t="s">
        <v>86</v>
      </c>
      <c r="C74" s="294" t="s">
        <v>59</v>
      </c>
      <c r="D74" s="295"/>
      <c r="E74" s="294" t="s">
        <v>82</v>
      </c>
      <c r="F74" s="296"/>
      <c r="G74" s="294" t="s">
        <v>83</v>
      </c>
      <c r="H74" s="295"/>
      <c r="I74" s="294" t="s">
        <v>84</v>
      </c>
      <c r="J74" s="295"/>
    </row>
    <row r="75" spans="1:10" ht="15.75" hidden="1" x14ac:dyDescent="0.3">
      <c r="A75" s="162"/>
      <c r="B75" s="71"/>
      <c r="C75" s="111" t="s">
        <v>96</v>
      </c>
      <c r="D75" s="111" t="s">
        <v>97</v>
      </c>
      <c r="E75" s="111" t="s">
        <v>96</v>
      </c>
      <c r="F75" s="111" t="s">
        <v>97</v>
      </c>
      <c r="G75" s="111" t="s">
        <v>96</v>
      </c>
      <c r="H75" s="111" t="s">
        <v>97</v>
      </c>
      <c r="I75" s="111" t="s">
        <v>96</v>
      </c>
      <c r="J75" s="111" t="s">
        <v>97</v>
      </c>
    </row>
    <row r="76" spans="1:10" ht="15.75" hidden="1" x14ac:dyDescent="0.3">
      <c r="A76" s="163"/>
      <c r="B76" s="71" t="s">
        <v>72</v>
      </c>
      <c r="C76" s="76">
        <v>1764858.42</v>
      </c>
      <c r="D76" s="76">
        <v>2281196.17</v>
      </c>
      <c r="E76" s="76">
        <v>1764858.42</v>
      </c>
      <c r="F76" s="76">
        <v>1896496.89</v>
      </c>
      <c r="G76" s="76"/>
      <c r="H76" s="76"/>
      <c r="I76" s="76"/>
      <c r="J76" s="76"/>
    </row>
    <row r="77" spans="1:10" ht="15.75" hidden="1" x14ac:dyDescent="0.3">
      <c r="A77" s="147"/>
      <c r="B77" s="71"/>
      <c r="C77" s="147"/>
      <c r="D77" s="147"/>
      <c r="E77" s="147"/>
      <c r="F77" s="164"/>
      <c r="G77" s="164"/>
      <c r="H77" s="164"/>
      <c r="I77" s="164"/>
      <c r="J77" s="164"/>
    </row>
    <row r="78" spans="1:10" ht="15.75" hidden="1" x14ac:dyDescent="0.3">
      <c r="A78" s="147"/>
      <c r="B78" s="71" t="s">
        <v>91</v>
      </c>
      <c r="C78" s="76">
        <f t="shared" ref="C78:J78" si="3">+C86+C102</f>
        <v>2818474.9200000004</v>
      </c>
      <c r="D78" s="76">
        <f t="shared" si="3"/>
        <v>3820610.29</v>
      </c>
      <c r="E78" s="76">
        <f t="shared" si="3"/>
        <v>2818474.9200000004</v>
      </c>
      <c r="F78" s="76">
        <f t="shared" si="3"/>
        <v>2361172.1800000002</v>
      </c>
      <c r="G78" s="76">
        <f t="shared" si="3"/>
        <v>0</v>
      </c>
      <c r="H78" s="76">
        <f t="shared" si="3"/>
        <v>0</v>
      </c>
      <c r="I78" s="76">
        <f t="shared" si="3"/>
        <v>0</v>
      </c>
      <c r="J78" s="76">
        <f t="shared" si="3"/>
        <v>0</v>
      </c>
    </row>
    <row r="79" spans="1:10" hidden="1" x14ac:dyDescent="0.25">
      <c r="A79" s="165"/>
      <c r="B79" s="88" t="s">
        <v>27</v>
      </c>
      <c r="C79" s="115">
        <v>62500</v>
      </c>
      <c r="D79" s="115">
        <v>138609.60999999999</v>
      </c>
      <c r="E79" s="115">
        <v>62500</v>
      </c>
      <c r="F79" s="115"/>
      <c r="G79" s="115"/>
      <c r="H79" s="115"/>
      <c r="I79" s="115"/>
      <c r="J79" s="115"/>
    </row>
    <row r="80" spans="1:10" hidden="1" x14ac:dyDescent="0.25">
      <c r="A80" s="165"/>
      <c r="B80" s="88" t="s">
        <v>28</v>
      </c>
      <c r="C80" s="115">
        <v>7500</v>
      </c>
      <c r="D80" s="115">
        <v>9818.25</v>
      </c>
      <c r="E80" s="115">
        <v>7500</v>
      </c>
      <c r="F80" s="115">
        <v>9560.36</v>
      </c>
      <c r="G80" s="115"/>
      <c r="H80" s="115"/>
      <c r="I80" s="115"/>
      <c r="J80" s="115"/>
    </row>
    <row r="81" spans="1:10" hidden="1" x14ac:dyDescent="0.25">
      <c r="A81" s="165"/>
      <c r="B81" s="88" t="s">
        <v>29</v>
      </c>
      <c r="C81" s="115">
        <v>8133.97</v>
      </c>
      <c r="D81" s="115"/>
      <c r="E81" s="115">
        <v>8133.97</v>
      </c>
      <c r="F81" s="115">
        <v>39787</v>
      </c>
      <c r="G81" s="115"/>
      <c r="H81" s="115"/>
      <c r="I81" s="115"/>
      <c r="J81" s="115"/>
    </row>
    <row r="82" spans="1:10" hidden="1" x14ac:dyDescent="0.25">
      <c r="A82" s="165"/>
      <c r="B82" s="88" t="s">
        <v>30</v>
      </c>
      <c r="C82" s="115">
        <v>33333.33</v>
      </c>
      <c r="D82" s="115">
        <v>19161.8</v>
      </c>
      <c r="E82" s="115">
        <v>33333.33</v>
      </c>
      <c r="F82" s="115"/>
      <c r="G82" s="115"/>
      <c r="H82" s="115"/>
      <c r="I82" s="115"/>
      <c r="J82" s="115"/>
    </row>
    <row r="83" spans="1:10" hidden="1" x14ac:dyDescent="0.25">
      <c r="A83" s="165"/>
      <c r="B83" s="88" t="s">
        <v>35</v>
      </c>
      <c r="C83" s="115">
        <v>165141.75</v>
      </c>
      <c r="D83" s="115">
        <v>4057.14</v>
      </c>
      <c r="E83" s="115">
        <v>165141.75</v>
      </c>
      <c r="F83" s="115">
        <v>184282.78</v>
      </c>
      <c r="G83" s="115"/>
      <c r="H83" s="115"/>
      <c r="I83" s="115"/>
      <c r="J83" s="115"/>
    </row>
    <row r="84" spans="1:10" hidden="1" x14ac:dyDescent="0.25">
      <c r="A84" s="165"/>
      <c r="B84" s="88" t="s">
        <v>36</v>
      </c>
      <c r="C84" s="115">
        <v>40000</v>
      </c>
      <c r="D84" s="115">
        <v>38120</v>
      </c>
      <c r="E84" s="115">
        <v>40000</v>
      </c>
      <c r="F84" s="115">
        <v>38120</v>
      </c>
      <c r="G84" s="115"/>
      <c r="H84" s="115"/>
      <c r="I84" s="115"/>
      <c r="J84" s="115"/>
    </row>
    <row r="85" spans="1:10" hidden="1" x14ac:dyDescent="0.25">
      <c r="A85" s="165"/>
      <c r="B85" s="88" t="s">
        <v>37</v>
      </c>
      <c r="C85" s="115">
        <v>26305.03</v>
      </c>
      <c r="D85" s="115">
        <v>48548.639999999999</v>
      </c>
      <c r="E85" s="115">
        <v>26305.03</v>
      </c>
      <c r="F85" s="115">
        <v>44604</v>
      </c>
      <c r="G85" s="115"/>
      <c r="H85" s="115"/>
      <c r="I85" s="115"/>
      <c r="J85" s="115"/>
    </row>
    <row r="86" spans="1:10" ht="16.5" hidden="1" thickBot="1" x14ac:dyDescent="0.35">
      <c r="A86" s="165"/>
      <c r="B86" s="166" t="s">
        <v>110</v>
      </c>
      <c r="C86" s="167">
        <f t="shared" ref="C86:J86" si="4">SUM(C79:C85)</f>
        <v>342914.07999999996</v>
      </c>
      <c r="D86" s="167">
        <f t="shared" si="4"/>
        <v>258315.44</v>
      </c>
      <c r="E86" s="167">
        <f t="shared" si="4"/>
        <v>342914.07999999996</v>
      </c>
      <c r="F86" s="167">
        <f t="shared" si="4"/>
        <v>316354.14</v>
      </c>
      <c r="G86" s="167">
        <f t="shared" si="4"/>
        <v>0</v>
      </c>
      <c r="H86" s="167">
        <f t="shared" si="4"/>
        <v>0</v>
      </c>
      <c r="I86" s="167">
        <f t="shared" si="4"/>
        <v>0</v>
      </c>
      <c r="J86" s="167">
        <f t="shared" si="4"/>
        <v>0</v>
      </c>
    </row>
    <row r="87" spans="1:10" ht="15.75" hidden="1" x14ac:dyDescent="0.3">
      <c r="A87" s="165"/>
      <c r="B87" s="168" t="s">
        <v>111</v>
      </c>
      <c r="C87" s="136"/>
      <c r="D87" s="136"/>
      <c r="E87" s="136"/>
      <c r="F87" s="136"/>
      <c r="G87" s="136"/>
      <c r="H87" s="136"/>
      <c r="I87" s="136"/>
      <c r="J87" s="136"/>
    </row>
    <row r="88" spans="1:10" hidden="1" x14ac:dyDescent="0.25">
      <c r="A88" s="165"/>
      <c r="B88" s="88" t="s">
        <v>38</v>
      </c>
      <c r="C88" s="115">
        <v>60936.45</v>
      </c>
      <c r="D88" s="115">
        <v>1023</v>
      </c>
      <c r="E88" s="115">
        <v>60936.45</v>
      </c>
      <c r="F88" s="115">
        <v>58023.7</v>
      </c>
      <c r="G88" s="115"/>
      <c r="H88" s="115"/>
      <c r="I88" s="115"/>
      <c r="J88" s="115"/>
    </row>
    <row r="89" spans="1:10" hidden="1" x14ac:dyDescent="0.25">
      <c r="A89" s="165"/>
      <c r="B89" s="88" t="s">
        <v>39</v>
      </c>
      <c r="C89" s="115">
        <v>600</v>
      </c>
      <c r="D89" s="115"/>
      <c r="E89" s="115">
        <v>600</v>
      </c>
      <c r="F89" s="115"/>
      <c r="G89" s="115"/>
      <c r="H89" s="115"/>
      <c r="I89" s="115"/>
      <c r="J89" s="115"/>
    </row>
    <row r="90" spans="1:10" hidden="1" x14ac:dyDescent="0.25">
      <c r="A90" s="165"/>
      <c r="B90" s="88" t="s">
        <v>112</v>
      </c>
      <c r="C90" s="115">
        <v>945.42</v>
      </c>
      <c r="D90" s="115"/>
      <c r="E90" s="115">
        <v>945.42</v>
      </c>
      <c r="F90" s="115"/>
      <c r="G90" s="115"/>
      <c r="H90" s="115"/>
      <c r="I90" s="115"/>
      <c r="J90" s="115"/>
    </row>
    <row r="91" spans="1:10" hidden="1" x14ac:dyDescent="0.25">
      <c r="A91" s="165"/>
      <c r="B91" s="88" t="s">
        <v>40</v>
      </c>
      <c r="C91" s="115">
        <v>169652.57</v>
      </c>
      <c r="D91" s="115">
        <v>181188.84</v>
      </c>
      <c r="E91" s="115">
        <v>169652.57</v>
      </c>
      <c r="F91" s="115">
        <v>66957.58</v>
      </c>
      <c r="G91" s="115"/>
      <c r="H91" s="115"/>
      <c r="I91" s="115"/>
      <c r="J91" s="115"/>
    </row>
    <row r="92" spans="1:10" hidden="1" x14ac:dyDescent="0.25">
      <c r="A92" s="165"/>
      <c r="B92" s="88" t="s">
        <v>41</v>
      </c>
      <c r="C92" s="115">
        <v>912</v>
      </c>
      <c r="D92" s="115"/>
      <c r="E92" s="115">
        <v>912</v>
      </c>
      <c r="F92" s="115"/>
      <c r="G92" s="115"/>
      <c r="H92" s="115"/>
      <c r="I92" s="115"/>
      <c r="J92" s="115"/>
    </row>
    <row r="93" spans="1:10" hidden="1" x14ac:dyDescent="0.25">
      <c r="A93" s="165"/>
      <c r="B93" s="88" t="s">
        <v>42</v>
      </c>
      <c r="C93" s="115">
        <v>427229.65</v>
      </c>
      <c r="D93" s="115">
        <v>535053.32999999996</v>
      </c>
      <c r="E93" s="115">
        <v>427229.65</v>
      </c>
      <c r="F93" s="115">
        <v>261536.69</v>
      </c>
      <c r="G93" s="115"/>
      <c r="H93" s="115"/>
      <c r="I93" s="115"/>
      <c r="J93" s="115"/>
    </row>
    <row r="94" spans="1:10" hidden="1" x14ac:dyDescent="0.25">
      <c r="A94" s="165"/>
      <c r="B94" s="88" t="s">
        <v>43</v>
      </c>
      <c r="C94" s="115">
        <v>100</v>
      </c>
      <c r="D94" s="115"/>
      <c r="E94" s="115">
        <v>100</v>
      </c>
      <c r="F94" s="115"/>
      <c r="G94" s="115"/>
      <c r="H94" s="115"/>
      <c r="I94" s="115"/>
      <c r="J94" s="115"/>
    </row>
    <row r="95" spans="1:10" hidden="1" x14ac:dyDescent="0.25">
      <c r="A95" s="165"/>
      <c r="B95" s="88" t="s">
        <v>44</v>
      </c>
      <c r="C95" s="115">
        <v>13579.7</v>
      </c>
      <c r="D95" s="115">
        <v>6224.76</v>
      </c>
      <c r="E95" s="115">
        <v>13579.7</v>
      </c>
      <c r="F95" s="115">
        <v>6630</v>
      </c>
      <c r="G95" s="115"/>
      <c r="H95" s="115"/>
      <c r="I95" s="115"/>
      <c r="J95" s="115"/>
    </row>
    <row r="96" spans="1:10" hidden="1" x14ac:dyDescent="0.25">
      <c r="A96" s="165"/>
      <c r="B96" s="88" t="s">
        <v>46</v>
      </c>
      <c r="C96" s="115">
        <v>310</v>
      </c>
      <c r="D96" s="115">
        <v>3610</v>
      </c>
      <c r="E96" s="115">
        <v>310</v>
      </c>
      <c r="F96" s="115"/>
      <c r="G96" s="115"/>
      <c r="H96" s="115"/>
      <c r="I96" s="115"/>
      <c r="J96" s="115"/>
    </row>
    <row r="97" spans="1:10" hidden="1" x14ac:dyDescent="0.25">
      <c r="A97" s="165"/>
      <c r="B97" s="88" t="s">
        <v>47</v>
      </c>
      <c r="C97" s="115">
        <v>10809.43</v>
      </c>
      <c r="D97" s="115">
        <v>39404.76</v>
      </c>
      <c r="E97" s="115">
        <v>10809.43</v>
      </c>
      <c r="F97" s="115">
        <v>23463</v>
      </c>
      <c r="G97" s="115"/>
      <c r="H97" s="115"/>
      <c r="I97" s="115"/>
      <c r="J97" s="115"/>
    </row>
    <row r="98" spans="1:10" hidden="1" x14ac:dyDescent="0.25">
      <c r="A98" s="165"/>
      <c r="B98" s="88" t="s">
        <v>48</v>
      </c>
      <c r="C98" s="115">
        <v>1780006.32</v>
      </c>
      <c r="D98" s="115">
        <v>2752150.16</v>
      </c>
      <c r="E98" s="115">
        <v>1780006.32</v>
      </c>
      <c r="F98" s="115">
        <v>1617110.07</v>
      </c>
      <c r="G98" s="115"/>
      <c r="H98" s="115"/>
      <c r="I98" s="115"/>
      <c r="J98" s="115"/>
    </row>
    <row r="99" spans="1:10" hidden="1" x14ac:dyDescent="0.25">
      <c r="A99" s="165"/>
      <c r="B99" s="88" t="s">
        <v>49</v>
      </c>
      <c r="C99" s="115">
        <v>2208.6999999999998</v>
      </c>
      <c r="D99" s="115"/>
      <c r="E99" s="115">
        <v>2208.6999999999998</v>
      </c>
      <c r="F99" s="115">
        <v>11097</v>
      </c>
      <c r="G99" s="115"/>
      <c r="H99" s="115"/>
      <c r="I99" s="115"/>
      <c r="J99" s="115"/>
    </row>
    <row r="100" spans="1:10" hidden="1" x14ac:dyDescent="0.25">
      <c r="A100" s="165"/>
      <c r="B100" s="88" t="s">
        <v>50</v>
      </c>
      <c r="C100" s="115">
        <v>8105.1</v>
      </c>
      <c r="D100" s="115">
        <v>43640</v>
      </c>
      <c r="E100" s="115">
        <v>8105.1</v>
      </c>
      <c r="F100" s="115"/>
      <c r="G100" s="115"/>
      <c r="H100" s="115"/>
      <c r="I100" s="115"/>
      <c r="J100" s="115"/>
    </row>
    <row r="101" spans="1:10" hidden="1" x14ac:dyDescent="0.25">
      <c r="A101" s="165"/>
      <c r="B101" s="88" t="s">
        <v>51</v>
      </c>
      <c r="C101" s="115">
        <v>165.5</v>
      </c>
      <c r="D101" s="115"/>
      <c r="E101" s="115">
        <v>165.5</v>
      </c>
      <c r="F101" s="115"/>
      <c r="G101" s="115"/>
      <c r="H101" s="115"/>
      <c r="I101" s="115"/>
      <c r="J101" s="115"/>
    </row>
    <row r="102" spans="1:10" ht="16.5" hidden="1" thickBot="1" x14ac:dyDescent="0.35">
      <c r="A102" s="165"/>
      <c r="B102" s="100" t="s">
        <v>53</v>
      </c>
      <c r="C102" s="167">
        <f t="shared" ref="C102:J102" si="5">SUM(C88:C101)</f>
        <v>2475560.8400000003</v>
      </c>
      <c r="D102" s="167">
        <f t="shared" si="5"/>
        <v>3562294.85</v>
      </c>
      <c r="E102" s="167">
        <f t="shared" si="5"/>
        <v>2475560.8400000003</v>
      </c>
      <c r="F102" s="167">
        <f t="shared" si="5"/>
        <v>2044818.04</v>
      </c>
      <c r="G102" s="167">
        <f t="shared" si="5"/>
        <v>0</v>
      </c>
      <c r="H102" s="167">
        <f t="shared" si="5"/>
        <v>0</v>
      </c>
      <c r="I102" s="167">
        <f t="shared" si="5"/>
        <v>0</v>
      </c>
      <c r="J102" s="167">
        <f t="shared" si="5"/>
        <v>0</v>
      </c>
    </row>
    <row r="103" spans="1:10" hidden="1" x14ac:dyDescent="0.25"/>
    <row r="104" spans="1:10" hidden="1" x14ac:dyDescent="0.25"/>
    <row r="105" spans="1:10" hidden="1" x14ac:dyDescent="0.25"/>
    <row r="106" spans="1:10" hidden="1" x14ac:dyDescent="0.25"/>
    <row r="107" spans="1:10" hidden="1" x14ac:dyDescent="0.25"/>
    <row r="108" spans="1:10" hidden="1" x14ac:dyDescent="0.25"/>
    <row r="109" spans="1:10" hidden="1" x14ac:dyDescent="0.25"/>
    <row r="110" spans="1:10" hidden="1" x14ac:dyDescent="0.25"/>
    <row r="111" spans="1:10" hidden="1" x14ac:dyDescent="0.25"/>
    <row r="112" spans="1:10" hidden="1" x14ac:dyDescent="0.25"/>
    <row r="113" spans="1:10" hidden="1" x14ac:dyDescent="0.25"/>
    <row r="114" spans="1:10" hidden="1" x14ac:dyDescent="0.25"/>
    <row r="115" spans="1:10" hidden="1" x14ac:dyDescent="0.25"/>
    <row r="116" spans="1:10" hidden="1" x14ac:dyDescent="0.25"/>
    <row r="117" spans="1:10" hidden="1" x14ac:dyDescent="0.25"/>
    <row r="118" spans="1:10" hidden="1" x14ac:dyDescent="0.25"/>
    <row r="119" spans="1:10" hidden="1" x14ac:dyDescent="0.25"/>
    <row r="120" spans="1:10" hidden="1" x14ac:dyDescent="0.25"/>
    <row r="121" spans="1:10" hidden="1" x14ac:dyDescent="0.25"/>
    <row r="122" spans="1:10" hidden="1" x14ac:dyDescent="0.25"/>
    <row r="123" spans="1:10" ht="16.5" hidden="1" thickBot="1" x14ac:dyDescent="0.3">
      <c r="A123" s="287" t="s">
        <v>125</v>
      </c>
      <c r="B123" s="287"/>
      <c r="C123" s="287"/>
      <c r="D123" s="287"/>
      <c r="E123" s="287"/>
      <c r="F123" s="287"/>
      <c r="G123" s="287"/>
      <c r="H123" s="287"/>
      <c r="I123" s="287"/>
      <c r="J123" s="287"/>
    </row>
    <row r="124" spans="1:10" ht="16.5" hidden="1" customHeight="1" thickBot="1" x14ac:dyDescent="0.35">
      <c r="A124" s="62" t="s">
        <v>68</v>
      </c>
      <c r="B124" s="63" t="s">
        <v>86</v>
      </c>
      <c r="C124" s="294" t="s">
        <v>87</v>
      </c>
      <c r="D124" s="295"/>
      <c r="E124" s="294" t="s">
        <v>88</v>
      </c>
      <c r="F124" s="296"/>
      <c r="G124" s="294" t="s">
        <v>89</v>
      </c>
      <c r="H124" s="295"/>
      <c r="I124" s="294" t="s">
        <v>90</v>
      </c>
      <c r="J124" s="295"/>
    </row>
    <row r="125" spans="1:10" ht="15.75" hidden="1" x14ac:dyDescent="0.3">
      <c r="A125" s="162"/>
      <c r="B125" s="71"/>
      <c r="C125" s="111" t="s">
        <v>96</v>
      </c>
      <c r="D125" s="111" t="s">
        <v>97</v>
      </c>
      <c r="E125" s="111" t="s">
        <v>96</v>
      </c>
      <c r="F125" s="111" t="s">
        <v>97</v>
      </c>
      <c r="G125" s="111" t="s">
        <v>96</v>
      </c>
      <c r="H125" s="111" t="s">
        <v>97</v>
      </c>
      <c r="I125" s="111" t="s">
        <v>96</v>
      </c>
      <c r="J125" s="111" t="s">
        <v>97</v>
      </c>
    </row>
    <row r="126" spans="1:10" ht="15.75" hidden="1" x14ac:dyDescent="0.3">
      <c r="A126" s="163"/>
      <c r="B126" s="71" t="s">
        <v>72</v>
      </c>
      <c r="C126" s="76"/>
      <c r="D126" s="76"/>
      <c r="E126" s="76"/>
      <c r="F126" s="76"/>
      <c r="G126" s="76"/>
      <c r="H126" s="76"/>
      <c r="I126" s="76"/>
      <c r="J126" s="76"/>
    </row>
    <row r="127" spans="1:10" ht="15.75" hidden="1" x14ac:dyDescent="0.3">
      <c r="A127" s="147"/>
      <c r="B127" s="71"/>
      <c r="C127" s="164"/>
      <c r="D127" s="148"/>
      <c r="E127" s="164"/>
      <c r="F127" s="164"/>
      <c r="G127" s="164"/>
      <c r="H127" s="164"/>
      <c r="I127" s="164"/>
      <c r="J127" s="164"/>
    </row>
    <row r="128" spans="1:10" ht="15.75" hidden="1" x14ac:dyDescent="0.3">
      <c r="A128" s="147"/>
      <c r="B128" s="71" t="s">
        <v>91</v>
      </c>
      <c r="C128" s="76">
        <f t="shared" ref="C128:J128" si="6">+C136+C152</f>
        <v>0</v>
      </c>
      <c r="D128" s="76">
        <f t="shared" si="6"/>
        <v>0</v>
      </c>
      <c r="E128" s="76">
        <f t="shared" si="6"/>
        <v>0</v>
      </c>
      <c r="F128" s="76">
        <f t="shared" si="6"/>
        <v>0</v>
      </c>
      <c r="G128" s="76">
        <f t="shared" si="6"/>
        <v>0</v>
      </c>
      <c r="H128" s="76">
        <f t="shared" si="6"/>
        <v>0</v>
      </c>
      <c r="I128" s="76">
        <f t="shared" si="6"/>
        <v>0</v>
      </c>
      <c r="J128" s="76">
        <f t="shared" si="6"/>
        <v>0</v>
      </c>
    </row>
    <row r="129" spans="1:10" hidden="1" x14ac:dyDescent="0.25">
      <c r="A129" s="165"/>
      <c r="B129" s="88" t="s">
        <v>27</v>
      </c>
      <c r="C129" s="115"/>
      <c r="D129" s="115"/>
      <c r="E129" s="115"/>
      <c r="F129" s="115"/>
      <c r="G129" s="115"/>
      <c r="H129" s="115"/>
      <c r="I129" s="115"/>
      <c r="J129" s="115"/>
    </row>
    <row r="130" spans="1:10" hidden="1" x14ac:dyDescent="0.25">
      <c r="A130" s="165"/>
      <c r="B130" s="88" t="s">
        <v>28</v>
      </c>
      <c r="C130" s="115"/>
      <c r="D130" s="115"/>
      <c r="E130" s="115"/>
      <c r="F130" s="115"/>
      <c r="G130" s="115"/>
      <c r="H130" s="115"/>
      <c r="I130" s="115"/>
      <c r="J130" s="115"/>
    </row>
    <row r="131" spans="1:10" hidden="1" x14ac:dyDescent="0.25">
      <c r="A131" s="165"/>
      <c r="B131" s="88" t="s">
        <v>29</v>
      </c>
      <c r="C131" s="115"/>
      <c r="D131" s="115"/>
      <c r="E131" s="115"/>
      <c r="F131" s="115"/>
      <c r="G131" s="115"/>
      <c r="H131" s="115"/>
      <c r="I131" s="115"/>
      <c r="J131" s="115"/>
    </row>
    <row r="132" spans="1:10" hidden="1" x14ac:dyDescent="0.25">
      <c r="A132" s="165"/>
      <c r="B132" s="88" t="s">
        <v>30</v>
      </c>
      <c r="C132" s="115"/>
      <c r="D132" s="115"/>
      <c r="E132" s="115"/>
      <c r="F132" s="115"/>
      <c r="G132" s="115"/>
      <c r="H132" s="115"/>
      <c r="I132" s="115"/>
      <c r="J132" s="115"/>
    </row>
    <row r="133" spans="1:10" hidden="1" x14ac:dyDescent="0.25">
      <c r="A133" s="165"/>
      <c r="B133" s="88" t="s">
        <v>35</v>
      </c>
      <c r="C133" s="115"/>
      <c r="D133" s="115"/>
      <c r="E133" s="115"/>
      <c r="F133" s="115"/>
      <c r="G133" s="115"/>
      <c r="H133" s="115"/>
      <c r="I133" s="115"/>
      <c r="J133" s="115"/>
    </row>
    <row r="134" spans="1:10" hidden="1" x14ac:dyDescent="0.25">
      <c r="A134" s="165"/>
      <c r="B134" s="88" t="s">
        <v>36</v>
      </c>
      <c r="C134" s="115"/>
      <c r="D134" s="115"/>
      <c r="E134" s="115"/>
      <c r="F134" s="115"/>
      <c r="G134" s="115"/>
      <c r="H134" s="115"/>
      <c r="I134" s="115"/>
      <c r="J134" s="115"/>
    </row>
    <row r="135" spans="1:10" hidden="1" x14ac:dyDescent="0.25">
      <c r="A135" s="165"/>
      <c r="B135" s="88" t="s">
        <v>37</v>
      </c>
      <c r="C135" s="115"/>
      <c r="D135" s="115"/>
      <c r="E135" s="115"/>
      <c r="F135" s="115"/>
      <c r="G135" s="115"/>
      <c r="H135" s="115"/>
      <c r="I135" s="115"/>
      <c r="J135" s="115"/>
    </row>
    <row r="136" spans="1:10" ht="16.5" hidden="1" thickBot="1" x14ac:dyDescent="0.35">
      <c r="A136" s="165"/>
      <c r="B136" s="166" t="s">
        <v>110</v>
      </c>
      <c r="C136" s="167">
        <f t="shared" ref="C136:J136" si="7">SUM(C129:C135)</f>
        <v>0</v>
      </c>
      <c r="D136" s="167">
        <f t="shared" si="7"/>
        <v>0</v>
      </c>
      <c r="E136" s="167">
        <f t="shared" si="7"/>
        <v>0</v>
      </c>
      <c r="F136" s="167">
        <f t="shared" si="7"/>
        <v>0</v>
      </c>
      <c r="G136" s="167">
        <f t="shared" si="7"/>
        <v>0</v>
      </c>
      <c r="H136" s="167">
        <f t="shared" si="7"/>
        <v>0</v>
      </c>
      <c r="I136" s="167">
        <f t="shared" si="7"/>
        <v>0</v>
      </c>
      <c r="J136" s="167">
        <f t="shared" si="7"/>
        <v>0</v>
      </c>
    </row>
    <row r="137" spans="1:10" ht="15.75" hidden="1" x14ac:dyDescent="0.3">
      <c r="A137" s="165"/>
      <c r="B137" s="168" t="s">
        <v>111</v>
      </c>
      <c r="C137" s="136"/>
      <c r="D137" s="136"/>
      <c r="E137" s="136"/>
      <c r="F137" s="136"/>
      <c r="G137" s="136"/>
      <c r="H137" s="136"/>
      <c r="I137" s="136"/>
      <c r="J137" s="136"/>
    </row>
    <row r="138" spans="1:10" hidden="1" x14ac:dyDescent="0.25">
      <c r="A138" s="165"/>
      <c r="B138" s="88" t="s">
        <v>38</v>
      </c>
      <c r="C138" s="115"/>
      <c r="D138" s="115"/>
      <c r="E138" s="115"/>
      <c r="F138" s="115"/>
      <c r="G138" s="115"/>
      <c r="H138" s="115"/>
      <c r="I138" s="115"/>
      <c r="J138" s="115"/>
    </row>
    <row r="139" spans="1:10" hidden="1" x14ac:dyDescent="0.25">
      <c r="A139" s="165"/>
      <c r="B139" s="88" t="s">
        <v>126</v>
      </c>
      <c r="C139" s="115"/>
      <c r="D139" s="115"/>
      <c r="E139" s="115"/>
      <c r="F139" s="115"/>
      <c r="G139" s="115"/>
      <c r="H139" s="115"/>
      <c r="I139" s="115"/>
      <c r="J139" s="115"/>
    </row>
    <row r="140" spans="1:10" hidden="1" x14ac:dyDescent="0.25">
      <c r="A140" s="165"/>
      <c r="B140" s="88" t="s">
        <v>112</v>
      </c>
      <c r="C140" s="115"/>
      <c r="D140" s="115"/>
      <c r="E140" s="115"/>
      <c r="F140" s="115"/>
      <c r="G140" s="115"/>
      <c r="H140" s="115"/>
      <c r="I140" s="115"/>
      <c r="J140" s="115"/>
    </row>
    <row r="141" spans="1:10" hidden="1" x14ac:dyDescent="0.25">
      <c r="A141" s="165"/>
      <c r="B141" s="88" t="s">
        <v>40</v>
      </c>
      <c r="C141" s="115"/>
      <c r="D141" s="115"/>
      <c r="E141" s="115"/>
      <c r="F141" s="115"/>
      <c r="G141" s="115"/>
      <c r="H141" s="115"/>
      <c r="I141" s="115"/>
      <c r="J141" s="115"/>
    </row>
    <row r="142" spans="1:10" hidden="1" x14ac:dyDescent="0.25">
      <c r="A142" s="165"/>
      <c r="B142" s="88" t="s">
        <v>41</v>
      </c>
      <c r="C142" s="115"/>
      <c r="D142" s="115"/>
      <c r="E142" s="115"/>
      <c r="F142" s="115"/>
      <c r="G142" s="115"/>
      <c r="H142" s="115"/>
      <c r="I142" s="115"/>
      <c r="J142" s="115"/>
    </row>
    <row r="143" spans="1:10" hidden="1" x14ac:dyDescent="0.25">
      <c r="A143" s="165"/>
      <c r="B143" s="88" t="s">
        <v>42</v>
      </c>
      <c r="C143" s="115"/>
      <c r="D143" s="115"/>
      <c r="E143" s="115"/>
      <c r="F143" s="115"/>
      <c r="G143" s="115"/>
      <c r="H143" s="115"/>
      <c r="I143" s="115"/>
      <c r="J143" s="115"/>
    </row>
    <row r="144" spans="1:10" hidden="1" x14ac:dyDescent="0.25">
      <c r="A144" s="165"/>
      <c r="B144" s="88" t="s">
        <v>43</v>
      </c>
      <c r="C144" s="115"/>
      <c r="D144" s="115"/>
      <c r="E144" s="115"/>
      <c r="F144" s="115"/>
      <c r="G144" s="115"/>
      <c r="H144" s="115"/>
      <c r="I144" s="115"/>
      <c r="J144" s="115"/>
    </row>
    <row r="145" spans="1:10" hidden="1" x14ac:dyDescent="0.25">
      <c r="A145" s="165"/>
      <c r="B145" s="88" t="s">
        <v>44</v>
      </c>
      <c r="C145" s="115"/>
      <c r="D145" s="115"/>
      <c r="E145" s="115"/>
      <c r="F145" s="115"/>
      <c r="G145" s="115"/>
      <c r="H145" s="115"/>
      <c r="I145" s="115"/>
      <c r="J145" s="115"/>
    </row>
    <row r="146" spans="1:10" hidden="1" x14ac:dyDescent="0.25">
      <c r="A146" s="165"/>
      <c r="B146" s="88" t="s">
        <v>46</v>
      </c>
      <c r="C146" s="115"/>
      <c r="D146" s="115"/>
      <c r="E146" s="115"/>
      <c r="F146" s="115"/>
      <c r="G146" s="115"/>
      <c r="H146" s="115"/>
      <c r="I146" s="115"/>
      <c r="J146" s="115"/>
    </row>
    <row r="147" spans="1:10" hidden="1" x14ac:dyDescent="0.25">
      <c r="A147" s="165"/>
      <c r="B147" s="88" t="s">
        <v>47</v>
      </c>
      <c r="C147" s="115"/>
      <c r="D147" s="115"/>
      <c r="E147" s="115"/>
      <c r="F147" s="115"/>
      <c r="G147" s="115"/>
      <c r="H147" s="115"/>
      <c r="I147" s="115"/>
      <c r="J147" s="115"/>
    </row>
    <row r="148" spans="1:10" hidden="1" x14ac:dyDescent="0.25">
      <c r="A148" s="165"/>
      <c r="B148" s="88" t="s">
        <v>48</v>
      </c>
      <c r="C148" s="115"/>
      <c r="D148" s="115"/>
      <c r="E148" s="115"/>
      <c r="F148" s="115"/>
      <c r="G148" s="115"/>
      <c r="H148" s="115"/>
      <c r="I148" s="115"/>
      <c r="J148" s="115"/>
    </row>
    <row r="149" spans="1:10" hidden="1" x14ac:dyDescent="0.25">
      <c r="A149" s="165"/>
      <c r="B149" s="88" t="s">
        <v>49</v>
      </c>
      <c r="C149" s="115"/>
      <c r="D149" s="115"/>
      <c r="E149" s="115"/>
      <c r="F149" s="115"/>
      <c r="G149" s="115"/>
      <c r="H149" s="115"/>
      <c r="I149" s="115"/>
      <c r="J149" s="115"/>
    </row>
    <row r="150" spans="1:10" hidden="1" x14ac:dyDescent="0.25">
      <c r="A150" s="165"/>
      <c r="B150" s="88" t="s">
        <v>50</v>
      </c>
      <c r="C150" s="115"/>
      <c r="D150" s="115"/>
      <c r="E150" s="115"/>
      <c r="F150" s="115"/>
      <c r="G150" s="115"/>
      <c r="H150" s="115"/>
      <c r="I150" s="115"/>
      <c r="J150" s="115"/>
    </row>
    <row r="151" spans="1:10" hidden="1" x14ac:dyDescent="0.25">
      <c r="A151" s="165"/>
      <c r="B151" s="88" t="s">
        <v>51</v>
      </c>
      <c r="C151" s="115"/>
      <c r="D151" s="115"/>
      <c r="E151" s="115"/>
      <c r="F151" s="115"/>
      <c r="G151" s="115"/>
      <c r="H151" s="115"/>
      <c r="I151" s="115"/>
      <c r="J151" s="115"/>
    </row>
    <row r="152" spans="1:10" ht="16.5" hidden="1" thickBot="1" x14ac:dyDescent="0.35">
      <c r="A152" s="165"/>
      <c r="B152" s="100" t="s">
        <v>53</v>
      </c>
      <c r="C152" s="167">
        <f t="shared" ref="C152:J152" si="8">SUM(C138:C151)</f>
        <v>0</v>
      </c>
      <c r="D152" s="167">
        <f t="shared" si="8"/>
        <v>0</v>
      </c>
      <c r="E152" s="167">
        <f t="shared" si="8"/>
        <v>0</v>
      </c>
      <c r="F152" s="167">
        <f t="shared" si="8"/>
        <v>0</v>
      </c>
      <c r="G152" s="167">
        <f t="shared" si="8"/>
        <v>0</v>
      </c>
      <c r="H152" s="167">
        <f t="shared" si="8"/>
        <v>0</v>
      </c>
      <c r="I152" s="167">
        <f t="shared" si="8"/>
        <v>0</v>
      </c>
      <c r="J152" s="167">
        <f t="shared" si="8"/>
        <v>0</v>
      </c>
    </row>
    <row r="153" spans="1:10" hidden="1" x14ac:dyDescent="0.25">
      <c r="D153" s="149"/>
      <c r="J153" s="176"/>
    </row>
    <row r="154" spans="1:10" hidden="1" x14ac:dyDescent="0.25">
      <c r="J154" s="144"/>
    </row>
    <row r="155" spans="1:10" hidden="1" x14ac:dyDescent="0.25"/>
    <row r="156" spans="1:10" hidden="1" x14ac:dyDescent="0.25"/>
    <row r="157" spans="1:10" hidden="1" x14ac:dyDescent="0.25"/>
    <row r="158" spans="1:10" hidden="1" x14ac:dyDescent="0.25"/>
    <row r="159" spans="1:10" hidden="1" x14ac:dyDescent="0.25"/>
    <row r="160" spans="1:10" hidden="1" x14ac:dyDescent="0.25"/>
    <row r="161" hidden="1" x14ac:dyDescent="0.25"/>
    <row r="162" hidden="1" x14ac:dyDescent="0.25"/>
    <row r="163" hidden="1" x14ac:dyDescent="0.25"/>
    <row r="164" hidden="1" x14ac:dyDescent="0.25"/>
    <row r="165" hidden="1" x14ac:dyDescent="0.25"/>
    <row r="166" hidden="1" x14ac:dyDescent="0.25"/>
    <row r="167" hidden="1" x14ac:dyDescent="0.25"/>
    <row r="168" hidden="1" x14ac:dyDescent="0.25"/>
    <row r="169" hidden="1" x14ac:dyDescent="0.25"/>
    <row r="170" hidden="1" x14ac:dyDescent="0.25"/>
    <row r="171" hidden="1" x14ac:dyDescent="0.25"/>
    <row r="172" hidden="1" x14ac:dyDescent="0.25"/>
    <row r="173" hidden="1" x14ac:dyDescent="0.25"/>
    <row r="174" hidden="1" x14ac:dyDescent="0.25"/>
    <row r="175" hidden="1" x14ac:dyDescent="0.25"/>
    <row r="176" hidden="1" x14ac:dyDescent="0.25"/>
    <row r="177" spans="3:7" x14ac:dyDescent="0.25">
      <c r="C177" s="302" t="s">
        <v>127</v>
      </c>
      <c r="D177" s="302"/>
      <c r="E177" s="302"/>
      <c r="F177" s="302"/>
    </row>
    <row r="178" spans="3:7" ht="15.75" thickBot="1" x14ac:dyDescent="0.3">
      <c r="C178" s="305" t="s">
        <v>198</v>
      </c>
      <c r="D178" s="305"/>
      <c r="E178" s="305"/>
      <c r="F178" s="305"/>
    </row>
    <row r="179" spans="3:7" ht="16.5" thickBot="1" x14ac:dyDescent="0.35">
      <c r="C179" s="177" t="s">
        <v>68</v>
      </c>
      <c r="D179" s="250" t="s">
        <v>69</v>
      </c>
      <c r="E179" s="306" t="s">
        <v>95</v>
      </c>
      <c r="F179" s="307"/>
    </row>
    <row r="180" spans="3:7" ht="15.75" x14ac:dyDescent="0.3">
      <c r="C180" s="67"/>
      <c r="D180" s="179"/>
      <c r="E180" s="72" t="s">
        <v>96</v>
      </c>
      <c r="F180" s="72" t="s">
        <v>130</v>
      </c>
    </row>
    <row r="181" spans="3:7" ht="15.75" x14ac:dyDescent="0.3">
      <c r="C181" s="143" t="s">
        <v>23</v>
      </c>
      <c r="D181" s="71" t="s">
        <v>72</v>
      </c>
      <c r="E181" s="76">
        <f>+'JUNIO F-5'!C154</f>
        <v>20166890.82</v>
      </c>
      <c r="F181" s="85">
        <f>+'JUNIO F-5'!D154</f>
        <v>19847869.75</v>
      </c>
      <c r="G181" s="144"/>
    </row>
    <row r="182" spans="3:7" ht="15.75" x14ac:dyDescent="0.3">
      <c r="C182" s="146"/>
      <c r="D182" s="71"/>
      <c r="E182" s="147"/>
      <c r="F182" s="81"/>
      <c r="G182" s="144"/>
    </row>
    <row r="183" spans="3:7" ht="15.75" x14ac:dyDescent="0.3">
      <c r="C183" s="146"/>
      <c r="D183" s="71" t="s">
        <v>26</v>
      </c>
      <c r="E183" s="76"/>
      <c r="F183" s="85"/>
    </row>
    <row r="184" spans="3:7" x14ac:dyDescent="0.25">
      <c r="C184" s="151">
        <v>111</v>
      </c>
      <c r="D184" s="88" t="s">
        <v>27</v>
      </c>
      <c r="E184" s="115">
        <f>+'JUNIO F-5'!C157</f>
        <v>440000</v>
      </c>
      <c r="F184" s="93">
        <v>495070.33</v>
      </c>
      <c r="G184" s="144"/>
    </row>
    <row r="185" spans="3:7" x14ac:dyDescent="0.25">
      <c r="C185" s="151">
        <v>113</v>
      </c>
      <c r="D185" s="88" t="s">
        <v>28</v>
      </c>
      <c r="E185" s="115">
        <f>+'JUNIO F-5'!C158</f>
        <v>57925.3</v>
      </c>
      <c r="F185" s="93">
        <v>57170.15</v>
      </c>
      <c r="G185" s="144"/>
    </row>
    <row r="186" spans="3:7" x14ac:dyDescent="0.25">
      <c r="C186" s="151">
        <v>122</v>
      </c>
      <c r="D186" s="88" t="s">
        <v>29</v>
      </c>
      <c r="E186" s="115">
        <f>+'JUNIO F-5'!C159</f>
        <v>68124.37</v>
      </c>
      <c r="F186" s="93">
        <v>66460.5</v>
      </c>
      <c r="G186" s="144"/>
    </row>
    <row r="187" spans="3:7" x14ac:dyDescent="0.25">
      <c r="C187" s="151">
        <v>163</v>
      </c>
      <c r="D187" s="88" t="s">
        <v>30</v>
      </c>
      <c r="E187" s="115">
        <f>+'JUNIO F-5'!C160</f>
        <v>584835</v>
      </c>
      <c r="F187" s="93">
        <v>578135.98</v>
      </c>
      <c r="G187" s="144"/>
    </row>
    <row r="188" spans="3:7" ht="27" x14ac:dyDescent="0.25">
      <c r="C188" s="151">
        <v>168</v>
      </c>
      <c r="D188" s="118" t="s">
        <v>76</v>
      </c>
      <c r="E188" s="115">
        <f>+'JUNIO F-5'!C161</f>
        <v>1000</v>
      </c>
      <c r="F188" s="93">
        <v>0</v>
      </c>
      <c r="G188" s="144"/>
    </row>
    <row r="189" spans="3:7" x14ac:dyDescent="0.25">
      <c r="C189" s="151">
        <v>169</v>
      </c>
      <c r="D189" s="88" t="s">
        <v>77</v>
      </c>
      <c r="E189" s="115">
        <f>+'JUNIO F-5'!C162</f>
        <v>24550</v>
      </c>
      <c r="F189" s="93">
        <v>26300</v>
      </c>
      <c r="G189" s="144"/>
    </row>
    <row r="190" spans="3:7" x14ac:dyDescent="0.25">
      <c r="C190" s="151">
        <v>171</v>
      </c>
      <c r="D190" s="88" t="s">
        <v>78</v>
      </c>
      <c r="E190" s="115">
        <f>+'JUNIO F-5'!C163</f>
        <v>22100</v>
      </c>
      <c r="F190" s="93">
        <v>36252.5</v>
      </c>
      <c r="G190" s="144"/>
    </row>
    <row r="191" spans="3:7" x14ac:dyDescent="0.25">
      <c r="C191" s="151">
        <v>174</v>
      </c>
      <c r="D191" s="88" t="s">
        <v>34</v>
      </c>
      <c r="E191" s="115">
        <f>+'JUNIO F-5'!C164</f>
        <v>73093.959999999992</v>
      </c>
      <c r="F191" s="93">
        <v>59625.279999999999</v>
      </c>
      <c r="G191" s="144"/>
    </row>
    <row r="192" spans="3:7" x14ac:dyDescent="0.25">
      <c r="C192" s="151">
        <v>182</v>
      </c>
      <c r="D192" s="88" t="s">
        <v>35</v>
      </c>
      <c r="E192" s="115">
        <f>+'JUNIO F-5'!C165</f>
        <v>1671516</v>
      </c>
      <c r="F192" s="93">
        <v>1581853</v>
      </c>
      <c r="G192" s="144"/>
    </row>
    <row r="193" spans="3:8" x14ac:dyDescent="0.25">
      <c r="C193" s="151">
        <v>197</v>
      </c>
      <c r="D193" s="88" t="s">
        <v>36</v>
      </c>
      <c r="E193" s="115">
        <f>+'JUNIO F-5'!C166</f>
        <v>172800</v>
      </c>
      <c r="F193" s="93">
        <v>84000</v>
      </c>
      <c r="G193" s="144"/>
    </row>
    <row r="194" spans="3:8" x14ac:dyDescent="0.25">
      <c r="C194" s="151">
        <v>199</v>
      </c>
      <c r="D194" s="88" t="s">
        <v>37</v>
      </c>
      <c r="E194" s="115">
        <f>+'JUNIO F-5'!C167</f>
        <v>408629.4</v>
      </c>
      <c r="F194" s="93">
        <v>375074.95</v>
      </c>
      <c r="G194" s="144"/>
    </row>
    <row r="195" spans="3:8" x14ac:dyDescent="0.25">
      <c r="C195" s="151">
        <v>211</v>
      </c>
      <c r="D195" s="88" t="s">
        <v>38</v>
      </c>
      <c r="E195" s="115">
        <f>+'JUNIO F-5'!C168</f>
        <v>266225</v>
      </c>
      <c r="F195" s="93">
        <v>220238.75</v>
      </c>
      <c r="G195" s="144"/>
      <c r="H195" s="145"/>
    </row>
    <row r="196" spans="3:8" x14ac:dyDescent="0.25">
      <c r="C196" s="151">
        <v>232</v>
      </c>
      <c r="D196" s="88" t="s">
        <v>39</v>
      </c>
      <c r="E196" s="115">
        <f>+'JUNIO F-5'!C169</f>
        <v>173280</v>
      </c>
      <c r="F196" s="93">
        <v>66623</v>
      </c>
      <c r="G196" s="144"/>
    </row>
    <row r="197" spans="3:8" x14ac:dyDescent="0.25">
      <c r="C197" s="151">
        <v>261</v>
      </c>
      <c r="D197" s="88" t="s">
        <v>40</v>
      </c>
      <c r="E197" s="115">
        <f>+'JUNIO F-5'!C170</f>
        <v>1009687.36</v>
      </c>
      <c r="F197" s="93">
        <v>492421.03</v>
      </c>
      <c r="G197" s="144"/>
    </row>
    <row r="198" spans="3:8" x14ac:dyDescent="0.25">
      <c r="C198" s="151">
        <v>262</v>
      </c>
      <c r="D198" s="88" t="s">
        <v>41</v>
      </c>
      <c r="E198" s="115">
        <f>+'JUNIO F-5'!C171</f>
        <v>8000</v>
      </c>
      <c r="F198" s="93">
        <v>0</v>
      </c>
      <c r="G198" s="144"/>
    </row>
    <row r="199" spans="3:8" x14ac:dyDescent="0.25">
      <c r="C199" s="151">
        <v>266</v>
      </c>
      <c r="D199" s="88" t="s">
        <v>42</v>
      </c>
      <c r="E199" s="115">
        <f>+'JUNIO F-5'!C172</f>
        <v>1429212.26</v>
      </c>
      <c r="F199" s="93">
        <v>1242649.18</v>
      </c>
      <c r="G199" s="144"/>
    </row>
    <row r="200" spans="3:8" x14ac:dyDescent="0.25">
      <c r="C200" s="151">
        <v>267</v>
      </c>
      <c r="D200" s="88" t="s">
        <v>43</v>
      </c>
      <c r="E200" s="115">
        <f>+'JUNIO F-5'!C173</f>
        <v>9000</v>
      </c>
      <c r="F200" s="93">
        <v>0</v>
      </c>
      <c r="G200" s="144"/>
    </row>
    <row r="201" spans="3:8" x14ac:dyDescent="0.25">
      <c r="C201" s="151">
        <v>268</v>
      </c>
      <c r="D201" s="88" t="s">
        <v>44</v>
      </c>
      <c r="E201" s="115">
        <f>+'JUNIO F-5'!C174</f>
        <v>122943.5</v>
      </c>
      <c r="F201" s="93">
        <v>115454</v>
      </c>
      <c r="G201" s="144"/>
    </row>
    <row r="202" spans="3:8" x14ac:dyDescent="0.25">
      <c r="C202" s="151">
        <v>269</v>
      </c>
      <c r="D202" s="88" t="s">
        <v>45</v>
      </c>
      <c r="E202" s="115">
        <f>+'JUNIO F-5'!C175</f>
        <v>10000</v>
      </c>
      <c r="F202" s="93">
        <v>0</v>
      </c>
      <c r="G202" s="144"/>
    </row>
    <row r="203" spans="3:8" x14ac:dyDescent="0.25">
      <c r="C203" s="151">
        <v>289</v>
      </c>
      <c r="D203" s="88" t="s">
        <v>46</v>
      </c>
      <c r="E203" s="115">
        <f>+'JUNIO F-5'!C176</f>
        <v>11537</v>
      </c>
      <c r="F203" s="93">
        <v>11237.5</v>
      </c>
      <c r="G203" s="144"/>
    </row>
    <row r="204" spans="3:8" x14ac:dyDescent="0.25">
      <c r="C204" s="151">
        <v>292</v>
      </c>
      <c r="D204" s="88" t="s">
        <v>47</v>
      </c>
      <c r="E204" s="115">
        <f>+'JUNIO F-5'!C177</f>
        <v>149896.79</v>
      </c>
      <c r="F204" s="93">
        <v>139282.65</v>
      </c>
      <c r="G204" s="144"/>
    </row>
    <row r="205" spans="3:8" x14ac:dyDescent="0.25">
      <c r="C205" s="151">
        <v>295</v>
      </c>
      <c r="D205" s="88" t="s">
        <v>48</v>
      </c>
      <c r="E205" s="115">
        <f>+'JUNIO F-5'!C178</f>
        <v>20762705.059999999</v>
      </c>
      <c r="F205" s="93">
        <v>13566716.02</v>
      </c>
      <c r="G205" s="144"/>
    </row>
    <row r="206" spans="3:8" x14ac:dyDescent="0.25">
      <c r="C206" s="151">
        <v>297</v>
      </c>
      <c r="D206" s="88" t="s">
        <v>49</v>
      </c>
      <c r="E206" s="115">
        <f>+'JUNIO F-5'!C179</f>
        <v>18945.440000000002</v>
      </c>
      <c r="F206" s="93">
        <v>18942.45</v>
      </c>
      <c r="G206" s="144"/>
    </row>
    <row r="207" spans="3:8" x14ac:dyDescent="0.25">
      <c r="C207" s="151">
        <v>298</v>
      </c>
      <c r="D207" s="88" t="s">
        <v>50</v>
      </c>
      <c r="E207" s="115">
        <f>+'JUNIO F-5'!C180</f>
        <v>209801.65</v>
      </c>
      <c r="F207" s="93">
        <v>219047.16</v>
      </c>
      <c r="G207" s="144"/>
      <c r="H207" s="144"/>
    </row>
    <row r="208" spans="3:8" x14ac:dyDescent="0.25">
      <c r="C208" s="151">
        <v>299</v>
      </c>
      <c r="D208" s="88" t="s">
        <v>51</v>
      </c>
      <c r="E208" s="115">
        <f>+'JUNIO F-5'!C181</f>
        <v>114582.48000000001</v>
      </c>
      <c r="F208" s="93">
        <v>129993.5</v>
      </c>
      <c r="G208" s="144"/>
      <c r="H208" s="144"/>
    </row>
    <row r="209" spans="2:7" x14ac:dyDescent="0.25">
      <c r="C209" s="151">
        <v>323</v>
      </c>
      <c r="D209" s="88" t="s">
        <v>92</v>
      </c>
      <c r="E209" s="115">
        <f>+'JUNIO F-5'!C182</f>
        <v>2500000</v>
      </c>
      <c r="F209" s="93">
        <v>162920</v>
      </c>
      <c r="G209" s="144"/>
    </row>
    <row r="210" spans="2:7" ht="15.75" x14ac:dyDescent="0.3">
      <c r="C210" s="263"/>
      <c r="D210" s="180" t="s">
        <v>79</v>
      </c>
      <c r="E210" s="181">
        <f>SUM(E184:E209)</f>
        <v>30320390.57</v>
      </c>
      <c r="F210" s="182">
        <f>SUM(F184:F209)</f>
        <v>19745467.93</v>
      </c>
      <c r="G210" s="144"/>
    </row>
    <row r="211" spans="2:7" ht="15.75" x14ac:dyDescent="0.3">
      <c r="C211" s="263"/>
      <c r="D211" s="180" t="s">
        <v>80</v>
      </c>
      <c r="E211" s="76">
        <f>E210+E181</f>
        <v>50487281.390000001</v>
      </c>
      <c r="F211" s="85">
        <f>+F210+F181</f>
        <v>39593337.68</v>
      </c>
      <c r="G211" s="144"/>
    </row>
    <row r="212" spans="2:7" ht="15.75" x14ac:dyDescent="0.3">
      <c r="B212" s="141"/>
      <c r="C212" s="264"/>
      <c r="D212" s="245"/>
      <c r="F212" s="183"/>
      <c r="G212" s="141"/>
    </row>
    <row r="213" spans="2:7" ht="15.75" x14ac:dyDescent="0.3">
      <c r="B213" s="141"/>
      <c r="C213" s="264"/>
      <c r="D213" s="245"/>
      <c r="F213" s="184"/>
    </row>
    <row r="214" spans="2:7" x14ac:dyDescent="0.25">
      <c r="C214" s="265"/>
    </row>
    <row r="235" spans="2:10" x14ac:dyDescent="0.25">
      <c r="B235" s="159" t="s">
        <v>98</v>
      </c>
      <c r="D235" s="1" t="s">
        <v>131</v>
      </c>
      <c r="E235" s="1"/>
      <c r="F235" s="1"/>
      <c r="G235" s="141" t="s">
        <v>132</v>
      </c>
      <c r="H235" t="s">
        <v>6</v>
      </c>
    </row>
    <row r="236" spans="2:10" x14ac:dyDescent="0.25">
      <c r="D236" s="285" t="s">
        <v>133</v>
      </c>
      <c r="E236" s="285"/>
      <c r="F236" s="285"/>
      <c r="G236" s="141"/>
      <c r="H236" s="141" t="s">
        <v>195</v>
      </c>
      <c r="J236" s="141"/>
    </row>
    <row r="237" spans="2:10" x14ac:dyDescent="0.25">
      <c r="D237" s="285" t="s">
        <v>134</v>
      </c>
      <c r="E237" s="285"/>
      <c r="F237" s="285"/>
      <c r="G237" s="141"/>
      <c r="H237" s="141" t="s">
        <v>196</v>
      </c>
      <c r="J237" s="141"/>
    </row>
    <row r="238" spans="2:10" ht="9" customHeight="1" x14ac:dyDescent="0.25">
      <c r="D238" s="160"/>
      <c r="E238" s="160"/>
      <c r="H238" s="141"/>
      <c r="I238" s="141"/>
      <c r="J238" s="141"/>
    </row>
    <row r="239" spans="2:10" x14ac:dyDescent="0.25">
      <c r="B239" s="159" t="s">
        <v>106</v>
      </c>
      <c r="D239" s="141" t="s">
        <v>197</v>
      </c>
      <c r="H239" s="161"/>
      <c r="I239" s="161"/>
      <c r="J239" s="161"/>
    </row>
    <row r="241" spans="4:4" x14ac:dyDescent="0.25">
      <c r="D241" s="141"/>
    </row>
  </sheetData>
  <mergeCells count="28">
    <mergeCell ref="D237:F237"/>
    <mergeCell ref="A123:J123"/>
    <mergeCell ref="C124:D124"/>
    <mergeCell ref="E124:F124"/>
    <mergeCell ref="G124:H124"/>
    <mergeCell ref="I124:J124"/>
    <mergeCell ref="C177:F177"/>
    <mergeCell ref="A60:B60"/>
    <mergeCell ref="A73:J73"/>
    <mergeCell ref="C178:F178"/>
    <mergeCell ref="E179:F179"/>
    <mergeCell ref="D236:F236"/>
    <mergeCell ref="C74:D74"/>
    <mergeCell ref="E74:F74"/>
    <mergeCell ref="G74:H74"/>
    <mergeCell ref="I74:J74"/>
    <mergeCell ref="I15:J15"/>
    <mergeCell ref="A46:J46"/>
    <mergeCell ref="I8:J8"/>
    <mergeCell ref="A10:J10"/>
    <mergeCell ref="A11:J11"/>
    <mergeCell ref="A12:J12"/>
    <mergeCell ref="A14:J14"/>
    <mergeCell ref="C47:D47"/>
    <mergeCell ref="E47:F47"/>
    <mergeCell ref="C15:D15"/>
    <mergeCell ref="E15:F15"/>
    <mergeCell ref="G15:H15"/>
  </mergeCells>
  <hyperlinks>
    <hyperlink ref="A12" r:id="rId1"/>
  </hyperlinks>
  <pageMargins left="0.15748031496062992" right="0" top="0" bottom="0" header="0" footer="0"/>
  <pageSetup scale="68" orientation="landscape" r:id="rId2"/>
  <headerFooter alignWithMargins="0"/>
  <drawing r:id="rId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7:J241"/>
  <sheetViews>
    <sheetView topLeftCell="A211" workbookViewId="0">
      <selection activeCell="H94" sqref="H94"/>
    </sheetView>
  </sheetViews>
  <sheetFormatPr baseColWidth="10" defaultRowHeight="15" x14ac:dyDescent="0.25"/>
  <cols>
    <col min="1" max="1" width="4" customWidth="1"/>
    <col min="2" max="2" width="48.140625" customWidth="1"/>
    <col min="3" max="3" width="13.42578125" bestFit="1" customWidth="1"/>
    <col min="4" max="4" width="45.7109375" bestFit="1" customWidth="1"/>
    <col min="5" max="5" width="13.42578125" bestFit="1" customWidth="1"/>
    <col min="6" max="6" width="16.7109375" bestFit="1" customWidth="1"/>
    <col min="7" max="7" width="15.140625" bestFit="1" customWidth="1"/>
    <col min="8" max="10" width="13.5703125" customWidth="1"/>
    <col min="257" max="257" width="4" customWidth="1"/>
    <col min="258" max="258" width="48.140625" customWidth="1"/>
    <col min="259" max="259" width="13.42578125" bestFit="1" customWidth="1"/>
    <col min="260" max="260" width="45.7109375" bestFit="1" customWidth="1"/>
    <col min="261" max="261" width="13.42578125" bestFit="1" customWidth="1"/>
    <col min="262" max="262" width="16.7109375" bestFit="1" customWidth="1"/>
    <col min="263" max="263" width="15.140625" bestFit="1" customWidth="1"/>
    <col min="264" max="266" width="13.5703125" customWidth="1"/>
    <col min="513" max="513" width="4" customWidth="1"/>
    <col min="514" max="514" width="48.140625" customWidth="1"/>
    <col min="515" max="515" width="13.42578125" bestFit="1" customWidth="1"/>
    <col min="516" max="516" width="45.7109375" bestFit="1" customWidth="1"/>
    <col min="517" max="517" width="13.42578125" bestFit="1" customWidth="1"/>
    <col min="518" max="518" width="16.7109375" bestFit="1" customWidth="1"/>
    <col min="519" max="519" width="15.140625" bestFit="1" customWidth="1"/>
    <col min="520" max="522" width="13.5703125" customWidth="1"/>
    <col min="769" max="769" width="4" customWidth="1"/>
    <col min="770" max="770" width="48.140625" customWidth="1"/>
    <col min="771" max="771" width="13.42578125" bestFit="1" customWidth="1"/>
    <col min="772" max="772" width="45.7109375" bestFit="1" customWidth="1"/>
    <col min="773" max="773" width="13.42578125" bestFit="1" customWidth="1"/>
    <col min="774" max="774" width="16.7109375" bestFit="1" customWidth="1"/>
    <col min="775" max="775" width="15.140625" bestFit="1" customWidth="1"/>
    <col min="776" max="778" width="13.5703125" customWidth="1"/>
    <col min="1025" max="1025" width="4" customWidth="1"/>
    <col min="1026" max="1026" width="48.140625" customWidth="1"/>
    <col min="1027" max="1027" width="13.42578125" bestFit="1" customWidth="1"/>
    <col min="1028" max="1028" width="45.7109375" bestFit="1" customWidth="1"/>
    <col min="1029" max="1029" width="13.42578125" bestFit="1" customWidth="1"/>
    <col min="1030" max="1030" width="16.7109375" bestFit="1" customWidth="1"/>
    <col min="1031" max="1031" width="15.140625" bestFit="1" customWidth="1"/>
    <col min="1032" max="1034" width="13.5703125" customWidth="1"/>
    <col min="1281" max="1281" width="4" customWidth="1"/>
    <col min="1282" max="1282" width="48.140625" customWidth="1"/>
    <col min="1283" max="1283" width="13.42578125" bestFit="1" customWidth="1"/>
    <col min="1284" max="1284" width="45.7109375" bestFit="1" customWidth="1"/>
    <col min="1285" max="1285" width="13.42578125" bestFit="1" customWidth="1"/>
    <col min="1286" max="1286" width="16.7109375" bestFit="1" customWidth="1"/>
    <col min="1287" max="1287" width="15.140625" bestFit="1" customWidth="1"/>
    <col min="1288" max="1290" width="13.5703125" customWidth="1"/>
    <col min="1537" max="1537" width="4" customWidth="1"/>
    <col min="1538" max="1538" width="48.140625" customWidth="1"/>
    <col min="1539" max="1539" width="13.42578125" bestFit="1" customWidth="1"/>
    <col min="1540" max="1540" width="45.7109375" bestFit="1" customWidth="1"/>
    <col min="1541" max="1541" width="13.42578125" bestFit="1" customWidth="1"/>
    <col min="1542" max="1542" width="16.7109375" bestFit="1" customWidth="1"/>
    <col min="1543" max="1543" width="15.140625" bestFit="1" customWidth="1"/>
    <col min="1544" max="1546" width="13.5703125" customWidth="1"/>
    <col min="1793" max="1793" width="4" customWidth="1"/>
    <col min="1794" max="1794" width="48.140625" customWidth="1"/>
    <col min="1795" max="1795" width="13.42578125" bestFit="1" customWidth="1"/>
    <col min="1796" max="1796" width="45.7109375" bestFit="1" customWidth="1"/>
    <col min="1797" max="1797" width="13.42578125" bestFit="1" customWidth="1"/>
    <col min="1798" max="1798" width="16.7109375" bestFit="1" customWidth="1"/>
    <col min="1799" max="1799" width="15.140625" bestFit="1" customWidth="1"/>
    <col min="1800" max="1802" width="13.5703125" customWidth="1"/>
    <col min="2049" max="2049" width="4" customWidth="1"/>
    <col min="2050" max="2050" width="48.140625" customWidth="1"/>
    <col min="2051" max="2051" width="13.42578125" bestFit="1" customWidth="1"/>
    <col min="2052" max="2052" width="45.7109375" bestFit="1" customWidth="1"/>
    <col min="2053" max="2053" width="13.42578125" bestFit="1" customWidth="1"/>
    <col min="2054" max="2054" width="16.7109375" bestFit="1" customWidth="1"/>
    <col min="2055" max="2055" width="15.140625" bestFit="1" customWidth="1"/>
    <col min="2056" max="2058" width="13.5703125" customWidth="1"/>
    <col min="2305" max="2305" width="4" customWidth="1"/>
    <col min="2306" max="2306" width="48.140625" customWidth="1"/>
    <col min="2307" max="2307" width="13.42578125" bestFit="1" customWidth="1"/>
    <col min="2308" max="2308" width="45.7109375" bestFit="1" customWidth="1"/>
    <col min="2309" max="2309" width="13.42578125" bestFit="1" customWidth="1"/>
    <col min="2310" max="2310" width="16.7109375" bestFit="1" customWidth="1"/>
    <col min="2311" max="2311" width="15.140625" bestFit="1" customWidth="1"/>
    <col min="2312" max="2314" width="13.5703125" customWidth="1"/>
    <col min="2561" max="2561" width="4" customWidth="1"/>
    <col min="2562" max="2562" width="48.140625" customWidth="1"/>
    <col min="2563" max="2563" width="13.42578125" bestFit="1" customWidth="1"/>
    <col min="2564" max="2564" width="45.7109375" bestFit="1" customWidth="1"/>
    <col min="2565" max="2565" width="13.42578125" bestFit="1" customWidth="1"/>
    <col min="2566" max="2566" width="16.7109375" bestFit="1" customWidth="1"/>
    <col min="2567" max="2567" width="15.140625" bestFit="1" customWidth="1"/>
    <col min="2568" max="2570" width="13.5703125" customWidth="1"/>
    <col min="2817" max="2817" width="4" customWidth="1"/>
    <col min="2818" max="2818" width="48.140625" customWidth="1"/>
    <col min="2819" max="2819" width="13.42578125" bestFit="1" customWidth="1"/>
    <col min="2820" max="2820" width="45.7109375" bestFit="1" customWidth="1"/>
    <col min="2821" max="2821" width="13.42578125" bestFit="1" customWidth="1"/>
    <col min="2822" max="2822" width="16.7109375" bestFit="1" customWidth="1"/>
    <col min="2823" max="2823" width="15.140625" bestFit="1" customWidth="1"/>
    <col min="2824" max="2826" width="13.5703125" customWidth="1"/>
    <col min="3073" max="3073" width="4" customWidth="1"/>
    <col min="3074" max="3074" width="48.140625" customWidth="1"/>
    <col min="3075" max="3075" width="13.42578125" bestFit="1" customWidth="1"/>
    <col min="3076" max="3076" width="45.7109375" bestFit="1" customWidth="1"/>
    <col min="3077" max="3077" width="13.42578125" bestFit="1" customWidth="1"/>
    <col min="3078" max="3078" width="16.7109375" bestFit="1" customWidth="1"/>
    <col min="3079" max="3079" width="15.140625" bestFit="1" customWidth="1"/>
    <col min="3080" max="3082" width="13.5703125" customWidth="1"/>
    <col min="3329" max="3329" width="4" customWidth="1"/>
    <col min="3330" max="3330" width="48.140625" customWidth="1"/>
    <col min="3331" max="3331" width="13.42578125" bestFit="1" customWidth="1"/>
    <col min="3332" max="3332" width="45.7109375" bestFit="1" customWidth="1"/>
    <col min="3333" max="3333" width="13.42578125" bestFit="1" customWidth="1"/>
    <col min="3334" max="3334" width="16.7109375" bestFit="1" customWidth="1"/>
    <col min="3335" max="3335" width="15.140625" bestFit="1" customWidth="1"/>
    <col min="3336" max="3338" width="13.5703125" customWidth="1"/>
    <col min="3585" max="3585" width="4" customWidth="1"/>
    <col min="3586" max="3586" width="48.140625" customWidth="1"/>
    <col min="3587" max="3587" width="13.42578125" bestFit="1" customWidth="1"/>
    <col min="3588" max="3588" width="45.7109375" bestFit="1" customWidth="1"/>
    <col min="3589" max="3589" width="13.42578125" bestFit="1" customWidth="1"/>
    <col min="3590" max="3590" width="16.7109375" bestFit="1" customWidth="1"/>
    <col min="3591" max="3591" width="15.140625" bestFit="1" customWidth="1"/>
    <col min="3592" max="3594" width="13.5703125" customWidth="1"/>
    <col min="3841" max="3841" width="4" customWidth="1"/>
    <col min="3842" max="3842" width="48.140625" customWidth="1"/>
    <col min="3843" max="3843" width="13.42578125" bestFit="1" customWidth="1"/>
    <col min="3844" max="3844" width="45.7109375" bestFit="1" customWidth="1"/>
    <col min="3845" max="3845" width="13.42578125" bestFit="1" customWidth="1"/>
    <col min="3846" max="3846" width="16.7109375" bestFit="1" customWidth="1"/>
    <col min="3847" max="3847" width="15.140625" bestFit="1" customWidth="1"/>
    <col min="3848" max="3850" width="13.5703125" customWidth="1"/>
    <col min="4097" max="4097" width="4" customWidth="1"/>
    <col min="4098" max="4098" width="48.140625" customWidth="1"/>
    <col min="4099" max="4099" width="13.42578125" bestFit="1" customWidth="1"/>
    <col min="4100" max="4100" width="45.7109375" bestFit="1" customWidth="1"/>
    <col min="4101" max="4101" width="13.42578125" bestFit="1" customWidth="1"/>
    <col min="4102" max="4102" width="16.7109375" bestFit="1" customWidth="1"/>
    <col min="4103" max="4103" width="15.140625" bestFit="1" customWidth="1"/>
    <col min="4104" max="4106" width="13.5703125" customWidth="1"/>
    <col min="4353" max="4353" width="4" customWidth="1"/>
    <col min="4354" max="4354" width="48.140625" customWidth="1"/>
    <col min="4355" max="4355" width="13.42578125" bestFit="1" customWidth="1"/>
    <col min="4356" max="4356" width="45.7109375" bestFit="1" customWidth="1"/>
    <col min="4357" max="4357" width="13.42578125" bestFit="1" customWidth="1"/>
    <col min="4358" max="4358" width="16.7109375" bestFit="1" customWidth="1"/>
    <col min="4359" max="4359" width="15.140625" bestFit="1" customWidth="1"/>
    <col min="4360" max="4362" width="13.5703125" customWidth="1"/>
    <col min="4609" max="4609" width="4" customWidth="1"/>
    <col min="4610" max="4610" width="48.140625" customWidth="1"/>
    <col min="4611" max="4611" width="13.42578125" bestFit="1" customWidth="1"/>
    <col min="4612" max="4612" width="45.7109375" bestFit="1" customWidth="1"/>
    <col min="4613" max="4613" width="13.42578125" bestFit="1" customWidth="1"/>
    <col min="4614" max="4614" width="16.7109375" bestFit="1" customWidth="1"/>
    <col min="4615" max="4615" width="15.140625" bestFit="1" customWidth="1"/>
    <col min="4616" max="4618" width="13.5703125" customWidth="1"/>
    <col min="4865" max="4865" width="4" customWidth="1"/>
    <col min="4866" max="4866" width="48.140625" customWidth="1"/>
    <col min="4867" max="4867" width="13.42578125" bestFit="1" customWidth="1"/>
    <col min="4868" max="4868" width="45.7109375" bestFit="1" customWidth="1"/>
    <col min="4869" max="4869" width="13.42578125" bestFit="1" customWidth="1"/>
    <col min="4870" max="4870" width="16.7109375" bestFit="1" customWidth="1"/>
    <col min="4871" max="4871" width="15.140625" bestFit="1" customWidth="1"/>
    <col min="4872" max="4874" width="13.5703125" customWidth="1"/>
    <col min="5121" max="5121" width="4" customWidth="1"/>
    <col min="5122" max="5122" width="48.140625" customWidth="1"/>
    <col min="5123" max="5123" width="13.42578125" bestFit="1" customWidth="1"/>
    <col min="5124" max="5124" width="45.7109375" bestFit="1" customWidth="1"/>
    <col min="5125" max="5125" width="13.42578125" bestFit="1" customWidth="1"/>
    <col min="5126" max="5126" width="16.7109375" bestFit="1" customWidth="1"/>
    <col min="5127" max="5127" width="15.140625" bestFit="1" customWidth="1"/>
    <col min="5128" max="5130" width="13.5703125" customWidth="1"/>
    <col min="5377" max="5377" width="4" customWidth="1"/>
    <col min="5378" max="5378" width="48.140625" customWidth="1"/>
    <col min="5379" max="5379" width="13.42578125" bestFit="1" customWidth="1"/>
    <col min="5380" max="5380" width="45.7109375" bestFit="1" customWidth="1"/>
    <col min="5381" max="5381" width="13.42578125" bestFit="1" customWidth="1"/>
    <col min="5382" max="5382" width="16.7109375" bestFit="1" customWidth="1"/>
    <col min="5383" max="5383" width="15.140625" bestFit="1" customWidth="1"/>
    <col min="5384" max="5386" width="13.5703125" customWidth="1"/>
    <col min="5633" max="5633" width="4" customWidth="1"/>
    <col min="5634" max="5634" width="48.140625" customWidth="1"/>
    <col min="5635" max="5635" width="13.42578125" bestFit="1" customWidth="1"/>
    <col min="5636" max="5636" width="45.7109375" bestFit="1" customWidth="1"/>
    <col min="5637" max="5637" width="13.42578125" bestFit="1" customWidth="1"/>
    <col min="5638" max="5638" width="16.7109375" bestFit="1" customWidth="1"/>
    <col min="5639" max="5639" width="15.140625" bestFit="1" customWidth="1"/>
    <col min="5640" max="5642" width="13.5703125" customWidth="1"/>
    <col min="5889" max="5889" width="4" customWidth="1"/>
    <col min="5890" max="5890" width="48.140625" customWidth="1"/>
    <col min="5891" max="5891" width="13.42578125" bestFit="1" customWidth="1"/>
    <col min="5892" max="5892" width="45.7109375" bestFit="1" customWidth="1"/>
    <col min="5893" max="5893" width="13.42578125" bestFit="1" customWidth="1"/>
    <col min="5894" max="5894" width="16.7109375" bestFit="1" customWidth="1"/>
    <col min="5895" max="5895" width="15.140625" bestFit="1" customWidth="1"/>
    <col min="5896" max="5898" width="13.5703125" customWidth="1"/>
    <col min="6145" max="6145" width="4" customWidth="1"/>
    <col min="6146" max="6146" width="48.140625" customWidth="1"/>
    <col min="6147" max="6147" width="13.42578125" bestFit="1" customWidth="1"/>
    <col min="6148" max="6148" width="45.7109375" bestFit="1" customWidth="1"/>
    <col min="6149" max="6149" width="13.42578125" bestFit="1" customWidth="1"/>
    <col min="6150" max="6150" width="16.7109375" bestFit="1" customWidth="1"/>
    <col min="6151" max="6151" width="15.140625" bestFit="1" customWidth="1"/>
    <col min="6152" max="6154" width="13.5703125" customWidth="1"/>
    <col min="6401" max="6401" width="4" customWidth="1"/>
    <col min="6402" max="6402" width="48.140625" customWidth="1"/>
    <col min="6403" max="6403" width="13.42578125" bestFit="1" customWidth="1"/>
    <col min="6404" max="6404" width="45.7109375" bestFit="1" customWidth="1"/>
    <col min="6405" max="6405" width="13.42578125" bestFit="1" customWidth="1"/>
    <col min="6406" max="6406" width="16.7109375" bestFit="1" customWidth="1"/>
    <col min="6407" max="6407" width="15.140625" bestFit="1" customWidth="1"/>
    <col min="6408" max="6410" width="13.5703125" customWidth="1"/>
    <col min="6657" max="6657" width="4" customWidth="1"/>
    <col min="6658" max="6658" width="48.140625" customWidth="1"/>
    <col min="6659" max="6659" width="13.42578125" bestFit="1" customWidth="1"/>
    <col min="6660" max="6660" width="45.7109375" bestFit="1" customWidth="1"/>
    <col min="6661" max="6661" width="13.42578125" bestFit="1" customWidth="1"/>
    <col min="6662" max="6662" width="16.7109375" bestFit="1" customWidth="1"/>
    <col min="6663" max="6663" width="15.140625" bestFit="1" customWidth="1"/>
    <col min="6664" max="6666" width="13.5703125" customWidth="1"/>
    <col min="6913" max="6913" width="4" customWidth="1"/>
    <col min="6914" max="6914" width="48.140625" customWidth="1"/>
    <col min="6915" max="6915" width="13.42578125" bestFit="1" customWidth="1"/>
    <col min="6916" max="6916" width="45.7109375" bestFit="1" customWidth="1"/>
    <col min="6917" max="6917" width="13.42578125" bestFit="1" customWidth="1"/>
    <col min="6918" max="6918" width="16.7109375" bestFit="1" customWidth="1"/>
    <col min="6919" max="6919" width="15.140625" bestFit="1" customWidth="1"/>
    <col min="6920" max="6922" width="13.5703125" customWidth="1"/>
    <col min="7169" max="7169" width="4" customWidth="1"/>
    <col min="7170" max="7170" width="48.140625" customWidth="1"/>
    <col min="7171" max="7171" width="13.42578125" bestFit="1" customWidth="1"/>
    <col min="7172" max="7172" width="45.7109375" bestFit="1" customWidth="1"/>
    <col min="7173" max="7173" width="13.42578125" bestFit="1" customWidth="1"/>
    <col min="7174" max="7174" width="16.7109375" bestFit="1" customWidth="1"/>
    <col min="7175" max="7175" width="15.140625" bestFit="1" customWidth="1"/>
    <col min="7176" max="7178" width="13.5703125" customWidth="1"/>
    <col min="7425" max="7425" width="4" customWidth="1"/>
    <col min="7426" max="7426" width="48.140625" customWidth="1"/>
    <col min="7427" max="7427" width="13.42578125" bestFit="1" customWidth="1"/>
    <col min="7428" max="7428" width="45.7109375" bestFit="1" customWidth="1"/>
    <col min="7429" max="7429" width="13.42578125" bestFit="1" customWidth="1"/>
    <col min="7430" max="7430" width="16.7109375" bestFit="1" customWidth="1"/>
    <col min="7431" max="7431" width="15.140625" bestFit="1" customWidth="1"/>
    <col min="7432" max="7434" width="13.5703125" customWidth="1"/>
    <col min="7681" max="7681" width="4" customWidth="1"/>
    <col min="7682" max="7682" width="48.140625" customWidth="1"/>
    <col min="7683" max="7683" width="13.42578125" bestFit="1" customWidth="1"/>
    <col min="7684" max="7684" width="45.7109375" bestFit="1" customWidth="1"/>
    <col min="7685" max="7685" width="13.42578125" bestFit="1" customWidth="1"/>
    <col min="7686" max="7686" width="16.7109375" bestFit="1" customWidth="1"/>
    <col min="7687" max="7687" width="15.140625" bestFit="1" customWidth="1"/>
    <col min="7688" max="7690" width="13.5703125" customWidth="1"/>
    <col min="7937" max="7937" width="4" customWidth="1"/>
    <col min="7938" max="7938" width="48.140625" customWidth="1"/>
    <col min="7939" max="7939" width="13.42578125" bestFit="1" customWidth="1"/>
    <col min="7940" max="7940" width="45.7109375" bestFit="1" customWidth="1"/>
    <col min="7941" max="7941" width="13.42578125" bestFit="1" customWidth="1"/>
    <col min="7942" max="7942" width="16.7109375" bestFit="1" customWidth="1"/>
    <col min="7943" max="7943" width="15.140625" bestFit="1" customWidth="1"/>
    <col min="7944" max="7946" width="13.5703125" customWidth="1"/>
    <col min="8193" max="8193" width="4" customWidth="1"/>
    <col min="8194" max="8194" width="48.140625" customWidth="1"/>
    <col min="8195" max="8195" width="13.42578125" bestFit="1" customWidth="1"/>
    <col min="8196" max="8196" width="45.7109375" bestFit="1" customWidth="1"/>
    <col min="8197" max="8197" width="13.42578125" bestFit="1" customWidth="1"/>
    <col min="8198" max="8198" width="16.7109375" bestFit="1" customWidth="1"/>
    <col min="8199" max="8199" width="15.140625" bestFit="1" customWidth="1"/>
    <col min="8200" max="8202" width="13.5703125" customWidth="1"/>
    <col min="8449" max="8449" width="4" customWidth="1"/>
    <col min="8450" max="8450" width="48.140625" customWidth="1"/>
    <col min="8451" max="8451" width="13.42578125" bestFit="1" customWidth="1"/>
    <col min="8452" max="8452" width="45.7109375" bestFit="1" customWidth="1"/>
    <col min="8453" max="8453" width="13.42578125" bestFit="1" customWidth="1"/>
    <col min="8454" max="8454" width="16.7109375" bestFit="1" customWidth="1"/>
    <col min="8455" max="8455" width="15.140625" bestFit="1" customWidth="1"/>
    <col min="8456" max="8458" width="13.5703125" customWidth="1"/>
    <col min="8705" max="8705" width="4" customWidth="1"/>
    <col min="8706" max="8706" width="48.140625" customWidth="1"/>
    <col min="8707" max="8707" width="13.42578125" bestFit="1" customWidth="1"/>
    <col min="8708" max="8708" width="45.7109375" bestFit="1" customWidth="1"/>
    <col min="8709" max="8709" width="13.42578125" bestFit="1" customWidth="1"/>
    <col min="8710" max="8710" width="16.7109375" bestFit="1" customWidth="1"/>
    <col min="8711" max="8711" width="15.140625" bestFit="1" customWidth="1"/>
    <col min="8712" max="8714" width="13.5703125" customWidth="1"/>
    <col min="8961" max="8961" width="4" customWidth="1"/>
    <col min="8962" max="8962" width="48.140625" customWidth="1"/>
    <col min="8963" max="8963" width="13.42578125" bestFit="1" customWidth="1"/>
    <col min="8964" max="8964" width="45.7109375" bestFit="1" customWidth="1"/>
    <col min="8965" max="8965" width="13.42578125" bestFit="1" customWidth="1"/>
    <col min="8966" max="8966" width="16.7109375" bestFit="1" customWidth="1"/>
    <col min="8967" max="8967" width="15.140625" bestFit="1" customWidth="1"/>
    <col min="8968" max="8970" width="13.5703125" customWidth="1"/>
    <col min="9217" max="9217" width="4" customWidth="1"/>
    <col min="9218" max="9218" width="48.140625" customWidth="1"/>
    <col min="9219" max="9219" width="13.42578125" bestFit="1" customWidth="1"/>
    <col min="9220" max="9220" width="45.7109375" bestFit="1" customWidth="1"/>
    <col min="9221" max="9221" width="13.42578125" bestFit="1" customWidth="1"/>
    <col min="9222" max="9222" width="16.7109375" bestFit="1" customWidth="1"/>
    <col min="9223" max="9223" width="15.140625" bestFit="1" customWidth="1"/>
    <col min="9224" max="9226" width="13.5703125" customWidth="1"/>
    <col min="9473" max="9473" width="4" customWidth="1"/>
    <col min="9474" max="9474" width="48.140625" customWidth="1"/>
    <col min="9475" max="9475" width="13.42578125" bestFit="1" customWidth="1"/>
    <col min="9476" max="9476" width="45.7109375" bestFit="1" customWidth="1"/>
    <col min="9477" max="9477" width="13.42578125" bestFit="1" customWidth="1"/>
    <col min="9478" max="9478" width="16.7109375" bestFit="1" customWidth="1"/>
    <col min="9479" max="9479" width="15.140625" bestFit="1" customWidth="1"/>
    <col min="9480" max="9482" width="13.5703125" customWidth="1"/>
    <col min="9729" max="9729" width="4" customWidth="1"/>
    <col min="9730" max="9730" width="48.140625" customWidth="1"/>
    <col min="9731" max="9731" width="13.42578125" bestFit="1" customWidth="1"/>
    <col min="9732" max="9732" width="45.7109375" bestFit="1" customWidth="1"/>
    <col min="9733" max="9733" width="13.42578125" bestFit="1" customWidth="1"/>
    <col min="9734" max="9734" width="16.7109375" bestFit="1" customWidth="1"/>
    <col min="9735" max="9735" width="15.140625" bestFit="1" customWidth="1"/>
    <col min="9736" max="9738" width="13.5703125" customWidth="1"/>
    <col min="9985" max="9985" width="4" customWidth="1"/>
    <col min="9986" max="9986" width="48.140625" customWidth="1"/>
    <col min="9987" max="9987" width="13.42578125" bestFit="1" customWidth="1"/>
    <col min="9988" max="9988" width="45.7109375" bestFit="1" customWidth="1"/>
    <col min="9989" max="9989" width="13.42578125" bestFit="1" customWidth="1"/>
    <col min="9990" max="9990" width="16.7109375" bestFit="1" customWidth="1"/>
    <col min="9991" max="9991" width="15.140625" bestFit="1" customWidth="1"/>
    <col min="9992" max="9994" width="13.5703125" customWidth="1"/>
    <col min="10241" max="10241" width="4" customWidth="1"/>
    <col min="10242" max="10242" width="48.140625" customWidth="1"/>
    <col min="10243" max="10243" width="13.42578125" bestFit="1" customWidth="1"/>
    <col min="10244" max="10244" width="45.7109375" bestFit="1" customWidth="1"/>
    <col min="10245" max="10245" width="13.42578125" bestFit="1" customWidth="1"/>
    <col min="10246" max="10246" width="16.7109375" bestFit="1" customWidth="1"/>
    <col min="10247" max="10247" width="15.140625" bestFit="1" customWidth="1"/>
    <col min="10248" max="10250" width="13.5703125" customWidth="1"/>
    <col min="10497" max="10497" width="4" customWidth="1"/>
    <col min="10498" max="10498" width="48.140625" customWidth="1"/>
    <col min="10499" max="10499" width="13.42578125" bestFit="1" customWidth="1"/>
    <col min="10500" max="10500" width="45.7109375" bestFit="1" customWidth="1"/>
    <col min="10501" max="10501" width="13.42578125" bestFit="1" customWidth="1"/>
    <col min="10502" max="10502" width="16.7109375" bestFit="1" customWidth="1"/>
    <col min="10503" max="10503" width="15.140625" bestFit="1" customWidth="1"/>
    <col min="10504" max="10506" width="13.5703125" customWidth="1"/>
    <col min="10753" max="10753" width="4" customWidth="1"/>
    <col min="10754" max="10754" width="48.140625" customWidth="1"/>
    <col min="10755" max="10755" width="13.42578125" bestFit="1" customWidth="1"/>
    <col min="10756" max="10756" width="45.7109375" bestFit="1" customWidth="1"/>
    <col min="10757" max="10757" width="13.42578125" bestFit="1" customWidth="1"/>
    <col min="10758" max="10758" width="16.7109375" bestFit="1" customWidth="1"/>
    <col min="10759" max="10759" width="15.140625" bestFit="1" customWidth="1"/>
    <col min="10760" max="10762" width="13.5703125" customWidth="1"/>
    <col min="11009" max="11009" width="4" customWidth="1"/>
    <col min="11010" max="11010" width="48.140625" customWidth="1"/>
    <col min="11011" max="11011" width="13.42578125" bestFit="1" customWidth="1"/>
    <col min="11012" max="11012" width="45.7109375" bestFit="1" customWidth="1"/>
    <col min="11013" max="11013" width="13.42578125" bestFit="1" customWidth="1"/>
    <col min="11014" max="11014" width="16.7109375" bestFit="1" customWidth="1"/>
    <col min="11015" max="11015" width="15.140625" bestFit="1" customWidth="1"/>
    <col min="11016" max="11018" width="13.5703125" customWidth="1"/>
    <col min="11265" max="11265" width="4" customWidth="1"/>
    <col min="11266" max="11266" width="48.140625" customWidth="1"/>
    <col min="11267" max="11267" width="13.42578125" bestFit="1" customWidth="1"/>
    <col min="11268" max="11268" width="45.7109375" bestFit="1" customWidth="1"/>
    <col min="11269" max="11269" width="13.42578125" bestFit="1" customWidth="1"/>
    <col min="11270" max="11270" width="16.7109375" bestFit="1" customWidth="1"/>
    <col min="11271" max="11271" width="15.140625" bestFit="1" customWidth="1"/>
    <col min="11272" max="11274" width="13.5703125" customWidth="1"/>
    <col min="11521" max="11521" width="4" customWidth="1"/>
    <col min="11522" max="11522" width="48.140625" customWidth="1"/>
    <col min="11523" max="11523" width="13.42578125" bestFit="1" customWidth="1"/>
    <col min="11524" max="11524" width="45.7109375" bestFit="1" customWidth="1"/>
    <col min="11525" max="11525" width="13.42578125" bestFit="1" customWidth="1"/>
    <col min="11526" max="11526" width="16.7109375" bestFit="1" customWidth="1"/>
    <col min="11527" max="11527" width="15.140625" bestFit="1" customWidth="1"/>
    <col min="11528" max="11530" width="13.5703125" customWidth="1"/>
    <col min="11777" max="11777" width="4" customWidth="1"/>
    <col min="11778" max="11778" width="48.140625" customWidth="1"/>
    <col min="11779" max="11779" width="13.42578125" bestFit="1" customWidth="1"/>
    <col min="11780" max="11780" width="45.7109375" bestFit="1" customWidth="1"/>
    <col min="11781" max="11781" width="13.42578125" bestFit="1" customWidth="1"/>
    <col min="11782" max="11782" width="16.7109375" bestFit="1" customWidth="1"/>
    <col min="11783" max="11783" width="15.140625" bestFit="1" customWidth="1"/>
    <col min="11784" max="11786" width="13.5703125" customWidth="1"/>
    <col min="12033" max="12033" width="4" customWidth="1"/>
    <col min="12034" max="12034" width="48.140625" customWidth="1"/>
    <col min="12035" max="12035" width="13.42578125" bestFit="1" customWidth="1"/>
    <col min="12036" max="12036" width="45.7109375" bestFit="1" customWidth="1"/>
    <col min="12037" max="12037" width="13.42578125" bestFit="1" customWidth="1"/>
    <col min="12038" max="12038" width="16.7109375" bestFit="1" customWidth="1"/>
    <col min="12039" max="12039" width="15.140625" bestFit="1" customWidth="1"/>
    <col min="12040" max="12042" width="13.5703125" customWidth="1"/>
    <col min="12289" max="12289" width="4" customWidth="1"/>
    <col min="12290" max="12290" width="48.140625" customWidth="1"/>
    <col min="12291" max="12291" width="13.42578125" bestFit="1" customWidth="1"/>
    <col min="12292" max="12292" width="45.7109375" bestFit="1" customWidth="1"/>
    <col min="12293" max="12293" width="13.42578125" bestFit="1" customWidth="1"/>
    <col min="12294" max="12294" width="16.7109375" bestFit="1" customWidth="1"/>
    <col min="12295" max="12295" width="15.140625" bestFit="1" customWidth="1"/>
    <col min="12296" max="12298" width="13.5703125" customWidth="1"/>
    <col min="12545" max="12545" width="4" customWidth="1"/>
    <col min="12546" max="12546" width="48.140625" customWidth="1"/>
    <col min="12547" max="12547" width="13.42578125" bestFit="1" customWidth="1"/>
    <col min="12548" max="12548" width="45.7109375" bestFit="1" customWidth="1"/>
    <col min="12549" max="12549" width="13.42578125" bestFit="1" customWidth="1"/>
    <col min="12550" max="12550" width="16.7109375" bestFit="1" customWidth="1"/>
    <col min="12551" max="12551" width="15.140625" bestFit="1" customWidth="1"/>
    <col min="12552" max="12554" width="13.5703125" customWidth="1"/>
    <col min="12801" max="12801" width="4" customWidth="1"/>
    <col min="12802" max="12802" width="48.140625" customWidth="1"/>
    <col min="12803" max="12803" width="13.42578125" bestFit="1" customWidth="1"/>
    <col min="12804" max="12804" width="45.7109375" bestFit="1" customWidth="1"/>
    <col min="12805" max="12805" width="13.42578125" bestFit="1" customWidth="1"/>
    <col min="12806" max="12806" width="16.7109375" bestFit="1" customWidth="1"/>
    <col min="12807" max="12807" width="15.140625" bestFit="1" customWidth="1"/>
    <col min="12808" max="12810" width="13.5703125" customWidth="1"/>
    <col min="13057" max="13057" width="4" customWidth="1"/>
    <col min="13058" max="13058" width="48.140625" customWidth="1"/>
    <col min="13059" max="13059" width="13.42578125" bestFit="1" customWidth="1"/>
    <col min="13060" max="13060" width="45.7109375" bestFit="1" customWidth="1"/>
    <col min="13061" max="13061" width="13.42578125" bestFit="1" customWidth="1"/>
    <col min="13062" max="13062" width="16.7109375" bestFit="1" customWidth="1"/>
    <col min="13063" max="13063" width="15.140625" bestFit="1" customWidth="1"/>
    <col min="13064" max="13066" width="13.5703125" customWidth="1"/>
    <col min="13313" max="13313" width="4" customWidth="1"/>
    <col min="13314" max="13314" width="48.140625" customWidth="1"/>
    <col min="13315" max="13315" width="13.42578125" bestFit="1" customWidth="1"/>
    <col min="13316" max="13316" width="45.7109375" bestFit="1" customWidth="1"/>
    <col min="13317" max="13317" width="13.42578125" bestFit="1" customWidth="1"/>
    <col min="13318" max="13318" width="16.7109375" bestFit="1" customWidth="1"/>
    <col min="13319" max="13319" width="15.140625" bestFit="1" customWidth="1"/>
    <col min="13320" max="13322" width="13.5703125" customWidth="1"/>
    <col min="13569" max="13569" width="4" customWidth="1"/>
    <col min="13570" max="13570" width="48.140625" customWidth="1"/>
    <col min="13571" max="13571" width="13.42578125" bestFit="1" customWidth="1"/>
    <col min="13572" max="13572" width="45.7109375" bestFit="1" customWidth="1"/>
    <col min="13573" max="13573" width="13.42578125" bestFit="1" customWidth="1"/>
    <col min="13574" max="13574" width="16.7109375" bestFit="1" customWidth="1"/>
    <col min="13575" max="13575" width="15.140625" bestFit="1" customWidth="1"/>
    <col min="13576" max="13578" width="13.5703125" customWidth="1"/>
    <col min="13825" max="13825" width="4" customWidth="1"/>
    <col min="13826" max="13826" width="48.140625" customWidth="1"/>
    <col min="13827" max="13827" width="13.42578125" bestFit="1" customWidth="1"/>
    <col min="13828" max="13828" width="45.7109375" bestFit="1" customWidth="1"/>
    <col min="13829" max="13829" width="13.42578125" bestFit="1" customWidth="1"/>
    <col min="13830" max="13830" width="16.7109375" bestFit="1" customWidth="1"/>
    <col min="13831" max="13831" width="15.140625" bestFit="1" customWidth="1"/>
    <col min="13832" max="13834" width="13.5703125" customWidth="1"/>
    <col min="14081" max="14081" width="4" customWidth="1"/>
    <col min="14082" max="14082" width="48.140625" customWidth="1"/>
    <col min="14083" max="14083" width="13.42578125" bestFit="1" customWidth="1"/>
    <col min="14084" max="14084" width="45.7109375" bestFit="1" customWidth="1"/>
    <col min="14085" max="14085" width="13.42578125" bestFit="1" customWidth="1"/>
    <col min="14086" max="14086" width="16.7109375" bestFit="1" customWidth="1"/>
    <col min="14087" max="14087" width="15.140625" bestFit="1" customWidth="1"/>
    <col min="14088" max="14090" width="13.5703125" customWidth="1"/>
    <col min="14337" max="14337" width="4" customWidth="1"/>
    <col min="14338" max="14338" width="48.140625" customWidth="1"/>
    <col min="14339" max="14339" width="13.42578125" bestFit="1" customWidth="1"/>
    <col min="14340" max="14340" width="45.7109375" bestFit="1" customWidth="1"/>
    <col min="14341" max="14341" width="13.42578125" bestFit="1" customWidth="1"/>
    <col min="14342" max="14342" width="16.7109375" bestFit="1" customWidth="1"/>
    <col min="14343" max="14343" width="15.140625" bestFit="1" customWidth="1"/>
    <col min="14344" max="14346" width="13.5703125" customWidth="1"/>
    <col min="14593" max="14593" width="4" customWidth="1"/>
    <col min="14594" max="14594" width="48.140625" customWidth="1"/>
    <col min="14595" max="14595" width="13.42578125" bestFit="1" customWidth="1"/>
    <col min="14596" max="14596" width="45.7109375" bestFit="1" customWidth="1"/>
    <col min="14597" max="14597" width="13.42578125" bestFit="1" customWidth="1"/>
    <col min="14598" max="14598" width="16.7109375" bestFit="1" customWidth="1"/>
    <col min="14599" max="14599" width="15.140625" bestFit="1" customWidth="1"/>
    <col min="14600" max="14602" width="13.5703125" customWidth="1"/>
    <col min="14849" max="14849" width="4" customWidth="1"/>
    <col min="14850" max="14850" width="48.140625" customWidth="1"/>
    <col min="14851" max="14851" width="13.42578125" bestFit="1" customWidth="1"/>
    <col min="14852" max="14852" width="45.7109375" bestFit="1" customWidth="1"/>
    <col min="14853" max="14853" width="13.42578125" bestFit="1" customWidth="1"/>
    <col min="14854" max="14854" width="16.7109375" bestFit="1" customWidth="1"/>
    <col min="14855" max="14855" width="15.140625" bestFit="1" customWidth="1"/>
    <col min="14856" max="14858" width="13.5703125" customWidth="1"/>
    <col min="15105" max="15105" width="4" customWidth="1"/>
    <col min="15106" max="15106" width="48.140625" customWidth="1"/>
    <col min="15107" max="15107" width="13.42578125" bestFit="1" customWidth="1"/>
    <col min="15108" max="15108" width="45.7109375" bestFit="1" customWidth="1"/>
    <col min="15109" max="15109" width="13.42578125" bestFit="1" customWidth="1"/>
    <col min="15110" max="15110" width="16.7109375" bestFit="1" customWidth="1"/>
    <col min="15111" max="15111" width="15.140625" bestFit="1" customWidth="1"/>
    <col min="15112" max="15114" width="13.5703125" customWidth="1"/>
    <col min="15361" max="15361" width="4" customWidth="1"/>
    <col min="15362" max="15362" width="48.140625" customWidth="1"/>
    <col min="15363" max="15363" width="13.42578125" bestFit="1" customWidth="1"/>
    <col min="15364" max="15364" width="45.7109375" bestFit="1" customWidth="1"/>
    <col min="15365" max="15365" width="13.42578125" bestFit="1" customWidth="1"/>
    <col min="15366" max="15366" width="16.7109375" bestFit="1" customWidth="1"/>
    <col min="15367" max="15367" width="15.140625" bestFit="1" customWidth="1"/>
    <col min="15368" max="15370" width="13.5703125" customWidth="1"/>
    <col min="15617" max="15617" width="4" customWidth="1"/>
    <col min="15618" max="15618" width="48.140625" customWidth="1"/>
    <col min="15619" max="15619" width="13.42578125" bestFit="1" customWidth="1"/>
    <col min="15620" max="15620" width="45.7109375" bestFit="1" customWidth="1"/>
    <col min="15621" max="15621" width="13.42578125" bestFit="1" customWidth="1"/>
    <col min="15622" max="15622" width="16.7109375" bestFit="1" customWidth="1"/>
    <col min="15623" max="15623" width="15.140625" bestFit="1" customWidth="1"/>
    <col min="15624" max="15626" width="13.5703125" customWidth="1"/>
    <col min="15873" max="15873" width="4" customWidth="1"/>
    <col min="15874" max="15874" width="48.140625" customWidth="1"/>
    <col min="15875" max="15875" width="13.42578125" bestFit="1" customWidth="1"/>
    <col min="15876" max="15876" width="45.7109375" bestFit="1" customWidth="1"/>
    <col min="15877" max="15877" width="13.42578125" bestFit="1" customWidth="1"/>
    <col min="15878" max="15878" width="16.7109375" bestFit="1" customWidth="1"/>
    <col min="15879" max="15879" width="15.140625" bestFit="1" customWidth="1"/>
    <col min="15880" max="15882" width="13.5703125" customWidth="1"/>
    <col min="16129" max="16129" width="4" customWidth="1"/>
    <col min="16130" max="16130" width="48.140625" customWidth="1"/>
    <col min="16131" max="16131" width="13.42578125" bestFit="1" customWidth="1"/>
    <col min="16132" max="16132" width="45.7109375" bestFit="1" customWidth="1"/>
    <col min="16133" max="16133" width="13.42578125" bestFit="1" customWidth="1"/>
    <col min="16134" max="16134" width="16.7109375" bestFit="1" customWidth="1"/>
    <col min="16135" max="16135" width="15.140625" bestFit="1" customWidth="1"/>
    <col min="16136" max="16138" width="13.5703125" customWidth="1"/>
  </cols>
  <sheetData>
    <row r="7" spans="1:10" ht="15.75" thickBot="1" x14ac:dyDescent="0.3"/>
    <row r="8" spans="1:10" ht="16.5" thickBot="1" x14ac:dyDescent="0.3">
      <c r="B8" s="58" t="s">
        <v>63</v>
      </c>
      <c r="I8" s="299" t="s">
        <v>108</v>
      </c>
      <c r="J8" s="300"/>
    </row>
    <row r="9" spans="1:10" ht="5.25" customHeight="1" x14ac:dyDescent="0.25"/>
    <row r="10" spans="1:10" x14ac:dyDescent="0.25">
      <c r="A10" s="301" t="s">
        <v>0</v>
      </c>
      <c r="B10" s="301"/>
      <c r="C10" s="301"/>
      <c r="D10" s="301"/>
      <c r="E10" s="301"/>
      <c r="F10" s="301"/>
      <c r="G10" s="301"/>
      <c r="H10" s="301"/>
      <c r="I10" s="301"/>
      <c r="J10" s="301"/>
    </row>
    <row r="11" spans="1:10" x14ac:dyDescent="0.25">
      <c r="A11" s="302" t="s">
        <v>65</v>
      </c>
      <c r="B11" s="302"/>
      <c r="C11" s="302"/>
      <c r="D11" s="302"/>
      <c r="E11" s="302"/>
      <c r="F11" s="302"/>
      <c r="G11" s="302"/>
      <c r="H11" s="302"/>
      <c r="I11" s="302"/>
      <c r="J11" s="302"/>
    </row>
    <row r="12" spans="1:10" x14ac:dyDescent="0.25">
      <c r="A12" s="303" t="s">
        <v>66</v>
      </c>
      <c r="B12" s="302"/>
      <c r="C12" s="302"/>
      <c r="D12" s="302"/>
      <c r="E12" s="302"/>
      <c r="F12" s="302"/>
      <c r="G12" s="302"/>
      <c r="H12" s="302"/>
      <c r="I12" s="302"/>
      <c r="J12" s="302"/>
    </row>
    <row r="13" spans="1:10" ht="4.5" customHeight="1" x14ac:dyDescent="0.25">
      <c r="A13" s="255"/>
      <c r="B13" s="255"/>
      <c r="C13" s="255"/>
      <c r="D13" s="255"/>
      <c r="E13" s="255"/>
      <c r="F13" s="255"/>
      <c r="G13" s="255"/>
      <c r="H13" s="255"/>
      <c r="I13" s="255"/>
      <c r="J13" s="255"/>
    </row>
    <row r="14" spans="1:10" ht="16.5" hidden="1" thickBot="1" x14ac:dyDescent="0.3">
      <c r="A14" s="287" t="s">
        <v>109</v>
      </c>
      <c r="B14" s="287"/>
      <c r="C14" s="287"/>
      <c r="D14" s="287"/>
      <c r="E14" s="287"/>
      <c r="F14" s="287"/>
      <c r="G14" s="287"/>
      <c r="H14" s="287"/>
      <c r="I14" s="287"/>
      <c r="J14" s="287"/>
    </row>
    <row r="15" spans="1:10" ht="30.75" hidden="1" customHeight="1" thickBot="1" x14ac:dyDescent="0.35">
      <c r="A15" s="62" t="s">
        <v>68</v>
      </c>
      <c r="B15" s="63" t="s">
        <v>86</v>
      </c>
      <c r="C15" s="294" t="s">
        <v>1</v>
      </c>
      <c r="D15" s="295"/>
      <c r="E15" s="294" t="s">
        <v>2</v>
      </c>
      <c r="F15" s="296"/>
      <c r="G15" s="294" t="s">
        <v>3</v>
      </c>
      <c r="H15" s="295"/>
      <c r="I15" s="294" t="s">
        <v>4</v>
      </c>
      <c r="J15" s="295"/>
    </row>
    <row r="16" spans="1:10" ht="15.75" hidden="1" x14ac:dyDescent="0.3">
      <c r="A16" s="162"/>
      <c r="B16" s="71"/>
      <c r="C16" s="111" t="s">
        <v>96</v>
      </c>
      <c r="D16" s="111" t="s">
        <v>97</v>
      </c>
      <c r="E16" s="111" t="s">
        <v>96</v>
      </c>
      <c r="F16" s="111" t="s">
        <v>97</v>
      </c>
      <c r="G16" s="111" t="s">
        <v>96</v>
      </c>
      <c r="H16" s="111" t="s">
        <v>97</v>
      </c>
      <c r="I16" s="111" t="s">
        <v>96</v>
      </c>
      <c r="J16" s="111" t="s">
        <v>97</v>
      </c>
    </row>
    <row r="17" spans="1:10" ht="15.75" hidden="1" x14ac:dyDescent="0.3">
      <c r="A17" s="163"/>
      <c r="B17" s="71" t="s">
        <v>72</v>
      </c>
      <c r="C17" s="76">
        <v>1764858.42</v>
      </c>
      <c r="D17" s="76">
        <v>1492317.42</v>
      </c>
      <c r="E17" s="76">
        <v>1764858.42</v>
      </c>
      <c r="F17" s="76">
        <v>1792563.63</v>
      </c>
      <c r="G17" s="76">
        <v>1764858.42</v>
      </c>
      <c r="H17" s="76">
        <v>1578007.92</v>
      </c>
      <c r="I17" s="76">
        <v>1764858.42</v>
      </c>
      <c r="J17" s="76">
        <v>1803793.55</v>
      </c>
    </row>
    <row r="18" spans="1:10" ht="15.75" hidden="1" x14ac:dyDescent="0.3">
      <c r="A18" s="147"/>
      <c r="B18" s="71"/>
      <c r="C18" s="148"/>
      <c r="D18" s="147"/>
      <c r="E18" s="164"/>
      <c r="F18" s="164"/>
      <c r="G18" s="147"/>
      <c r="H18" s="164"/>
      <c r="I18" s="147"/>
      <c r="J18" s="164"/>
    </row>
    <row r="19" spans="1:10" ht="15.75" hidden="1" x14ac:dyDescent="0.3">
      <c r="A19" s="147"/>
      <c r="B19" s="71" t="s">
        <v>91</v>
      </c>
      <c r="C19" s="76">
        <f t="shared" ref="C19:J19" si="0">+C27+C43</f>
        <v>2818474.9200000004</v>
      </c>
      <c r="D19" s="76">
        <f t="shared" si="0"/>
        <v>0</v>
      </c>
      <c r="E19" s="76">
        <f t="shared" si="0"/>
        <v>2818474.9200000004</v>
      </c>
      <c r="F19" s="76">
        <f t="shared" si="0"/>
        <v>67111.01999999999</v>
      </c>
      <c r="G19" s="76">
        <f t="shared" si="0"/>
        <v>2818474.9200000004</v>
      </c>
      <c r="H19" s="76">
        <f t="shared" si="0"/>
        <v>58543.64</v>
      </c>
      <c r="I19" s="76">
        <f t="shared" si="0"/>
        <v>2818474.9200000004</v>
      </c>
      <c r="J19" s="76">
        <f t="shared" si="0"/>
        <v>3743927.3</v>
      </c>
    </row>
    <row r="20" spans="1:10" hidden="1" x14ac:dyDescent="0.25">
      <c r="A20" s="165"/>
      <c r="B20" s="88" t="s">
        <v>27</v>
      </c>
      <c r="C20" s="115">
        <v>62500</v>
      </c>
      <c r="D20" s="115"/>
      <c r="E20" s="115">
        <v>62500</v>
      </c>
      <c r="F20" s="115">
        <v>56112.02</v>
      </c>
      <c r="G20" s="115">
        <v>62500</v>
      </c>
      <c r="H20" s="115"/>
      <c r="I20" s="115">
        <v>62500</v>
      </c>
      <c r="J20" s="115">
        <v>68083.009999999995</v>
      </c>
    </row>
    <row r="21" spans="1:10" hidden="1" x14ac:dyDescent="0.25">
      <c r="A21" s="165"/>
      <c r="B21" s="88" t="s">
        <v>28</v>
      </c>
      <c r="C21" s="115">
        <v>7500</v>
      </c>
      <c r="D21" s="115"/>
      <c r="E21" s="115">
        <v>7500</v>
      </c>
      <c r="F21" s="115">
        <v>10999</v>
      </c>
      <c r="G21" s="115">
        <v>7500</v>
      </c>
      <c r="H21" s="115">
        <v>11011</v>
      </c>
      <c r="I21" s="115">
        <v>7500</v>
      </c>
      <c r="J21" s="115">
        <v>10992</v>
      </c>
    </row>
    <row r="22" spans="1:10" hidden="1" x14ac:dyDescent="0.25">
      <c r="A22" s="165"/>
      <c r="B22" s="88" t="s">
        <v>29</v>
      </c>
      <c r="C22" s="115">
        <v>8133.97</v>
      </c>
      <c r="D22" s="115"/>
      <c r="E22" s="115">
        <v>8133.97</v>
      </c>
      <c r="F22" s="115"/>
      <c r="G22" s="115">
        <v>8133.97</v>
      </c>
      <c r="H22" s="115"/>
      <c r="I22" s="115">
        <v>8133.97</v>
      </c>
      <c r="J22" s="115">
        <v>4358</v>
      </c>
    </row>
    <row r="23" spans="1:10" hidden="1" x14ac:dyDescent="0.25">
      <c r="A23" s="165"/>
      <c r="B23" s="88" t="s">
        <v>30</v>
      </c>
      <c r="C23" s="115">
        <v>33333.33</v>
      </c>
      <c r="D23" s="115"/>
      <c r="E23" s="115">
        <v>33333.33</v>
      </c>
      <c r="F23" s="115"/>
      <c r="G23" s="115">
        <v>33333.33</v>
      </c>
      <c r="H23" s="115"/>
      <c r="I23" s="115">
        <v>33333.33</v>
      </c>
      <c r="J23" s="115">
        <v>45020</v>
      </c>
    </row>
    <row r="24" spans="1:10" hidden="1" x14ac:dyDescent="0.25">
      <c r="A24" s="165"/>
      <c r="B24" s="88" t="s">
        <v>35</v>
      </c>
      <c r="C24" s="115">
        <v>165141.75</v>
      </c>
      <c r="D24" s="115"/>
      <c r="E24" s="115">
        <v>165141.75</v>
      </c>
      <c r="F24" s="115"/>
      <c r="G24" s="115">
        <v>165141.75</v>
      </c>
      <c r="H24" s="115">
        <v>1000</v>
      </c>
      <c r="I24" s="115">
        <v>165141.75</v>
      </c>
      <c r="J24" s="115">
        <v>26842.86</v>
      </c>
    </row>
    <row r="25" spans="1:10" hidden="1" x14ac:dyDescent="0.25">
      <c r="A25" s="165"/>
      <c r="B25" s="88" t="s">
        <v>36</v>
      </c>
      <c r="C25" s="115">
        <v>40000</v>
      </c>
      <c r="D25" s="115"/>
      <c r="E25" s="115">
        <v>40000</v>
      </c>
      <c r="F25" s="115"/>
      <c r="G25" s="115">
        <v>40000</v>
      </c>
      <c r="H25" s="115"/>
      <c r="I25" s="115">
        <v>40000</v>
      </c>
      <c r="J25" s="115">
        <v>76240</v>
      </c>
    </row>
    <row r="26" spans="1:10" hidden="1" x14ac:dyDescent="0.25">
      <c r="A26" s="165"/>
      <c r="B26" s="88" t="s">
        <v>37</v>
      </c>
      <c r="C26" s="115">
        <v>26305.03</v>
      </c>
      <c r="D26" s="115"/>
      <c r="E26" s="115">
        <v>26305.03</v>
      </c>
      <c r="F26" s="115"/>
      <c r="G26" s="115">
        <v>26305.03</v>
      </c>
      <c r="H26" s="115">
        <v>46532.639999999999</v>
      </c>
      <c r="I26" s="115">
        <v>26305.03</v>
      </c>
      <c r="J26" s="115">
        <v>55063.68</v>
      </c>
    </row>
    <row r="27" spans="1:10" ht="16.5" hidden="1" thickBot="1" x14ac:dyDescent="0.35">
      <c r="A27" s="165"/>
      <c r="B27" s="166" t="s">
        <v>110</v>
      </c>
      <c r="C27" s="167">
        <f t="shared" ref="C27:J27" si="1">SUM(C20:C26)</f>
        <v>342914.07999999996</v>
      </c>
      <c r="D27" s="167">
        <f t="shared" si="1"/>
        <v>0</v>
      </c>
      <c r="E27" s="167">
        <f t="shared" si="1"/>
        <v>342914.07999999996</v>
      </c>
      <c r="F27" s="167">
        <f t="shared" si="1"/>
        <v>67111.01999999999</v>
      </c>
      <c r="G27" s="167">
        <f t="shared" si="1"/>
        <v>342914.07999999996</v>
      </c>
      <c r="H27" s="167">
        <f t="shared" si="1"/>
        <v>58543.64</v>
      </c>
      <c r="I27" s="167">
        <f t="shared" si="1"/>
        <v>342914.07999999996</v>
      </c>
      <c r="J27" s="167">
        <f t="shared" si="1"/>
        <v>286599.55</v>
      </c>
    </row>
    <row r="28" spans="1:10" ht="15.75" hidden="1" x14ac:dyDescent="0.3">
      <c r="A28" s="165"/>
      <c r="B28" s="168" t="s">
        <v>111</v>
      </c>
      <c r="C28" s="136"/>
      <c r="D28" s="136"/>
      <c r="E28" s="136"/>
      <c r="F28" s="136"/>
      <c r="G28" s="136"/>
      <c r="H28" s="136"/>
      <c r="I28" s="136"/>
      <c r="J28" s="136"/>
    </row>
    <row r="29" spans="1:10" hidden="1" x14ac:dyDescent="0.25">
      <c r="A29" s="165"/>
      <c r="B29" s="88" t="s">
        <v>38</v>
      </c>
      <c r="C29" s="115">
        <v>60936.45</v>
      </c>
      <c r="D29" s="115"/>
      <c r="E29" s="115">
        <v>60936.45</v>
      </c>
      <c r="F29" s="115"/>
      <c r="G29" s="115">
        <v>60936.45</v>
      </c>
      <c r="H29" s="115"/>
      <c r="I29" s="115">
        <v>60936.45</v>
      </c>
      <c r="J29" s="115">
        <v>202940.25</v>
      </c>
    </row>
    <row r="30" spans="1:10" hidden="1" x14ac:dyDescent="0.25">
      <c r="A30" s="165"/>
      <c r="B30" s="88" t="s">
        <v>39</v>
      </c>
      <c r="C30" s="115">
        <v>600</v>
      </c>
      <c r="D30" s="115"/>
      <c r="E30" s="115">
        <v>600</v>
      </c>
      <c r="F30" s="115"/>
      <c r="G30" s="115">
        <v>600</v>
      </c>
      <c r="H30" s="115"/>
      <c r="I30" s="115">
        <v>600</v>
      </c>
      <c r="J30" s="115"/>
    </row>
    <row r="31" spans="1:10" hidden="1" x14ac:dyDescent="0.25">
      <c r="A31" s="165"/>
      <c r="B31" s="88" t="s">
        <v>112</v>
      </c>
      <c r="C31" s="115">
        <v>945.42</v>
      </c>
      <c r="D31" s="115"/>
      <c r="E31" s="115">
        <v>945.42</v>
      </c>
      <c r="F31" s="115"/>
      <c r="G31" s="115">
        <v>945.42</v>
      </c>
      <c r="H31" s="115"/>
      <c r="I31" s="115">
        <v>945.42</v>
      </c>
      <c r="J31" s="115"/>
    </row>
    <row r="32" spans="1:10" hidden="1" x14ac:dyDescent="0.25">
      <c r="A32" s="165"/>
      <c r="B32" s="88" t="s">
        <v>40</v>
      </c>
      <c r="C32" s="115">
        <v>169652.57</v>
      </c>
      <c r="D32" s="115"/>
      <c r="E32" s="115">
        <v>169652.57</v>
      </c>
      <c r="F32" s="115"/>
      <c r="G32" s="115">
        <v>169652.57</v>
      </c>
      <c r="H32" s="115"/>
      <c r="I32" s="115">
        <v>169652.57</v>
      </c>
      <c r="J32" s="115">
        <v>178282.05</v>
      </c>
    </row>
    <row r="33" spans="1:10" hidden="1" x14ac:dyDescent="0.25">
      <c r="A33" s="165"/>
      <c r="B33" s="88" t="s">
        <v>41</v>
      </c>
      <c r="C33" s="115">
        <v>912</v>
      </c>
      <c r="D33" s="115"/>
      <c r="E33" s="115">
        <v>912</v>
      </c>
      <c r="F33" s="115"/>
      <c r="G33" s="115">
        <v>912</v>
      </c>
      <c r="H33" s="115"/>
      <c r="I33" s="115">
        <v>912</v>
      </c>
      <c r="J33" s="115"/>
    </row>
    <row r="34" spans="1:10" hidden="1" x14ac:dyDescent="0.25">
      <c r="A34" s="165"/>
      <c r="B34" s="88" t="s">
        <v>42</v>
      </c>
      <c r="C34" s="115">
        <v>427229.65</v>
      </c>
      <c r="D34" s="115"/>
      <c r="E34" s="115">
        <v>427229.65</v>
      </c>
      <c r="F34" s="115"/>
      <c r="G34" s="115">
        <v>427229.65</v>
      </c>
      <c r="H34" s="115"/>
      <c r="I34" s="115">
        <v>427229.65</v>
      </c>
      <c r="J34" s="115">
        <v>1425199.8</v>
      </c>
    </row>
    <row r="35" spans="1:10" hidden="1" x14ac:dyDescent="0.25">
      <c r="A35" s="165"/>
      <c r="B35" s="88" t="s">
        <v>43</v>
      </c>
      <c r="C35" s="115">
        <v>100</v>
      </c>
      <c r="D35" s="115"/>
      <c r="E35" s="115">
        <v>100</v>
      </c>
      <c r="F35" s="115"/>
      <c r="G35" s="115">
        <v>100</v>
      </c>
      <c r="H35" s="115"/>
      <c r="I35" s="115">
        <v>100</v>
      </c>
      <c r="J35" s="115"/>
    </row>
    <row r="36" spans="1:10" hidden="1" x14ac:dyDescent="0.25">
      <c r="A36" s="165"/>
      <c r="B36" s="88" t="s">
        <v>44</v>
      </c>
      <c r="C36" s="115">
        <v>13579.7</v>
      </c>
      <c r="D36" s="115"/>
      <c r="E36" s="115">
        <v>13579.7</v>
      </c>
      <c r="F36" s="115"/>
      <c r="G36" s="115">
        <v>13579.7</v>
      </c>
      <c r="H36" s="115"/>
      <c r="I36" s="115">
        <v>13579.7</v>
      </c>
      <c r="J36" s="115">
        <v>75162.240000000005</v>
      </c>
    </row>
    <row r="37" spans="1:10" hidden="1" x14ac:dyDescent="0.25">
      <c r="A37" s="165"/>
      <c r="B37" s="88" t="s">
        <v>46</v>
      </c>
      <c r="C37" s="115">
        <v>310</v>
      </c>
      <c r="D37" s="115"/>
      <c r="E37" s="115">
        <v>310</v>
      </c>
      <c r="F37" s="115"/>
      <c r="G37" s="115">
        <v>310</v>
      </c>
      <c r="H37" s="115"/>
      <c r="I37" s="115">
        <v>310</v>
      </c>
      <c r="J37" s="115"/>
    </row>
    <row r="38" spans="1:10" hidden="1" x14ac:dyDescent="0.25">
      <c r="A38" s="165"/>
      <c r="B38" s="88" t="s">
        <v>47</v>
      </c>
      <c r="C38" s="115">
        <v>10809.43</v>
      </c>
      <c r="D38" s="115"/>
      <c r="E38" s="115">
        <v>10809.43</v>
      </c>
      <c r="F38" s="115"/>
      <c r="G38" s="115">
        <v>10809.43</v>
      </c>
      <c r="H38" s="115"/>
      <c r="I38" s="115">
        <v>10809.43</v>
      </c>
      <c r="J38" s="115">
        <v>14528.6</v>
      </c>
    </row>
    <row r="39" spans="1:10" hidden="1" x14ac:dyDescent="0.25">
      <c r="A39" s="165"/>
      <c r="B39" s="88" t="s">
        <v>48</v>
      </c>
      <c r="C39" s="115">
        <v>1780006.32</v>
      </c>
      <c r="D39" s="115"/>
      <c r="E39" s="115">
        <v>1780006.32</v>
      </c>
      <c r="F39" s="115"/>
      <c r="G39" s="115">
        <v>1780006.32</v>
      </c>
      <c r="H39" s="115"/>
      <c r="I39" s="115">
        <v>1780006.32</v>
      </c>
      <c r="J39" s="115">
        <v>1545914.81</v>
      </c>
    </row>
    <row r="40" spans="1:10" hidden="1" x14ac:dyDescent="0.25">
      <c r="A40" s="165"/>
      <c r="B40" s="88" t="s">
        <v>49</v>
      </c>
      <c r="C40" s="115">
        <v>2208.6999999999998</v>
      </c>
      <c r="D40" s="115"/>
      <c r="E40" s="115">
        <v>2208.6999999999998</v>
      </c>
      <c r="F40" s="115"/>
      <c r="G40" s="115">
        <v>2208.6999999999998</v>
      </c>
      <c r="H40" s="115"/>
      <c r="I40" s="115">
        <v>2208.6999999999998</v>
      </c>
      <c r="J40" s="115">
        <v>15300</v>
      </c>
    </row>
    <row r="41" spans="1:10" hidden="1" x14ac:dyDescent="0.25">
      <c r="A41" s="165"/>
      <c r="B41" s="88" t="s">
        <v>50</v>
      </c>
      <c r="C41" s="115">
        <v>8105.1</v>
      </c>
      <c r="D41" s="115"/>
      <c r="E41" s="115">
        <v>8105.1</v>
      </c>
      <c r="F41" s="115"/>
      <c r="G41" s="115">
        <v>8105.1</v>
      </c>
      <c r="H41" s="115"/>
      <c r="I41" s="115">
        <v>8105.1</v>
      </c>
      <c r="J41" s="115"/>
    </row>
    <row r="42" spans="1:10" hidden="1" x14ac:dyDescent="0.25">
      <c r="A42" s="165"/>
      <c r="B42" s="88" t="s">
        <v>51</v>
      </c>
      <c r="C42" s="115">
        <v>165.5</v>
      </c>
      <c r="D42" s="115"/>
      <c r="E42" s="115">
        <v>165.5</v>
      </c>
      <c r="F42" s="115"/>
      <c r="G42" s="115">
        <v>165.5</v>
      </c>
      <c r="H42" s="115"/>
      <c r="I42" s="115">
        <v>165.5</v>
      </c>
      <c r="J42" s="115"/>
    </row>
    <row r="43" spans="1:10" ht="16.5" hidden="1" thickBot="1" x14ac:dyDescent="0.35">
      <c r="A43" s="165"/>
      <c r="B43" s="100" t="s">
        <v>53</v>
      </c>
      <c r="C43" s="167">
        <f t="shared" ref="C43:J43" si="2">SUM(C29:C42)</f>
        <v>2475560.8400000003</v>
      </c>
      <c r="D43" s="167">
        <f t="shared" si="2"/>
        <v>0</v>
      </c>
      <c r="E43" s="167">
        <f t="shared" si="2"/>
        <v>2475560.8400000003</v>
      </c>
      <c r="F43" s="167">
        <f t="shared" si="2"/>
        <v>0</v>
      </c>
      <c r="G43" s="167">
        <f t="shared" si="2"/>
        <v>2475560.8400000003</v>
      </c>
      <c r="H43" s="167">
        <f t="shared" si="2"/>
        <v>0</v>
      </c>
      <c r="I43" s="167">
        <f t="shared" si="2"/>
        <v>2475560.8400000003</v>
      </c>
      <c r="J43" s="167">
        <f t="shared" si="2"/>
        <v>3457327.75</v>
      </c>
    </row>
    <row r="44" spans="1:10" hidden="1" x14ac:dyDescent="0.25"/>
    <row r="45" spans="1:10" hidden="1" x14ac:dyDescent="0.25"/>
    <row r="46" spans="1:10" ht="16.5" hidden="1" thickBot="1" x14ac:dyDescent="0.3">
      <c r="A46" s="287" t="s">
        <v>113</v>
      </c>
      <c r="B46" s="287"/>
      <c r="C46" s="287"/>
      <c r="D46" s="287"/>
      <c r="E46" s="287"/>
      <c r="F46" s="287"/>
      <c r="G46" s="287"/>
      <c r="H46" s="287"/>
      <c r="I46" s="287"/>
      <c r="J46" s="287"/>
    </row>
    <row r="47" spans="1:10" ht="28.5" hidden="1" customHeight="1" x14ac:dyDescent="0.25">
      <c r="A47" s="169" t="s">
        <v>68</v>
      </c>
      <c r="B47" s="170" t="s">
        <v>114</v>
      </c>
      <c r="C47" s="308" t="s">
        <v>115</v>
      </c>
      <c r="D47" s="309"/>
      <c r="E47" s="308" t="s">
        <v>116</v>
      </c>
      <c r="F47" s="310"/>
      <c r="G47" s="257" t="s">
        <v>117</v>
      </c>
      <c r="H47" s="258"/>
      <c r="I47" s="258"/>
      <c r="J47" s="258"/>
    </row>
    <row r="48" spans="1:10" hidden="1" x14ac:dyDescent="0.25">
      <c r="A48" s="256"/>
      <c r="B48" s="174" t="s">
        <v>118</v>
      </c>
      <c r="C48" s="256" t="s">
        <v>119</v>
      </c>
      <c r="D48" s="256" t="s">
        <v>120</v>
      </c>
      <c r="E48" s="256" t="s">
        <v>119</v>
      </c>
      <c r="F48" s="256" t="s">
        <v>120</v>
      </c>
      <c r="G48" s="256" t="s">
        <v>119</v>
      </c>
      <c r="H48" s="256" t="s">
        <v>120</v>
      </c>
      <c r="I48" s="256"/>
      <c r="J48" s="256"/>
    </row>
    <row r="49" spans="1:10" hidden="1" x14ac:dyDescent="0.25">
      <c r="A49" s="175"/>
      <c r="B49" s="175"/>
      <c r="C49" s="175"/>
      <c r="D49" s="175"/>
      <c r="E49" s="175"/>
      <c r="F49" s="175"/>
      <c r="G49" s="175"/>
      <c r="H49" s="175"/>
      <c r="I49" s="175"/>
      <c r="J49" s="175"/>
    </row>
    <row r="50" spans="1:10" hidden="1" x14ac:dyDescent="0.25">
      <c r="A50" s="175"/>
      <c r="B50" s="175"/>
      <c r="C50" s="175"/>
      <c r="D50" s="175"/>
      <c r="E50" s="175"/>
      <c r="F50" s="175"/>
      <c r="G50" s="175"/>
      <c r="H50" s="175"/>
      <c r="I50" s="175"/>
      <c r="J50" s="175"/>
    </row>
    <row r="51" spans="1:10" hidden="1" x14ac:dyDescent="0.25">
      <c r="A51" s="175"/>
      <c r="B51" s="174" t="s">
        <v>121</v>
      </c>
      <c r="C51" s="175"/>
      <c r="D51" s="175"/>
      <c r="E51" s="175"/>
      <c r="F51" s="175"/>
      <c r="G51" s="175"/>
      <c r="H51" s="175"/>
      <c r="I51" s="175"/>
      <c r="J51" s="175"/>
    </row>
    <row r="52" spans="1:10" hidden="1" x14ac:dyDescent="0.25">
      <c r="A52" s="175"/>
      <c r="B52" s="175" t="s">
        <v>122</v>
      </c>
      <c r="C52" s="175"/>
      <c r="D52" s="175"/>
      <c r="E52" s="175"/>
      <c r="F52" s="175"/>
      <c r="G52" s="175"/>
      <c r="H52" s="175"/>
      <c r="I52" s="175"/>
      <c r="J52" s="175"/>
    </row>
    <row r="53" spans="1:10" hidden="1" x14ac:dyDescent="0.25">
      <c r="A53" s="175"/>
      <c r="B53" s="175"/>
      <c r="C53" s="175"/>
      <c r="D53" s="175"/>
      <c r="E53" s="175"/>
      <c r="F53" s="175"/>
      <c r="G53" s="175"/>
      <c r="H53" s="175"/>
      <c r="I53" s="175"/>
      <c r="J53" s="175"/>
    </row>
    <row r="54" spans="1:10" hidden="1" x14ac:dyDescent="0.25">
      <c r="A54" s="175"/>
      <c r="B54" s="175"/>
      <c r="C54" s="175"/>
      <c r="D54" s="175"/>
      <c r="E54" s="175"/>
      <c r="F54" s="175"/>
      <c r="G54" s="175"/>
      <c r="H54" s="175"/>
      <c r="I54" s="175"/>
      <c r="J54" s="175"/>
    </row>
    <row r="55" spans="1:10" hidden="1" x14ac:dyDescent="0.25">
      <c r="A55" s="175"/>
      <c r="B55" s="175"/>
      <c r="C55" s="175"/>
      <c r="D55" s="175"/>
      <c r="E55" s="175"/>
      <c r="F55" s="175"/>
      <c r="G55" s="175"/>
      <c r="H55" s="175"/>
      <c r="I55" s="175"/>
      <c r="J55" s="175"/>
    </row>
    <row r="56" spans="1:10" hidden="1" x14ac:dyDescent="0.25">
      <c r="A56" s="175"/>
      <c r="B56" s="175"/>
      <c r="C56" s="175"/>
      <c r="D56" s="175"/>
      <c r="E56" s="175"/>
      <c r="F56" s="175"/>
      <c r="G56" s="175"/>
      <c r="H56" s="175"/>
      <c r="I56" s="175"/>
      <c r="J56" s="175"/>
    </row>
    <row r="57" spans="1:10" hidden="1" x14ac:dyDescent="0.25">
      <c r="A57" s="175"/>
      <c r="B57" s="175"/>
      <c r="C57" s="175"/>
      <c r="D57" s="175"/>
      <c r="E57" s="175"/>
      <c r="F57" s="175"/>
      <c r="G57" s="175"/>
      <c r="H57" s="175"/>
      <c r="I57" s="175"/>
      <c r="J57" s="175"/>
    </row>
    <row r="58" spans="1:10" hidden="1" x14ac:dyDescent="0.25">
      <c r="A58" s="175"/>
      <c r="B58" s="175"/>
      <c r="C58" s="175"/>
      <c r="D58" s="175"/>
      <c r="E58" s="175"/>
      <c r="F58" s="175"/>
      <c r="G58" s="175"/>
      <c r="H58" s="175"/>
      <c r="I58" s="175"/>
      <c r="J58" s="175"/>
    </row>
    <row r="59" spans="1:10" hidden="1" x14ac:dyDescent="0.25">
      <c r="A59" s="175"/>
      <c r="B59" s="175"/>
      <c r="C59" s="175"/>
      <c r="D59" s="175"/>
      <c r="E59" s="175"/>
      <c r="F59" s="175"/>
      <c r="G59" s="175"/>
      <c r="H59" s="175"/>
      <c r="I59" s="175"/>
      <c r="J59" s="175"/>
    </row>
    <row r="60" spans="1:10" hidden="1" x14ac:dyDescent="0.25">
      <c r="A60" s="304" t="s">
        <v>123</v>
      </c>
      <c r="B60" s="304"/>
      <c r="C60" s="175"/>
      <c r="D60" s="175"/>
      <c r="E60" s="175"/>
      <c r="F60" s="175"/>
      <c r="G60" s="175"/>
      <c r="H60" s="175"/>
      <c r="I60" s="175"/>
      <c r="J60" s="175"/>
    </row>
    <row r="61" spans="1:10" hidden="1" x14ac:dyDescent="0.25"/>
    <row r="62" spans="1:10" hidden="1" x14ac:dyDescent="0.25"/>
    <row r="63" spans="1:10" hidden="1" x14ac:dyDescent="0.25"/>
    <row r="64" spans="1:10" hidden="1" x14ac:dyDescent="0.25"/>
    <row r="65" spans="1:10" hidden="1" x14ac:dyDescent="0.25"/>
    <row r="66" spans="1:10" hidden="1" x14ac:dyDescent="0.25"/>
    <row r="67" spans="1:10" hidden="1" x14ac:dyDescent="0.25"/>
    <row r="68" spans="1:10" hidden="1" x14ac:dyDescent="0.25"/>
    <row r="69" spans="1:10" hidden="1" x14ac:dyDescent="0.25"/>
    <row r="70" spans="1:10" hidden="1" x14ac:dyDescent="0.25"/>
    <row r="71" spans="1:10" hidden="1" x14ac:dyDescent="0.25"/>
    <row r="72" spans="1:10" hidden="1" x14ac:dyDescent="0.25"/>
    <row r="73" spans="1:10" ht="16.5" hidden="1" thickBot="1" x14ac:dyDescent="0.3">
      <c r="A73" s="287" t="s">
        <v>124</v>
      </c>
      <c r="B73" s="287"/>
      <c r="C73" s="287"/>
      <c r="D73" s="287"/>
      <c r="E73" s="287"/>
      <c r="F73" s="287"/>
      <c r="G73" s="287"/>
      <c r="H73" s="287"/>
      <c r="I73" s="287"/>
      <c r="J73" s="287"/>
    </row>
    <row r="74" spans="1:10" ht="16.5" hidden="1" customHeight="1" thickBot="1" x14ac:dyDescent="0.35">
      <c r="A74" s="62" t="s">
        <v>68</v>
      </c>
      <c r="B74" s="63" t="s">
        <v>86</v>
      </c>
      <c r="C74" s="294" t="s">
        <v>59</v>
      </c>
      <c r="D74" s="295"/>
      <c r="E74" s="294" t="s">
        <v>82</v>
      </c>
      <c r="F74" s="296"/>
      <c r="G74" s="294" t="s">
        <v>83</v>
      </c>
      <c r="H74" s="295"/>
      <c r="I74" s="294" t="s">
        <v>84</v>
      </c>
      <c r="J74" s="295"/>
    </row>
    <row r="75" spans="1:10" ht="15.75" hidden="1" x14ac:dyDescent="0.3">
      <c r="A75" s="162"/>
      <c r="B75" s="71"/>
      <c r="C75" s="111" t="s">
        <v>96</v>
      </c>
      <c r="D75" s="111" t="s">
        <v>97</v>
      </c>
      <c r="E75" s="111" t="s">
        <v>96</v>
      </c>
      <c r="F75" s="111" t="s">
        <v>97</v>
      </c>
      <c r="G75" s="111" t="s">
        <v>96</v>
      </c>
      <c r="H75" s="111" t="s">
        <v>97</v>
      </c>
      <c r="I75" s="111" t="s">
        <v>96</v>
      </c>
      <c r="J75" s="111" t="s">
        <v>97</v>
      </c>
    </row>
    <row r="76" spans="1:10" ht="15.75" hidden="1" x14ac:dyDescent="0.3">
      <c r="A76" s="163"/>
      <c r="B76" s="71" t="s">
        <v>72</v>
      </c>
      <c r="C76" s="76">
        <v>1764858.42</v>
      </c>
      <c r="D76" s="76">
        <v>2281196.17</v>
      </c>
      <c r="E76" s="76">
        <v>1764858.42</v>
      </c>
      <c r="F76" s="76">
        <v>1896496.89</v>
      </c>
      <c r="G76" s="76"/>
      <c r="H76" s="76"/>
      <c r="I76" s="76"/>
      <c r="J76" s="76"/>
    </row>
    <row r="77" spans="1:10" ht="15.75" hidden="1" x14ac:dyDescent="0.3">
      <c r="A77" s="147"/>
      <c r="B77" s="71"/>
      <c r="C77" s="147"/>
      <c r="D77" s="147"/>
      <c r="E77" s="147"/>
      <c r="F77" s="164"/>
      <c r="G77" s="164"/>
      <c r="H77" s="164"/>
      <c r="I77" s="164"/>
      <c r="J77" s="164"/>
    </row>
    <row r="78" spans="1:10" ht="15.75" hidden="1" x14ac:dyDescent="0.3">
      <c r="A78" s="147"/>
      <c r="B78" s="71" t="s">
        <v>91</v>
      </c>
      <c r="C78" s="76">
        <f t="shared" ref="C78:J78" si="3">+C86+C102</f>
        <v>2818474.9200000004</v>
      </c>
      <c r="D78" s="76">
        <f t="shared" si="3"/>
        <v>3820610.29</v>
      </c>
      <c r="E78" s="76">
        <f t="shared" si="3"/>
        <v>2818474.9200000004</v>
      </c>
      <c r="F78" s="76">
        <f t="shared" si="3"/>
        <v>2361172.1800000002</v>
      </c>
      <c r="G78" s="76">
        <f t="shared" si="3"/>
        <v>0</v>
      </c>
      <c r="H78" s="76">
        <f t="shared" si="3"/>
        <v>0</v>
      </c>
      <c r="I78" s="76">
        <f t="shared" si="3"/>
        <v>0</v>
      </c>
      <c r="J78" s="76">
        <f t="shared" si="3"/>
        <v>0</v>
      </c>
    </row>
    <row r="79" spans="1:10" hidden="1" x14ac:dyDescent="0.25">
      <c r="A79" s="165"/>
      <c r="B79" s="88" t="s">
        <v>27</v>
      </c>
      <c r="C79" s="115">
        <v>62500</v>
      </c>
      <c r="D79" s="115">
        <v>138609.60999999999</v>
      </c>
      <c r="E79" s="115">
        <v>62500</v>
      </c>
      <c r="F79" s="115"/>
      <c r="G79" s="115"/>
      <c r="H79" s="115"/>
      <c r="I79" s="115"/>
      <c r="J79" s="115"/>
    </row>
    <row r="80" spans="1:10" hidden="1" x14ac:dyDescent="0.25">
      <c r="A80" s="165"/>
      <c r="B80" s="88" t="s">
        <v>28</v>
      </c>
      <c r="C80" s="115">
        <v>7500</v>
      </c>
      <c r="D80" s="115">
        <v>9818.25</v>
      </c>
      <c r="E80" s="115">
        <v>7500</v>
      </c>
      <c r="F80" s="115">
        <v>9560.36</v>
      </c>
      <c r="G80" s="115"/>
      <c r="H80" s="115"/>
      <c r="I80" s="115"/>
      <c r="J80" s="115"/>
    </row>
    <row r="81" spans="1:10" hidden="1" x14ac:dyDescent="0.25">
      <c r="A81" s="165"/>
      <c r="B81" s="88" t="s">
        <v>29</v>
      </c>
      <c r="C81" s="115">
        <v>8133.97</v>
      </c>
      <c r="D81" s="115"/>
      <c r="E81" s="115">
        <v>8133.97</v>
      </c>
      <c r="F81" s="115">
        <v>39787</v>
      </c>
      <c r="G81" s="115"/>
      <c r="H81" s="115"/>
      <c r="I81" s="115"/>
      <c r="J81" s="115"/>
    </row>
    <row r="82" spans="1:10" hidden="1" x14ac:dyDescent="0.25">
      <c r="A82" s="165"/>
      <c r="B82" s="88" t="s">
        <v>30</v>
      </c>
      <c r="C82" s="115">
        <v>33333.33</v>
      </c>
      <c r="D82" s="115">
        <v>19161.8</v>
      </c>
      <c r="E82" s="115">
        <v>33333.33</v>
      </c>
      <c r="F82" s="115"/>
      <c r="G82" s="115"/>
      <c r="H82" s="115"/>
      <c r="I82" s="115"/>
      <c r="J82" s="115"/>
    </row>
    <row r="83" spans="1:10" hidden="1" x14ac:dyDescent="0.25">
      <c r="A83" s="165"/>
      <c r="B83" s="88" t="s">
        <v>35</v>
      </c>
      <c r="C83" s="115">
        <v>165141.75</v>
      </c>
      <c r="D83" s="115">
        <v>4057.14</v>
      </c>
      <c r="E83" s="115">
        <v>165141.75</v>
      </c>
      <c r="F83" s="115">
        <v>184282.78</v>
      </c>
      <c r="G83" s="115"/>
      <c r="H83" s="115"/>
      <c r="I83" s="115"/>
      <c r="J83" s="115"/>
    </row>
    <row r="84" spans="1:10" hidden="1" x14ac:dyDescent="0.25">
      <c r="A84" s="165"/>
      <c r="B84" s="88" t="s">
        <v>36</v>
      </c>
      <c r="C84" s="115">
        <v>40000</v>
      </c>
      <c r="D84" s="115">
        <v>38120</v>
      </c>
      <c r="E84" s="115">
        <v>40000</v>
      </c>
      <c r="F84" s="115">
        <v>38120</v>
      </c>
      <c r="G84" s="115"/>
      <c r="H84" s="115"/>
      <c r="I84" s="115"/>
      <c r="J84" s="115"/>
    </row>
    <row r="85" spans="1:10" hidden="1" x14ac:dyDescent="0.25">
      <c r="A85" s="165"/>
      <c r="B85" s="88" t="s">
        <v>37</v>
      </c>
      <c r="C85" s="115">
        <v>26305.03</v>
      </c>
      <c r="D85" s="115">
        <v>48548.639999999999</v>
      </c>
      <c r="E85" s="115">
        <v>26305.03</v>
      </c>
      <c r="F85" s="115">
        <v>44604</v>
      </c>
      <c r="G85" s="115"/>
      <c r="H85" s="115"/>
      <c r="I85" s="115"/>
      <c r="J85" s="115"/>
    </row>
    <row r="86" spans="1:10" ht="16.5" hidden="1" thickBot="1" x14ac:dyDescent="0.35">
      <c r="A86" s="165"/>
      <c r="B86" s="166" t="s">
        <v>110</v>
      </c>
      <c r="C86" s="167">
        <f t="shared" ref="C86:J86" si="4">SUM(C79:C85)</f>
        <v>342914.07999999996</v>
      </c>
      <c r="D86" s="167">
        <f t="shared" si="4"/>
        <v>258315.44</v>
      </c>
      <c r="E86" s="167">
        <f t="shared" si="4"/>
        <v>342914.07999999996</v>
      </c>
      <c r="F86" s="167">
        <f t="shared" si="4"/>
        <v>316354.14</v>
      </c>
      <c r="G86" s="167">
        <f t="shared" si="4"/>
        <v>0</v>
      </c>
      <c r="H86" s="167">
        <f t="shared" si="4"/>
        <v>0</v>
      </c>
      <c r="I86" s="167">
        <f t="shared" si="4"/>
        <v>0</v>
      </c>
      <c r="J86" s="167">
        <f t="shared" si="4"/>
        <v>0</v>
      </c>
    </row>
    <row r="87" spans="1:10" ht="15.75" hidden="1" x14ac:dyDescent="0.3">
      <c r="A87" s="165"/>
      <c r="B87" s="168" t="s">
        <v>111</v>
      </c>
      <c r="C87" s="136"/>
      <c r="D87" s="136"/>
      <c r="E87" s="136"/>
      <c r="F87" s="136"/>
      <c r="G87" s="136"/>
      <c r="H87" s="136"/>
      <c r="I87" s="136"/>
      <c r="J87" s="136"/>
    </row>
    <row r="88" spans="1:10" hidden="1" x14ac:dyDescent="0.25">
      <c r="A88" s="165"/>
      <c r="B88" s="88" t="s">
        <v>38</v>
      </c>
      <c r="C88" s="115">
        <v>60936.45</v>
      </c>
      <c r="D88" s="115">
        <v>1023</v>
      </c>
      <c r="E88" s="115">
        <v>60936.45</v>
      </c>
      <c r="F88" s="115">
        <v>58023.7</v>
      </c>
      <c r="G88" s="115"/>
      <c r="H88" s="115"/>
      <c r="I88" s="115"/>
      <c r="J88" s="115"/>
    </row>
    <row r="89" spans="1:10" hidden="1" x14ac:dyDescent="0.25">
      <c r="A89" s="165"/>
      <c r="B89" s="88" t="s">
        <v>39</v>
      </c>
      <c r="C89" s="115">
        <v>600</v>
      </c>
      <c r="D89" s="115"/>
      <c r="E89" s="115">
        <v>600</v>
      </c>
      <c r="F89" s="115"/>
      <c r="G89" s="115"/>
      <c r="H89" s="115"/>
      <c r="I89" s="115"/>
      <c r="J89" s="115"/>
    </row>
    <row r="90" spans="1:10" hidden="1" x14ac:dyDescent="0.25">
      <c r="A90" s="165"/>
      <c r="B90" s="88" t="s">
        <v>112</v>
      </c>
      <c r="C90" s="115">
        <v>945.42</v>
      </c>
      <c r="D90" s="115"/>
      <c r="E90" s="115">
        <v>945.42</v>
      </c>
      <c r="F90" s="115"/>
      <c r="G90" s="115"/>
      <c r="H90" s="115"/>
      <c r="I90" s="115"/>
      <c r="J90" s="115"/>
    </row>
    <row r="91" spans="1:10" hidden="1" x14ac:dyDescent="0.25">
      <c r="A91" s="165"/>
      <c r="B91" s="88" t="s">
        <v>40</v>
      </c>
      <c r="C91" s="115">
        <v>169652.57</v>
      </c>
      <c r="D91" s="115">
        <v>181188.84</v>
      </c>
      <c r="E91" s="115">
        <v>169652.57</v>
      </c>
      <c r="F91" s="115">
        <v>66957.58</v>
      </c>
      <c r="G91" s="115"/>
      <c r="H91" s="115"/>
      <c r="I91" s="115"/>
      <c r="J91" s="115"/>
    </row>
    <row r="92" spans="1:10" hidden="1" x14ac:dyDescent="0.25">
      <c r="A92" s="165"/>
      <c r="B92" s="88" t="s">
        <v>41</v>
      </c>
      <c r="C92" s="115">
        <v>912</v>
      </c>
      <c r="D92" s="115"/>
      <c r="E92" s="115">
        <v>912</v>
      </c>
      <c r="F92" s="115"/>
      <c r="G92" s="115"/>
      <c r="H92" s="115"/>
      <c r="I92" s="115"/>
      <c r="J92" s="115"/>
    </row>
    <row r="93" spans="1:10" hidden="1" x14ac:dyDescent="0.25">
      <c r="A93" s="165"/>
      <c r="B93" s="88" t="s">
        <v>42</v>
      </c>
      <c r="C93" s="115">
        <v>427229.65</v>
      </c>
      <c r="D93" s="115">
        <v>535053.32999999996</v>
      </c>
      <c r="E93" s="115">
        <v>427229.65</v>
      </c>
      <c r="F93" s="115">
        <v>261536.69</v>
      </c>
      <c r="G93" s="115"/>
      <c r="H93" s="115"/>
      <c r="I93" s="115"/>
      <c r="J93" s="115"/>
    </row>
    <row r="94" spans="1:10" hidden="1" x14ac:dyDescent="0.25">
      <c r="A94" s="165"/>
      <c r="B94" s="88" t="s">
        <v>43</v>
      </c>
      <c r="C94" s="115">
        <v>100</v>
      </c>
      <c r="D94" s="115"/>
      <c r="E94" s="115">
        <v>100</v>
      </c>
      <c r="F94" s="115"/>
      <c r="G94" s="115"/>
      <c r="H94" s="115"/>
      <c r="I94" s="115"/>
      <c r="J94" s="115"/>
    </row>
    <row r="95" spans="1:10" hidden="1" x14ac:dyDescent="0.25">
      <c r="A95" s="165"/>
      <c r="B95" s="88" t="s">
        <v>44</v>
      </c>
      <c r="C95" s="115">
        <v>13579.7</v>
      </c>
      <c r="D95" s="115">
        <v>6224.76</v>
      </c>
      <c r="E95" s="115">
        <v>13579.7</v>
      </c>
      <c r="F95" s="115">
        <v>6630</v>
      </c>
      <c r="G95" s="115"/>
      <c r="H95" s="115"/>
      <c r="I95" s="115"/>
      <c r="J95" s="115"/>
    </row>
    <row r="96" spans="1:10" hidden="1" x14ac:dyDescent="0.25">
      <c r="A96" s="165"/>
      <c r="B96" s="88" t="s">
        <v>46</v>
      </c>
      <c r="C96" s="115">
        <v>310</v>
      </c>
      <c r="D96" s="115">
        <v>3610</v>
      </c>
      <c r="E96" s="115">
        <v>310</v>
      </c>
      <c r="F96" s="115"/>
      <c r="G96" s="115"/>
      <c r="H96" s="115"/>
      <c r="I96" s="115"/>
      <c r="J96" s="115"/>
    </row>
    <row r="97" spans="1:10" hidden="1" x14ac:dyDescent="0.25">
      <c r="A97" s="165"/>
      <c r="B97" s="88" t="s">
        <v>47</v>
      </c>
      <c r="C97" s="115">
        <v>10809.43</v>
      </c>
      <c r="D97" s="115">
        <v>39404.76</v>
      </c>
      <c r="E97" s="115">
        <v>10809.43</v>
      </c>
      <c r="F97" s="115">
        <v>23463</v>
      </c>
      <c r="G97" s="115"/>
      <c r="H97" s="115"/>
      <c r="I97" s="115"/>
      <c r="J97" s="115"/>
    </row>
    <row r="98" spans="1:10" hidden="1" x14ac:dyDescent="0.25">
      <c r="A98" s="165"/>
      <c r="B98" s="88" t="s">
        <v>48</v>
      </c>
      <c r="C98" s="115">
        <v>1780006.32</v>
      </c>
      <c r="D98" s="115">
        <v>2752150.16</v>
      </c>
      <c r="E98" s="115">
        <v>1780006.32</v>
      </c>
      <c r="F98" s="115">
        <v>1617110.07</v>
      </c>
      <c r="G98" s="115"/>
      <c r="H98" s="115"/>
      <c r="I98" s="115"/>
      <c r="J98" s="115"/>
    </row>
    <row r="99" spans="1:10" hidden="1" x14ac:dyDescent="0.25">
      <c r="A99" s="165"/>
      <c r="B99" s="88" t="s">
        <v>49</v>
      </c>
      <c r="C99" s="115">
        <v>2208.6999999999998</v>
      </c>
      <c r="D99" s="115"/>
      <c r="E99" s="115">
        <v>2208.6999999999998</v>
      </c>
      <c r="F99" s="115">
        <v>11097</v>
      </c>
      <c r="G99" s="115"/>
      <c r="H99" s="115"/>
      <c r="I99" s="115"/>
      <c r="J99" s="115"/>
    </row>
    <row r="100" spans="1:10" hidden="1" x14ac:dyDescent="0.25">
      <c r="A100" s="165"/>
      <c r="B100" s="88" t="s">
        <v>50</v>
      </c>
      <c r="C100" s="115">
        <v>8105.1</v>
      </c>
      <c r="D100" s="115">
        <v>43640</v>
      </c>
      <c r="E100" s="115">
        <v>8105.1</v>
      </c>
      <c r="F100" s="115"/>
      <c r="G100" s="115"/>
      <c r="H100" s="115"/>
      <c r="I100" s="115"/>
      <c r="J100" s="115"/>
    </row>
    <row r="101" spans="1:10" hidden="1" x14ac:dyDescent="0.25">
      <c r="A101" s="165"/>
      <c r="B101" s="88" t="s">
        <v>51</v>
      </c>
      <c r="C101" s="115">
        <v>165.5</v>
      </c>
      <c r="D101" s="115"/>
      <c r="E101" s="115">
        <v>165.5</v>
      </c>
      <c r="F101" s="115"/>
      <c r="G101" s="115"/>
      <c r="H101" s="115"/>
      <c r="I101" s="115"/>
      <c r="J101" s="115"/>
    </row>
    <row r="102" spans="1:10" ht="16.5" hidden="1" thickBot="1" x14ac:dyDescent="0.35">
      <c r="A102" s="165"/>
      <c r="B102" s="100" t="s">
        <v>53</v>
      </c>
      <c r="C102" s="167">
        <f t="shared" ref="C102:J102" si="5">SUM(C88:C101)</f>
        <v>2475560.8400000003</v>
      </c>
      <c r="D102" s="167">
        <f t="shared" si="5"/>
        <v>3562294.85</v>
      </c>
      <c r="E102" s="167">
        <f t="shared" si="5"/>
        <v>2475560.8400000003</v>
      </c>
      <c r="F102" s="167">
        <f t="shared" si="5"/>
        <v>2044818.04</v>
      </c>
      <c r="G102" s="167">
        <f t="shared" si="5"/>
        <v>0</v>
      </c>
      <c r="H102" s="167">
        <f t="shared" si="5"/>
        <v>0</v>
      </c>
      <c r="I102" s="167">
        <f t="shared" si="5"/>
        <v>0</v>
      </c>
      <c r="J102" s="167">
        <f t="shared" si="5"/>
        <v>0</v>
      </c>
    </row>
    <row r="103" spans="1:10" hidden="1" x14ac:dyDescent="0.25"/>
    <row r="104" spans="1:10" hidden="1" x14ac:dyDescent="0.25"/>
    <row r="105" spans="1:10" hidden="1" x14ac:dyDescent="0.25"/>
    <row r="106" spans="1:10" hidden="1" x14ac:dyDescent="0.25"/>
    <row r="107" spans="1:10" hidden="1" x14ac:dyDescent="0.25"/>
    <row r="108" spans="1:10" hidden="1" x14ac:dyDescent="0.25"/>
    <row r="109" spans="1:10" hidden="1" x14ac:dyDescent="0.25"/>
    <row r="110" spans="1:10" hidden="1" x14ac:dyDescent="0.25"/>
    <row r="111" spans="1:10" hidden="1" x14ac:dyDescent="0.25"/>
    <row r="112" spans="1:10" hidden="1" x14ac:dyDescent="0.25"/>
    <row r="113" spans="1:10" hidden="1" x14ac:dyDescent="0.25"/>
    <row r="114" spans="1:10" hidden="1" x14ac:dyDescent="0.25"/>
    <row r="115" spans="1:10" hidden="1" x14ac:dyDescent="0.25"/>
    <row r="116" spans="1:10" hidden="1" x14ac:dyDescent="0.25"/>
    <row r="117" spans="1:10" hidden="1" x14ac:dyDescent="0.25"/>
    <row r="118" spans="1:10" hidden="1" x14ac:dyDescent="0.25"/>
    <row r="119" spans="1:10" hidden="1" x14ac:dyDescent="0.25"/>
    <row r="120" spans="1:10" hidden="1" x14ac:dyDescent="0.25"/>
    <row r="121" spans="1:10" hidden="1" x14ac:dyDescent="0.25"/>
    <row r="122" spans="1:10" hidden="1" x14ac:dyDescent="0.25"/>
    <row r="123" spans="1:10" ht="16.5" hidden="1" thickBot="1" x14ac:dyDescent="0.3">
      <c r="A123" s="287" t="s">
        <v>125</v>
      </c>
      <c r="B123" s="287"/>
      <c r="C123" s="287"/>
      <c r="D123" s="287"/>
      <c r="E123" s="287"/>
      <c r="F123" s="287"/>
      <c r="G123" s="287"/>
      <c r="H123" s="287"/>
      <c r="I123" s="287"/>
      <c r="J123" s="287"/>
    </row>
    <row r="124" spans="1:10" ht="16.5" hidden="1" customHeight="1" thickBot="1" x14ac:dyDescent="0.35">
      <c r="A124" s="62" t="s">
        <v>68</v>
      </c>
      <c r="B124" s="63" t="s">
        <v>86</v>
      </c>
      <c r="C124" s="294" t="s">
        <v>87</v>
      </c>
      <c r="D124" s="295"/>
      <c r="E124" s="294" t="s">
        <v>88</v>
      </c>
      <c r="F124" s="296"/>
      <c r="G124" s="294" t="s">
        <v>89</v>
      </c>
      <c r="H124" s="295"/>
      <c r="I124" s="294" t="s">
        <v>90</v>
      </c>
      <c r="J124" s="295"/>
    </row>
    <row r="125" spans="1:10" ht="15.75" hidden="1" x14ac:dyDescent="0.3">
      <c r="A125" s="162"/>
      <c r="B125" s="71"/>
      <c r="C125" s="111" t="s">
        <v>96</v>
      </c>
      <c r="D125" s="111" t="s">
        <v>97</v>
      </c>
      <c r="E125" s="111" t="s">
        <v>96</v>
      </c>
      <c r="F125" s="111" t="s">
        <v>97</v>
      </c>
      <c r="G125" s="111" t="s">
        <v>96</v>
      </c>
      <c r="H125" s="111" t="s">
        <v>97</v>
      </c>
      <c r="I125" s="111" t="s">
        <v>96</v>
      </c>
      <c r="J125" s="111" t="s">
        <v>97</v>
      </c>
    </row>
    <row r="126" spans="1:10" ht="15.75" hidden="1" x14ac:dyDescent="0.3">
      <c r="A126" s="163"/>
      <c r="B126" s="71" t="s">
        <v>72</v>
      </c>
      <c r="C126" s="76"/>
      <c r="D126" s="76"/>
      <c r="E126" s="76"/>
      <c r="F126" s="76"/>
      <c r="G126" s="76"/>
      <c r="H126" s="76"/>
      <c r="I126" s="76"/>
      <c r="J126" s="76"/>
    </row>
    <row r="127" spans="1:10" ht="15.75" hidden="1" x14ac:dyDescent="0.3">
      <c r="A127" s="147"/>
      <c r="B127" s="71"/>
      <c r="C127" s="164"/>
      <c r="D127" s="148"/>
      <c r="E127" s="164"/>
      <c r="F127" s="164"/>
      <c r="G127" s="164"/>
      <c r="H127" s="164"/>
      <c r="I127" s="164"/>
      <c r="J127" s="164"/>
    </row>
    <row r="128" spans="1:10" ht="15.75" hidden="1" x14ac:dyDescent="0.3">
      <c r="A128" s="147"/>
      <c r="B128" s="71" t="s">
        <v>91</v>
      </c>
      <c r="C128" s="76">
        <f t="shared" ref="C128:J128" si="6">+C136+C152</f>
        <v>0</v>
      </c>
      <c r="D128" s="76">
        <f t="shared" si="6"/>
        <v>0</v>
      </c>
      <c r="E128" s="76">
        <f t="shared" si="6"/>
        <v>0</v>
      </c>
      <c r="F128" s="76">
        <f t="shared" si="6"/>
        <v>0</v>
      </c>
      <c r="G128" s="76">
        <f t="shared" si="6"/>
        <v>0</v>
      </c>
      <c r="H128" s="76">
        <f t="shared" si="6"/>
        <v>0</v>
      </c>
      <c r="I128" s="76">
        <f t="shared" si="6"/>
        <v>0</v>
      </c>
      <c r="J128" s="76">
        <f t="shared" si="6"/>
        <v>0</v>
      </c>
    </row>
    <row r="129" spans="1:10" hidden="1" x14ac:dyDescent="0.25">
      <c r="A129" s="165"/>
      <c r="B129" s="88" t="s">
        <v>27</v>
      </c>
      <c r="C129" s="115"/>
      <c r="D129" s="115"/>
      <c r="E129" s="115"/>
      <c r="F129" s="115"/>
      <c r="G129" s="115"/>
      <c r="H129" s="115"/>
      <c r="I129" s="115"/>
      <c r="J129" s="115"/>
    </row>
    <row r="130" spans="1:10" hidden="1" x14ac:dyDescent="0.25">
      <c r="A130" s="165"/>
      <c r="B130" s="88" t="s">
        <v>28</v>
      </c>
      <c r="C130" s="115"/>
      <c r="D130" s="115"/>
      <c r="E130" s="115"/>
      <c r="F130" s="115"/>
      <c r="G130" s="115"/>
      <c r="H130" s="115"/>
      <c r="I130" s="115"/>
      <c r="J130" s="115"/>
    </row>
    <row r="131" spans="1:10" hidden="1" x14ac:dyDescent="0.25">
      <c r="A131" s="165"/>
      <c r="B131" s="88" t="s">
        <v>29</v>
      </c>
      <c r="C131" s="115"/>
      <c r="D131" s="115"/>
      <c r="E131" s="115"/>
      <c r="F131" s="115"/>
      <c r="G131" s="115"/>
      <c r="H131" s="115"/>
      <c r="I131" s="115"/>
      <c r="J131" s="115"/>
    </row>
    <row r="132" spans="1:10" hidden="1" x14ac:dyDescent="0.25">
      <c r="A132" s="165"/>
      <c r="B132" s="88" t="s">
        <v>30</v>
      </c>
      <c r="C132" s="115"/>
      <c r="D132" s="115"/>
      <c r="E132" s="115"/>
      <c r="F132" s="115"/>
      <c r="G132" s="115"/>
      <c r="H132" s="115"/>
      <c r="I132" s="115"/>
      <c r="J132" s="115"/>
    </row>
    <row r="133" spans="1:10" hidden="1" x14ac:dyDescent="0.25">
      <c r="A133" s="165"/>
      <c r="B133" s="88" t="s">
        <v>35</v>
      </c>
      <c r="C133" s="115"/>
      <c r="D133" s="115"/>
      <c r="E133" s="115"/>
      <c r="F133" s="115"/>
      <c r="G133" s="115"/>
      <c r="H133" s="115"/>
      <c r="I133" s="115"/>
      <c r="J133" s="115"/>
    </row>
    <row r="134" spans="1:10" hidden="1" x14ac:dyDescent="0.25">
      <c r="A134" s="165"/>
      <c r="B134" s="88" t="s">
        <v>36</v>
      </c>
      <c r="C134" s="115"/>
      <c r="D134" s="115"/>
      <c r="E134" s="115"/>
      <c r="F134" s="115"/>
      <c r="G134" s="115"/>
      <c r="H134" s="115"/>
      <c r="I134" s="115"/>
      <c r="J134" s="115"/>
    </row>
    <row r="135" spans="1:10" hidden="1" x14ac:dyDescent="0.25">
      <c r="A135" s="165"/>
      <c r="B135" s="88" t="s">
        <v>37</v>
      </c>
      <c r="C135" s="115"/>
      <c r="D135" s="115"/>
      <c r="E135" s="115"/>
      <c r="F135" s="115"/>
      <c r="G135" s="115"/>
      <c r="H135" s="115"/>
      <c r="I135" s="115"/>
      <c r="J135" s="115"/>
    </row>
    <row r="136" spans="1:10" ht="16.5" hidden="1" thickBot="1" x14ac:dyDescent="0.35">
      <c r="A136" s="165"/>
      <c r="B136" s="166" t="s">
        <v>110</v>
      </c>
      <c r="C136" s="167">
        <f t="shared" ref="C136:J136" si="7">SUM(C129:C135)</f>
        <v>0</v>
      </c>
      <c r="D136" s="167">
        <f t="shared" si="7"/>
        <v>0</v>
      </c>
      <c r="E136" s="167">
        <f t="shared" si="7"/>
        <v>0</v>
      </c>
      <c r="F136" s="167">
        <f t="shared" si="7"/>
        <v>0</v>
      </c>
      <c r="G136" s="167">
        <f t="shared" si="7"/>
        <v>0</v>
      </c>
      <c r="H136" s="167">
        <f t="shared" si="7"/>
        <v>0</v>
      </c>
      <c r="I136" s="167">
        <f t="shared" si="7"/>
        <v>0</v>
      </c>
      <c r="J136" s="167">
        <f t="shared" si="7"/>
        <v>0</v>
      </c>
    </row>
    <row r="137" spans="1:10" ht="15.75" hidden="1" x14ac:dyDescent="0.3">
      <c r="A137" s="165"/>
      <c r="B137" s="168" t="s">
        <v>111</v>
      </c>
      <c r="C137" s="136"/>
      <c r="D137" s="136"/>
      <c r="E137" s="136"/>
      <c r="F137" s="136"/>
      <c r="G137" s="136"/>
      <c r="H137" s="136"/>
      <c r="I137" s="136"/>
      <c r="J137" s="136"/>
    </row>
    <row r="138" spans="1:10" hidden="1" x14ac:dyDescent="0.25">
      <c r="A138" s="165"/>
      <c r="B138" s="88" t="s">
        <v>38</v>
      </c>
      <c r="C138" s="115"/>
      <c r="D138" s="115"/>
      <c r="E138" s="115"/>
      <c r="F138" s="115"/>
      <c r="G138" s="115"/>
      <c r="H138" s="115"/>
      <c r="I138" s="115"/>
      <c r="J138" s="115"/>
    </row>
    <row r="139" spans="1:10" hidden="1" x14ac:dyDescent="0.25">
      <c r="A139" s="165"/>
      <c r="B139" s="88" t="s">
        <v>126</v>
      </c>
      <c r="C139" s="115"/>
      <c r="D139" s="115"/>
      <c r="E139" s="115"/>
      <c r="F139" s="115"/>
      <c r="G139" s="115"/>
      <c r="H139" s="115"/>
      <c r="I139" s="115"/>
      <c r="J139" s="115"/>
    </row>
    <row r="140" spans="1:10" hidden="1" x14ac:dyDescent="0.25">
      <c r="A140" s="165"/>
      <c r="B140" s="88" t="s">
        <v>112</v>
      </c>
      <c r="C140" s="115"/>
      <c r="D140" s="115"/>
      <c r="E140" s="115"/>
      <c r="F140" s="115"/>
      <c r="G140" s="115"/>
      <c r="H140" s="115"/>
      <c r="I140" s="115"/>
      <c r="J140" s="115"/>
    </row>
    <row r="141" spans="1:10" hidden="1" x14ac:dyDescent="0.25">
      <c r="A141" s="165"/>
      <c r="B141" s="88" t="s">
        <v>40</v>
      </c>
      <c r="C141" s="115"/>
      <c r="D141" s="115"/>
      <c r="E141" s="115"/>
      <c r="F141" s="115"/>
      <c r="G141" s="115"/>
      <c r="H141" s="115"/>
      <c r="I141" s="115"/>
      <c r="J141" s="115"/>
    </row>
    <row r="142" spans="1:10" hidden="1" x14ac:dyDescent="0.25">
      <c r="A142" s="165"/>
      <c r="B142" s="88" t="s">
        <v>41</v>
      </c>
      <c r="C142" s="115"/>
      <c r="D142" s="115"/>
      <c r="E142" s="115"/>
      <c r="F142" s="115"/>
      <c r="G142" s="115"/>
      <c r="H142" s="115"/>
      <c r="I142" s="115"/>
      <c r="J142" s="115"/>
    </row>
    <row r="143" spans="1:10" hidden="1" x14ac:dyDescent="0.25">
      <c r="A143" s="165"/>
      <c r="B143" s="88" t="s">
        <v>42</v>
      </c>
      <c r="C143" s="115"/>
      <c r="D143" s="115"/>
      <c r="E143" s="115"/>
      <c r="F143" s="115"/>
      <c r="G143" s="115"/>
      <c r="H143" s="115"/>
      <c r="I143" s="115"/>
      <c r="J143" s="115"/>
    </row>
    <row r="144" spans="1:10" hidden="1" x14ac:dyDescent="0.25">
      <c r="A144" s="165"/>
      <c r="B144" s="88" t="s">
        <v>43</v>
      </c>
      <c r="C144" s="115"/>
      <c r="D144" s="115"/>
      <c r="E144" s="115"/>
      <c r="F144" s="115"/>
      <c r="G144" s="115"/>
      <c r="H144" s="115"/>
      <c r="I144" s="115"/>
      <c r="J144" s="115"/>
    </row>
    <row r="145" spans="1:10" hidden="1" x14ac:dyDescent="0.25">
      <c r="A145" s="165"/>
      <c r="B145" s="88" t="s">
        <v>44</v>
      </c>
      <c r="C145" s="115"/>
      <c r="D145" s="115"/>
      <c r="E145" s="115"/>
      <c r="F145" s="115"/>
      <c r="G145" s="115"/>
      <c r="H145" s="115"/>
      <c r="I145" s="115"/>
      <c r="J145" s="115"/>
    </row>
    <row r="146" spans="1:10" hidden="1" x14ac:dyDescent="0.25">
      <c r="A146" s="165"/>
      <c r="B146" s="88" t="s">
        <v>46</v>
      </c>
      <c r="C146" s="115"/>
      <c r="D146" s="115"/>
      <c r="E146" s="115"/>
      <c r="F146" s="115"/>
      <c r="G146" s="115"/>
      <c r="H146" s="115"/>
      <c r="I146" s="115"/>
      <c r="J146" s="115"/>
    </row>
    <row r="147" spans="1:10" hidden="1" x14ac:dyDescent="0.25">
      <c r="A147" s="165"/>
      <c r="B147" s="88" t="s">
        <v>47</v>
      </c>
      <c r="C147" s="115"/>
      <c r="D147" s="115"/>
      <c r="E147" s="115"/>
      <c r="F147" s="115"/>
      <c r="G147" s="115"/>
      <c r="H147" s="115"/>
      <c r="I147" s="115"/>
      <c r="J147" s="115"/>
    </row>
    <row r="148" spans="1:10" hidden="1" x14ac:dyDescent="0.25">
      <c r="A148" s="165"/>
      <c r="B148" s="88" t="s">
        <v>48</v>
      </c>
      <c r="C148" s="115"/>
      <c r="D148" s="115"/>
      <c r="E148" s="115"/>
      <c r="F148" s="115"/>
      <c r="G148" s="115"/>
      <c r="H148" s="115"/>
      <c r="I148" s="115"/>
      <c r="J148" s="115"/>
    </row>
    <row r="149" spans="1:10" hidden="1" x14ac:dyDescent="0.25">
      <c r="A149" s="165"/>
      <c r="B149" s="88" t="s">
        <v>49</v>
      </c>
      <c r="C149" s="115"/>
      <c r="D149" s="115"/>
      <c r="E149" s="115"/>
      <c r="F149" s="115"/>
      <c r="G149" s="115"/>
      <c r="H149" s="115"/>
      <c r="I149" s="115"/>
      <c r="J149" s="115"/>
    </row>
    <row r="150" spans="1:10" hidden="1" x14ac:dyDescent="0.25">
      <c r="A150" s="165"/>
      <c r="B150" s="88" t="s">
        <v>50</v>
      </c>
      <c r="C150" s="115"/>
      <c r="D150" s="115"/>
      <c r="E150" s="115"/>
      <c r="F150" s="115"/>
      <c r="G150" s="115"/>
      <c r="H150" s="115"/>
      <c r="I150" s="115"/>
      <c r="J150" s="115"/>
    </row>
    <row r="151" spans="1:10" hidden="1" x14ac:dyDescent="0.25">
      <c r="A151" s="165"/>
      <c r="B151" s="88" t="s">
        <v>51</v>
      </c>
      <c r="C151" s="115"/>
      <c r="D151" s="115"/>
      <c r="E151" s="115"/>
      <c r="F151" s="115"/>
      <c r="G151" s="115"/>
      <c r="H151" s="115"/>
      <c r="I151" s="115"/>
      <c r="J151" s="115"/>
    </row>
    <row r="152" spans="1:10" ht="16.5" hidden="1" thickBot="1" x14ac:dyDescent="0.35">
      <c r="A152" s="165"/>
      <c r="B152" s="100" t="s">
        <v>53</v>
      </c>
      <c r="C152" s="167">
        <f t="shared" ref="C152:J152" si="8">SUM(C138:C151)</f>
        <v>0</v>
      </c>
      <c r="D152" s="167">
        <f t="shared" si="8"/>
        <v>0</v>
      </c>
      <c r="E152" s="167">
        <f t="shared" si="8"/>
        <v>0</v>
      </c>
      <c r="F152" s="167">
        <f t="shared" si="8"/>
        <v>0</v>
      </c>
      <c r="G152" s="167">
        <f t="shared" si="8"/>
        <v>0</v>
      </c>
      <c r="H152" s="167">
        <f t="shared" si="8"/>
        <v>0</v>
      </c>
      <c r="I152" s="167">
        <f t="shared" si="8"/>
        <v>0</v>
      </c>
      <c r="J152" s="167">
        <f t="shared" si="8"/>
        <v>0</v>
      </c>
    </row>
    <row r="153" spans="1:10" hidden="1" x14ac:dyDescent="0.25">
      <c r="D153" s="149"/>
      <c r="J153" s="176"/>
    </row>
    <row r="154" spans="1:10" hidden="1" x14ac:dyDescent="0.25">
      <c r="J154" s="144"/>
    </row>
    <row r="155" spans="1:10" hidden="1" x14ac:dyDescent="0.25"/>
    <row r="156" spans="1:10" hidden="1" x14ac:dyDescent="0.25"/>
    <row r="157" spans="1:10" hidden="1" x14ac:dyDescent="0.25"/>
    <row r="158" spans="1:10" hidden="1" x14ac:dyDescent="0.25"/>
    <row r="159" spans="1:10" hidden="1" x14ac:dyDescent="0.25"/>
    <row r="160" spans="1:10" hidden="1" x14ac:dyDescent="0.25"/>
    <row r="161" hidden="1" x14ac:dyDescent="0.25"/>
    <row r="162" hidden="1" x14ac:dyDescent="0.25"/>
    <row r="163" hidden="1" x14ac:dyDescent="0.25"/>
    <row r="164" hidden="1" x14ac:dyDescent="0.25"/>
    <row r="165" hidden="1" x14ac:dyDescent="0.25"/>
    <row r="166" hidden="1" x14ac:dyDescent="0.25"/>
    <row r="167" hidden="1" x14ac:dyDescent="0.25"/>
    <row r="168" hidden="1" x14ac:dyDescent="0.25"/>
    <row r="169" hidden="1" x14ac:dyDescent="0.25"/>
    <row r="170" hidden="1" x14ac:dyDescent="0.25"/>
    <row r="171" hidden="1" x14ac:dyDescent="0.25"/>
    <row r="172" hidden="1" x14ac:dyDescent="0.25"/>
    <row r="173" hidden="1" x14ac:dyDescent="0.25"/>
    <row r="174" hidden="1" x14ac:dyDescent="0.25"/>
    <row r="175" hidden="1" x14ac:dyDescent="0.25"/>
    <row r="176" hidden="1" x14ac:dyDescent="0.25"/>
    <row r="177" spans="3:7" x14ac:dyDescent="0.25">
      <c r="C177" s="311" t="s">
        <v>127</v>
      </c>
      <c r="D177" s="311"/>
      <c r="E177" s="311"/>
      <c r="F177" s="311"/>
    </row>
    <row r="178" spans="3:7" ht="15.75" thickBot="1" x14ac:dyDescent="0.3">
      <c r="C178" s="312" t="s">
        <v>203</v>
      </c>
      <c r="D178" s="312"/>
      <c r="E178" s="312"/>
      <c r="F178" s="312"/>
    </row>
    <row r="179" spans="3:7" ht="16.5" thickBot="1" x14ac:dyDescent="0.35">
      <c r="C179" s="267" t="s">
        <v>68</v>
      </c>
      <c r="D179" s="268" t="s">
        <v>69</v>
      </c>
      <c r="E179" s="313" t="s">
        <v>95</v>
      </c>
      <c r="F179" s="314"/>
    </row>
    <row r="180" spans="3:7" ht="15.75" x14ac:dyDescent="0.3">
      <c r="C180" s="269"/>
      <c r="D180" s="270"/>
      <c r="E180" s="271" t="s">
        <v>96</v>
      </c>
      <c r="F180" s="271" t="s">
        <v>130</v>
      </c>
    </row>
    <row r="181" spans="3:7" ht="15.75" x14ac:dyDescent="0.3">
      <c r="C181" s="272" t="s">
        <v>23</v>
      </c>
      <c r="D181" s="80" t="s">
        <v>72</v>
      </c>
      <c r="E181" s="85">
        <f>+'JULIO F-5'!C155</f>
        <v>26237386.289999999</v>
      </c>
      <c r="F181" s="85">
        <f>+'JULIO F-5'!D155</f>
        <v>25544465.149999999</v>
      </c>
      <c r="G181" s="144"/>
    </row>
    <row r="182" spans="3:7" ht="15.75" x14ac:dyDescent="0.3">
      <c r="C182" s="82"/>
      <c r="D182" s="80"/>
      <c r="E182" s="82"/>
      <c r="F182" s="81"/>
      <c r="G182" s="144"/>
    </row>
    <row r="183" spans="3:7" ht="15.75" x14ac:dyDescent="0.3">
      <c r="C183" s="82"/>
      <c r="D183" s="80" t="s">
        <v>26</v>
      </c>
      <c r="E183" s="85"/>
      <c r="F183" s="85"/>
    </row>
    <row r="184" spans="3:7" x14ac:dyDescent="0.25">
      <c r="C184" s="114">
        <v>111</v>
      </c>
      <c r="D184" s="88" t="s">
        <v>27</v>
      </c>
      <c r="E184" s="93">
        <f>+'JULIO F-5'!C158</f>
        <v>528000</v>
      </c>
      <c r="F184" s="93">
        <v>595509.03</v>
      </c>
      <c r="G184" s="144"/>
    </row>
    <row r="185" spans="3:7" x14ac:dyDescent="0.25">
      <c r="C185" s="114">
        <v>113</v>
      </c>
      <c r="D185" s="88" t="s">
        <v>28</v>
      </c>
      <c r="E185" s="93">
        <f>+'JULIO F-5'!C159</f>
        <v>69510.36</v>
      </c>
      <c r="F185" s="93">
        <v>68628.86</v>
      </c>
      <c r="G185" s="144"/>
    </row>
    <row r="186" spans="3:7" x14ac:dyDescent="0.25">
      <c r="C186" s="114">
        <v>122</v>
      </c>
      <c r="D186" s="88" t="s">
        <v>29</v>
      </c>
      <c r="E186" s="93">
        <f>+'JULIO F-5'!C160</f>
        <v>68124.37</v>
      </c>
      <c r="F186" s="93">
        <v>66460.5</v>
      </c>
      <c r="G186" s="144"/>
    </row>
    <row r="187" spans="3:7" x14ac:dyDescent="0.25">
      <c r="C187" s="114">
        <v>163</v>
      </c>
      <c r="D187" s="88" t="s">
        <v>30</v>
      </c>
      <c r="E187" s="93">
        <f>+'JULIO F-5'!C161</f>
        <v>811250</v>
      </c>
      <c r="F187" s="93">
        <v>637890.98</v>
      </c>
      <c r="G187" s="144"/>
    </row>
    <row r="188" spans="3:7" ht="27" x14ac:dyDescent="0.25">
      <c r="C188" s="114">
        <v>168</v>
      </c>
      <c r="D188" s="118" t="s">
        <v>76</v>
      </c>
      <c r="E188" s="93">
        <f>+'JULIO F-5'!C162</f>
        <v>1000</v>
      </c>
      <c r="F188" s="93">
        <v>0</v>
      </c>
      <c r="G188" s="144"/>
    </row>
    <row r="189" spans="3:7" x14ac:dyDescent="0.25">
      <c r="C189" s="114">
        <v>169</v>
      </c>
      <c r="D189" s="88" t="s">
        <v>77</v>
      </c>
      <c r="E189" s="93">
        <f>+'JULIO F-5'!C163</f>
        <v>24550</v>
      </c>
      <c r="F189" s="93">
        <v>26300</v>
      </c>
      <c r="G189" s="144"/>
    </row>
    <row r="190" spans="3:7" x14ac:dyDescent="0.25">
      <c r="C190" s="114">
        <v>171</v>
      </c>
      <c r="D190" s="88" t="s">
        <v>78</v>
      </c>
      <c r="E190" s="93">
        <f>+'JULIO F-5'!C164</f>
        <v>30240</v>
      </c>
      <c r="F190" s="93">
        <v>36252.5</v>
      </c>
      <c r="G190" s="144"/>
    </row>
    <row r="191" spans="3:7" x14ac:dyDescent="0.25">
      <c r="C191" s="114">
        <v>174</v>
      </c>
      <c r="D191" s="88" t="s">
        <v>34</v>
      </c>
      <c r="E191" s="93">
        <f>+'JULIO F-5'!C165</f>
        <v>80359.62</v>
      </c>
      <c r="F191" s="93">
        <v>82125.279999999999</v>
      </c>
      <c r="G191" s="144"/>
    </row>
    <row r="192" spans="3:7" x14ac:dyDescent="0.25">
      <c r="C192" s="114">
        <v>182</v>
      </c>
      <c r="D192" s="88" t="s">
        <v>35</v>
      </c>
      <c r="E192" s="93">
        <f>+'JULIO F-5'!C166</f>
        <v>1942002</v>
      </c>
      <c r="F192" s="93">
        <v>1858902</v>
      </c>
      <c r="G192" s="144"/>
    </row>
    <row r="193" spans="3:8" x14ac:dyDescent="0.25">
      <c r="C193" s="114">
        <v>197</v>
      </c>
      <c r="D193" s="88" t="s">
        <v>36</v>
      </c>
      <c r="E193" s="93">
        <f>+'JULIO F-5'!C167</f>
        <v>172800</v>
      </c>
      <c r="F193" s="93">
        <v>84000</v>
      </c>
      <c r="G193" s="144"/>
    </row>
    <row r="194" spans="3:8" x14ac:dyDescent="0.25">
      <c r="C194" s="114">
        <v>199</v>
      </c>
      <c r="D194" s="88" t="s">
        <v>37</v>
      </c>
      <c r="E194" s="93">
        <f>+'JULIO F-5'!C168</f>
        <v>503118.4</v>
      </c>
      <c r="F194" s="93">
        <v>392704.95</v>
      </c>
      <c r="G194" s="144"/>
    </row>
    <row r="195" spans="3:8" x14ac:dyDescent="0.25">
      <c r="C195" s="114">
        <v>211</v>
      </c>
      <c r="D195" s="88" t="s">
        <v>38</v>
      </c>
      <c r="E195" s="93">
        <f>+'JULIO F-5'!C169</f>
        <v>314156.75</v>
      </c>
      <c r="F195" s="93">
        <v>258045</v>
      </c>
      <c r="G195" s="144"/>
      <c r="H195" s="145"/>
    </row>
    <row r="196" spans="3:8" x14ac:dyDescent="0.25">
      <c r="C196" s="114">
        <v>232</v>
      </c>
      <c r="D196" s="88" t="s">
        <v>39</v>
      </c>
      <c r="E196" s="93">
        <f>+'JULIO F-5'!C170</f>
        <v>173280</v>
      </c>
      <c r="F196" s="93">
        <v>66623</v>
      </c>
      <c r="G196" s="144"/>
    </row>
    <row r="197" spans="3:8" x14ac:dyDescent="0.25">
      <c r="C197" s="114">
        <v>261</v>
      </c>
      <c r="D197" s="88" t="s">
        <v>40</v>
      </c>
      <c r="E197" s="93">
        <f>+'JULIO F-5'!C171</f>
        <v>1009687.36</v>
      </c>
      <c r="F197" s="93">
        <v>499775.99</v>
      </c>
      <c r="G197" s="144"/>
    </row>
    <row r="198" spans="3:8" x14ac:dyDescent="0.25">
      <c r="C198" s="114">
        <v>262</v>
      </c>
      <c r="D198" s="88" t="s">
        <v>41</v>
      </c>
      <c r="E198" s="93">
        <f>+'JULIO F-5'!C172</f>
        <v>8000</v>
      </c>
      <c r="F198" s="93">
        <v>0</v>
      </c>
      <c r="G198" s="144"/>
    </row>
    <row r="199" spans="3:8" x14ac:dyDescent="0.25">
      <c r="C199" s="114">
        <v>266</v>
      </c>
      <c r="D199" s="88" t="s">
        <v>42</v>
      </c>
      <c r="E199" s="93">
        <f>+'JULIO F-5'!C173</f>
        <v>1429212.26</v>
      </c>
      <c r="F199" s="93">
        <v>1224267.18</v>
      </c>
      <c r="G199" s="144"/>
    </row>
    <row r="200" spans="3:8" x14ac:dyDescent="0.25">
      <c r="C200" s="114">
        <v>267</v>
      </c>
      <c r="D200" s="88" t="s">
        <v>43</v>
      </c>
      <c r="E200" s="93">
        <f>+'JULIO F-5'!C174</f>
        <v>9000</v>
      </c>
      <c r="F200" s="93">
        <v>8994</v>
      </c>
      <c r="G200" s="144"/>
    </row>
    <row r="201" spans="3:8" x14ac:dyDescent="0.25">
      <c r="C201" s="114">
        <v>268</v>
      </c>
      <c r="D201" s="88" t="s">
        <v>44</v>
      </c>
      <c r="E201" s="93">
        <f>+'JULIO F-5'!C175</f>
        <v>122943.5</v>
      </c>
      <c r="F201" s="93">
        <v>115454</v>
      </c>
      <c r="G201" s="144"/>
    </row>
    <row r="202" spans="3:8" x14ac:dyDescent="0.25">
      <c r="C202" s="114">
        <v>269</v>
      </c>
      <c r="D202" s="88" t="s">
        <v>45</v>
      </c>
      <c r="E202" s="93">
        <f>+'JULIO F-5'!C176</f>
        <v>10000</v>
      </c>
      <c r="F202" s="93">
        <v>0</v>
      </c>
      <c r="G202" s="144"/>
    </row>
    <row r="203" spans="3:8" x14ac:dyDescent="0.25">
      <c r="C203" s="114">
        <v>289</v>
      </c>
      <c r="D203" s="88" t="s">
        <v>46</v>
      </c>
      <c r="E203" s="93">
        <f>+'JULIO F-5'!C177</f>
        <v>11537</v>
      </c>
      <c r="F203" s="93">
        <v>11237.5</v>
      </c>
      <c r="G203" s="144"/>
    </row>
    <row r="204" spans="3:8" x14ac:dyDescent="0.25">
      <c r="C204" s="114">
        <v>292</v>
      </c>
      <c r="D204" s="88" t="s">
        <v>47</v>
      </c>
      <c r="E204" s="93">
        <f>+'JULIO F-5'!C178</f>
        <v>149896.79</v>
      </c>
      <c r="F204" s="93">
        <v>139282.65</v>
      </c>
      <c r="G204" s="144"/>
    </row>
    <row r="205" spans="3:8" x14ac:dyDescent="0.25">
      <c r="C205" s="114">
        <v>295</v>
      </c>
      <c r="D205" s="88" t="s">
        <v>48</v>
      </c>
      <c r="E205" s="93">
        <f>+'JULIO F-5'!C179</f>
        <v>20762705.059999999</v>
      </c>
      <c r="F205" s="93">
        <v>15107630.82</v>
      </c>
      <c r="G205" s="144"/>
    </row>
    <row r="206" spans="3:8" x14ac:dyDescent="0.25">
      <c r="C206" s="114">
        <v>297</v>
      </c>
      <c r="D206" s="88" t="s">
        <v>49</v>
      </c>
      <c r="E206" s="93">
        <f>+'JULIO F-5'!C180</f>
        <v>18945.440000000002</v>
      </c>
      <c r="F206" s="93">
        <v>18942.45</v>
      </c>
      <c r="G206" s="144"/>
    </row>
    <row r="207" spans="3:8" x14ac:dyDescent="0.25">
      <c r="C207" s="114">
        <v>298</v>
      </c>
      <c r="D207" s="88" t="s">
        <v>50</v>
      </c>
      <c r="E207" s="93">
        <f>+'JULIO F-5'!C181</f>
        <v>243134.97999999998</v>
      </c>
      <c r="F207" s="93">
        <v>262647.15999999997</v>
      </c>
      <c r="G207" s="144"/>
      <c r="H207" s="144"/>
    </row>
    <row r="208" spans="3:8" x14ac:dyDescent="0.25">
      <c r="C208" s="114">
        <v>299</v>
      </c>
      <c r="D208" s="88" t="s">
        <v>51</v>
      </c>
      <c r="E208" s="93">
        <f>+'JULIO F-5'!C182</f>
        <v>133679.56</v>
      </c>
      <c r="F208" s="93">
        <v>230318.5</v>
      </c>
      <c r="G208" s="144"/>
      <c r="H208" s="144"/>
    </row>
    <row r="209" spans="2:7" x14ac:dyDescent="0.25">
      <c r="C209" s="114">
        <v>323</v>
      </c>
      <c r="D209" s="88" t="s">
        <v>92</v>
      </c>
      <c r="E209" s="93">
        <f>+'JULIO F-5'!C183</f>
        <v>2500000</v>
      </c>
      <c r="F209" s="93">
        <v>162920</v>
      </c>
      <c r="G209" s="144"/>
    </row>
    <row r="210" spans="2:7" ht="15.75" x14ac:dyDescent="0.3">
      <c r="C210" s="153"/>
      <c r="D210" s="273" t="s">
        <v>79</v>
      </c>
      <c r="E210" s="182">
        <f>SUM(E184:E209)</f>
        <v>31127133.449999999</v>
      </c>
      <c r="F210" s="182">
        <f>SUM(F184:F209)</f>
        <v>21954912.350000001</v>
      </c>
      <c r="G210" s="144"/>
    </row>
    <row r="211" spans="2:7" ht="15.75" x14ac:dyDescent="0.3">
      <c r="C211" s="153"/>
      <c r="D211" s="273" t="s">
        <v>80</v>
      </c>
      <c r="E211" s="85">
        <f>E210+E181</f>
        <v>57364519.739999995</v>
      </c>
      <c r="F211" s="85">
        <f>+F210+F181</f>
        <v>47499377.5</v>
      </c>
      <c r="G211" s="144"/>
    </row>
    <row r="212" spans="2:7" ht="15.75" x14ac:dyDescent="0.3">
      <c r="B212" s="141"/>
      <c r="C212" s="144"/>
      <c r="D212" s="255"/>
      <c r="F212" s="183"/>
      <c r="G212" s="141"/>
    </row>
    <row r="213" spans="2:7" ht="15.75" x14ac:dyDescent="0.3">
      <c r="B213" s="141"/>
      <c r="C213" s="144"/>
      <c r="D213" s="255"/>
      <c r="F213" s="184"/>
    </row>
    <row r="235" spans="2:10" x14ac:dyDescent="0.25">
      <c r="B235" s="159" t="s">
        <v>98</v>
      </c>
      <c r="D235" s="1" t="s">
        <v>131</v>
      </c>
      <c r="E235" s="1"/>
      <c r="F235" s="1"/>
      <c r="G235" s="141" t="s">
        <v>132</v>
      </c>
      <c r="H235" t="s">
        <v>6</v>
      </c>
    </row>
    <row r="236" spans="2:10" x14ac:dyDescent="0.25">
      <c r="D236" s="285" t="s">
        <v>133</v>
      </c>
      <c r="E236" s="285"/>
      <c r="F236" s="285"/>
      <c r="G236" s="141"/>
      <c r="H236" s="141" t="s">
        <v>195</v>
      </c>
      <c r="J236" s="141"/>
    </row>
    <row r="237" spans="2:10" x14ac:dyDescent="0.25">
      <c r="D237" s="285" t="s">
        <v>134</v>
      </c>
      <c r="E237" s="285"/>
      <c r="F237" s="285"/>
      <c r="G237" s="141"/>
      <c r="H237" s="141" t="s">
        <v>196</v>
      </c>
      <c r="J237" s="141"/>
    </row>
    <row r="238" spans="2:10" ht="9" customHeight="1" x14ac:dyDescent="0.25">
      <c r="D238" s="160"/>
      <c r="E238" s="160"/>
      <c r="H238" s="141"/>
      <c r="I238" s="141"/>
      <c r="J238" s="141"/>
    </row>
    <row r="239" spans="2:10" x14ac:dyDescent="0.25">
      <c r="B239" s="159" t="s">
        <v>106</v>
      </c>
      <c r="D239" s="141" t="s">
        <v>202</v>
      </c>
      <c r="H239" s="161"/>
      <c r="I239" s="161"/>
      <c r="J239" s="161"/>
    </row>
    <row r="241" spans="4:4" x14ac:dyDescent="0.25">
      <c r="D241" s="141"/>
    </row>
  </sheetData>
  <mergeCells count="28">
    <mergeCell ref="C47:D47"/>
    <mergeCell ref="E47:F47"/>
    <mergeCell ref="C15:D15"/>
    <mergeCell ref="E15:F15"/>
    <mergeCell ref="G15:H15"/>
    <mergeCell ref="I15:J15"/>
    <mergeCell ref="A46:J46"/>
    <mergeCell ref="I8:J8"/>
    <mergeCell ref="A10:J10"/>
    <mergeCell ref="A11:J11"/>
    <mergeCell ref="A12:J12"/>
    <mergeCell ref="A14:J14"/>
    <mergeCell ref="A60:B60"/>
    <mergeCell ref="A73:J73"/>
    <mergeCell ref="C178:F178"/>
    <mergeCell ref="E179:F179"/>
    <mergeCell ref="D236:F236"/>
    <mergeCell ref="C74:D74"/>
    <mergeCell ref="E74:F74"/>
    <mergeCell ref="G74:H74"/>
    <mergeCell ref="I74:J74"/>
    <mergeCell ref="D237:F237"/>
    <mergeCell ref="A123:J123"/>
    <mergeCell ref="C124:D124"/>
    <mergeCell ref="E124:F124"/>
    <mergeCell ref="G124:H124"/>
    <mergeCell ref="I124:J124"/>
    <mergeCell ref="C177:F177"/>
  </mergeCells>
  <hyperlinks>
    <hyperlink ref="A12" r:id="rId1"/>
  </hyperlinks>
  <pageMargins left="0.15748031496062992" right="0" top="0" bottom="0" header="0" footer="0"/>
  <pageSetup scale="68" orientation="landscape" r:id="rId2"/>
  <headerFooter alignWithMargins="0"/>
  <drawing r:id="rId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7:J241"/>
  <sheetViews>
    <sheetView topLeftCell="A198" workbookViewId="0">
      <selection activeCell="I178" sqref="I178"/>
    </sheetView>
  </sheetViews>
  <sheetFormatPr baseColWidth="10" defaultRowHeight="15" x14ac:dyDescent="0.25"/>
  <cols>
    <col min="1" max="1" width="4" customWidth="1"/>
    <col min="2" max="2" width="48.140625" customWidth="1"/>
    <col min="3" max="3" width="13.42578125" bestFit="1" customWidth="1"/>
    <col min="4" max="4" width="45.7109375" bestFit="1" customWidth="1"/>
    <col min="5" max="5" width="13.42578125" bestFit="1" customWidth="1"/>
    <col min="6" max="6" width="16.7109375" bestFit="1" customWidth="1"/>
    <col min="7" max="7" width="15.140625" bestFit="1" customWidth="1"/>
    <col min="8" max="10" width="13.5703125" customWidth="1"/>
    <col min="257" max="257" width="4" customWidth="1"/>
    <col min="258" max="258" width="48.140625" customWidth="1"/>
    <col min="259" max="259" width="13.42578125" bestFit="1" customWidth="1"/>
    <col min="260" max="260" width="45.7109375" bestFit="1" customWidth="1"/>
    <col min="261" max="261" width="13.42578125" bestFit="1" customWidth="1"/>
    <col min="262" max="262" width="16.7109375" bestFit="1" customWidth="1"/>
    <col min="263" max="263" width="15.140625" bestFit="1" customWidth="1"/>
    <col min="264" max="266" width="13.5703125" customWidth="1"/>
    <col min="513" max="513" width="4" customWidth="1"/>
    <col min="514" max="514" width="48.140625" customWidth="1"/>
    <col min="515" max="515" width="13.42578125" bestFit="1" customWidth="1"/>
    <col min="516" max="516" width="45.7109375" bestFit="1" customWidth="1"/>
    <col min="517" max="517" width="13.42578125" bestFit="1" customWidth="1"/>
    <col min="518" max="518" width="16.7109375" bestFit="1" customWidth="1"/>
    <col min="519" max="519" width="15.140625" bestFit="1" customWidth="1"/>
    <col min="520" max="522" width="13.5703125" customWidth="1"/>
    <col min="769" max="769" width="4" customWidth="1"/>
    <col min="770" max="770" width="48.140625" customWidth="1"/>
    <col min="771" max="771" width="13.42578125" bestFit="1" customWidth="1"/>
    <col min="772" max="772" width="45.7109375" bestFit="1" customWidth="1"/>
    <col min="773" max="773" width="13.42578125" bestFit="1" customWidth="1"/>
    <col min="774" max="774" width="16.7109375" bestFit="1" customWidth="1"/>
    <col min="775" max="775" width="15.140625" bestFit="1" customWidth="1"/>
    <col min="776" max="778" width="13.5703125" customWidth="1"/>
    <col min="1025" max="1025" width="4" customWidth="1"/>
    <col min="1026" max="1026" width="48.140625" customWidth="1"/>
    <col min="1027" max="1027" width="13.42578125" bestFit="1" customWidth="1"/>
    <col min="1028" max="1028" width="45.7109375" bestFit="1" customWidth="1"/>
    <col min="1029" max="1029" width="13.42578125" bestFit="1" customWidth="1"/>
    <col min="1030" max="1030" width="16.7109375" bestFit="1" customWidth="1"/>
    <col min="1031" max="1031" width="15.140625" bestFit="1" customWidth="1"/>
    <col min="1032" max="1034" width="13.5703125" customWidth="1"/>
    <col min="1281" max="1281" width="4" customWidth="1"/>
    <col min="1282" max="1282" width="48.140625" customWidth="1"/>
    <col min="1283" max="1283" width="13.42578125" bestFit="1" customWidth="1"/>
    <col min="1284" max="1284" width="45.7109375" bestFit="1" customWidth="1"/>
    <col min="1285" max="1285" width="13.42578125" bestFit="1" customWidth="1"/>
    <col min="1286" max="1286" width="16.7109375" bestFit="1" customWidth="1"/>
    <col min="1287" max="1287" width="15.140625" bestFit="1" customWidth="1"/>
    <col min="1288" max="1290" width="13.5703125" customWidth="1"/>
    <col min="1537" max="1537" width="4" customWidth="1"/>
    <col min="1538" max="1538" width="48.140625" customWidth="1"/>
    <col min="1539" max="1539" width="13.42578125" bestFit="1" customWidth="1"/>
    <col min="1540" max="1540" width="45.7109375" bestFit="1" customWidth="1"/>
    <col min="1541" max="1541" width="13.42578125" bestFit="1" customWidth="1"/>
    <col min="1542" max="1542" width="16.7109375" bestFit="1" customWidth="1"/>
    <col min="1543" max="1543" width="15.140625" bestFit="1" customWidth="1"/>
    <col min="1544" max="1546" width="13.5703125" customWidth="1"/>
    <col min="1793" max="1793" width="4" customWidth="1"/>
    <col min="1794" max="1794" width="48.140625" customWidth="1"/>
    <col min="1795" max="1795" width="13.42578125" bestFit="1" customWidth="1"/>
    <col min="1796" max="1796" width="45.7109375" bestFit="1" customWidth="1"/>
    <col min="1797" max="1797" width="13.42578125" bestFit="1" customWidth="1"/>
    <col min="1798" max="1798" width="16.7109375" bestFit="1" customWidth="1"/>
    <col min="1799" max="1799" width="15.140625" bestFit="1" customWidth="1"/>
    <col min="1800" max="1802" width="13.5703125" customWidth="1"/>
    <col min="2049" max="2049" width="4" customWidth="1"/>
    <col min="2050" max="2050" width="48.140625" customWidth="1"/>
    <col min="2051" max="2051" width="13.42578125" bestFit="1" customWidth="1"/>
    <col min="2052" max="2052" width="45.7109375" bestFit="1" customWidth="1"/>
    <col min="2053" max="2053" width="13.42578125" bestFit="1" customWidth="1"/>
    <col min="2054" max="2054" width="16.7109375" bestFit="1" customWidth="1"/>
    <col min="2055" max="2055" width="15.140625" bestFit="1" customWidth="1"/>
    <col min="2056" max="2058" width="13.5703125" customWidth="1"/>
    <col min="2305" max="2305" width="4" customWidth="1"/>
    <col min="2306" max="2306" width="48.140625" customWidth="1"/>
    <col min="2307" max="2307" width="13.42578125" bestFit="1" customWidth="1"/>
    <col min="2308" max="2308" width="45.7109375" bestFit="1" customWidth="1"/>
    <col min="2309" max="2309" width="13.42578125" bestFit="1" customWidth="1"/>
    <col min="2310" max="2310" width="16.7109375" bestFit="1" customWidth="1"/>
    <col min="2311" max="2311" width="15.140625" bestFit="1" customWidth="1"/>
    <col min="2312" max="2314" width="13.5703125" customWidth="1"/>
    <col min="2561" max="2561" width="4" customWidth="1"/>
    <col min="2562" max="2562" width="48.140625" customWidth="1"/>
    <col min="2563" max="2563" width="13.42578125" bestFit="1" customWidth="1"/>
    <col min="2564" max="2564" width="45.7109375" bestFit="1" customWidth="1"/>
    <col min="2565" max="2565" width="13.42578125" bestFit="1" customWidth="1"/>
    <col min="2566" max="2566" width="16.7109375" bestFit="1" customWidth="1"/>
    <col min="2567" max="2567" width="15.140625" bestFit="1" customWidth="1"/>
    <col min="2568" max="2570" width="13.5703125" customWidth="1"/>
    <col min="2817" max="2817" width="4" customWidth="1"/>
    <col min="2818" max="2818" width="48.140625" customWidth="1"/>
    <col min="2819" max="2819" width="13.42578125" bestFit="1" customWidth="1"/>
    <col min="2820" max="2820" width="45.7109375" bestFit="1" customWidth="1"/>
    <col min="2821" max="2821" width="13.42578125" bestFit="1" customWidth="1"/>
    <col min="2822" max="2822" width="16.7109375" bestFit="1" customWidth="1"/>
    <col min="2823" max="2823" width="15.140625" bestFit="1" customWidth="1"/>
    <col min="2824" max="2826" width="13.5703125" customWidth="1"/>
    <col min="3073" max="3073" width="4" customWidth="1"/>
    <col min="3074" max="3074" width="48.140625" customWidth="1"/>
    <col min="3075" max="3075" width="13.42578125" bestFit="1" customWidth="1"/>
    <col min="3076" max="3076" width="45.7109375" bestFit="1" customWidth="1"/>
    <col min="3077" max="3077" width="13.42578125" bestFit="1" customWidth="1"/>
    <col min="3078" max="3078" width="16.7109375" bestFit="1" customWidth="1"/>
    <col min="3079" max="3079" width="15.140625" bestFit="1" customWidth="1"/>
    <col min="3080" max="3082" width="13.5703125" customWidth="1"/>
    <col min="3329" max="3329" width="4" customWidth="1"/>
    <col min="3330" max="3330" width="48.140625" customWidth="1"/>
    <col min="3331" max="3331" width="13.42578125" bestFit="1" customWidth="1"/>
    <col min="3332" max="3332" width="45.7109375" bestFit="1" customWidth="1"/>
    <col min="3333" max="3333" width="13.42578125" bestFit="1" customWidth="1"/>
    <col min="3334" max="3334" width="16.7109375" bestFit="1" customWidth="1"/>
    <col min="3335" max="3335" width="15.140625" bestFit="1" customWidth="1"/>
    <col min="3336" max="3338" width="13.5703125" customWidth="1"/>
    <col min="3585" max="3585" width="4" customWidth="1"/>
    <col min="3586" max="3586" width="48.140625" customWidth="1"/>
    <col min="3587" max="3587" width="13.42578125" bestFit="1" customWidth="1"/>
    <col min="3588" max="3588" width="45.7109375" bestFit="1" customWidth="1"/>
    <col min="3589" max="3589" width="13.42578125" bestFit="1" customWidth="1"/>
    <col min="3590" max="3590" width="16.7109375" bestFit="1" customWidth="1"/>
    <col min="3591" max="3591" width="15.140625" bestFit="1" customWidth="1"/>
    <col min="3592" max="3594" width="13.5703125" customWidth="1"/>
    <col min="3841" max="3841" width="4" customWidth="1"/>
    <col min="3842" max="3842" width="48.140625" customWidth="1"/>
    <col min="3843" max="3843" width="13.42578125" bestFit="1" customWidth="1"/>
    <col min="3844" max="3844" width="45.7109375" bestFit="1" customWidth="1"/>
    <col min="3845" max="3845" width="13.42578125" bestFit="1" customWidth="1"/>
    <col min="3846" max="3846" width="16.7109375" bestFit="1" customWidth="1"/>
    <col min="3847" max="3847" width="15.140625" bestFit="1" customWidth="1"/>
    <col min="3848" max="3850" width="13.5703125" customWidth="1"/>
    <col min="4097" max="4097" width="4" customWidth="1"/>
    <col min="4098" max="4098" width="48.140625" customWidth="1"/>
    <col min="4099" max="4099" width="13.42578125" bestFit="1" customWidth="1"/>
    <col min="4100" max="4100" width="45.7109375" bestFit="1" customWidth="1"/>
    <col min="4101" max="4101" width="13.42578125" bestFit="1" customWidth="1"/>
    <col min="4102" max="4102" width="16.7109375" bestFit="1" customWidth="1"/>
    <col min="4103" max="4103" width="15.140625" bestFit="1" customWidth="1"/>
    <col min="4104" max="4106" width="13.5703125" customWidth="1"/>
    <col min="4353" max="4353" width="4" customWidth="1"/>
    <col min="4354" max="4354" width="48.140625" customWidth="1"/>
    <col min="4355" max="4355" width="13.42578125" bestFit="1" customWidth="1"/>
    <col min="4356" max="4356" width="45.7109375" bestFit="1" customWidth="1"/>
    <col min="4357" max="4357" width="13.42578125" bestFit="1" customWidth="1"/>
    <col min="4358" max="4358" width="16.7109375" bestFit="1" customWidth="1"/>
    <col min="4359" max="4359" width="15.140625" bestFit="1" customWidth="1"/>
    <col min="4360" max="4362" width="13.5703125" customWidth="1"/>
    <col min="4609" max="4609" width="4" customWidth="1"/>
    <col min="4610" max="4610" width="48.140625" customWidth="1"/>
    <col min="4611" max="4611" width="13.42578125" bestFit="1" customWidth="1"/>
    <col min="4612" max="4612" width="45.7109375" bestFit="1" customWidth="1"/>
    <col min="4613" max="4613" width="13.42578125" bestFit="1" customWidth="1"/>
    <col min="4614" max="4614" width="16.7109375" bestFit="1" customWidth="1"/>
    <col min="4615" max="4615" width="15.140625" bestFit="1" customWidth="1"/>
    <col min="4616" max="4618" width="13.5703125" customWidth="1"/>
    <col min="4865" max="4865" width="4" customWidth="1"/>
    <col min="4866" max="4866" width="48.140625" customWidth="1"/>
    <col min="4867" max="4867" width="13.42578125" bestFit="1" customWidth="1"/>
    <col min="4868" max="4868" width="45.7109375" bestFit="1" customWidth="1"/>
    <col min="4869" max="4869" width="13.42578125" bestFit="1" customWidth="1"/>
    <col min="4870" max="4870" width="16.7109375" bestFit="1" customWidth="1"/>
    <col min="4871" max="4871" width="15.140625" bestFit="1" customWidth="1"/>
    <col min="4872" max="4874" width="13.5703125" customWidth="1"/>
    <col min="5121" max="5121" width="4" customWidth="1"/>
    <col min="5122" max="5122" width="48.140625" customWidth="1"/>
    <col min="5123" max="5123" width="13.42578125" bestFit="1" customWidth="1"/>
    <col min="5124" max="5124" width="45.7109375" bestFit="1" customWidth="1"/>
    <col min="5125" max="5125" width="13.42578125" bestFit="1" customWidth="1"/>
    <col min="5126" max="5126" width="16.7109375" bestFit="1" customWidth="1"/>
    <col min="5127" max="5127" width="15.140625" bestFit="1" customWidth="1"/>
    <col min="5128" max="5130" width="13.5703125" customWidth="1"/>
    <col min="5377" max="5377" width="4" customWidth="1"/>
    <col min="5378" max="5378" width="48.140625" customWidth="1"/>
    <col min="5379" max="5379" width="13.42578125" bestFit="1" customWidth="1"/>
    <col min="5380" max="5380" width="45.7109375" bestFit="1" customWidth="1"/>
    <col min="5381" max="5381" width="13.42578125" bestFit="1" customWidth="1"/>
    <col min="5382" max="5382" width="16.7109375" bestFit="1" customWidth="1"/>
    <col min="5383" max="5383" width="15.140625" bestFit="1" customWidth="1"/>
    <col min="5384" max="5386" width="13.5703125" customWidth="1"/>
    <col min="5633" max="5633" width="4" customWidth="1"/>
    <col min="5634" max="5634" width="48.140625" customWidth="1"/>
    <col min="5635" max="5635" width="13.42578125" bestFit="1" customWidth="1"/>
    <col min="5636" max="5636" width="45.7109375" bestFit="1" customWidth="1"/>
    <col min="5637" max="5637" width="13.42578125" bestFit="1" customWidth="1"/>
    <col min="5638" max="5638" width="16.7109375" bestFit="1" customWidth="1"/>
    <col min="5639" max="5639" width="15.140625" bestFit="1" customWidth="1"/>
    <col min="5640" max="5642" width="13.5703125" customWidth="1"/>
    <col min="5889" max="5889" width="4" customWidth="1"/>
    <col min="5890" max="5890" width="48.140625" customWidth="1"/>
    <col min="5891" max="5891" width="13.42578125" bestFit="1" customWidth="1"/>
    <col min="5892" max="5892" width="45.7109375" bestFit="1" customWidth="1"/>
    <col min="5893" max="5893" width="13.42578125" bestFit="1" customWidth="1"/>
    <col min="5894" max="5894" width="16.7109375" bestFit="1" customWidth="1"/>
    <col min="5895" max="5895" width="15.140625" bestFit="1" customWidth="1"/>
    <col min="5896" max="5898" width="13.5703125" customWidth="1"/>
    <col min="6145" max="6145" width="4" customWidth="1"/>
    <col min="6146" max="6146" width="48.140625" customWidth="1"/>
    <col min="6147" max="6147" width="13.42578125" bestFit="1" customWidth="1"/>
    <col min="6148" max="6148" width="45.7109375" bestFit="1" customWidth="1"/>
    <col min="6149" max="6149" width="13.42578125" bestFit="1" customWidth="1"/>
    <col min="6150" max="6150" width="16.7109375" bestFit="1" customWidth="1"/>
    <col min="6151" max="6151" width="15.140625" bestFit="1" customWidth="1"/>
    <col min="6152" max="6154" width="13.5703125" customWidth="1"/>
    <col min="6401" max="6401" width="4" customWidth="1"/>
    <col min="6402" max="6402" width="48.140625" customWidth="1"/>
    <col min="6403" max="6403" width="13.42578125" bestFit="1" customWidth="1"/>
    <col min="6404" max="6404" width="45.7109375" bestFit="1" customWidth="1"/>
    <col min="6405" max="6405" width="13.42578125" bestFit="1" customWidth="1"/>
    <col min="6406" max="6406" width="16.7109375" bestFit="1" customWidth="1"/>
    <col min="6407" max="6407" width="15.140625" bestFit="1" customWidth="1"/>
    <col min="6408" max="6410" width="13.5703125" customWidth="1"/>
    <col min="6657" max="6657" width="4" customWidth="1"/>
    <col min="6658" max="6658" width="48.140625" customWidth="1"/>
    <col min="6659" max="6659" width="13.42578125" bestFit="1" customWidth="1"/>
    <col min="6660" max="6660" width="45.7109375" bestFit="1" customWidth="1"/>
    <col min="6661" max="6661" width="13.42578125" bestFit="1" customWidth="1"/>
    <col min="6662" max="6662" width="16.7109375" bestFit="1" customWidth="1"/>
    <col min="6663" max="6663" width="15.140625" bestFit="1" customWidth="1"/>
    <col min="6664" max="6666" width="13.5703125" customWidth="1"/>
    <col min="6913" max="6913" width="4" customWidth="1"/>
    <col min="6914" max="6914" width="48.140625" customWidth="1"/>
    <col min="6915" max="6915" width="13.42578125" bestFit="1" customWidth="1"/>
    <col min="6916" max="6916" width="45.7109375" bestFit="1" customWidth="1"/>
    <col min="6917" max="6917" width="13.42578125" bestFit="1" customWidth="1"/>
    <col min="6918" max="6918" width="16.7109375" bestFit="1" customWidth="1"/>
    <col min="6919" max="6919" width="15.140625" bestFit="1" customWidth="1"/>
    <col min="6920" max="6922" width="13.5703125" customWidth="1"/>
    <col min="7169" max="7169" width="4" customWidth="1"/>
    <col min="7170" max="7170" width="48.140625" customWidth="1"/>
    <col min="7171" max="7171" width="13.42578125" bestFit="1" customWidth="1"/>
    <col min="7172" max="7172" width="45.7109375" bestFit="1" customWidth="1"/>
    <col min="7173" max="7173" width="13.42578125" bestFit="1" customWidth="1"/>
    <col min="7174" max="7174" width="16.7109375" bestFit="1" customWidth="1"/>
    <col min="7175" max="7175" width="15.140625" bestFit="1" customWidth="1"/>
    <col min="7176" max="7178" width="13.5703125" customWidth="1"/>
    <col min="7425" max="7425" width="4" customWidth="1"/>
    <col min="7426" max="7426" width="48.140625" customWidth="1"/>
    <col min="7427" max="7427" width="13.42578125" bestFit="1" customWidth="1"/>
    <col min="7428" max="7428" width="45.7109375" bestFit="1" customWidth="1"/>
    <col min="7429" max="7429" width="13.42578125" bestFit="1" customWidth="1"/>
    <col min="7430" max="7430" width="16.7109375" bestFit="1" customWidth="1"/>
    <col min="7431" max="7431" width="15.140625" bestFit="1" customWidth="1"/>
    <col min="7432" max="7434" width="13.5703125" customWidth="1"/>
    <col min="7681" max="7681" width="4" customWidth="1"/>
    <col min="7682" max="7682" width="48.140625" customWidth="1"/>
    <col min="7683" max="7683" width="13.42578125" bestFit="1" customWidth="1"/>
    <col min="7684" max="7684" width="45.7109375" bestFit="1" customWidth="1"/>
    <col min="7685" max="7685" width="13.42578125" bestFit="1" customWidth="1"/>
    <col min="7686" max="7686" width="16.7109375" bestFit="1" customWidth="1"/>
    <col min="7687" max="7687" width="15.140625" bestFit="1" customWidth="1"/>
    <col min="7688" max="7690" width="13.5703125" customWidth="1"/>
    <col min="7937" max="7937" width="4" customWidth="1"/>
    <col min="7938" max="7938" width="48.140625" customWidth="1"/>
    <col min="7939" max="7939" width="13.42578125" bestFit="1" customWidth="1"/>
    <col min="7940" max="7940" width="45.7109375" bestFit="1" customWidth="1"/>
    <col min="7941" max="7941" width="13.42578125" bestFit="1" customWidth="1"/>
    <col min="7942" max="7942" width="16.7109375" bestFit="1" customWidth="1"/>
    <col min="7943" max="7943" width="15.140625" bestFit="1" customWidth="1"/>
    <col min="7944" max="7946" width="13.5703125" customWidth="1"/>
    <col min="8193" max="8193" width="4" customWidth="1"/>
    <col min="8194" max="8194" width="48.140625" customWidth="1"/>
    <col min="8195" max="8195" width="13.42578125" bestFit="1" customWidth="1"/>
    <col min="8196" max="8196" width="45.7109375" bestFit="1" customWidth="1"/>
    <col min="8197" max="8197" width="13.42578125" bestFit="1" customWidth="1"/>
    <col min="8198" max="8198" width="16.7109375" bestFit="1" customWidth="1"/>
    <col min="8199" max="8199" width="15.140625" bestFit="1" customWidth="1"/>
    <col min="8200" max="8202" width="13.5703125" customWidth="1"/>
    <col min="8449" max="8449" width="4" customWidth="1"/>
    <col min="8450" max="8450" width="48.140625" customWidth="1"/>
    <col min="8451" max="8451" width="13.42578125" bestFit="1" customWidth="1"/>
    <col min="8452" max="8452" width="45.7109375" bestFit="1" customWidth="1"/>
    <col min="8453" max="8453" width="13.42578125" bestFit="1" customWidth="1"/>
    <col min="8454" max="8454" width="16.7109375" bestFit="1" customWidth="1"/>
    <col min="8455" max="8455" width="15.140625" bestFit="1" customWidth="1"/>
    <col min="8456" max="8458" width="13.5703125" customWidth="1"/>
    <col min="8705" max="8705" width="4" customWidth="1"/>
    <col min="8706" max="8706" width="48.140625" customWidth="1"/>
    <col min="8707" max="8707" width="13.42578125" bestFit="1" customWidth="1"/>
    <col min="8708" max="8708" width="45.7109375" bestFit="1" customWidth="1"/>
    <col min="8709" max="8709" width="13.42578125" bestFit="1" customWidth="1"/>
    <col min="8710" max="8710" width="16.7109375" bestFit="1" customWidth="1"/>
    <col min="8711" max="8711" width="15.140625" bestFit="1" customWidth="1"/>
    <col min="8712" max="8714" width="13.5703125" customWidth="1"/>
    <col min="8961" max="8961" width="4" customWidth="1"/>
    <col min="8962" max="8962" width="48.140625" customWidth="1"/>
    <col min="8963" max="8963" width="13.42578125" bestFit="1" customWidth="1"/>
    <col min="8964" max="8964" width="45.7109375" bestFit="1" customWidth="1"/>
    <col min="8965" max="8965" width="13.42578125" bestFit="1" customWidth="1"/>
    <col min="8966" max="8966" width="16.7109375" bestFit="1" customWidth="1"/>
    <col min="8967" max="8967" width="15.140625" bestFit="1" customWidth="1"/>
    <col min="8968" max="8970" width="13.5703125" customWidth="1"/>
    <col min="9217" max="9217" width="4" customWidth="1"/>
    <col min="9218" max="9218" width="48.140625" customWidth="1"/>
    <col min="9219" max="9219" width="13.42578125" bestFit="1" customWidth="1"/>
    <col min="9220" max="9220" width="45.7109375" bestFit="1" customWidth="1"/>
    <col min="9221" max="9221" width="13.42578125" bestFit="1" customWidth="1"/>
    <col min="9222" max="9222" width="16.7109375" bestFit="1" customWidth="1"/>
    <col min="9223" max="9223" width="15.140625" bestFit="1" customWidth="1"/>
    <col min="9224" max="9226" width="13.5703125" customWidth="1"/>
    <col min="9473" max="9473" width="4" customWidth="1"/>
    <col min="9474" max="9474" width="48.140625" customWidth="1"/>
    <col min="9475" max="9475" width="13.42578125" bestFit="1" customWidth="1"/>
    <col min="9476" max="9476" width="45.7109375" bestFit="1" customWidth="1"/>
    <col min="9477" max="9477" width="13.42578125" bestFit="1" customWidth="1"/>
    <col min="9478" max="9478" width="16.7109375" bestFit="1" customWidth="1"/>
    <col min="9479" max="9479" width="15.140625" bestFit="1" customWidth="1"/>
    <col min="9480" max="9482" width="13.5703125" customWidth="1"/>
    <col min="9729" max="9729" width="4" customWidth="1"/>
    <col min="9730" max="9730" width="48.140625" customWidth="1"/>
    <col min="9731" max="9731" width="13.42578125" bestFit="1" customWidth="1"/>
    <col min="9732" max="9732" width="45.7109375" bestFit="1" customWidth="1"/>
    <col min="9733" max="9733" width="13.42578125" bestFit="1" customWidth="1"/>
    <col min="9734" max="9734" width="16.7109375" bestFit="1" customWidth="1"/>
    <col min="9735" max="9735" width="15.140625" bestFit="1" customWidth="1"/>
    <col min="9736" max="9738" width="13.5703125" customWidth="1"/>
    <col min="9985" max="9985" width="4" customWidth="1"/>
    <col min="9986" max="9986" width="48.140625" customWidth="1"/>
    <col min="9987" max="9987" width="13.42578125" bestFit="1" customWidth="1"/>
    <col min="9988" max="9988" width="45.7109375" bestFit="1" customWidth="1"/>
    <col min="9989" max="9989" width="13.42578125" bestFit="1" customWidth="1"/>
    <col min="9990" max="9990" width="16.7109375" bestFit="1" customWidth="1"/>
    <col min="9991" max="9991" width="15.140625" bestFit="1" customWidth="1"/>
    <col min="9992" max="9994" width="13.5703125" customWidth="1"/>
    <col min="10241" max="10241" width="4" customWidth="1"/>
    <col min="10242" max="10242" width="48.140625" customWidth="1"/>
    <col min="10243" max="10243" width="13.42578125" bestFit="1" customWidth="1"/>
    <col min="10244" max="10244" width="45.7109375" bestFit="1" customWidth="1"/>
    <col min="10245" max="10245" width="13.42578125" bestFit="1" customWidth="1"/>
    <col min="10246" max="10246" width="16.7109375" bestFit="1" customWidth="1"/>
    <col min="10247" max="10247" width="15.140625" bestFit="1" customWidth="1"/>
    <col min="10248" max="10250" width="13.5703125" customWidth="1"/>
    <col min="10497" max="10497" width="4" customWidth="1"/>
    <col min="10498" max="10498" width="48.140625" customWidth="1"/>
    <col min="10499" max="10499" width="13.42578125" bestFit="1" customWidth="1"/>
    <col min="10500" max="10500" width="45.7109375" bestFit="1" customWidth="1"/>
    <col min="10501" max="10501" width="13.42578125" bestFit="1" customWidth="1"/>
    <col min="10502" max="10502" width="16.7109375" bestFit="1" customWidth="1"/>
    <col min="10503" max="10503" width="15.140625" bestFit="1" customWidth="1"/>
    <col min="10504" max="10506" width="13.5703125" customWidth="1"/>
    <col min="10753" max="10753" width="4" customWidth="1"/>
    <col min="10754" max="10754" width="48.140625" customWidth="1"/>
    <col min="10755" max="10755" width="13.42578125" bestFit="1" customWidth="1"/>
    <col min="10756" max="10756" width="45.7109375" bestFit="1" customWidth="1"/>
    <col min="10757" max="10757" width="13.42578125" bestFit="1" customWidth="1"/>
    <col min="10758" max="10758" width="16.7109375" bestFit="1" customWidth="1"/>
    <col min="10759" max="10759" width="15.140625" bestFit="1" customWidth="1"/>
    <col min="10760" max="10762" width="13.5703125" customWidth="1"/>
    <col min="11009" max="11009" width="4" customWidth="1"/>
    <col min="11010" max="11010" width="48.140625" customWidth="1"/>
    <col min="11011" max="11011" width="13.42578125" bestFit="1" customWidth="1"/>
    <col min="11012" max="11012" width="45.7109375" bestFit="1" customWidth="1"/>
    <col min="11013" max="11013" width="13.42578125" bestFit="1" customWidth="1"/>
    <col min="11014" max="11014" width="16.7109375" bestFit="1" customWidth="1"/>
    <col min="11015" max="11015" width="15.140625" bestFit="1" customWidth="1"/>
    <col min="11016" max="11018" width="13.5703125" customWidth="1"/>
    <col min="11265" max="11265" width="4" customWidth="1"/>
    <col min="11266" max="11266" width="48.140625" customWidth="1"/>
    <col min="11267" max="11267" width="13.42578125" bestFit="1" customWidth="1"/>
    <col min="11268" max="11268" width="45.7109375" bestFit="1" customWidth="1"/>
    <col min="11269" max="11269" width="13.42578125" bestFit="1" customWidth="1"/>
    <col min="11270" max="11270" width="16.7109375" bestFit="1" customWidth="1"/>
    <col min="11271" max="11271" width="15.140625" bestFit="1" customWidth="1"/>
    <col min="11272" max="11274" width="13.5703125" customWidth="1"/>
    <col min="11521" max="11521" width="4" customWidth="1"/>
    <col min="11522" max="11522" width="48.140625" customWidth="1"/>
    <col min="11523" max="11523" width="13.42578125" bestFit="1" customWidth="1"/>
    <col min="11524" max="11524" width="45.7109375" bestFit="1" customWidth="1"/>
    <col min="11525" max="11525" width="13.42578125" bestFit="1" customWidth="1"/>
    <col min="11526" max="11526" width="16.7109375" bestFit="1" customWidth="1"/>
    <col min="11527" max="11527" width="15.140625" bestFit="1" customWidth="1"/>
    <col min="11528" max="11530" width="13.5703125" customWidth="1"/>
    <col min="11777" max="11777" width="4" customWidth="1"/>
    <col min="11778" max="11778" width="48.140625" customWidth="1"/>
    <col min="11779" max="11779" width="13.42578125" bestFit="1" customWidth="1"/>
    <col min="11780" max="11780" width="45.7109375" bestFit="1" customWidth="1"/>
    <col min="11781" max="11781" width="13.42578125" bestFit="1" customWidth="1"/>
    <col min="11782" max="11782" width="16.7109375" bestFit="1" customWidth="1"/>
    <col min="11783" max="11783" width="15.140625" bestFit="1" customWidth="1"/>
    <col min="11784" max="11786" width="13.5703125" customWidth="1"/>
    <col min="12033" max="12033" width="4" customWidth="1"/>
    <col min="12034" max="12034" width="48.140625" customWidth="1"/>
    <col min="12035" max="12035" width="13.42578125" bestFit="1" customWidth="1"/>
    <col min="12036" max="12036" width="45.7109375" bestFit="1" customWidth="1"/>
    <col min="12037" max="12037" width="13.42578125" bestFit="1" customWidth="1"/>
    <col min="12038" max="12038" width="16.7109375" bestFit="1" customWidth="1"/>
    <col min="12039" max="12039" width="15.140625" bestFit="1" customWidth="1"/>
    <col min="12040" max="12042" width="13.5703125" customWidth="1"/>
    <col min="12289" max="12289" width="4" customWidth="1"/>
    <col min="12290" max="12290" width="48.140625" customWidth="1"/>
    <col min="12291" max="12291" width="13.42578125" bestFit="1" customWidth="1"/>
    <col min="12292" max="12292" width="45.7109375" bestFit="1" customWidth="1"/>
    <col min="12293" max="12293" width="13.42578125" bestFit="1" customWidth="1"/>
    <col min="12294" max="12294" width="16.7109375" bestFit="1" customWidth="1"/>
    <col min="12295" max="12295" width="15.140625" bestFit="1" customWidth="1"/>
    <col min="12296" max="12298" width="13.5703125" customWidth="1"/>
    <col min="12545" max="12545" width="4" customWidth="1"/>
    <col min="12546" max="12546" width="48.140625" customWidth="1"/>
    <col min="12547" max="12547" width="13.42578125" bestFit="1" customWidth="1"/>
    <col min="12548" max="12548" width="45.7109375" bestFit="1" customWidth="1"/>
    <col min="12549" max="12549" width="13.42578125" bestFit="1" customWidth="1"/>
    <col min="12550" max="12550" width="16.7109375" bestFit="1" customWidth="1"/>
    <col min="12551" max="12551" width="15.140625" bestFit="1" customWidth="1"/>
    <col min="12552" max="12554" width="13.5703125" customWidth="1"/>
    <col min="12801" max="12801" width="4" customWidth="1"/>
    <col min="12802" max="12802" width="48.140625" customWidth="1"/>
    <col min="12803" max="12803" width="13.42578125" bestFit="1" customWidth="1"/>
    <col min="12804" max="12804" width="45.7109375" bestFit="1" customWidth="1"/>
    <col min="12805" max="12805" width="13.42578125" bestFit="1" customWidth="1"/>
    <col min="12806" max="12806" width="16.7109375" bestFit="1" customWidth="1"/>
    <col min="12807" max="12807" width="15.140625" bestFit="1" customWidth="1"/>
    <col min="12808" max="12810" width="13.5703125" customWidth="1"/>
    <col min="13057" max="13057" width="4" customWidth="1"/>
    <col min="13058" max="13058" width="48.140625" customWidth="1"/>
    <col min="13059" max="13059" width="13.42578125" bestFit="1" customWidth="1"/>
    <col min="13060" max="13060" width="45.7109375" bestFit="1" customWidth="1"/>
    <col min="13061" max="13061" width="13.42578125" bestFit="1" customWidth="1"/>
    <col min="13062" max="13062" width="16.7109375" bestFit="1" customWidth="1"/>
    <col min="13063" max="13063" width="15.140625" bestFit="1" customWidth="1"/>
    <col min="13064" max="13066" width="13.5703125" customWidth="1"/>
    <col min="13313" max="13313" width="4" customWidth="1"/>
    <col min="13314" max="13314" width="48.140625" customWidth="1"/>
    <col min="13315" max="13315" width="13.42578125" bestFit="1" customWidth="1"/>
    <col min="13316" max="13316" width="45.7109375" bestFit="1" customWidth="1"/>
    <col min="13317" max="13317" width="13.42578125" bestFit="1" customWidth="1"/>
    <col min="13318" max="13318" width="16.7109375" bestFit="1" customWidth="1"/>
    <col min="13319" max="13319" width="15.140625" bestFit="1" customWidth="1"/>
    <col min="13320" max="13322" width="13.5703125" customWidth="1"/>
    <col min="13569" max="13569" width="4" customWidth="1"/>
    <col min="13570" max="13570" width="48.140625" customWidth="1"/>
    <col min="13571" max="13571" width="13.42578125" bestFit="1" customWidth="1"/>
    <col min="13572" max="13572" width="45.7109375" bestFit="1" customWidth="1"/>
    <col min="13573" max="13573" width="13.42578125" bestFit="1" customWidth="1"/>
    <col min="13574" max="13574" width="16.7109375" bestFit="1" customWidth="1"/>
    <col min="13575" max="13575" width="15.140625" bestFit="1" customWidth="1"/>
    <col min="13576" max="13578" width="13.5703125" customWidth="1"/>
    <col min="13825" max="13825" width="4" customWidth="1"/>
    <col min="13826" max="13826" width="48.140625" customWidth="1"/>
    <col min="13827" max="13827" width="13.42578125" bestFit="1" customWidth="1"/>
    <col min="13828" max="13828" width="45.7109375" bestFit="1" customWidth="1"/>
    <col min="13829" max="13829" width="13.42578125" bestFit="1" customWidth="1"/>
    <col min="13830" max="13830" width="16.7109375" bestFit="1" customWidth="1"/>
    <col min="13831" max="13831" width="15.140625" bestFit="1" customWidth="1"/>
    <col min="13832" max="13834" width="13.5703125" customWidth="1"/>
    <col min="14081" max="14081" width="4" customWidth="1"/>
    <col min="14082" max="14082" width="48.140625" customWidth="1"/>
    <col min="14083" max="14083" width="13.42578125" bestFit="1" customWidth="1"/>
    <col min="14084" max="14084" width="45.7109375" bestFit="1" customWidth="1"/>
    <col min="14085" max="14085" width="13.42578125" bestFit="1" customWidth="1"/>
    <col min="14086" max="14086" width="16.7109375" bestFit="1" customWidth="1"/>
    <col min="14087" max="14087" width="15.140625" bestFit="1" customWidth="1"/>
    <col min="14088" max="14090" width="13.5703125" customWidth="1"/>
    <col min="14337" max="14337" width="4" customWidth="1"/>
    <col min="14338" max="14338" width="48.140625" customWidth="1"/>
    <col min="14339" max="14339" width="13.42578125" bestFit="1" customWidth="1"/>
    <col min="14340" max="14340" width="45.7109375" bestFit="1" customWidth="1"/>
    <col min="14341" max="14341" width="13.42578125" bestFit="1" customWidth="1"/>
    <col min="14342" max="14342" width="16.7109375" bestFit="1" customWidth="1"/>
    <col min="14343" max="14343" width="15.140625" bestFit="1" customWidth="1"/>
    <col min="14344" max="14346" width="13.5703125" customWidth="1"/>
    <col min="14593" max="14593" width="4" customWidth="1"/>
    <col min="14594" max="14594" width="48.140625" customWidth="1"/>
    <col min="14595" max="14595" width="13.42578125" bestFit="1" customWidth="1"/>
    <col min="14596" max="14596" width="45.7109375" bestFit="1" customWidth="1"/>
    <col min="14597" max="14597" width="13.42578125" bestFit="1" customWidth="1"/>
    <col min="14598" max="14598" width="16.7109375" bestFit="1" customWidth="1"/>
    <col min="14599" max="14599" width="15.140625" bestFit="1" customWidth="1"/>
    <col min="14600" max="14602" width="13.5703125" customWidth="1"/>
    <col min="14849" max="14849" width="4" customWidth="1"/>
    <col min="14850" max="14850" width="48.140625" customWidth="1"/>
    <col min="14851" max="14851" width="13.42578125" bestFit="1" customWidth="1"/>
    <col min="14852" max="14852" width="45.7109375" bestFit="1" customWidth="1"/>
    <col min="14853" max="14853" width="13.42578125" bestFit="1" customWidth="1"/>
    <col min="14854" max="14854" width="16.7109375" bestFit="1" customWidth="1"/>
    <col min="14855" max="14855" width="15.140625" bestFit="1" customWidth="1"/>
    <col min="14856" max="14858" width="13.5703125" customWidth="1"/>
    <col min="15105" max="15105" width="4" customWidth="1"/>
    <col min="15106" max="15106" width="48.140625" customWidth="1"/>
    <col min="15107" max="15107" width="13.42578125" bestFit="1" customWidth="1"/>
    <col min="15108" max="15108" width="45.7109375" bestFit="1" customWidth="1"/>
    <col min="15109" max="15109" width="13.42578125" bestFit="1" customWidth="1"/>
    <col min="15110" max="15110" width="16.7109375" bestFit="1" customWidth="1"/>
    <col min="15111" max="15111" width="15.140625" bestFit="1" customWidth="1"/>
    <col min="15112" max="15114" width="13.5703125" customWidth="1"/>
    <col min="15361" max="15361" width="4" customWidth="1"/>
    <col min="15362" max="15362" width="48.140625" customWidth="1"/>
    <col min="15363" max="15363" width="13.42578125" bestFit="1" customWidth="1"/>
    <col min="15364" max="15364" width="45.7109375" bestFit="1" customWidth="1"/>
    <col min="15365" max="15365" width="13.42578125" bestFit="1" customWidth="1"/>
    <col min="15366" max="15366" width="16.7109375" bestFit="1" customWidth="1"/>
    <col min="15367" max="15367" width="15.140625" bestFit="1" customWidth="1"/>
    <col min="15368" max="15370" width="13.5703125" customWidth="1"/>
    <col min="15617" max="15617" width="4" customWidth="1"/>
    <col min="15618" max="15618" width="48.140625" customWidth="1"/>
    <col min="15619" max="15619" width="13.42578125" bestFit="1" customWidth="1"/>
    <col min="15620" max="15620" width="45.7109375" bestFit="1" customWidth="1"/>
    <col min="15621" max="15621" width="13.42578125" bestFit="1" customWidth="1"/>
    <col min="15622" max="15622" width="16.7109375" bestFit="1" customWidth="1"/>
    <col min="15623" max="15623" width="15.140625" bestFit="1" customWidth="1"/>
    <col min="15624" max="15626" width="13.5703125" customWidth="1"/>
    <col min="15873" max="15873" width="4" customWidth="1"/>
    <col min="15874" max="15874" width="48.140625" customWidth="1"/>
    <col min="15875" max="15875" width="13.42578125" bestFit="1" customWidth="1"/>
    <col min="15876" max="15876" width="45.7109375" bestFit="1" customWidth="1"/>
    <col min="15877" max="15877" width="13.42578125" bestFit="1" customWidth="1"/>
    <col min="15878" max="15878" width="16.7109375" bestFit="1" customWidth="1"/>
    <col min="15879" max="15879" width="15.140625" bestFit="1" customWidth="1"/>
    <col min="15880" max="15882" width="13.5703125" customWidth="1"/>
    <col min="16129" max="16129" width="4" customWidth="1"/>
    <col min="16130" max="16130" width="48.140625" customWidth="1"/>
    <col min="16131" max="16131" width="13.42578125" bestFit="1" customWidth="1"/>
    <col min="16132" max="16132" width="45.7109375" bestFit="1" customWidth="1"/>
    <col min="16133" max="16133" width="13.42578125" bestFit="1" customWidth="1"/>
    <col min="16134" max="16134" width="16.7109375" bestFit="1" customWidth="1"/>
    <col min="16135" max="16135" width="15.140625" bestFit="1" customWidth="1"/>
    <col min="16136" max="16138" width="13.5703125" customWidth="1"/>
  </cols>
  <sheetData>
    <row r="7" spans="1:10" ht="15.75" thickBot="1" x14ac:dyDescent="0.3"/>
    <row r="8" spans="1:10" ht="16.5" thickBot="1" x14ac:dyDescent="0.3">
      <c r="B8" s="58" t="s">
        <v>63</v>
      </c>
      <c r="I8" s="299" t="s">
        <v>108</v>
      </c>
      <c r="J8" s="300"/>
    </row>
    <row r="9" spans="1:10" ht="5.25" customHeight="1" x14ac:dyDescent="0.25"/>
    <row r="10" spans="1:10" x14ac:dyDescent="0.25">
      <c r="A10" s="301" t="s">
        <v>0</v>
      </c>
      <c r="B10" s="301"/>
      <c r="C10" s="301"/>
      <c r="D10" s="301"/>
      <c r="E10" s="301"/>
      <c r="F10" s="301"/>
      <c r="G10" s="301"/>
      <c r="H10" s="301"/>
      <c r="I10" s="301"/>
      <c r="J10" s="301"/>
    </row>
    <row r="11" spans="1:10" x14ac:dyDescent="0.25">
      <c r="A11" s="302" t="s">
        <v>65</v>
      </c>
      <c r="B11" s="302"/>
      <c r="C11" s="302"/>
      <c r="D11" s="302"/>
      <c r="E11" s="302"/>
      <c r="F11" s="302"/>
      <c r="G11" s="302"/>
      <c r="H11" s="302"/>
      <c r="I11" s="302"/>
      <c r="J11" s="302"/>
    </row>
    <row r="12" spans="1:10" x14ac:dyDescent="0.25">
      <c r="A12" s="303" t="s">
        <v>66</v>
      </c>
      <c r="B12" s="302"/>
      <c r="C12" s="302"/>
      <c r="D12" s="302"/>
      <c r="E12" s="302"/>
      <c r="F12" s="302"/>
      <c r="G12" s="302"/>
      <c r="H12" s="302"/>
      <c r="I12" s="302"/>
      <c r="J12" s="302"/>
    </row>
    <row r="13" spans="1:10" ht="4.5" customHeight="1" x14ac:dyDescent="0.25">
      <c r="A13" s="277"/>
      <c r="B13" s="277"/>
      <c r="C13" s="277"/>
      <c r="D13" s="277"/>
      <c r="E13" s="277"/>
      <c r="F13" s="277"/>
      <c r="G13" s="277"/>
      <c r="H13" s="277"/>
      <c r="I13" s="277"/>
      <c r="J13" s="277"/>
    </row>
    <row r="14" spans="1:10" ht="16.5" hidden="1" thickBot="1" x14ac:dyDescent="0.3">
      <c r="A14" s="287" t="s">
        <v>109</v>
      </c>
      <c r="B14" s="287"/>
      <c r="C14" s="287"/>
      <c r="D14" s="287"/>
      <c r="E14" s="287"/>
      <c r="F14" s="287"/>
      <c r="G14" s="287"/>
      <c r="H14" s="287"/>
      <c r="I14" s="287"/>
      <c r="J14" s="287"/>
    </row>
    <row r="15" spans="1:10" ht="30.75" hidden="1" customHeight="1" thickBot="1" x14ac:dyDescent="0.35">
      <c r="A15" s="62" t="s">
        <v>68</v>
      </c>
      <c r="B15" s="63" t="s">
        <v>86</v>
      </c>
      <c r="C15" s="294" t="s">
        <v>1</v>
      </c>
      <c r="D15" s="295"/>
      <c r="E15" s="294" t="s">
        <v>2</v>
      </c>
      <c r="F15" s="296"/>
      <c r="G15" s="294" t="s">
        <v>3</v>
      </c>
      <c r="H15" s="295"/>
      <c r="I15" s="294" t="s">
        <v>4</v>
      </c>
      <c r="J15" s="295"/>
    </row>
    <row r="16" spans="1:10" ht="15.75" hidden="1" x14ac:dyDescent="0.3">
      <c r="A16" s="162"/>
      <c r="B16" s="71"/>
      <c r="C16" s="111" t="s">
        <v>96</v>
      </c>
      <c r="D16" s="111" t="s">
        <v>97</v>
      </c>
      <c r="E16" s="111" t="s">
        <v>96</v>
      </c>
      <c r="F16" s="111" t="s">
        <v>97</v>
      </c>
      <c r="G16" s="111" t="s">
        <v>96</v>
      </c>
      <c r="H16" s="111" t="s">
        <v>97</v>
      </c>
      <c r="I16" s="111" t="s">
        <v>96</v>
      </c>
      <c r="J16" s="111" t="s">
        <v>97</v>
      </c>
    </row>
    <row r="17" spans="1:10" ht="15.75" hidden="1" x14ac:dyDescent="0.3">
      <c r="A17" s="163"/>
      <c r="B17" s="71" t="s">
        <v>72</v>
      </c>
      <c r="C17" s="76">
        <v>1764858.42</v>
      </c>
      <c r="D17" s="76">
        <v>1492317.42</v>
      </c>
      <c r="E17" s="76">
        <v>1764858.42</v>
      </c>
      <c r="F17" s="76">
        <v>1792563.63</v>
      </c>
      <c r="G17" s="76">
        <v>1764858.42</v>
      </c>
      <c r="H17" s="76">
        <v>1578007.92</v>
      </c>
      <c r="I17" s="76">
        <v>1764858.42</v>
      </c>
      <c r="J17" s="76">
        <v>1803793.55</v>
      </c>
    </row>
    <row r="18" spans="1:10" ht="15.75" hidden="1" x14ac:dyDescent="0.3">
      <c r="A18" s="147"/>
      <c r="B18" s="71"/>
      <c r="C18" s="148"/>
      <c r="D18" s="147"/>
      <c r="E18" s="164"/>
      <c r="F18" s="164"/>
      <c r="G18" s="147"/>
      <c r="H18" s="164"/>
      <c r="I18" s="147"/>
      <c r="J18" s="164"/>
    </row>
    <row r="19" spans="1:10" ht="15.75" hidden="1" x14ac:dyDescent="0.3">
      <c r="A19" s="147"/>
      <c r="B19" s="71" t="s">
        <v>91</v>
      </c>
      <c r="C19" s="76">
        <f t="shared" ref="C19:J19" si="0">+C27+C43</f>
        <v>2818474.9200000004</v>
      </c>
      <c r="D19" s="76">
        <f t="shared" si="0"/>
        <v>0</v>
      </c>
      <c r="E19" s="76">
        <f t="shared" si="0"/>
        <v>2818474.9200000004</v>
      </c>
      <c r="F19" s="76">
        <f t="shared" si="0"/>
        <v>67111.01999999999</v>
      </c>
      <c r="G19" s="76">
        <f t="shared" si="0"/>
        <v>2818474.9200000004</v>
      </c>
      <c r="H19" s="76">
        <f t="shared" si="0"/>
        <v>58543.64</v>
      </c>
      <c r="I19" s="76">
        <f t="shared" si="0"/>
        <v>2818474.9200000004</v>
      </c>
      <c r="J19" s="76">
        <f t="shared" si="0"/>
        <v>3743927.3</v>
      </c>
    </row>
    <row r="20" spans="1:10" hidden="1" x14ac:dyDescent="0.25">
      <c r="A20" s="165"/>
      <c r="B20" s="88" t="s">
        <v>27</v>
      </c>
      <c r="C20" s="115">
        <v>62500</v>
      </c>
      <c r="D20" s="115"/>
      <c r="E20" s="115">
        <v>62500</v>
      </c>
      <c r="F20" s="115">
        <v>56112.02</v>
      </c>
      <c r="G20" s="115">
        <v>62500</v>
      </c>
      <c r="H20" s="115"/>
      <c r="I20" s="115">
        <v>62500</v>
      </c>
      <c r="J20" s="115">
        <v>68083.009999999995</v>
      </c>
    </row>
    <row r="21" spans="1:10" hidden="1" x14ac:dyDescent="0.25">
      <c r="A21" s="165"/>
      <c r="B21" s="88" t="s">
        <v>28</v>
      </c>
      <c r="C21" s="115">
        <v>7500</v>
      </c>
      <c r="D21" s="115"/>
      <c r="E21" s="115">
        <v>7500</v>
      </c>
      <c r="F21" s="115">
        <v>10999</v>
      </c>
      <c r="G21" s="115">
        <v>7500</v>
      </c>
      <c r="H21" s="115">
        <v>11011</v>
      </c>
      <c r="I21" s="115">
        <v>7500</v>
      </c>
      <c r="J21" s="115">
        <v>10992</v>
      </c>
    </row>
    <row r="22" spans="1:10" hidden="1" x14ac:dyDescent="0.25">
      <c r="A22" s="165"/>
      <c r="B22" s="88" t="s">
        <v>29</v>
      </c>
      <c r="C22" s="115">
        <v>8133.97</v>
      </c>
      <c r="D22" s="115"/>
      <c r="E22" s="115">
        <v>8133.97</v>
      </c>
      <c r="F22" s="115"/>
      <c r="G22" s="115">
        <v>8133.97</v>
      </c>
      <c r="H22" s="115"/>
      <c r="I22" s="115">
        <v>8133.97</v>
      </c>
      <c r="J22" s="115">
        <v>4358</v>
      </c>
    </row>
    <row r="23" spans="1:10" hidden="1" x14ac:dyDescent="0.25">
      <c r="A23" s="165"/>
      <c r="B23" s="88" t="s">
        <v>30</v>
      </c>
      <c r="C23" s="115">
        <v>33333.33</v>
      </c>
      <c r="D23" s="115"/>
      <c r="E23" s="115">
        <v>33333.33</v>
      </c>
      <c r="F23" s="115"/>
      <c r="G23" s="115">
        <v>33333.33</v>
      </c>
      <c r="H23" s="115"/>
      <c r="I23" s="115">
        <v>33333.33</v>
      </c>
      <c r="J23" s="115">
        <v>45020</v>
      </c>
    </row>
    <row r="24" spans="1:10" hidden="1" x14ac:dyDescent="0.25">
      <c r="A24" s="165"/>
      <c r="B24" s="88" t="s">
        <v>35</v>
      </c>
      <c r="C24" s="115">
        <v>165141.75</v>
      </c>
      <c r="D24" s="115"/>
      <c r="E24" s="115">
        <v>165141.75</v>
      </c>
      <c r="F24" s="115"/>
      <c r="G24" s="115">
        <v>165141.75</v>
      </c>
      <c r="H24" s="115">
        <v>1000</v>
      </c>
      <c r="I24" s="115">
        <v>165141.75</v>
      </c>
      <c r="J24" s="115">
        <v>26842.86</v>
      </c>
    </row>
    <row r="25" spans="1:10" hidden="1" x14ac:dyDescent="0.25">
      <c r="A25" s="165"/>
      <c r="B25" s="88" t="s">
        <v>36</v>
      </c>
      <c r="C25" s="115">
        <v>40000</v>
      </c>
      <c r="D25" s="115"/>
      <c r="E25" s="115">
        <v>40000</v>
      </c>
      <c r="F25" s="115"/>
      <c r="G25" s="115">
        <v>40000</v>
      </c>
      <c r="H25" s="115"/>
      <c r="I25" s="115">
        <v>40000</v>
      </c>
      <c r="J25" s="115">
        <v>76240</v>
      </c>
    </row>
    <row r="26" spans="1:10" hidden="1" x14ac:dyDescent="0.25">
      <c r="A26" s="165"/>
      <c r="B26" s="88" t="s">
        <v>37</v>
      </c>
      <c r="C26" s="115">
        <v>26305.03</v>
      </c>
      <c r="D26" s="115"/>
      <c r="E26" s="115">
        <v>26305.03</v>
      </c>
      <c r="F26" s="115"/>
      <c r="G26" s="115">
        <v>26305.03</v>
      </c>
      <c r="H26" s="115">
        <v>46532.639999999999</v>
      </c>
      <c r="I26" s="115">
        <v>26305.03</v>
      </c>
      <c r="J26" s="115">
        <v>55063.68</v>
      </c>
    </row>
    <row r="27" spans="1:10" ht="16.5" hidden="1" thickBot="1" x14ac:dyDescent="0.35">
      <c r="A27" s="165"/>
      <c r="B27" s="166" t="s">
        <v>110</v>
      </c>
      <c r="C27" s="167">
        <f t="shared" ref="C27:J27" si="1">SUM(C20:C26)</f>
        <v>342914.07999999996</v>
      </c>
      <c r="D27" s="167">
        <f t="shared" si="1"/>
        <v>0</v>
      </c>
      <c r="E27" s="167">
        <f t="shared" si="1"/>
        <v>342914.07999999996</v>
      </c>
      <c r="F27" s="167">
        <f t="shared" si="1"/>
        <v>67111.01999999999</v>
      </c>
      <c r="G27" s="167">
        <f t="shared" si="1"/>
        <v>342914.07999999996</v>
      </c>
      <c r="H27" s="167">
        <f t="shared" si="1"/>
        <v>58543.64</v>
      </c>
      <c r="I27" s="167">
        <f t="shared" si="1"/>
        <v>342914.07999999996</v>
      </c>
      <c r="J27" s="167">
        <f t="shared" si="1"/>
        <v>286599.55</v>
      </c>
    </row>
    <row r="28" spans="1:10" ht="15.75" hidden="1" x14ac:dyDescent="0.3">
      <c r="A28" s="165"/>
      <c r="B28" s="168" t="s">
        <v>111</v>
      </c>
      <c r="C28" s="136"/>
      <c r="D28" s="136"/>
      <c r="E28" s="136"/>
      <c r="F28" s="136"/>
      <c r="G28" s="136"/>
      <c r="H28" s="136"/>
      <c r="I28" s="136"/>
      <c r="J28" s="136"/>
    </row>
    <row r="29" spans="1:10" hidden="1" x14ac:dyDescent="0.25">
      <c r="A29" s="165"/>
      <c r="B29" s="88" t="s">
        <v>38</v>
      </c>
      <c r="C29" s="115">
        <v>60936.45</v>
      </c>
      <c r="D29" s="115"/>
      <c r="E29" s="115">
        <v>60936.45</v>
      </c>
      <c r="F29" s="115"/>
      <c r="G29" s="115">
        <v>60936.45</v>
      </c>
      <c r="H29" s="115"/>
      <c r="I29" s="115">
        <v>60936.45</v>
      </c>
      <c r="J29" s="115">
        <v>202940.25</v>
      </c>
    </row>
    <row r="30" spans="1:10" hidden="1" x14ac:dyDescent="0.25">
      <c r="A30" s="165"/>
      <c r="B30" s="88" t="s">
        <v>39</v>
      </c>
      <c r="C30" s="115">
        <v>600</v>
      </c>
      <c r="D30" s="115"/>
      <c r="E30" s="115">
        <v>600</v>
      </c>
      <c r="F30" s="115"/>
      <c r="G30" s="115">
        <v>600</v>
      </c>
      <c r="H30" s="115"/>
      <c r="I30" s="115">
        <v>600</v>
      </c>
      <c r="J30" s="115"/>
    </row>
    <row r="31" spans="1:10" hidden="1" x14ac:dyDescent="0.25">
      <c r="A31" s="165"/>
      <c r="B31" s="88" t="s">
        <v>112</v>
      </c>
      <c r="C31" s="115">
        <v>945.42</v>
      </c>
      <c r="D31" s="115"/>
      <c r="E31" s="115">
        <v>945.42</v>
      </c>
      <c r="F31" s="115"/>
      <c r="G31" s="115">
        <v>945.42</v>
      </c>
      <c r="H31" s="115"/>
      <c r="I31" s="115">
        <v>945.42</v>
      </c>
      <c r="J31" s="115"/>
    </row>
    <row r="32" spans="1:10" hidden="1" x14ac:dyDescent="0.25">
      <c r="A32" s="165"/>
      <c r="B32" s="88" t="s">
        <v>40</v>
      </c>
      <c r="C32" s="115">
        <v>169652.57</v>
      </c>
      <c r="D32" s="115"/>
      <c r="E32" s="115">
        <v>169652.57</v>
      </c>
      <c r="F32" s="115"/>
      <c r="G32" s="115">
        <v>169652.57</v>
      </c>
      <c r="H32" s="115"/>
      <c r="I32" s="115">
        <v>169652.57</v>
      </c>
      <c r="J32" s="115">
        <v>178282.05</v>
      </c>
    </row>
    <row r="33" spans="1:10" hidden="1" x14ac:dyDescent="0.25">
      <c r="A33" s="165"/>
      <c r="B33" s="88" t="s">
        <v>41</v>
      </c>
      <c r="C33" s="115">
        <v>912</v>
      </c>
      <c r="D33" s="115"/>
      <c r="E33" s="115">
        <v>912</v>
      </c>
      <c r="F33" s="115"/>
      <c r="G33" s="115">
        <v>912</v>
      </c>
      <c r="H33" s="115"/>
      <c r="I33" s="115">
        <v>912</v>
      </c>
      <c r="J33" s="115"/>
    </row>
    <row r="34" spans="1:10" hidden="1" x14ac:dyDescent="0.25">
      <c r="A34" s="165"/>
      <c r="B34" s="88" t="s">
        <v>42</v>
      </c>
      <c r="C34" s="115">
        <v>427229.65</v>
      </c>
      <c r="D34" s="115"/>
      <c r="E34" s="115">
        <v>427229.65</v>
      </c>
      <c r="F34" s="115"/>
      <c r="G34" s="115">
        <v>427229.65</v>
      </c>
      <c r="H34" s="115"/>
      <c r="I34" s="115">
        <v>427229.65</v>
      </c>
      <c r="J34" s="115">
        <v>1425199.8</v>
      </c>
    </row>
    <row r="35" spans="1:10" hidden="1" x14ac:dyDescent="0.25">
      <c r="A35" s="165"/>
      <c r="B35" s="88" t="s">
        <v>43</v>
      </c>
      <c r="C35" s="115">
        <v>100</v>
      </c>
      <c r="D35" s="115"/>
      <c r="E35" s="115">
        <v>100</v>
      </c>
      <c r="F35" s="115"/>
      <c r="G35" s="115">
        <v>100</v>
      </c>
      <c r="H35" s="115"/>
      <c r="I35" s="115">
        <v>100</v>
      </c>
      <c r="J35" s="115"/>
    </row>
    <row r="36" spans="1:10" hidden="1" x14ac:dyDescent="0.25">
      <c r="A36" s="165"/>
      <c r="B36" s="88" t="s">
        <v>44</v>
      </c>
      <c r="C36" s="115">
        <v>13579.7</v>
      </c>
      <c r="D36" s="115"/>
      <c r="E36" s="115">
        <v>13579.7</v>
      </c>
      <c r="F36" s="115"/>
      <c r="G36" s="115">
        <v>13579.7</v>
      </c>
      <c r="H36" s="115"/>
      <c r="I36" s="115">
        <v>13579.7</v>
      </c>
      <c r="J36" s="115">
        <v>75162.240000000005</v>
      </c>
    </row>
    <row r="37" spans="1:10" hidden="1" x14ac:dyDescent="0.25">
      <c r="A37" s="165"/>
      <c r="B37" s="88" t="s">
        <v>46</v>
      </c>
      <c r="C37" s="115">
        <v>310</v>
      </c>
      <c r="D37" s="115"/>
      <c r="E37" s="115">
        <v>310</v>
      </c>
      <c r="F37" s="115"/>
      <c r="G37" s="115">
        <v>310</v>
      </c>
      <c r="H37" s="115"/>
      <c r="I37" s="115">
        <v>310</v>
      </c>
      <c r="J37" s="115"/>
    </row>
    <row r="38" spans="1:10" hidden="1" x14ac:dyDescent="0.25">
      <c r="A38" s="165"/>
      <c r="B38" s="88" t="s">
        <v>47</v>
      </c>
      <c r="C38" s="115">
        <v>10809.43</v>
      </c>
      <c r="D38" s="115"/>
      <c r="E38" s="115">
        <v>10809.43</v>
      </c>
      <c r="F38" s="115"/>
      <c r="G38" s="115">
        <v>10809.43</v>
      </c>
      <c r="H38" s="115"/>
      <c r="I38" s="115">
        <v>10809.43</v>
      </c>
      <c r="J38" s="115">
        <v>14528.6</v>
      </c>
    </row>
    <row r="39" spans="1:10" hidden="1" x14ac:dyDescent="0.25">
      <c r="A39" s="165"/>
      <c r="B39" s="88" t="s">
        <v>48</v>
      </c>
      <c r="C39" s="115">
        <v>1780006.32</v>
      </c>
      <c r="D39" s="115"/>
      <c r="E39" s="115">
        <v>1780006.32</v>
      </c>
      <c r="F39" s="115"/>
      <c r="G39" s="115">
        <v>1780006.32</v>
      </c>
      <c r="H39" s="115"/>
      <c r="I39" s="115">
        <v>1780006.32</v>
      </c>
      <c r="J39" s="115">
        <v>1545914.81</v>
      </c>
    </row>
    <row r="40" spans="1:10" hidden="1" x14ac:dyDescent="0.25">
      <c r="A40" s="165"/>
      <c r="B40" s="88" t="s">
        <v>49</v>
      </c>
      <c r="C40" s="115">
        <v>2208.6999999999998</v>
      </c>
      <c r="D40" s="115"/>
      <c r="E40" s="115">
        <v>2208.6999999999998</v>
      </c>
      <c r="F40" s="115"/>
      <c r="G40" s="115">
        <v>2208.6999999999998</v>
      </c>
      <c r="H40" s="115"/>
      <c r="I40" s="115">
        <v>2208.6999999999998</v>
      </c>
      <c r="J40" s="115">
        <v>15300</v>
      </c>
    </row>
    <row r="41" spans="1:10" hidden="1" x14ac:dyDescent="0.25">
      <c r="A41" s="165"/>
      <c r="B41" s="88" t="s">
        <v>50</v>
      </c>
      <c r="C41" s="115">
        <v>8105.1</v>
      </c>
      <c r="D41" s="115"/>
      <c r="E41" s="115">
        <v>8105.1</v>
      </c>
      <c r="F41" s="115"/>
      <c r="G41" s="115">
        <v>8105.1</v>
      </c>
      <c r="H41" s="115"/>
      <c r="I41" s="115">
        <v>8105.1</v>
      </c>
      <c r="J41" s="115"/>
    </row>
    <row r="42" spans="1:10" hidden="1" x14ac:dyDescent="0.25">
      <c r="A42" s="165"/>
      <c r="B42" s="88" t="s">
        <v>51</v>
      </c>
      <c r="C42" s="115">
        <v>165.5</v>
      </c>
      <c r="D42" s="115"/>
      <c r="E42" s="115">
        <v>165.5</v>
      </c>
      <c r="F42" s="115"/>
      <c r="G42" s="115">
        <v>165.5</v>
      </c>
      <c r="H42" s="115"/>
      <c r="I42" s="115">
        <v>165.5</v>
      </c>
      <c r="J42" s="115"/>
    </row>
    <row r="43" spans="1:10" ht="16.5" hidden="1" thickBot="1" x14ac:dyDescent="0.35">
      <c r="A43" s="165"/>
      <c r="B43" s="100" t="s">
        <v>53</v>
      </c>
      <c r="C43" s="167">
        <f t="shared" ref="C43:J43" si="2">SUM(C29:C42)</f>
        <v>2475560.8400000003</v>
      </c>
      <c r="D43" s="167">
        <f t="shared" si="2"/>
        <v>0</v>
      </c>
      <c r="E43" s="167">
        <f t="shared" si="2"/>
        <v>2475560.8400000003</v>
      </c>
      <c r="F43" s="167">
        <f t="shared" si="2"/>
        <v>0</v>
      </c>
      <c r="G43" s="167">
        <f t="shared" si="2"/>
        <v>2475560.8400000003</v>
      </c>
      <c r="H43" s="167">
        <f t="shared" si="2"/>
        <v>0</v>
      </c>
      <c r="I43" s="167">
        <f t="shared" si="2"/>
        <v>2475560.8400000003</v>
      </c>
      <c r="J43" s="167">
        <f t="shared" si="2"/>
        <v>3457327.75</v>
      </c>
    </row>
    <row r="44" spans="1:10" hidden="1" x14ac:dyDescent="0.25"/>
    <row r="45" spans="1:10" hidden="1" x14ac:dyDescent="0.25"/>
    <row r="46" spans="1:10" ht="16.5" hidden="1" thickBot="1" x14ac:dyDescent="0.3">
      <c r="A46" s="287" t="s">
        <v>113</v>
      </c>
      <c r="B46" s="287"/>
      <c r="C46" s="287"/>
      <c r="D46" s="287"/>
      <c r="E46" s="287"/>
      <c r="F46" s="287"/>
      <c r="G46" s="287"/>
      <c r="H46" s="287"/>
      <c r="I46" s="287"/>
      <c r="J46" s="287"/>
    </row>
    <row r="47" spans="1:10" ht="28.5" hidden="1" customHeight="1" x14ac:dyDescent="0.25">
      <c r="A47" s="169" t="s">
        <v>68</v>
      </c>
      <c r="B47" s="170" t="s">
        <v>114</v>
      </c>
      <c r="C47" s="308" t="s">
        <v>115</v>
      </c>
      <c r="D47" s="309"/>
      <c r="E47" s="308" t="s">
        <v>116</v>
      </c>
      <c r="F47" s="310"/>
      <c r="G47" s="279" t="s">
        <v>117</v>
      </c>
      <c r="H47" s="280"/>
      <c r="I47" s="280"/>
      <c r="J47" s="280"/>
    </row>
    <row r="48" spans="1:10" hidden="1" x14ac:dyDescent="0.25">
      <c r="A48" s="278"/>
      <c r="B48" s="174" t="s">
        <v>118</v>
      </c>
      <c r="C48" s="278" t="s">
        <v>119</v>
      </c>
      <c r="D48" s="278" t="s">
        <v>120</v>
      </c>
      <c r="E48" s="278" t="s">
        <v>119</v>
      </c>
      <c r="F48" s="278" t="s">
        <v>120</v>
      </c>
      <c r="G48" s="278" t="s">
        <v>119</v>
      </c>
      <c r="H48" s="278" t="s">
        <v>120</v>
      </c>
      <c r="I48" s="278"/>
      <c r="J48" s="278"/>
    </row>
    <row r="49" spans="1:10" hidden="1" x14ac:dyDescent="0.25">
      <c r="A49" s="175"/>
      <c r="B49" s="175"/>
      <c r="C49" s="175"/>
      <c r="D49" s="175"/>
      <c r="E49" s="175"/>
      <c r="F49" s="175"/>
      <c r="G49" s="175"/>
      <c r="H49" s="175"/>
      <c r="I49" s="175"/>
      <c r="J49" s="175"/>
    </row>
    <row r="50" spans="1:10" hidden="1" x14ac:dyDescent="0.25">
      <c r="A50" s="175"/>
      <c r="B50" s="175"/>
      <c r="C50" s="175"/>
      <c r="D50" s="175"/>
      <c r="E50" s="175"/>
      <c r="F50" s="175"/>
      <c r="G50" s="175"/>
      <c r="H50" s="175"/>
      <c r="I50" s="175"/>
      <c r="J50" s="175"/>
    </row>
    <row r="51" spans="1:10" hidden="1" x14ac:dyDescent="0.25">
      <c r="A51" s="175"/>
      <c r="B51" s="174" t="s">
        <v>121</v>
      </c>
      <c r="C51" s="175"/>
      <c r="D51" s="175"/>
      <c r="E51" s="175"/>
      <c r="F51" s="175"/>
      <c r="G51" s="175"/>
      <c r="H51" s="175"/>
      <c r="I51" s="175"/>
      <c r="J51" s="175"/>
    </row>
    <row r="52" spans="1:10" hidden="1" x14ac:dyDescent="0.25">
      <c r="A52" s="175"/>
      <c r="B52" s="175" t="s">
        <v>122</v>
      </c>
      <c r="C52" s="175"/>
      <c r="D52" s="175"/>
      <c r="E52" s="175"/>
      <c r="F52" s="175"/>
      <c r="G52" s="175"/>
      <c r="H52" s="175"/>
      <c r="I52" s="175"/>
      <c r="J52" s="175"/>
    </row>
    <row r="53" spans="1:10" hidden="1" x14ac:dyDescent="0.25">
      <c r="A53" s="175"/>
      <c r="B53" s="175"/>
      <c r="C53" s="175"/>
      <c r="D53" s="175"/>
      <c r="E53" s="175"/>
      <c r="F53" s="175"/>
      <c r="G53" s="175"/>
      <c r="H53" s="175"/>
      <c r="I53" s="175"/>
      <c r="J53" s="175"/>
    </row>
    <row r="54" spans="1:10" hidden="1" x14ac:dyDescent="0.25">
      <c r="A54" s="175"/>
      <c r="B54" s="175"/>
      <c r="C54" s="175"/>
      <c r="D54" s="175"/>
      <c r="E54" s="175"/>
      <c r="F54" s="175"/>
      <c r="G54" s="175"/>
      <c r="H54" s="175"/>
      <c r="I54" s="175"/>
      <c r="J54" s="175"/>
    </row>
    <row r="55" spans="1:10" hidden="1" x14ac:dyDescent="0.25">
      <c r="A55" s="175"/>
      <c r="B55" s="175"/>
      <c r="C55" s="175"/>
      <c r="D55" s="175"/>
      <c r="E55" s="175"/>
      <c r="F55" s="175"/>
      <c r="G55" s="175"/>
      <c r="H55" s="175"/>
      <c r="I55" s="175"/>
      <c r="J55" s="175"/>
    </row>
    <row r="56" spans="1:10" hidden="1" x14ac:dyDescent="0.25">
      <c r="A56" s="175"/>
      <c r="B56" s="175"/>
      <c r="C56" s="175"/>
      <c r="D56" s="175"/>
      <c r="E56" s="175"/>
      <c r="F56" s="175"/>
      <c r="G56" s="175"/>
      <c r="H56" s="175"/>
      <c r="I56" s="175"/>
      <c r="J56" s="175"/>
    </row>
    <row r="57" spans="1:10" hidden="1" x14ac:dyDescent="0.25">
      <c r="A57" s="175"/>
      <c r="B57" s="175"/>
      <c r="C57" s="175"/>
      <c r="D57" s="175"/>
      <c r="E57" s="175"/>
      <c r="F57" s="175"/>
      <c r="G57" s="175"/>
      <c r="H57" s="175"/>
      <c r="I57" s="175"/>
      <c r="J57" s="175"/>
    </row>
    <row r="58" spans="1:10" hidden="1" x14ac:dyDescent="0.25">
      <c r="A58" s="175"/>
      <c r="B58" s="175"/>
      <c r="C58" s="175"/>
      <c r="D58" s="175"/>
      <c r="E58" s="175"/>
      <c r="F58" s="175"/>
      <c r="G58" s="175"/>
      <c r="H58" s="175"/>
      <c r="I58" s="175"/>
      <c r="J58" s="175"/>
    </row>
    <row r="59" spans="1:10" hidden="1" x14ac:dyDescent="0.25">
      <c r="A59" s="175"/>
      <c r="B59" s="175"/>
      <c r="C59" s="175"/>
      <c r="D59" s="175"/>
      <c r="E59" s="175"/>
      <c r="F59" s="175"/>
      <c r="G59" s="175"/>
      <c r="H59" s="175"/>
      <c r="I59" s="175"/>
      <c r="J59" s="175"/>
    </row>
    <row r="60" spans="1:10" hidden="1" x14ac:dyDescent="0.25">
      <c r="A60" s="304" t="s">
        <v>123</v>
      </c>
      <c r="B60" s="304"/>
      <c r="C60" s="175"/>
      <c r="D60" s="175"/>
      <c r="E60" s="175"/>
      <c r="F60" s="175"/>
      <c r="G60" s="175"/>
      <c r="H60" s="175"/>
      <c r="I60" s="175"/>
      <c r="J60" s="175"/>
    </row>
    <row r="61" spans="1:10" hidden="1" x14ac:dyDescent="0.25"/>
    <row r="62" spans="1:10" hidden="1" x14ac:dyDescent="0.25"/>
    <row r="63" spans="1:10" hidden="1" x14ac:dyDescent="0.25"/>
    <row r="64" spans="1:10" hidden="1" x14ac:dyDescent="0.25"/>
    <row r="65" spans="1:10" hidden="1" x14ac:dyDescent="0.25"/>
    <row r="66" spans="1:10" hidden="1" x14ac:dyDescent="0.25"/>
    <row r="67" spans="1:10" hidden="1" x14ac:dyDescent="0.25"/>
    <row r="68" spans="1:10" hidden="1" x14ac:dyDescent="0.25"/>
    <row r="69" spans="1:10" hidden="1" x14ac:dyDescent="0.25"/>
    <row r="70" spans="1:10" hidden="1" x14ac:dyDescent="0.25"/>
    <row r="71" spans="1:10" hidden="1" x14ac:dyDescent="0.25"/>
    <row r="72" spans="1:10" hidden="1" x14ac:dyDescent="0.25"/>
    <row r="73" spans="1:10" ht="16.5" hidden="1" thickBot="1" x14ac:dyDescent="0.3">
      <c r="A73" s="287" t="s">
        <v>124</v>
      </c>
      <c r="B73" s="287"/>
      <c r="C73" s="287"/>
      <c r="D73" s="287"/>
      <c r="E73" s="287"/>
      <c r="F73" s="287"/>
      <c r="G73" s="287"/>
      <c r="H73" s="287"/>
      <c r="I73" s="287"/>
      <c r="J73" s="287"/>
    </row>
    <row r="74" spans="1:10" ht="16.5" hidden="1" customHeight="1" thickBot="1" x14ac:dyDescent="0.35">
      <c r="A74" s="62" t="s">
        <v>68</v>
      </c>
      <c r="B74" s="63" t="s">
        <v>86</v>
      </c>
      <c r="C74" s="294" t="s">
        <v>59</v>
      </c>
      <c r="D74" s="295"/>
      <c r="E74" s="294" t="s">
        <v>82</v>
      </c>
      <c r="F74" s="296"/>
      <c r="G74" s="294" t="s">
        <v>83</v>
      </c>
      <c r="H74" s="295"/>
      <c r="I74" s="294" t="s">
        <v>84</v>
      </c>
      <c r="J74" s="295"/>
    </row>
    <row r="75" spans="1:10" ht="15.75" hidden="1" x14ac:dyDescent="0.3">
      <c r="A75" s="162"/>
      <c r="B75" s="71"/>
      <c r="C75" s="111" t="s">
        <v>96</v>
      </c>
      <c r="D75" s="111" t="s">
        <v>97</v>
      </c>
      <c r="E75" s="111" t="s">
        <v>96</v>
      </c>
      <c r="F75" s="111" t="s">
        <v>97</v>
      </c>
      <c r="G75" s="111" t="s">
        <v>96</v>
      </c>
      <c r="H75" s="111" t="s">
        <v>97</v>
      </c>
      <c r="I75" s="111" t="s">
        <v>96</v>
      </c>
      <c r="J75" s="111" t="s">
        <v>97</v>
      </c>
    </row>
    <row r="76" spans="1:10" ht="15.75" hidden="1" x14ac:dyDescent="0.3">
      <c r="A76" s="163"/>
      <c r="B76" s="71" t="s">
        <v>72</v>
      </c>
      <c r="C76" s="76">
        <v>1764858.42</v>
      </c>
      <c r="D76" s="76">
        <v>2281196.17</v>
      </c>
      <c r="E76" s="76">
        <v>1764858.42</v>
      </c>
      <c r="F76" s="76">
        <v>1896496.89</v>
      </c>
      <c r="G76" s="76"/>
      <c r="H76" s="76"/>
      <c r="I76" s="76"/>
      <c r="J76" s="76"/>
    </row>
    <row r="77" spans="1:10" ht="15.75" hidden="1" x14ac:dyDescent="0.3">
      <c r="A77" s="147"/>
      <c r="B77" s="71"/>
      <c r="C77" s="147"/>
      <c r="D77" s="147"/>
      <c r="E77" s="147"/>
      <c r="F77" s="164"/>
      <c r="G77" s="164"/>
      <c r="H77" s="164"/>
      <c r="I77" s="164"/>
      <c r="J77" s="164"/>
    </row>
    <row r="78" spans="1:10" ht="15.75" hidden="1" x14ac:dyDescent="0.3">
      <c r="A78" s="147"/>
      <c r="B78" s="71" t="s">
        <v>91</v>
      </c>
      <c r="C78" s="76">
        <f t="shared" ref="C78:J78" si="3">+C86+C102</f>
        <v>2818474.9200000004</v>
      </c>
      <c r="D78" s="76">
        <f t="shared" si="3"/>
        <v>3820610.29</v>
      </c>
      <c r="E78" s="76">
        <f t="shared" si="3"/>
        <v>2818474.9200000004</v>
      </c>
      <c r="F78" s="76">
        <f t="shared" si="3"/>
        <v>2361172.1800000002</v>
      </c>
      <c r="G78" s="76">
        <f t="shared" si="3"/>
        <v>0</v>
      </c>
      <c r="H78" s="76">
        <f t="shared" si="3"/>
        <v>0</v>
      </c>
      <c r="I78" s="76">
        <f t="shared" si="3"/>
        <v>0</v>
      </c>
      <c r="J78" s="76">
        <f t="shared" si="3"/>
        <v>0</v>
      </c>
    </row>
    <row r="79" spans="1:10" hidden="1" x14ac:dyDescent="0.25">
      <c r="A79" s="165"/>
      <c r="B79" s="88" t="s">
        <v>27</v>
      </c>
      <c r="C79" s="115">
        <v>62500</v>
      </c>
      <c r="D79" s="115">
        <v>138609.60999999999</v>
      </c>
      <c r="E79" s="115">
        <v>62500</v>
      </c>
      <c r="F79" s="115"/>
      <c r="G79" s="115"/>
      <c r="H79" s="115"/>
      <c r="I79" s="115"/>
      <c r="J79" s="115"/>
    </row>
    <row r="80" spans="1:10" hidden="1" x14ac:dyDescent="0.25">
      <c r="A80" s="165"/>
      <c r="B80" s="88" t="s">
        <v>28</v>
      </c>
      <c r="C80" s="115">
        <v>7500</v>
      </c>
      <c r="D80" s="115">
        <v>9818.25</v>
      </c>
      <c r="E80" s="115">
        <v>7500</v>
      </c>
      <c r="F80" s="115">
        <v>9560.36</v>
      </c>
      <c r="G80" s="115"/>
      <c r="H80" s="115"/>
      <c r="I80" s="115"/>
      <c r="J80" s="115"/>
    </row>
    <row r="81" spans="1:10" hidden="1" x14ac:dyDescent="0.25">
      <c r="A81" s="165"/>
      <c r="B81" s="88" t="s">
        <v>29</v>
      </c>
      <c r="C81" s="115">
        <v>8133.97</v>
      </c>
      <c r="D81" s="115"/>
      <c r="E81" s="115">
        <v>8133.97</v>
      </c>
      <c r="F81" s="115">
        <v>39787</v>
      </c>
      <c r="G81" s="115"/>
      <c r="H81" s="115"/>
      <c r="I81" s="115"/>
      <c r="J81" s="115"/>
    </row>
    <row r="82" spans="1:10" hidden="1" x14ac:dyDescent="0.25">
      <c r="A82" s="165"/>
      <c r="B82" s="88" t="s">
        <v>30</v>
      </c>
      <c r="C82" s="115">
        <v>33333.33</v>
      </c>
      <c r="D82" s="115">
        <v>19161.8</v>
      </c>
      <c r="E82" s="115">
        <v>33333.33</v>
      </c>
      <c r="F82" s="115"/>
      <c r="G82" s="115"/>
      <c r="H82" s="115"/>
      <c r="I82" s="115"/>
      <c r="J82" s="115"/>
    </row>
    <row r="83" spans="1:10" hidden="1" x14ac:dyDescent="0.25">
      <c r="A83" s="165"/>
      <c r="B83" s="88" t="s">
        <v>35</v>
      </c>
      <c r="C83" s="115">
        <v>165141.75</v>
      </c>
      <c r="D83" s="115">
        <v>4057.14</v>
      </c>
      <c r="E83" s="115">
        <v>165141.75</v>
      </c>
      <c r="F83" s="115">
        <v>184282.78</v>
      </c>
      <c r="G83" s="115"/>
      <c r="H83" s="115"/>
      <c r="I83" s="115"/>
      <c r="J83" s="115"/>
    </row>
    <row r="84" spans="1:10" hidden="1" x14ac:dyDescent="0.25">
      <c r="A84" s="165"/>
      <c r="B84" s="88" t="s">
        <v>36</v>
      </c>
      <c r="C84" s="115">
        <v>40000</v>
      </c>
      <c r="D84" s="115">
        <v>38120</v>
      </c>
      <c r="E84" s="115">
        <v>40000</v>
      </c>
      <c r="F84" s="115">
        <v>38120</v>
      </c>
      <c r="G84" s="115"/>
      <c r="H84" s="115"/>
      <c r="I84" s="115"/>
      <c r="J84" s="115"/>
    </row>
    <row r="85" spans="1:10" hidden="1" x14ac:dyDescent="0.25">
      <c r="A85" s="165"/>
      <c r="B85" s="88" t="s">
        <v>37</v>
      </c>
      <c r="C85" s="115">
        <v>26305.03</v>
      </c>
      <c r="D85" s="115">
        <v>48548.639999999999</v>
      </c>
      <c r="E85" s="115">
        <v>26305.03</v>
      </c>
      <c r="F85" s="115">
        <v>44604</v>
      </c>
      <c r="G85" s="115"/>
      <c r="H85" s="115"/>
      <c r="I85" s="115"/>
      <c r="J85" s="115"/>
    </row>
    <row r="86" spans="1:10" ht="16.5" hidden="1" thickBot="1" x14ac:dyDescent="0.35">
      <c r="A86" s="165"/>
      <c r="B86" s="166" t="s">
        <v>110</v>
      </c>
      <c r="C86" s="167">
        <f t="shared" ref="C86:J86" si="4">SUM(C79:C85)</f>
        <v>342914.07999999996</v>
      </c>
      <c r="D86" s="167">
        <f t="shared" si="4"/>
        <v>258315.44</v>
      </c>
      <c r="E86" s="167">
        <f t="shared" si="4"/>
        <v>342914.07999999996</v>
      </c>
      <c r="F86" s="167">
        <f t="shared" si="4"/>
        <v>316354.14</v>
      </c>
      <c r="G86" s="167">
        <f t="shared" si="4"/>
        <v>0</v>
      </c>
      <c r="H86" s="167">
        <f t="shared" si="4"/>
        <v>0</v>
      </c>
      <c r="I86" s="167">
        <f t="shared" si="4"/>
        <v>0</v>
      </c>
      <c r="J86" s="167">
        <f t="shared" si="4"/>
        <v>0</v>
      </c>
    </row>
    <row r="87" spans="1:10" ht="15.75" hidden="1" x14ac:dyDescent="0.3">
      <c r="A87" s="165"/>
      <c r="B87" s="168" t="s">
        <v>111</v>
      </c>
      <c r="C87" s="136"/>
      <c r="D87" s="136"/>
      <c r="E87" s="136"/>
      <c r="F87" s="136"/>
      <c r="G87" s="136"/>
      <c r="H87" s="136"/>
      <c r="I87" s="136"/>
      <c r="J87" s="136"/>
    </row>
    <row r="88" spans="1:10" hidden="1" x14ac:dyDescent="0.25">
      <c r="A88" s="165"/>
      <c r="B88" s="88" t="s">
        <v>38</v>
      </c>
      <c r="C88" s="115">
        <v>60936.45</v>
      </c>
      <c r="D88" s="115">
        <v>1023</v>
      </c>
      <c r="E88" s="115">
        <v>60936.45</v>
      </c>
      <c r="F88" s="115">
        <v>58023.7</v>
      </c>
      <c r="G88" s="115"/>
      <c r="H88" s="115"/>
      <c r="I88" s="115"/>
      <c r="J88" s="115"/>
    </row>
    <row r="89" spans="1:10" hidden="1" x14ac:dyDescent="0.25">
      <c r="A89" s="165"/>
      <c r="B89" s="88" t="s">
        <v>39</v>
      </c>
      <c r="C89" s="115">
        <v>600</v>
      </c>
      <c r="D89" s="115"/>
      <c r="E89" s="115">
        <v>600</v>
      </c>
      <c r="F89" s="115"/>
      <c r="G89" s="115"/>
      <c r="H89" s="115"/>
      <c r="I89" s="115"/>
      <c r="J89" s="115"/>
    </row>
    <row r="90" spans="1:10" hidden="1" x14ac:dyDescent="0.25">
      <c r="A90" s="165"/>
      <c r="B90" s="88" t="s">
        <v>112</v>
      </c>
      <c r="C90" s="115">
        <v>945.42</v>
      </c>
      <c r="D90" s="115"/>
      <c r="E90" s="115">
        <v>945.42</v>
      </c>
      <c r="F90" s="115"/>
      <c r="G90" s="115"/>
      <c r="H90" s="115"/>
      <c r="I90" s="115"/>
      <c r="J90" s="115"/>
    </row>
    <row r="91" spans="1:10" hidden="1" x14ac:dyDescent="0.25">
      <c r="A91" s="165"/>
      <c r="B91" s="88" t="s">
        <v>40</v>
      </c>
      <c r="C91" s="115">
        <v>169652.57</v>
      </c>
      <c r="D91" s="115">
        <v>181188.84</v>
      </c>
      <c r="E91" s="115">
        <v>169652.57</v>
      </c>
      <c r="F91" s="115">
        <v>66957.58</v>
      </c>
      <c r="G91" s="115"/>
      <c r="H91" s="115"/>
      <c r="I91" s="115"/>
      <c r="J91" s="115"/>
    </row>
    <row r="92" spans="1:10" hidden="1" x14ac:dyDescent="0.25">
      <c r="A92" s="165"/>
      <c r="B92" s="88" t="s">
        <v>41</v>
      </c>
      <c r="C92" s="115">
        <v>912</v>
      </c>
      <c r="D92" s="115"/>
      <c r="E92" s="115">
        <v>912</v>
      </c>
      <c r="F92" s="115"/>
      <c r="G92" s="115"/>
      <c r="H92" s="115"/>
      <c r="I92" s="115"/>
      <c r="J92" s="115"/>
    </row>
    <row r="93" spans="1:10" hidden="1" x14ac:dyDescent="0.25">
      <c r="A93" s="165"/>
      <c r="B93" s="88" t="s">
        <v>42</v>
      </c>
      <c r="C93" s="115">
        <v>427229.65</v>
      </c>
      <c r="D93" s="115">
        <v>535053.32999999996</v>
      </c>
      <c r="E93" s="115">
        <v>427229.65</v>
      </c>
      <c r="F93" s="115">
        <v>261536.69</v>
      </c>
      <c r="G93" s="115"/>
      <c r="H93" s="115"/>
      <c r="I93" s="115"/>
      <c r="J93" s="115"/>
    </row>
    <row r="94" spans="1:10" hidden="1" x14ac:dyDescent="0.25">
      <c r="A94" s="165"/>
      <c r="B94" s="88" t="s">
        <v>43</v>
      </c>
      <c r="C94" s="115">
        <v>100</v>
      </c>
      <c r="D94" s="115"/>
      <c r="E94" s="115">
        <v>100</v>
      </c>
      <c r="F94" s="115"/>
      <c r="G94" s="115"/>
      <c r="H94" s="115"/>
      <c r="I94" s="115"/>
      <c r="J94" s="115"/>
    </row>
    <row r="95" spans="1:10" hidden="1" x14ac:dyDescent="0.25">
      <c r="A95" s="165"/>
      <c r="B95" s="88" t="s">
        <v>44</v>
      </c>
      <c r="C95" s="115">
        <v>13579.7</v>
      </c>
      <c r="D95" s="115">
        <v>6224.76</v>
      </c>
      <c r="E95" s="115">
        <v>13579.7</v>
      </c>
      <c r="F95" s="115">
        <v>6630</v>
      </c>
      <c r="G95" s="115"/>
      <c r="H95" s="115"/>
      <c r="I95" s="115"/>
      <c r="J95" s="115"/>
    </row>
    <row r="96" spans="1:10" hidden="1" x14ac:dyDescent="0.25">
      <c r="A96" s="165"/>
      <c r="B96" s="88" t="s">
        <v>46</v>
      </c>
      <c r="C96" s="115">
        <v>310</v>
      </c>
      <c r="D96" s="115">
        <v>3610</v>
      </c>
      <c r="E96" s="115">
        <v>310</v>
      </c>
      <c r="F96" s="115"/>
      <c r="G96" s="115"/>
      <c r="H96" s="115"/>
      <c r="I96" s="115"/>
      <c r="J96" s="115"/>
    </row>
    <row r="97" spans="1:10" hidden="1" x14ac:dyDescent="0.25">
      <c r="A97" s="165"/>
      <c r="B97" s="88" t="s">
        <v>47</v>
      </c>
      <c r="C97" s="115">
        <v>10809.43</v>
      </c>
      <c r="D97" s="115">
        <v>39404.76</v>
      </c>
      <c r="E97" s="115">
        <v>10809.43</v>
      </c>
      <c r="F97" s="115">
        <v>23463</v>
      </c>
      <c r="G97" s="115"/>
      <c r="H97" s="115"/>
      <c r="I97" s="115"/>
      <c r="J97" s="115"/>
    </row>
    <row r="98" spans="1:10" hidden="1" x14ac:dyDescent="0.25">
      <c r="A98" s="165"/>
      <c r="B98" s="88" t="s">
        <v>48</v>
      </c>
      <c r="C98" s="115">
        <v>1780006.32</v>
      </c>
      <c r="D98" s="115">
        <v>2752150.16</v>
      </c>
      <c r="E98" s="115">
        <v>1780006.32</v>
      </c>
      <c r="F98" s="115">
        <v>1617110.07</v>
      </c>
      <c r="G98" s="115"/>
      <c r="H98" s="115"/>
      <c r="I98" s="115"/>
      <c r="J98" s="115"/>
    </row>
    <row r="99" spans="1:10" hidden="1" x14ac:dyDescent="0.25">
      <c r="A99" s="165"/>
      <c r="B99" s="88" t="s">
        <v>49</v>
      </c>
      <c r="C99" s="115">
        <v>2208.6999999999998</v>
      </c>
      <c r="D99" s="115"/>
      <c r="E99" s="115">
        <v>2208.6999999999998</v>
      </c>
      <c r="F99" s="115">
        <v>11097</v>
      </c>
      <c r="G99" s="115"/>
      <c r="H99" s="115"/>
      <c r="I99" s="115"/>
      <c r="J99" s="115"/>
    </row>
    <row r="100" spans="1:10" hidden="1" x14ac:dyDescent="0.25">
      <c r="A100" s="165"/>
      <c r="B100" s="88" t="s">
        <v>50</v>
      </c>
      <c r="C100" s="115">
        <v>8105.1</v>
      </c>
      <c r="D100" s="115">
        <v>43640</v>
      </c>
      <c r="E100" s="115">
        <v>8105.1</v>
      </c>
      <c r="F100" s="115"/>
      <c r="G100" s="115"/>
      <c r="H100" s="115"/>
      <c r="I100" s="115"/>
      <c r="J100" s="115"/>
    </row>
    <row r="101" spans="1:10" hidden="1" x14ac:dyDescent="0.25">
      <c r="A101" s="165"/>
      <c r="B101" s="88" t="s">
        <v>51</v>
      </c>
      <c r="C101" s="115">
        <v>165.5</v>
      </c>
      <c r="D101" s="115"/>
      <c r="E101" s="115">
        <v>165.5</v>
      </c>
      <c r="F101" s="115"/>
      <c r="G101" s="115"/>
      <c r="H101" s="115"/>
      <c r="I101" s="115"/>
      <c r="J101" s="115"/>
    </row>
    <row r="102" spans="1:10" ht="16.5" hidden="1" thickBot="1" x14ac:dyDescent="0.35">
      <c r="A102" s="165"/>
      <c r="B102" s="100" t="s">
        <v>53</v>
      </c>
      <c r="C102" s="167">
        <f t="shared" ref="C102:J102" si="5">SUM(C88:C101)</f>
        <v>2475560.8400000003</v>
      </c>
      <c r="D102" s="167">
        <f t="shared" si="5"/>
        <v>3562294.85</v>
      </c>
      <c r="E102" s="167">
        <f t="shared" si="5"/>
        <v>2475560.8400000003</v>
      </c>
      <c r="F102" s="167">
        <f t="shared" si="5"/>
        <v>2044818.04</v>
      </c>
      <c r="G102" s="167">
        <f t="shared" si="5"/>
        <v>0</v>
      </c>
      <c r="H102" s="167">
        <f t="shared" si="5"/>
        <v>0</v>
      </c>
      <c r="I102" s="167">
        <f t="shared" si="5"/>
        <v>0</v>
      </c>
      <c r="J102" s="167">
        <f t="shared" si="5"/>
        <v>0</v>
      </c>
    </row>
    <row r="103" spans="1:10" hidden="1" x14ac:dyDescent="0.25"/>
    <row r="104" spans="1:10" hidden="1" x14ac:dyDescent="0.25"/>
    <row r="105" spans="1:10" hidden="1" x14ac:dyDescent="0.25"/>
    <row r="106" spans="1:10" hidden="1" x14ac:dyDescent="0.25"/>
    <row r="107" spans="1:10" hidden="1" x14ac:dyDescent="0.25"/>
    <row r="108" spans="1:10" hidden="1" x14ac:dyDescent="0.25"/>
    <row r="109" spans="1:10" hidden="1" x14ac:dyDescent="0.25"/>
    <row r="110" spans="1:10" hidden="1" x14ac:dyDescent="0.25"/>
    <row r="111" spans="1:10" hidden="1" x14ac:dyDescent="0.25"/>
    <row r="112" spans="1:10" hidden="1" x14ac:dyDescent="0.25"/>
    <row r="113" spans="1:10" hidden="1" x14ac:dyDescent="0.25"/>
    <row r="114" spans="1:10" hidden="1" x14ac:dyDescent="0.25"/>
    <row r="115" spans="1:10" hidden="1" x14ac:dyDescent="0.25"/>
    <row r="116" spans="1:10" hidden="1" x14ac:dyDescent="0.25"/>
    <row r="117" spans="1:10" hidden="1" x14ac:dyDescent="0.25"/>
    <row r="118" spans="1:10" hidden="1" x14ac:dyDescent="0.25"/>
    <row r="119" spans="1:10" hidden="1" x14ac:dyDescent="0.25"/>
    <row r="120" spans="1:10" hidden="1" x14ac:dyDescent="0.25"/>
    <row r="121" spans="1:10" hidden="1" x14ac:dyDescent="0.25"/>
    <row r="122" spans="1:10" hidden="1" x14ac:dyDescent="0.25"/>
    <row r="123" spans="1:10" ht="16.5" hidden="1" thickBot="1" x14ac:dyDescent="0.3">
      <c r="A123" s="287" t="s">
        <v>125</v>
      </c>
      <c r="B123" s="287"/>
      <c r="C123" s="287"/>
      <c r="D123" s="287"/>
      <c r="E123" s="287"/>
      <c r="F123" s="287"/>
      <c r="G123" s="287"/>
      <c r="H123" s="287"/>
      <c r="I123" s="287"/>
      <c r="J123" s="287"/>
    </row>
    <row r="124" spans="1:10" ht="16.5" hidden="1" customHeight="1" thickBot="1" x14ac:dyDescent="0.35">
      <c r="A124" s="62" t="s">
        <v>68</v>
      </c>
      <c r="B124" s="63" t="s">
        <v>86</v>
      </c>
      <c r="C124" s="294" t="s">
        <v>87</v>
      </c>
      <c r="D124" s="295"/>
      <c r="E124" s="294" t="s">
        <v>88</v>
      </c>
      <c r="F124" s="296"/>
      <c r="G124" s="294" t="s">
        <v>89</v>
      </c>
      <c r="H124" s="295"/>
      <c r="I124" s="294" t="s">
        <v>90</v>
      </c>
      <c r="J124" s="295"/>
    </row>
    <row r="125" spans="1:10" ht="15.75" hidden="1" x14ac:dyDescent="0.3">
      <c r="A125" s="162"/>
      <c r="B125" s="71"/>
      <c r="C125" s="111" t="s">
        <v>96</v>
      </c>
      <c r="D125" s="111" t="s">
        <v>97</v>
      </c>
      <c r="E125" s="111" t="s">
        <v>96</v>
      </c>
      <c r="F125" s="111" t="s">
        <v>97</v>
      </c>
      <c r="G125" s="111" t="s">
        <v>96</v>
      </c>
      <c r="H125" s="111" t="s">
        <v>97</v>
      </c>
      <c r="I125" s="111" t="s">
        <v>96</v>
      </c>
      <c r="J125" s="111" t="s">
        <v>97</v>
      </c>
    </row>
    <row r="126" spans="1:10" ht="15.75" hidden="1" x14ac:dyDescent="0.3">
      <c r="A126" s="163"/>
      <c r="B126" s="71" t="s">
        <v>72</v>
      </c>
      <c r="C126" s="76"/>
      <c r="D126" s="76"/>
      <c r="E126" s="76"/>
      <c r="F126" s="76"/>
      <c r="G126" s="76"/>
      <c r="H126" s="76"/>
      <c r="I126" s="76"/>
      <c r="J126" s="76"/>
    </row>
    <row r="127" spans="1:10" ht="15.75" hidden="1" x14ac:dyDescent="0.3">
      <c r="A127" s="147"/>
      <c r="B127" s="71"/>
      <c r="C127" s="164"/>
      <c r="D127" s="148"/>
      <c r="E127" s="164"/>
      <c r="F127" s="164"/>
      <c r="G127" s="164"/>
      <c r="H127" s="164"/>
      <c r="I127" s="164"/>
      <c r="J127" s="164"/>
    </row>
    <row r="128" spans="1:10" ht="15.75" hidden="1" x14ac:dyDescent="0.3">
      <c r="A128" s="147"/>
      <c r="B128" s="71" t="s">
        <v>91</v>
      </c>
      <c r="C128" s="76">
        <f t="shared" ref="C128:J128" si="6">+C136+C152</f>
        <v>0</v>
      </c>
      <c r="D128" s="76">
        <f t="shared" si="6"/>
        <v>0</v>
      </c>
      <c r="E128" s="76">
        <f t="shared" si="6"/>
        <v>0</v>
      </c>
      <c r="F128" s="76">
        <f t="shared" si="6"/>
        <v>0</v>
      </c>
      <c r="G128" s="76">
        <f t="shared" si="6"/>
        <v>0</v>
      </c>
      <c r="H128" s="76">
        <f t="shared" si="6"/>
        <v>0</v>
      </c>
      <c r="I128" s="76">
        <f t="shared" si="6"/>
        <v>0</v>
      </c>
      <c r="J128" s="76">
        <f t="shared" si="6"/>
        <v>0</v>
      </c>
    </row>
    <row r="129" spans="1:10" hidden="1" x14ac:dyDescent="0.25">
      <c r="A129" s="165"/>
      <c r="B129" s="88" t="s">
        <v>27</v>
      </c>
      <c r="C129" s="115"/>
      <c r="D129" s="115"/>
      <c r="E129" s="115"/>
      <c r="F129" s="115"/>
      <c r="G129" s="115"/>
      <c r="H129" s="115"/>
      <c r="I129" s="115"/>
      <c r="J129" s="115"/>
    </row>
    <row r="130" spans="1:10" hidden="1" x14ac:dyDescent="0.25">
      <c r="A130" s="165"/>
      <c r="B130" s="88" t="s">
        <v>28</v>
      </c>
      <c r="C130" s="115"/>
      <c r="D130" s="115"/>
      <c r="E130" s="115"/>
      <c r="F130" s="115"/>
      <c r="G130" s="115"/>
      <c r="H130" s="115"/>
      <c r="I130" s="115"/>
      <c r="J130" s="115"/>
    </row>
    <row r="131" spans="1:10" hidden="1" x14ac:dyDescent="0.25">
      <c r="A131" s="165"/>
      <c r="B131" s="88" t="s">
        <v>29</v>
      </c>
      <c r="C131" s="115"/>
      <c r="D131" s="115"/>
      <c r="E131" s="115"/>
      <c r="F131" s="115"/>
      <c r="G131" s="115"/>
      <c r="H131" s="115"/>
      <c r="I131" s="115"/>
      <c r="J131" s="115"/>
    </row>
    <row r="132" spans="1:10" hidden="1" x14ac:dyDescent="0.25">
      <c r="A132" s="165"/>
      <c r="B132" s="88" t="s">
        <v>30</v>
      </c>
      <c r="C132" s="115"/>
      <c r="D132" s="115"/>
      <c r="E132" s="115"/>
      <c r="F132" s="115"/>
      <c r="G132" s="115"/>
      <c r="H132" s="115"/>
      <c r="I132" s="115"/>
      <c r="J132" s="115"/>
    </row>
    <row r="133" spans="1:10" hidden="1" x14ac:dyDescent="0.25">
      <c r="A133" s="165"/>
      <c r="B133" s="88" t="s">
        <v>35</v>
      </c>
      <c r="C133" s="115"/>
      <c r="D133" s="115"/>
      <c r="E133" s="115"/>
      <c r="F133" s="115"/>
      <c r="G133" s="115"/>
      <c r="H133" s="115"/>
      <c r="I133" s="115"/>
      <c r="J133" s="115"/>
    </row>
    <row r="134" spans="1:10" hidden="1" x14ac:dyDescent="0.25">
      <c r="A134" s="165"/>
      <c r="B134" s="88" t="s">
        <v>36</v>
      </c>
      <c r="C134" s="115"/>
      <c r="D134" s="115"/>
      <c r="E134" s="115"/>
      <c r="F134" s="115"/>
      <c r="G134" s="115"/>
      <c r="H134" s="115"/>
      <c r="I134" s="115"/>
      <c r="J134" s="115"/>
    </row>
    <row r="135" spans="1:10" hidden="1" x14ac:dyDescent="0.25">
      <c r="A135" s="165"/>
      <c r="B135" s="88" t="s">
        <v>37</v>
      </c>
      <c r="C135" s="115"/>
      <c r="D135" s="115"/>
      <c r="E135" s="115"/>
      <c r="F135" s="115"/>
      <c r="G135" s="115"/>
      <c r="H135" s="115"/>
      <c r="I135" s="115"/>
      <c r="J135" s="115"/>
    </row>
    <row r="136" spans="1:10" ht="16.5" hidden="1" thickBot="1" x14ac:dyDescent="0.35">
      <c r="A136" s="165"/>
      <c r="B136" s="166" t="s">
        <v>110</v>
      </c>
      <c r="C136" s="167">
        <f t="shared" ref="C136:J136" si="7">SUM(C129:C135)</f>
        <v>0</v>
      </c>
      <c r="D136" s="167">
        <f t="shared" si="7"/>
        <v>0</v>
      </c>
      <c r="E136" s="167">
        <f t="shared" si="7"/>
        <v>0</v>
      </c>
      <c r="F136" s="167">
        <f t="shared" si="7"/>
        <v>0</v>
      </c>
      <c r="G136" s="167">
        <f t="shared" si="7"/>
        <v>0</v>
      </c>
      <c r="H136" s="167">
        <f t="shared" si="7"/>
        <v>0</v>
      </c>
      <c r="I136" s="167">
        <f t="shared" si="7"/>
        <v>0</v>
      </c>
      <c r="J136" s="167">
        <f t="shared" si="7"/>
        <v>0</v>
      </c>
    </row>
    <row r="137" spans="1:10" ht="15.75" hidden="1" x14ac:dyDescent="0.3">
      <c r="A137" s="165"/>
      <c r="B137" s="168" t="s">
        <v>111</v>
      </c>
      <c r="C137" s="136"/>
      <c r="D137" s="136"/>
      <c r="E137" s="136"/>
      <c r="F137" s="136"/>
      <c r="G137" s="136"/>
      <c r="H137" s="136"/>
      <c r="I137" s="136"/>
      <c r="J137" s="136"/>
    </row>
    <row r="138" spans="1:10" hidden="1" x14ac:dyDescent="0.25">
      <c r="A138" s="165"/>
      <c r="B138" s="88" t="s">
        <v>38</v>
      </c>
      <c r="C138" s="115"/>
      <c r="D138" s="115"/>
      <c r="E138" s="115"/>
      <c r="F138" s="115"/>
      <c r="G138" s="115"/>
      <c r="H138" s="115"/>
      <c r="I138" s="115"/>
      <c r="J138" s="115"/>
    </row>
    <row r="139" spans="1:10" hidden="1" x14ac:dyDescent="0.25">
      <c r="A139" s="165"/>
      <c r="B139" s="88" t="s">
        <v>126</v>
      </c>
      <c r="C139" s="115"/>
      <c r="D139" s="115"/>
      <c r="E139" s="115"/>
      <c r="F139" s="115"/>
      <c r="G139" s="115"/>
      <c r="H139" s="115"/>
      <c r="I139" s="115"/>
      <c r="J139" s="115"/>
    </row>
    <row r="140" spans="1:10" hidden="1" x14ac:dyDescent="0.25">
      <c r="A140" s="165"/>
      <c r="B140" s="88" t="s">
        <v>112</v>
      </c>
      <c r="C140" s="115"/>
      <c r="D140" s="115"/>
      <c r="E140" s="115"/>
      <c r="F140" s="115"/>
      <c r="G140" s="115"/>
      <c r="H140" s="115"/>
      <c r="I140" s="115"/>
      <c r="J140" s="115"/>
    </row>
    <row r="141" spans="1:10" hidden="1" x14ac:dyDescent="0.25">
      <c r="A141" s="165"/>
      <c r="B141" s="88" t="s">
        <v>40</v>
      </c>
      <c r="C141" s="115"/>
      <c r="D141" s="115"/>
      <c r="E141" s="115"/>
      <c r="F141" s="115"/>
      <c r="G141" s="115"/>
      <c r="H141" s="115"/>
      <c r="I141" s="115"/>
      <c r="J141" s="115"/>
    </row>
    <row r="142" spans="1:10" hidden="1" x14ac:dyDescent="0.25">
      <c r="A142" s="165"/>
      <c r="B142" s="88" t="s">
        <v>41</v>
      </c>
      <c r="C142" s="115"/>
      <c r="D142" s="115"/>
      <c r="E142" s="115"/>
      <c r="F142" s="115"/>
      <c r="G142" s="115"/>
      <c r="H142" s="115"/>
      <c r="I142" s="115"/>
      <c r="J142" s="115"/>
    </row>
    <row r="143" spans="1:10" hidden="1" x14ac:dyDescent="0.25">
      <c r="A143" s="165"/>
      <c r="B143" s="88" t="s">
        <v>42</v>
      </c>
      <c r="C143" s="115"/>
      <c r="D143" s="115"/>
      <c r="E143" s="115"/>
      <c r="F143" s="115"/>
      <c r="G143" s="115"/>
      <c r="H143" s="115"/>
      <c r="I143" s="115"/>
      <c r="J143" s="115"/>
    </row>
    <row r="144" spans="1:10" hidden="1" x14ac:dyDescent="0.25">
      <c r="A144" s="165"/>
      <c r="B144" s="88" t="s">
        <v>43</v>
      </c>
      <c r="C144" s="115"/>
      <c r="D144" s="115"/>
      <c r="E144" s="115"/>
      <c r="F144" s="115"/>
      <c r="G144" s="115"/>
      <c r="H144" s="115"/>
      <c r="I144" s="115"/>
      <c r="J144" s="115"/>
    </row>
    <row r="145" spans="1:10" hidden="1" x14ac:dyDescent="0.25">
      <c r="A145" s="165"/>
      <c r="B145" s="88" t="s">
        <v>44</v>
      </c>
      <c r="C145" s="115"/>
      <c r="D145" s="115"/>
      <c r="E145" s="115"/>
      <c r="F145" s="115"/>
      <c r="G145" s="115"/>
      <c r="H145" s="115"/>
      <c r="I145" s="115"/>
      <c r="J145" s="115"/>
    </row>
    <row r="146" spans="1:10" hidden="1" x14ac:dyDescent="0.25">
      <c r="A146" s="165"/>
      <c r="B146" s="88" t="s">
        <v>46</v>
      </c>
      <c r="C146" s="115"/>
      <c r="D146" s="115"/>
      <c r="E146" s="115"/>
      <c r="F146" s="115"/>
      <c r="G146" s="115"/>
      <c r="H146" s="115"/>
      <c r="I146" s="115"/>
      <c r="J146" s="115"/>
    </row>
    <row r="147" spans="1:10" hidden="1" x14ac:dyDescent="0.25">
      <c r="A147" s="165"/>
      <c r="B147" s="88" t="s">
        <v>47</v>
      </c>
      <c r="C147" s="115"/>
      <c r="D147" s="115"/>
      <c r="E147" s="115"/>
      <c r="F147" s="115"/>
      <c r="G147" s="115"/>
      <c r="H147" s="115"/>
      <c r="I147" s="115"/>
      <c r="J147" s="115"/>
    </row>
    <row r="148" spans="1:10" hidden="1" x14ac:dyDescent="0.25">
      <c r="A148" s="165"/>
      <c r="B148" s="88" t="s">
        <v>48</v>
      </c>
      <c r="C148" s="115"/>
      <c r="D148" s="115"/>
      <c r="E148" s="115"/>
      <c r="F148" s="115"/>
      <c r="G148" s="115"/>
      <c r="H148" s="115"/>
      <c r="I148" s="115"/>
      <c r="J148" s="115"/>
    </row>
    <row r="149" spans="1:10" hidden="1" x14ac:dyDescent="0.25">
      <c r="A149" s="165"/>
      <c r="B149" s="88" t="s">
        <v>49</v>
      </c>
      <c r="C149" s="115"/>
      <c r="D149" s="115"/>
      <c r="E149" s="115"/>
      <c r="F149" s="115"/>
      <c r="G149" s="115"/>
      <c r="H149" s="115"/>
      <c r="I149" s="115"/>
      <c r="J149" s="115"/>
    </row>
    <row r="150" spans="1:10" hidden="1" x14ac:dyDescent="0.25">
      <c r="A150" s="165"/>
      <c r="B150" s="88" t="s">
        <v>50</v>
      </c>
      <c r="C150" s="115"/>
      <c r="D150" s="115"/>
      <c r="E150" s="115"/>
      <c r="F150" s="115"/>
      <c r="G150" s="115"/>
      <c r="H150" s="115"/>
      <c r="I150" s="115"/>
      <c r="J150" s="115"/>
    </row>
    <row r="151" spans="1:10" hidden="1" x14ac:dyDescent="0.25">
      <c r="A151" s="165"/>
      <c r="B151" s="88" t="s">
        <v>51</v>
      </c>
      <c r="C151" s="115"/>
      <c r="D151" s="115"/>
      <c r="E151" s="115"/>
      <c r="F151" s="115"/>
      <c r="G151" s="115"/>
      <c r="H151" s="115"/>
      <c r="I151" s="115"/>
      <c r="J151" s="115"/>
    </row>
    <row r="152" spans="1:10" ht="16.5" hidden="1" thickBot="1" x14ac:dyDescent="0.35">
      <c r="A152" s="165"/>
      <c r="B152" s="100" t="s">
        <v>53</v>
      </c>
      <c r="C152" s="167">
        <f t="shared" ref="C152:J152" si="8">SUM(C138:C151)</f>
        <v>0</v>
      </c>
      <c r="D152" s="167">
        <f t="shared" si="8"/>
        <v>0</v>
      </c>
      <c r="E152" s="167">
        <f t="shared" si="8"/>
        <v>0</v>
      </c>
      <c r="F152" s="167">
        <f t="shared" si="8"/>
        <v>0</v>
      </c>
      <c r="G152" s="167">
        <f t="shared" si="8"/>
        <v>0</v>
      </c>
      <c r="H152" s="167">
        <f t="shared" si="8"/>
        <v>0</v>
      </c>
      <c r="I152" s="167">
        <f t="shared" si="8"/>
        <v>0</v>
      </c>
      <c r="J152" s="167">
        <f t="shared" si="8"/>
        <v>0</v>
      </c>
    </row>
    <row r="153" spans="1:10" hidden="1" x14ac:dyDescent="0.25">
      <c r="D153" s="149"/>
      <c r="J153" s="176"/>
    </row>
    <row r="154" spans="1:10" hidden="1" x14ac:dyDescent="0.25">
      <c r="J154" s="144"/>
    </row>
    <row r="155" spans="1:10" hidden="1" x14ac:dyDescent="0.25"/>
    <row r="156" spans="1:10" hidden="1" x14ac:dyDescent="0.25"/>
    <row r="157" spans="1:10" hidden="1" x14ac:dyDescent="0.25"/>
    <row r="158" spans="1:10" hidden="1" x14ac:dyDescent="0.25"/>
    <row r="159" spans="1:10" hidden="1" x14ac:dyDescent="0.25"/>
    <row r="160" spans="1:10" hidden="1" x14ac:dyDescent="0.25"/>
    <row r="161" hidden="1" x14ac:dyDescent="0.25"/>
    <row r="162" hidden="1" x14ac:dyDescent="0.25"/>
    <row r="163" hidden="1" x14ac:dyDescent="0.25"/>
    <row r="164" hidden="1" x14ac:dyDescent="0.25"/>
    <row r="165" hidden="1" x14ac:dyDescent="0.25"/>
    <row r="166" hidden="1" x14ac:dyDescent="0.25"/>
    <row r="167" hidden="1" x14ac:dyDescent="0.25"/>
    <row r="168" hidden="1" x14ac:dyDescent="0.25"/>
    <row r="169" hidden="1" x14ac:dyDescent="0.25"/>
    <row r="170" hidden="1" x14ac:dyDescent="0.25"/>
    <row r="171" hidden="1" x14ac:dyDescent="0.25"/>
    <row r="172" hidden="1" x14ac:dyDescent="0.25"/>
    <row r="173" hidden="1" x14ac:dyDescent="0.25"/>
    <row r="174" hidden="1" x14ac:dyDescent="0.25"/>
    <row r="175" hidden="1" x14ac:dyDescent="0.25"/>
    <row r="176" hidden="1" x14ac:dyDescent="0.25"/>
    <row r="177" spans="3:7" x14ac:dyDescent="0.25">
      <c r="C177" s="311" t="s">
        <v>127</v>
      </c>
      <c r="D177" s="311"/>
      <c r="E177" s="311"/>
      <c r="F177" s="311"/>
    </row>
    <row r="178" spans="3:7" ht="15.75" thickBot="1" x14ac:dyDescent="0.3">
      <c r="C178" s="312" t="s">
        <v>208</v>
      </c>
      <c r="D178" s="312"/>
      <c r="E178" s="312"/>
      <c r="F178" s="312"/>
    </row>
    <row r="179" spans="3:7" ht="16.5" thickBot="1" x14ac:dyDescent="0.35">
      <c r="C179" s="267" t="s">
        <v>68</v>
      </c>
      <c r="D179" s="281" t="s">
        <v>69</v>
      </c>
      <c r="E179" s="313" t="s">
        <v>95</v>
      </c>
      <c r="F179" s="314"/>
    </row>
    <row r="180" spans="3:7" ht="15.75" x14ac:dyDescent="0.3">
      <c r="C180" s="269"/>
      <c r="D180" s="270"/>
      <c r="E180" s="271" t="s">
        <v>96</v>
      </c>
      <c r="F180" s="271" t="s">
        <v>130</v>
      </c>
    </row>
    <row r="181" spans="3:7" ht="15.75" x14ac:dyDescent="0.3">
      <c r="C181" s="272" t="s">
        <v>23</v>
      </c>
      <c r="D181" s="80" t="s">
        <v>72</v>
      </c>
      <c r="E181" s="85">
        <f>+'AGOSTO F-5'!C155</f>
        <v>29598534.760000002</v>
      </c>
      <c r="F181" s="85">
        <f>+'AGOSTO F-5'!D155</f>
        <v>29300324.469999999</v>
      </c>
      <c r="G181" s="144"/>
    </row>
    <row r="182" spans="3:7" ht="15.75" x14ac:dyDescent="0.3">
      <c r="C182" s="82"/>
      <c r="D182" s="80"/>
      <c r="E182" s="82"/>
      <c r="F182" s="81"/>
      <c r="G182" s="144"/>
    </row>
    <row r="183" spans="3:7" ht="15.75" x14ac:dyDescent="0.3">
      <c r="C183" s="82"/>
      <c r="D183" s="80" t="s">
        <v>26</v>
      </c>
      <c r="E183" s="85"/>
      <c r="F183" s="85"/>
    </row>
    <row r="184" spans="3:7" x14ac:dyDescent="0.25">
      <c r="C184" s="114">
        <v>111</v>
      </c>
      <c r="D184" s="88" t="s">
        <v>27</v>
      </c>
      <c r="E184" s="93">
        <f>+'AGOSTO F-5'!C158</f>
        <v>616000</v>
      </c>
      <c r="F184" s="93">
        <v>698409.76</v>
      </c>
      <c r="G184" s="144"/>
    </row>
    <row r="185" spans="3:7" x14ac:dyDescent="0.25">
      <c r="C185" s="114">
        <v>113</v>
      </c>
      <c r="D185" s="88" t="s">
        <v>28</v>
      </c>
      <c r="E185" s="93">
        <f>+'AGOSTO F-5'!C159</f>
        <v>81095.42</v>
      </c>
      <c r="F185" s="93">
        <v>80107.87</v>
      </c>
      <c r="G185" s="144"/>
    </row>
    <row r="186" spans="3:7" x14ac:dyDescent="0.25">
      <c r="C186" s="114">
        <v>122</v>
      </c>
      <c r="D186" s="88" t="s">
        <v>29</v>
      </c>
      <c r="E186" s="93">
        <f>+'AGOSTO F-5'!C160</f>
        <v>68124.37</v>
      </c>
      <c r="F186" s="93">
        <v>66460.5</v>
      </c>
      <c r="G186" s="144"/>
    </row>
    <row r="187" spans="3:7" x14ac:dyDescent="0.25">
      <c r="C187" s="114">
        <v>163</v>
      </c>
      <c r="D187" s="88" t="s">
        <v>30</v>
      </c>
      <c r="E187" s="93">
        <f>+'AGOSTO F-5'!C161</f>
        <v>861250</v>
      </c>
      <c r="F187" s="93">
        <f>651990.98-6000</f>
        <v>645990.98</v>
      </c>
      <c r="G187" s="144"/>
    </row>
    <row r="188" spans="3:7" ht="27" x14ac:dyDescent="0.25">
      <c r="C188" s="114">
        <v>168</v>
      </c>
      <c r="D188" s="118" t="s">
        <v>76</v>
      </c>
      <c r="E188" s="93">
        <f>+'AGOSTO F-5'!C162</f>
        <v>1000</v>
      </c>
      <c r="F188" s="93">
        <v>0</v>
      </c>
      <c r="G188" s="144"/>
    </row>
    <row r="189" spans="3:7" x14ac:dyDescent="0.25">
      <c r="C189" s="114">
        <v>169</v>
      </c>
      <c r="D189" s="88" t="s">
        <v>77</v>
      </c>
      <c r="E189" s="93">
        <f>+'AGOSTO F-5'!C163</f>
        <v>24550</v>
      </c>
      <c r="F189" s="93">
        <v>26300</v>
      </c>
      <c r="G189" s="144"/>
    </row>
    <row r="190" spans="3:7" x14ac:dyDescent="0.25">
      <c r="C190" s="114">
        <v>171</v>
      </c>
      <c r="D190" s="88" t="s">
        <v>78</v>
      </c>
      <c r="E190" s="93">
        <f>+'AGOSTO F-5'!C164</f>
        <v>31560</v>
      </c>
      <c r="F190" s="93">
        <v>36252.5</v>
      </c>
      <c r="G190" s="144"/>
    </row>
    <row r="191" spans="3:7" x14ac:dyDescent="0.25">
      <c r="C191" s="114">
        <v>174</v>
      </c>
      <c r="D191" s="88" t="s">
        <v>34</v>
      </c>
      <c r="E191" s="93">
        <f>+'AGOSTO F-5'!C165</f>
        <v>87625.279999999999</v>
      </c>
      <c r="F191" s="93">
        <v>82125.279999999999</v>
      </c>
      <c r="G191" s="144"/>
    </row>
    <row r="192" spans="3:7" x14ac:dyDescent="0.25">
      <c r="C192" s="114">
        <v>182</v>
      </c>
      <c r="D192" s="88" t="s">
        <v>35</v>
      </c>
      <c r="E192" s="93">
        <f>+'AGOSTO F-5'!C166</f>
        <v>2223888</v>
      </c>
      <c r="F192" s="93">
        <v>2186310</v>
      </c>
      <c r="G192" s="144"/>
    </row>
    <row r="193" spans="3:8" x14ac:dyDescent="0.25">
      <c r="C193" s="114">
        <v>197</v>
      </c>
      <c r="D193" s="88" t="s">
        <v>36</v>
      </c>
      <c r="E193" s="93">
        <f>+'AGOSTO F-5'!C167</f>
        <v>172800</v>
      </c>
      <c r="F193" s="93">
        <v>84000</v>
      </c>
      <c r="G193" s="144"/>
    </row>
    <row r="194" spans="3:8" x14ac:dyDescent="0.25">
      <c r="C194" s="114">
        <v>199</v>
      </c>
      <c r="D194" s="88" t="s">
        <v>37</v>
      </c>
      <c r="E194" s="93">
        <f>+'AGOSTO F-5'!C168</f>
        <v>553907.4</v>
      </c>
      <c r="F194" s="93">
        <v>483314.93</v>
      </c>
      <c r="G194" s="144"/>
    </row>
    <row r="195" spans="3:8" x14ac:dyDescent="0.25">
      <c r="C195" s="114">
        <v>211</v>
      </c>
      <c r="D195" s="88" t="s">
        <v>38</v>
      </c>
      <c r="E195" s="93">
        <f>+'AGOSTO F-5'!C169</f>
        <v>362088.5</v>
      </c>
      <c r="F195" s="93">
        <v>342855</v>
      </c>
      <c r="G195" s="144"/>
      <c r="H195" s="145"/>
    </row>
    <row r="196" spans="3:8" x14ac:dyDescent="0.25">
      <c r="C196" s="114">
        <v>232</v>
      </c>
      <c r="D196" s="88" t="s">
        <v>39</v>
      </c>
      <c r="E196" s="93">
        <f>+'AGOSTO F-5'!C170</f>
        <v>173280</v>
      </c>
      <c r="F196" s="93">
        <v>146563</v>
      </c>
      <c r="G196" s="144"/>
    </row>
    <row r="197" spans="3:8" x14ac:dyDescent="0.25">
      <c r="C197" s="114">
        <v>261</v>
      </c>
      <c r="D197" s="88" t="s">
        <v>40</v>
      </c>
      <c r="E197" s="93">
        <f>+'AGOSTO F-5'!C171</f>
        <v>1009687.36</v>
      </c>
      <c r="F197" s="93">
        <f>561378.68-6300</f>
        <v>555078.68000000005</v>
      </c>
      <c r="G197" s="144"/>
    </row>
    <row r="198" spans="3:8" x14ac:dyDescent="0.25">
      <c r="C198" s="114">
        <v>262</v>
      </c>
      <c r="D198" s="88" t="s">
        <v>41</v>
      </c>
      <c r="E198" s="93">
        <f>+'AGOSTO F-5'!C172</f>
        <v>8000</v>
      </c>
      <c r="F198" s="93">
        <v>7947.35</v>
      </c>
      <c r="G198" s="144"/>
    </row>
    <row r="199" spans="3:8" x14ac:dyDescent="0.25">
      <c r="C199" s="114">
        <v>266</v>
      </c>
      <c r="D199" s="88" t="s">
        <v>42</v>
      </c>
      <c r="E199" s="93">
        <f>+'AGOSTO F-5'!C173</f>
        <v>1429212.26</v>
      </c>
      <c r="F199" s="93">
        <f>1331664.18-18382-4050</f>
        <v>1309232.18</v>
      </c>
      <c r="G199" s="144"/>
    </row>
    <row r="200" spans="3:8" x14ac:dyDescent="0.25">
      <c r="C200" s="114">
        <v>267</v>
      </c>
      <c r="D200" s="88" t="s">
        <v>43</v>
      </c>
      <c r="E200" s="93">
        <f>+'AGOSTO F-5'!C174</f>
        <v>9000</v>
      </c>
      <c r="F200" s="93">
        <v>8994</v>
      </c>
      <c r="G200" s="144"/>
    </row>
    <row r="201" spans="3:8" x14ac:dyDescent="0.25">
      <c r="C201" s="114">
        <v>268</v>
      </c>
      <c r="D201" s="88" t="s">
        <v>44</v>
      </c>
      <c r="E201" s="93">
        <f>+'AGOSTO F-5'!C175</f>
        <v>122943.5</v>
      </c>
      <c r="F201" s="93">
        <v>115454</v>
      </c>
      <c r="G201" s="144"/>
    </row>
    <row r="202" spans="3:8" x14ac:dyDescent="0.25">
      <c r="C202" s="114">
        <v>269</v>
      </c>
      <c r="D202" s="88" t="s">
        <v>45</v>
      </c>
      <c r="E202" s="93">
        <f>+'AGOSTO F-5'!C176</f>
        <v>10000</v>
      </c>
      <c r="F202" s="93">
        <v>9916.0499999999993</v>
      </c>
      <c r="G202" s="144"/>
    </row>
    <row r="203" spans="3:8" x14ac:dyDescent="0.25">
      <c r="C203" s="114">
        <v>289</v>
      </c>
      <c r="D203" s="88" t="s">
        <v>46</v>
      </c>
      <c r="E203" s="93">
        <f>+'AGOSTO F-5'!C177</f>
        <v>11537</v>
      </c>
      <c r="F203" s="93">
        <v>11237.5</v>
      </c>
      <c r="G203" s="144"/>
    </row>
    <row r="204" spans="3:8" x14ac:dyDescent="0.25">
      <c r="C204" s="114">
        <v>292</v>
      </c>
      <c r="D204" s="88" t="s">
        <v>47</v>
      </c>
      <c r="E204" s="93">
        <f>+'AGOSTO F-5'!C178</f>
        <v>149896.79</v>
      </c>
      <c r="F204" s="93">
        <f>141832.65-2550</f>
        <v>139282.65</v>
      </c>
      <c r="G204" s="144"/>
    </row>
    <row r="205" spans="3:8" x14ac:dyDescent="0.25">
      <c r="C205" s="114">
        <v>295</v>
      </c>
      <c r="D205" s="88" t="s">
        <v>48</v>
      </c>
      <c r="E205" s="93">
        <f>+'AGOSTO F-5'!C179</f>
        <v>20762705.059999999</v>
      </c>
      <c r="F205" s="93">
        <f>20032049.76-240-765</f>
        <v>20031044.760000002</v>
      </c>
      <c r="G205" s="144"/>
    </row>
    <row r="206" spans="3:8" x14ac:dyDescent="0.25">
      <c r="C206" s="114">
        <v>297</v>
      </c>
      <c r="D206" s="88" t="s">
        <v>49</v>
      </c>
      <c r="E206" s="93">
        <f>+'AGOSTO F-5'!C180</f>
        <v>18945.440000000002</v>
      </c>
      <c r="F206" s="93">
        <v>18942.45</v>
      </c>
      <c r="G206" s="144"/>
    </row>
    <row r="207" spans="3:8" x14ac:dyDescent="0.25">
      <c r="C207" s="114">
        <v>298</v>
      </c>
      <c r="D207" s="88" t="s">
        <v>50</v>
      </c>
      <c r="E207" s="93">
        <f>+'AGOSTO F-5'!C181</f>
        <v>276468.31</v>
      </c>
      <c r="F207" s="93">
        <v>383619.16</v>
      </c>
      <c r="G207" s="144"/>
      <c r="H207" s="144"/>
    </row>
    <row r="208" spans="3:8" x14ac:dyDescent="0.25">
      <c r="C208" s="114">
        <v>299</v>
      </c>
      <c r="D208" s="88" t="s">
        <v>51</v>
      </c>
      <c r="E208" s="93">
        <f>+'AGOSTO F-5'!C182</f>
        <v>152776.64000000001</v>
      </c>
      <c r="F208" s="93">
        <v>229158.5</v>
      </c>
      <c r="G208" s="144"/>
      <c r="H208" s="144"/>
    </row>
    <row r="209" spans="2:7" x14ac:dyDescent="0.25">
      <c r="C209" s="114">
        <v>323</v>
      </c>
      <c r="D209" s="88" t="s">
        <v>92</v>
      </c>
      <c r="E209" s="93">
        <f>+'AGOSTO F-5'!C183</f>
        <v>2500000</v>
      </c>
      <c r="F209" s="93">
        <v>162920</v>
      </c>
      <c r="G209" s="144"/>
    </row>
    <row r="210" spans="2:7" ht="15.75" x14ac:dyDescent="0.3">
      <c r="C210" s="153"/>
      <c r="D210" s="273" t="s">
        <v>79</v>
      </c>
      <c r="E210" s="182">
        <f>SUM(E184:E209)</f>
        <v>31718341.329999998</v>
      </c>
      <c r="F210" s="182">
        <f>SUM(F184:F209)</f>
        <v>27861517.100000001</v>
      </c>
      <c r="G210" s="144"/>
    </row>
    <row r="211" spans="2:7" ht="15.75" x14ac:dyDescent="0.3">
      <c r="C211" s="153"/>
      <c r="D211" s="273" t="s">
        <v>80</v>
      </c>
      <c r="E211" s="85">
        <f>E210+E181</f>
        <v>61316876.090000004</v>
      </c>
      <c r="F211" s="85">
        <f>+F210+F181</f>
        <v>57161841.57</v>
      </c>
      <c r="G211" s="144"/>
    </row>
    <row r="212" spans="2:7" ht="15.75" x14ac:dyDescent="0.3">
      <c r="B212" s="141"/>
      <c r="C212" s="144"/>
      <c r="D212" s="277"/>
      <c r="F212" s="183"/>
      <c r="G212" s="141"/>
    </row>
    <row r="213" spans="2:7" ht="15.75" x14ac:dyDescent="0.3">
      <c r="B213" s="141"/>
      <c r="C213" s="144"/>
      <c r="D213" s="277"/>
      <c r="F213" s="184"/>
    </row>
    <row r="235" spans="2:10" x14ac:dyDescent="0.25">
      <c r="B235" s="159" t="s">
        <v>98</v>
      </c>
      <c r="D235" s="1" t="s">
        <v>131</v>
      </c>
      <c r="E235" s="1"/>
      <c r="F235" s="1"/>
      <c r="G235" s="141" t="s">
        <v>132</v>
      </c>
      <c r="H235" t="s">
        <v>6</v>
      </c>
    </row>
    <row r="236" spans="2:10" x14ac:dyDescent="0.25">
      <c r="D236" s="285" t="s">
        <v>133</v>
      </c>
      <c r="E236" s="285"/>
      <c r="F236" s="285"/>
      <c r="G236" s="141"/>
      <c r="H236" s="141" t="s">
        <v>195</v>
      </c>
      <c r="J236" s="141"/>
    </row>
    <row r="237" spans="2:10" x14ac:dyDescent="0.25">
      <c r="D237" s="285" t="s">
        <v>134</v>
      </c>
      <c r="E237" s="285"/>
      <c r="F237" s="285"/>
      <c r="G237" s="141"/>
      <c r="H237" s="141" t="s">
        <v>196</v>
      </c>
      <c r="J237" s="141"/>
    </row>
    <row r="238" spans="2:10" ht="9" customHeight="1" x14ac:dyDescent="0.25">
      <c r="D238" s="160"/>
      <c r="E238" s="160"/>
      <c r="H238" s="141"/>
      <c r="I238" s="141"/>
      <c r="J238" s="141"/>
    </row>
    <row r="239" spans="2:10" x14ac:dyDescent="0.25">
      <c r="B239" s="159" t="s">
        <v>106</v>
      </c>
      <c r="D239" s="141" t="s">
        <v>207</v>
      </c>
      <c r="H239" s="161"/>
      <c r="I239" s="161"/>
      <c r="J239" s="161"/>
    </row>
    <row r="241" spans="4:4" x14ac:dyDescent="0.25">
      <c r="D241" s="141"/>
    </row>
  </sheetData>
  <mergeCells count="28">
    <mergeCell ref="C74:D74"/>
    <mergeCell ref="E74:F74"/>
    <mergeCell ref="G74:H74"/>
    <mergeCell ref="I74:J74"/>
    <mergeCell ref="I8:J8"/>
    <mergeCell ref="A10:J10"/>
    <mergeCell ref="A11:J11"/>
    <mergeCell ref="A12:J12"/>
    <mergeCell ref="A14:J14"/>
    <mergeCell ref="C15:D15"/>
    <mergeCell ref="E15:F15"/>
    <mergeCell ref="G15:H15"/>
    <mergeCell ref="I15:J15"/>
    <mergeCell ref="A46:J46"/>
    <mergeCell ref="C47:D47"/>
    <mergeCell ref="E47:F47"/>
    <mergeCell ref="A60:B60"/>
    <mergeCell ref="A73:J73"/>
    <mergeCell ref="C178:F178"/>
    <mergeCell ref="E179:F179"/>
    <mergeCell ref="D236:F236"/>
    <mergeCell ref="D237:F237"/>
    <mergeCell ref="A123:J123"/>
    <mergeCell ref="C124:D124"/>
    <mergeCell ref="E124:F124"/>
    <mergeCell ref="G124:H124"/>
    <mergeCell ref="I124:J124"/>
    <mergeCell ref="C177:F177"/>
  </mergeCells>
  <hyperlinks>
    <hyperlink ref="A12" r:id="rId1"/>
  </hyperlinks>
  <pageMargins left="0.15748031496062992" right="0" top="0" bottom="0" header="0" footer="0"/>
  <pageSetup scale="68" orientation="landscape" r:id="rId2"/>
  <headerFooter alignWithMargins="0"/>
  <drawing r:id="rId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A78"/>
  <sheetViews>
    <sheetView topLeftCell="A31" workbookViewId="0">
      <selection activeCell="B140" sqref="B140"/>
    </sheetView>
  </sheetViews>
  <sheetFormatPr baseColWidth="10" defaultRowHeight="15" x14ac:dyDescent="0.25"/>
  <cols>
    <col min="1" max="1" width="27.85546875" customWidth="1"/>
    <col min="2" max="2" width="13.42578125" customWidth="1"/>
    <col min="3" max="3" width="13.42578125" bestFit="1" customWidth="1"/>
    <col min="4" max="4" width="13" customWidth="1"/>
    <col min="5" max="5" width="14.85546875" bestFit="1" customWidth="1"/>
    <col min="6" max="6" width="14.5703125" customWidth="1"/>
    <col min="7" max="8" width="14.42578125" customWidth="1"/>
    <col min="9" max="9" width="13.42578125" bestFit="1" customWidth="1"/>
    <col min="10" max="10" width="15.7109375" bestFit="1" customWidth="1"/>
    <col min="11" max="11" width="14.5703125" customWidth="1"/>
    <col min="257" max="257" width="27.85546875" customWidth="1"/>
    <col min="258" max="258" width="13.42578125" customWidth="1"/>
    <col min="259" max="259" width="13.42578125" bestFit="1" customWidth="1"/>
    <col min="260" max="260" width="13" customWidth="1"/>
    <col min="261" max="261" width="14.85546875" bestFit="1" customWidth="1"/>
    <col min="262" max="262" width="14.5703125" customWidth="1"/>
    <col min="263" max="264" width="14.42578125" customWidth="1"/>
    <col min="265" max="265" width="13.42578125" bestFit="1" customWidth="1"/>
    <col min="266" max="266" width="15.7109375" bestFit="1" customWidth="1"/>
    <col min="267" max="267" width="14.5703125" customWidth="1"/>
    <col min="513" max="513" width="27.85546875" customWidth="1"/>
    <col min="514" max="514" width="13.42578125" customWidth="1"/>
    <col min="515" max="515" width="13.42578125" bestFit="1" customWidth="1"/>
    <col min="516" max="516" width="13" customWidth="1"/>
    <col min="517" max="517" width="14.85546875" bestFit="1" customWidth="1"/>
    <col min="518" max="518" width="14.5703125" customWidth="1"/>
    <col min="519" max="520" width="14.42578125" customWidth="1"/>
    <col min="521" max="521" width="13.42578125" bestFit="1" customWidth="1"/>
    <col min="522" max="522" width="15.7109375" bestFit="1" customWidth="1"/>
    <col min="523" max="523" width="14.5703125" customWidth="1"/>
    <col min="769" max="769" width="27.85546875" customWidth="1"/>
    <col min="770" max="770" width="13.42578125" customWidth="1"/>
    <col min="771" max="771" width="13.42578125" bestFit="1" customWidth="1"/>
    <col min="772" max="772" width="13" customWidth="1"/>
    <col min="773" max="773" width="14.85546875" bestFit="1" customWidth="1"/>
    <col min="774" max="774" width="14.5703125" customWidth="1"/>
    <col min="775" max="776" width="14.42578125" customWidth="1"/>
    <col min="777" max="777" width="13.42578125" bestFit="1" customWidth="1"/>
    <col min="778" max="778" width="15.7109375" bestFit="1" customWidth="1"/>
    <col min="779" max="779" width="14.5703125" customWidth="1"/>
    <col min="1025" max="1025" width="27.85546875" customWidth="1"/>
    <col min="1026" max="1026" width="13.42578125" customWidth="1"/>
    <col min="1027" max="1027" width="13.42578125" bestFit="1" customWidth="1"/>
    <col min="1028" max="1028" width="13" customWidth="1"/>
    <col min="1029" max="1029" width="14.85546875" bestFit="1" customWidth="1"/>
    <col min="1030" max="1030" width="14.5703125" customWidth="1"/>
    <col min="1031" max="1032" width="14.42578125" customWidth="1"/>
    <col min="1033" max="1033" width="13.42578125" bestFit="1" customWidth="1"/>
    <col min="1034" max="1034" width="15.7109375" bestFit="1" customWidth="1"/>
    <col min="1035" max="1035" width="14.5703125" customWidth="1"/>
    <col min="1281" max="1281" width="27.85546875" customWidth="1"/>
    <col min="1282" max="1282" width="13.42578125" customWidth="1"/>
    <col min="1283" max="1283" width="13.42578125" bestFit="1" customWidth="1"/>
    <col min="1284" max="1284" width="13" customWidth="1"/>
    <col min="1285" max="1285" width="14.85546875" bestFit="1" customWidth="1"/>
    <col min="1286" max="1286" width="14.5703125" customWidth="1"/>
    <col min="1287" max="1288" width="14.42578125" customWidth="1"/>
    <col min="1289" max="1289" width="13.42578125" bestFit="1" customWidth="1"/>
    <col min="1290" max="1290" width="15.7109375" bestFit="1" customWidth="1"/>
    <col min="1291" max="1291" width="14.5703125" customWidth="1"/>
    <col min="1537" max="1537" width="27.85546875" customWidth="1"/>
    <col min="1538" max="1538" width="13.42578125" customWidth="1"/>
    <col min="1539" max="1539" width="13.42578125" bestFit="1" customWidth="1"/>
    <col min="1540" max="1540" width="13" customWidth="1"/>
    <col min="1541" max="1541" width="14.85546875" bestFit="1" customWidth="1"/>
    <col min="1542" max="1542" width="14.5703125" customWidth="1"/>
    <col min="1543" max="1544" width="14.42578125" customWidth="1"/>
    <col min="1545" max="1545" width="13.42578125" bestFit="1" customWidth="1"/>
    <col min="1546" max="1546" width="15.7109375" bestFit="1" customWidth="1"/>
    <col min="1547" max="1547" width="14.5703125" customWidth="1"/>
    <col min="1793" max="1793" width="27.85546875" customWidth="1"/>
    <col min="1794" max="1794" width="13.42578125" customWidth="1"/>
    <col min="1795" max="1795" width="13.42578125" bestFit="1" customWidth="1"/>
    <col min="1796" max="1796" width="13" customWidth="1"/>
    <col min="1797" max="1797" width="14.85546875" bestFit="1" customWidth="1"/>
    <col min="1798" max="1798" width="14.5703125" customWidth="1"/>
    <col min="1799" max="1800" width="14.42578125" customWidth="1"/>
    <col min="1801" max="1801" width="13.42578125" bestFit="1" customWidth="1"/>
    <col min="1802" max="1802" width="15.7109375" bestFit="1" customWidth="1"/>
    <col min="1803" max="1803" width="14.5703125" customWidth="1"/>
    <col min="2049" max="2049" width="27.85546875" customWidth="1"/>
    <col min="2050" max="2050" width="13.42578125" customWidth="1"/>
    <col min="2051" max="2051" width="13.42578125" bestFit="1" customWidth="1"/>
    <col min="2052" max="2052" width="13" customWidth="1"/>
    <col min="2053" max="2053" width="14.85546875" bestFit="1" customWidth="1"/>
    <col min="2054" max="2054" width="14.5703125" customWidth="1"/>
    <col min="2055" max="2056" width="14.42578125" customWidth="1"/>
    <col min="2057" max="2057" width="13.42578125" bestFit="1" customWidth="1"/>
    <col min="2058" max="2058" width="15.7109375" bestFit="1" customWidth="1"/>
    <col min="2059" max="2059" width="14.5703125" customWidth="1"/>
    <col min="2305" max="2305" width="27.85546875" customWidth="1"/>
    <col min="2306" max="2306" width="13.42578125" customWidth="1"/>
    <col min="2307" max="2307" width="13.42578125" bestFit="1" customWidth="1"/>
    <col min="2308" max="2308" width="13" customWidth="1"/>
    <col min="2309" max="2309" width="14.85546875" bestFit="1" customWidth="1"/>
    <col min="2310" max="2310" width="14.5703125" customWidth="1"/>
    <col min="2311" max="2312" width="14.42578125" customWidth="1"/>
    <col min="2313" max="2313" width="13.42578125" bestFit="1" customWidth="1"/>
    <col min="2314" max="2314" width="15.7109375" bestFit="1" customWidth="1"/>
    <col min="2315" max="2315" width="14.5703125" customWidth="1"/>
    <col min="2561" max="2561" width="27.85546875" customWidth="1"/>
    <col min="2562" max="2562" width="13.42578125" customWidth="1"/>
    <col min="2563" max="2563" width="13.42578125" bestFit="1" customWidth="1"/>
    <col min="2564" max="2564" width="13" customWidth="1"/>
    <col min="2565" max="2565" width="14.85546875" bestFit="1" customWidth="1"/>
    <col min="2566" max="2566" width="14.5703125" customWidth="1"/>
    <col min="2567" max="2568" width="14.42578125" customWidth="1"/>
    <col min="2569" max="2569" width="13.42578125" bestFit="1" customWidth="1"/>
    <col min="2570" max="2570" width="15.7109375" bestFit="1" customWidth="1"/>
    <col min="2571" max="2571" width="14.5703125" customWidth="1"/>
    <col min="2817" max="2817" width="27.85546875" customWidth="1"/>
    <col min="2818" max="2818" width="13.42578125" customWidth="1"/>
    <col min="2819" max="2819" width="13.42578125" bestFit="1" customWidth="1"/>
    <col min="2820" max="2820" width="13" customWidth="1"/>
    <col min="2821" max="2821" width="14.85546875" bestFit="1" customWidth="1"/>
    <col min="2822" max="2822" width="14.5703125" customWidth="1"/>
    <col min="2823" max="2824" width="14.42578125" customWidth="1"/>
    <col min="2825" max="2825" width="13.42578125" bestFit="1" customWidth="1"/>
    <col min="2826" max="2826" width="15.7109375" bestFit="1" customWidth="1"/>
    <col min="2827" max="2827" width="14.5703125" customWidth="1"/>
    <col min="3073" max="3073" width="27.85546875" customWidth="1"/>
    <col min="3074" max="3074" width="13.42578125" customWidth="1"/>
    <col min="3075" max="3075" width="13.42578125" bestFit="1" customWidth="1"/>
    <col min="3076" max="3076" width="13" customWidth="1"/>
    <col min="3077" max="3077" width="14.85546875" bestFit="1" customWidth="1"/>
    <col min="3078" max="3078" width="14.5703125" customWidth="1"/>
    <col min="3079" max="3080" width="14.42578125" customWidth="1"/>
    <col min="3081" max="3081" width="13.42578125" bestFit="1" customWidth="1"/>
    <col min="3082" max="3082" width="15.7109375" bestFit="1" customWidth="1"/>
    <col min="3083" max="3083" width="14.5703125" customWidth="1"/>
    <col min="3329" max="3329" width="27.85546875" customWidth="1"/>
    <col min="3330" max="3330" width="13.42578125" customWidth="1"/>
    <col min="3331" max="3331" width="13.42578125" bestFit="1" customWidth="1"/>
    <col min="3332" max="3332" width="13" customWidth="1"/>
    <col min="3333" max="3333" width="14.85546875" bestFit="1" customWidth="1"/>
    <col min="3334" max="3334" width="14.5703125" customWidth="1"/>
    <col min="3335" max="3336" width="14.42578125" customWidth="1"/>
    <col min="3337" max="3337" width="13.42578125" bestFit="1" customWidth="1"/>
    <col min="3338" max="3338" width="15.7109375" bestFit="1" customWidth="1"/>
    <col min="3339" max="3339" width="14.5703125" customWidth="1"/>
    <col min="3585" max="3585" width="27.85546875" customWidth="1"/>
    <col min="3586" max="3586" width="13.42578125" customWidth="1"/>
    <col min="3587" max="3587" width="13.42578125" bestFit="1" customWidth="1"/>
    <col min="3588" max="3588" width="13" customWidth="1"/>
    <col min="3589" max="3589" width="14.85546875" bestFit="1" customWidth="1"/>
    <col min="3590" max="3590" width="14.5703125" customWidth="1"/>
    <col min="3591" max="3592" width="14.42578125" customWidth="1"/>
    <col min="3593" max="3593" width="13.42578125" bestFit="1" customWidth="1"/>
    <col min="3594" max="3594" width="15.7109375" bestFit="1" customWidth="1"/>
    <col min="3595" max="3595" width="14.5703125" customWidth="1"/>
    <col min="3841" max="3841" width="27.85546875" customWidth="1"/>
    <col min="3842" max="3842" width="13.42578125" customWidth="1"/>
    <col min="3843" max="3843" width="13.42578125" bestFit="1" customWidth="1"/>
    <col min="3844" max="3844" width="13" customWidth="1"/>
    <col min="3845" max="3845" width="14.85546875" bestFit="1" customWidth="1"/>
    <col min="3846" max="3846" width="14.5703125" customWidth="1"/>
    <col min="3847" max="3848" width="14.42578125" customWidth="1"/>
    <col min="3849" max="3849" width="13.42578125" bestFit="1" customWidth="1"/>
    <col min="3850" max="3850" width="15.7109375" bestFit="1" customWidth="1"/>
    <col min="3851" max="3851" width="14.5703125" customWidth="1"/>
    <col min="4097" max="4097" width="27.85546875" customWidth="1"/>
    <col min="4098" max="4098" width="13.42578125" customWidth="1"/>
    <col min="4099" max="4099" width="13.42578125" bestFit="1" customWidth="1"/>
    <col min="4100" max="4100" width="13" customWidth="1"/>
    <col min="4101" max="4101" width="14.85546875" bestFit="1" customWidth="1"/>
    <col min="4102" max="4102" width="14.5703125" customWidth="1"/>
    <col min="4103" max="4104" width="14.42578125" customWidth="1"/>
    <col min="4105" max="4105" width="13.42578125" bestFit="1" customWidth="1"/>
    <col min="4106" max="4106" width="15.7109375" bestFit="1" customWidth="1"/>
    <col min="4107" max="4107" width="14.5703125" customWidth="1"/>
    <col min="4353" max="4353" width="27.85546875" customWidth="1"/>
    <col min="4354" max="4354" width="13.42578125" customWidth="1"/>
    <col min="4355" max="4355" width="13.42578125" bestFit="1" customWidth="1"/>
    <col min="4356" max="4356" width="13" customWidth="1"/>
    <col min="4357" max="4357" width="14.85546875" bestFit="1" customWidth="1"/>
    <col min="4358" max="4358" width="14.5703125" customWidth="1"/>
    <col min="4359" max="4360" width="14.42578125" customWidth="1"/>
    <col min="4361" max="4361" width="13.42578125" bestFit="1" customWidth="1"/>
    <col min="4362" max="4362" width="15.7109375" bestFit="1" customWidth="1"/>
    <col min="4363" max="4363" width="14.5703125" customWidth="1"/>
    <col min="4609" max="4609" width="27.85546875" customWidth="1"/>
    <col min="4610" max="4610" width="13.42578125" customWidth="1"/>
    <col min="4611" max="4611" width="13.42578125" bestFit="1" customWidth="1"/>
    <col min="4612" max="4612" width="13" customWidth="1"/>
    <col min="4613" max="4613" width="14.85546875" bestFit="1" customWidth="1"/>
    <col min="4614" max="4614" width="14.5703125" customWidth="1"/>
    <col min="4615" max="4616" width="14.42578125" customWidth="1"/>
    <col min="4617" max="4617" width="13.42578125" bestFit="1" customWidth="1"/>
    <col min="4618" max="4618" width="15.7109375" bestFit="1" customWidth="1"/>
    <col min="4619" max="4619" width="14.5703125" customWidth="1"/>
    <col min="4865" max="4865" width="27.85546875" customWidth="1"/>
    <col min="4866" max="4866" width="13.42578125" customWidth="1"/>
    <col min="4867" max="4867" width="13.42578125" bestFit="1" customWidth="1"/>
    <col min="4868" max="4868" width="13" customWidth="1"/>
    <col min="4869" max="4869" width="14.85546875" bestFit="1" customWidth="1"/>
    <col min="4870" max="4870" width="14.5703125" customWidth="1"/>
    <col min="4871" max="4872" width="14.42578125" customWidth="1"/>
    <col min="4873" max="4873" width="13.42578125" bestFit="1" customWidth="1"/>
    <col min="4874" max="4874" width="15.7109375" bestFit="1" customWidth="1"/>
    <col min="4875" max="4875" width="14.5703125" customWidth="1"/>
    <col min="5121" max="5121" width="27.85546875" customWidth="1"/>
    <col min="5122" max="5122" width="13.42578125" customWidth="1"/>
    <col min="5123" max="5123" width="13.42578125" bestFit="1" customWidth="1"/>
    <col min="5124" max="5124" width="13" customWidth="1"/>
    <col min="5125" max="5125" width="14.85546875" bestFit="1" customWidth="1"/>
    <col min="5126" max="5126" width="14.5703125" customWidth="1"/>
    <col min="5127" max="5128" width="14.42578125" customWidth="1"/>
    <col min="5129" max="5129" width="13.42578125" bestFit="1" customWidth="1"/>
    <col min="5130" max="5130" width="15.7109375" bestFit="1" customWidth="1"/>
    <col min="5131" max="5131" width="14.5703125" customWidth="1"/>
    <col min="5377" max="5377" width="27.85546875" customWidth="1"/>
    <col min="5378" max="5378" width="13.42578125" customWidth="1"/>
    <col min="5379" max="5379" width="13.42578125" bestFit="1" customWidth="1"/>
    <col min="5380" max="5380" width="13" customWidth="1"/>
    <col min="5381" max="5381" width="14.85546875" bestFit="1" customWidth="1"/>
    <col min="5382" max="5382" width="14.5703125" customWidth="1"/>
    <col min="5383" max="5384" width="14.42578125" customWidth="1"/>
    <col min="5385" max="5385" width="13.42578125" bestFit="1" customWidth="1"/>
    <col min="5386" max="5386" width="15.7109375" bestFit="1" customWidth="1"/>
    <col min="5387" max="5387" width="14.5703125" customWidth="1"/>
    <col min="5633" max="5633" width="27.85546875" customWidth="1"/>
    <col min="5634" max="5634" width="13.42578125" customWidth="1"/>
    <col min="5635" max="5635" width="13.42578125" bestFit="1" customWidth="1"/>
    <col min="5636" max="5636" width="13" customWidth="1"/>
    <col min="5637" max="5637" width="14.85546875" bestFit="1" customWidth="1"/>
    <col min="5638" max="5638" width="14.5703125" customWidth="1"/>
    <col min="5639" max="5640" width="14.42578125" customWidth="1"/>
    <col min="5641" max="5641" width="13.42578125" bestFit="1" customWidth="1"/>
    <col min="5642" max="5642" width="15.7109375" bestFit="1" customWidth="1"/>
    <col min="5643" max="5643" width="14.5703125" customWidth="1"/>
    <col min="5889" max="5889" width="27.85546875" customWidth="1"/>
    <col min="5890" max="5890" width="13.42578125" customWidth="1"/>
    <col min="5891" max="5891" width="13.42578125" bestFit="1" customWidth="1"/>
    <col min="5892" max="5892" width="13" customWidth="1"/>
    <col min="5893" max="5893" width="14.85546875" bestFit="1" customWidth="1"/>
    <col min="5894" max="5894" width="14.5703125" customWidth="1"/>
    <col min="5895" max="5896" width="14.42578125" customWidth="1"/>
    <col min="5897" max="5897" width="13.42578125" bestFit="1" customWidth="1"/>
    <col min="5898" max="5898" width="15.7109375" bestFit="1" customWidth="1"/>
    <col min="5899" max="5899" width="14.5703125" customWidth="1"/>
    <col min="6145" max="6145" width="27.85546875" customWidth="1"/>
    <col min="6146" max="6146" width="13.42578125" customWidth="1"/>
    <col min="6147" max="6147" width="13.42578125" bestFit="1" customWidth="1"/>
    <col min="6148" max="6148" width="13" customWidth="1"/>
    <col min="6149" max="6149" width="14.85546875" bestFit="1" customWidth="1"/>
    <col min="6150" max="6150" width="14.5703125" customWidth="1"/>
    <col min="6151" max="6152" width="14.42578125" customWidth="1"/>
    <col min="6153" max="6153" width="13.42578125" bestFit="1" customWidth="1"/>
    <col min="6154" max="6154" width="15.7109375" bestFit="1" customWidth="1"/>
    <col min="6155" max="6155" width="14.5703125" customWidth="1"/>
    <col min="6401" max="6401" width="27.85546875" customWidth="1"/>
    <col min="6402" max="6402" width="13.42578125" customWidth="1"/>
    <col min="6403" max="6403" width="13.42578125" bestFit="1" customWidth="1"/>
    <col min="6404" max="6404" width="13" customWidth="1"/>
    <col min="6405" max="6405" width="14.85546875" bestFit="1" customWidth="1"/>
    <col min="6406" max="6406" width="14.5703125" customWidth="1"/>
    <col min="6407" max="6408" width="14.42578125" customWidth="1"/>
    <col min="6409" max="6409" width="13.42578125" bestFit="1" customWidth="1"/>
    <col min="6410" max="6410" width="15.7109375" bestFit="1" customWidth="1"/>
    <col min="6411" max="6411" width="14.5703125" customWidth="1"/>
    <col min="6657" max="6657" width="27.85546875" customWidth="1"/>
    <col min="6658" max="6658" width="13.42578125" customWidth="1"/>
    <col min="6659" max="6659" width="13.42578125" bestFit="1" customWidth="1"/>
    <col min="6660" max="6660" width="13" customWidth="1"/>
    <col min="6661" max="6661" width="14.85546875" bestFit="1" customWidth="1"/>
    <col min="6662" max="6662" width="14.5703125" customWidth="1"/>
    <col min="6663" max="6664" width="14.42578125" customWidth="1"/>
    <col min="6665" max="6665" width="13.42578125" bestFit="1" customWidth="1"/>
    <col min="6666" max="6666" width="15.7109375" bestFit="1" customWidth="1"/>
    <col min="6667" max="6667" width="14.5703125" customWidth="1"/>
    <col min="6913" max="6913" width="27.85546875" customWidth="1"/>
    <col min="6914" max="6914" width="13.42578125" customWidth="1"/>
    <col min="6915" max="6915" width="13.42578125" bestFit="1" customWidth="1"/>
    <col min="6916" max="6916" width="13" customWidth="1"/>
    <col min="6917" max="6917" width="14.85546875" bestFit="1" customWidth="1"/>
    <col min="6918" max="6918" width="14.5703125" customWidth="1"/>
    <col min="6919" max="6920" width="14.42578125" customWidth="1"/>
    <col min="6921" max="6921" width="13.42578125" bestFit="1" customWidth="1"/>
    <col min="6922" max="6922" width="15.7109375" bestFit="1" customWidth="1"/>
    <col min="6923" max="6923" width="14.5703125" customWidth="1"/>
    <col min="7169" max="7169" width="27.85546875" customWidth="1"/>
    <col min="7170" max="7170" width="13.42578125" customWidth="1"/>
    <col min="7171" max="7171" width="13.42578125" bestFit="1" customWidth="1"/>
    <col min="7172" max="7172" width="13" customWidth="1"/>
    <col min="7173" max="7173" width="14.85546875" bestFit="1" customWidth="1"/>
    <col min="7174" max="7174" width="14.5703125" customWidth="1"/>
    <col min="7175" max="7176" width="14.42578125" customWidth="1"/>
    <col min="7177" max="7177" width="13.42578125" bestFit="1" customWidth="1"/>
    <col min="7178" max="7178" width="15.7109375" bestFit="1" customWidth="1"/>
    <col min="7179" max="7179" width="14.5703125" customWidth="1"/>
    <col min="7425" max="7425" width="27.85546875" customWidth="1"/>
    <col min="7426" max="7426" width="13.42578125" customWidth="1"/>
    <col min="7427" max="7427" width="13.42578125" bestFit="1" customWidth="1"/>
    <col min="7428" max="7428" width="13" customWidth="1"/>
    <col min="7429" max="7429" width="14.85546875" bestFit="1" customWidth="1"/>
    <col min="7430" max="7430" width="14.5703125" customWidth="1"/>
    <col min="7431" max="7432" width="14.42578125" customWidth="1"/>
    <col min="7433" max="7433" width="13.42578125" bestFit="1" customWidth="1"/>
    <col min="7434" max="7434" width="15.7109375" bestFit="1" customWidth="1"/>
    <col min="7435" max="7435" width="14.5703125" customWidth="1"/>
    <col min="7681" max="7681" width="27.85546875" customWidth="1"/>
    <col min="7682" max="7682" width="13.42578125" customWidth="1"/>
    <col min="7683" max="7683" width="13.42578125" bestFit="1" customWidth="1"/>
    <col min="7684" max="7684" width="13" customWidth="1"/>
    <col min="7685" max="7685" width="14.85546875" bestFit="1" customWidth="1"/>
    <col min="7686" max="7686" width="14.5703125" customWidth="1"/>
    <col min="7687" max="7688" width="14.42578125" customWidth="1"/>
    <col min="7689" max="7689" width="13.42578125" bestFit="1" customWidth="1"/>
    <col min="7690" max="7690" width="15.7109375" bestFit="1" customWidth="1"/>
    <col min="7691" max="7691" width="14.5703125" customWidth="1"/>
    <col min="7937" max="7937" width="27.85546875" customWidth="1"/>
    <col min="7938" max="7938" width="13.42578125" customWidth="1"/>
    <col min="7939" max="7939" width="13.42578125" bestFit="1" customWidth="1"/>
    <col min="7940" max="7940" width="13" customWidth="1"/>
    <col min="7941" max="7941" width="14.85546875" bestFit="1" customWidth="1"/>
    <col min="7942" max="7942" width="14.5703125" customWidth="1"/>
    <col min="7943" max="7944" width="14.42578125" customWidth="1"/>
    <col min="7945" max="7945" width="13.42578125" bestFit="1" customWidth="1"/>
    <col min="7946" max="7946" width="15.7109375" bestFit="1" customWidth="1"/>
    <col min="7947" max="7947" width="14.5703125" customWidth="1"/>
    <col min="8193" max="8193" width="27.85546875" customWidth="1"/>
    <col min="8194" max="8194" width="13.42578125" customWidth="1"/>
    <col min="8195" max="8195" width="13.42578125" bestFit="1" customWidth="1"/>
    <col min="8196" max="8196" width="13" customWidth="1"/>
    <col min="8197" max="8197" width="14.85546875" bestFit="1" customWidth="1"/>
    <col min="8198" max="8198" width="14.5703125" customWidth="1"/>
    <col min="8199" max="8200" width="14.42578125" customWidth="1"/>
    <col min="8201" max="8201" width="13.42578125" bestFit="1" customWidth="1"/>
    <col min="8202" max="8202" width="15.7109375" bestFit="1" customWidth="1"/>
    <col min="8203" max="8203" width="14.5703125" customWidth="1"/>
    <col min="8449" max="8449" width="27.85546875" customWidth="1"/>
    <col min="8450" max="8450" width="13.42578125" customWidth="1"/>
    <col min="8451" max="8451" width="13.42578125" bestFit="1" customWidth="1"/>
    <col min="8452" max="8452" width="13" customWidth="1"/>
    <col min="8453" max="8453" width="14.85546875" bestFit="1" customWidth="1"/>
    <col min="8454" max="8454" width="14.5703125" customWidth="1"/>
    <col min="8455" max="8456" width="14.42578125" customWidth="1"/>
    <col min="8457" max="8457" width="13.42578125" bestFit="1" customWidth="1"/>
    <col min="8458" max="8458" width="15.7109375" bestFit="1" customWidth="1"/>
    <col min="8459" max="8459" width="14.5703125" customWidth="1"/>
    <col min="8705" max="8705" width="27.85546875" customWidth="1"/>
    <col min="8706" max="8706" width="13.42578125" customWidth="1"/>
    <col min="8707" max="8707" width="13.42578125" bestFit="1" customWidth="1"/>
    <col min="8708" max="8708" width="13" customWidth="1"/>
    <col min="8709" max="8709" width="14.85546875" bestFit="1" customWidth="1"/>
    <col min="8710" max="8710" width="14.5703125" customWidth="1"/>
    <col min="8711" max="8712" width="14.42578125" customWidth="1"/>
    <col min="8713" max="8713" width="13.42578125" bestFit="1" customWidth="1"/>
    <col min="8714" max="8714" width="15.7109375" bestFit="1" customWidth="1"/>
    <col min="8715" max="8715" width="14.5703125" customWidth="1"/>
    <col min="8961" max="8961" width="27.85546875" customWidth="1"/>
    <col min="8962" max="8962" width="13.42578125" customWidth="1"/>
    <col min="8963" max="8963" width="13.42578125" bestFit="1" customWidth="1"/>
    <col min="8964" max="8964" width="13" customWidth="1"/>
    <col min="8965" max="8965" width="14.85546875" bestFit="1" customWidth="1"/>
    <col min="8966" max="8966" width="14.5703125" customWidth="1"/>
    <col min="8967" max="8968" width="14.42578125" customWidth="1"/>
    <col min="8969" max="8969" width="13.42578125" bestFit="1" customWidth="1"/>
    <col min="8970" max="8970" width="15.7109375" bestFit="1" customWidth="1"/>
    <col min="8971" max="8971" width="14.5703125" customWidth="1"/>
    <col min="9217" max="9217" width="27.85546875" customWidth="1"/>
    <col min="9218" max="9218" width="13.42578125" customWidth="1"/>
    <col min="9219" max="9219" width="13.42578125" bestFit="1" customWidth="1"/>
    <col min="9220" max="9220" width="13" customWidth="1"/>
    <col min="9221" max="9221" width="14.85546875" bestFit="1" customWidth="1"/>
    <col min="9222" max="9222" width="14.5703125" customWidth="1"/>
    <col min="9223" max="9224" width="14.42578125" customWidth="1"/>
    <col min="9225" max="9225" width="13.42578125" bestFit="1" customWidth="1"/>
    <col min="9226" max="9226" width="15.7109375" bestFit="1" customWidth="1"/>
    <col min="9227" max="9227" width="14.5703125" customWidth="1"/>
    <col min="9473" max="9473" width="27.85546875" customWidth="1"/>
    <col min="9474" max="9474" width="13.42578125" customWidth="1"/>
    <col min="9475" max="9475" width="13.42578125" bestFit="1" customWidth="1"/>
    <col min="9476" max="9476" width="13" customWidth="1"/>
    <col min="9477" max="9477" width="14.85546875" bestFit="1" customWidth="1"/>
    <col min="9478" max="9478" width="14.5703125" customWidth="1"/>
    <col min="9479" max="9480" width="14.42578125" customWidth="1"/>
    <col min="9481" max="9481" width="13.42578125" bestFit="1" customWidth="1"/>
    <col min="9482" max="9482" width="15.7109375" bestFit="1" customWidth="1"/>
    <col min="9483" max="9483" width="14.5703125" customWidth="1"/>
    <col min="9729" max="9729" width="27.85546875" customWidth="1"/>
    <col min="9730" max="9730" width="13.42578125" customWidth="1"/>
    <col min="9731" max="9731" width="13.42578125" bestFit="1" customWidth="1"/>
    <col min="9732" max="9732" width="13" customWidth="1"/>
    <col min="9733" max="9733" width="14.85546875" bestFit="1" customWidth="1"/>
    <col min="9734" max="9734" width="14.5703125" customWidth="1"/>
    <col min="9735" max="9736" width="14.42578125" customWidth="1"/>
    <col min="9737" max="9737" width="13.42578125" bestFit="1" customWidth="1"/>
    <col min="9738" max="9738" width="15.7109375" bestFit="1" customWidth="1"/>
    <col min="9739" max="9739" width="14.5703125" customWidth="1"/>
    <col min="9985" max="9985" width="27.85546875" customWidth="1"/>
    <col min="9986" max="9986" width="13.42578125" customWidth="1"/>
    <col min="9987" max="9987" width="13.42578125" bestFit="1" customWidth="1"/>
    <col min="9988" max="9988" width="13" customWidth="1"/>
    <col min="9989" max="9989" width="14.85546875" bestFit="1" customWidth="1"/>
    <col min="9990" max="9990" width="14.5703125" customWidth="1"/>
    <col min="9991" max="9992" width="14.42578125" customWidth="1"/>
    <col min="9993" max="9993" width="13.42578125" bestFit="1" customWidth="1"/>
    <col min="9994" max="9994" width="15.7109375" bestFit="1" customWidth="1"/>
    <col min="9995" max="9995" width="14.5703125" customWidth="1"/>
    <col min="10241" max="10241" width="27.85546875" customWidth="1"/>
    <col min="10242" max="10242" width="13.42578125" customWidth="1"/>
    <col min="10243" max="10243" width="13.42578125" bestFit="1" customWidth="1"/>
    <col min="10244" max="10244" width="13" customWidth="1"/>
    <col min="10245" max="10245" width="14.85546875" bestFit="1" customWidth="1"/>
    <col min="10246" max="10246" width="14.5703125" customWidth="1"/>
    <col min="10247" max="10248" width="14.42578125" customWidth="1"/>
    <col min="10249" max="10249" width="13.42578125" bestFit="1" customWidth="1"/>
    <col min="10250" max="10250" width="15.7109375" bestFit="1" customWidth="1"/>
    <col min="10251" max="10251" width="14.5703125" customWidth="1"/>
    <col min="10497" max="10497" width="27.85546875" customWidth="1"/>
    <col min="10498" max="10498" width="13.42578125" customWidth="1"/>
    <col min="10499" max="10499" width="13.42578125" bestFit="1" customWidth="1"/>
    <col min="10500" max="10500" width="13" customWidth="1"/>
    <col min="10501" max="10501" width="14.85546875" bestFit="1" customWidth="1"/>
    <col min="10502" max="10502" width="14.5703125" customWidth="1"/>
    <col min="10503" max="10504" width="14.42578125" customWidth="1"/>
    <col min="10505" max="10505" width="13.42578125" bestFit="1" customWidth="1"/>
    <col min="10506" max="10506" width="15.7109375" bestFit="1" customWidth="1"/>
    <col min="10507" max="10507" width="14.5703125" customWidth="1"/>
    <col min="10753" max="10753" width="27.85546875" customWidth="1"/>
    <col min="10754" max="10754" width="13.42578125" customWidth="1"/>
    <col min="10755" max="10755" width="13.42578125" bestFit="1" customWidth="1"/>
    <col min="10756" max="10756" width="13" customWidth="1"/>
    <col min="10757" max="10757" width="14.85546875" bestFit="1" customWidth="1"/>
    <col min="10758" max="10758" width="14.5703125" customWidth="1"/>
    <col min="10759" max="10760" width="14.42578125" customWidth="1"/>
    <col min="10761" max="10761" width="13.42578125" bestFit="1" customWidth="1"/>
    <col min="10762" max="10762" width="15.7109375" bestFit="1" customWidth="1"/>
    <col min="10763" max="10763" width="14.5703125" customWidth="1"/>
    <col min="11009" max="11009" width="27.85546875" customWidth="1"/>
    <col min="11010" max="11010" width="13.42578125" customWidth="1"/>
    <col min="11011" max="11011" width="13.42578125" bestFit="1" customWidth="1"/>
    <col min="11012" max="11012" width="13" customWidth="1"/>
    <col min="11013" max="11013" width="14.85546875" bestFit="1" customWidth="1"/>
    <col min="11014" max="11014" width="14.5703125" customWidth="1"/>
    <col min="11015" max="11016" width="14.42578125" customWidth="1"/>
    <col min="11017" max="11017" width="13.42578125" bestFit="1" customWidth="1"/>
    <col min="11018" max="11018" width="15.7109375" bestFit="1" customWidth="1"/>
    <col min="11019" max="11019" width="14.5703125" customWidth="1"/>
    <col min="11265" max="11265" width="27.85546875" customWidth="1"/>
    <col min="11266" max="11266" width="13.42578125" customWidth="1"/>
    <col min="11267" max="11267" width="13.42578125" bestFit="1" customWidth="1"/>
    <col min="11268" max="11268" width="13" customWidth="1"/>
    <col min="11269" max="11269" width="14.85546875" bestFit="1" customWidth="1"/>
    <col min="11270" max="11270" width="14.5703125" customWidth="1"/>
    <col min="11271" max="11272" width="14.42578125" customWidth="1"/>
    <col min="11273" max="11273" width="13.42578125" bestFit="1" customWidth="1"/>
    <col min="11274" max="11274" width="15.7109375" bestFit="1" customWidth="1"/>
    <col min="11275" max="11275" width="14.5703125" customWidth="1"/>
    <col min="11521" max="11521" width="27.85546875" customWidth="1"/>
    <col min="11522" max="11522" width="13.42578125" customWidth="1"/>
    <col min="11523" max="11523" width="13.42578125" bestFit="1" customWidth="1"/>
    <col min="11524" max="11524" width="13" customWidth="1"/>
    <col min="11525" max="11525" width="14.85546875" bestFit="1" customWidth="1"/>
    <col min="11526" max="11526" width="14.5703125" customWidth="1"/>
    <col min="11527" max="11528" width="14.42578125" customWidth="1"/>
    <col min="11529" max="11529" width="13.42578125" bestFit="1" customWidth="1"/>
    <col min="11530" max="11530" width="15.7109375" bestFit="1" customWidth="1"/>
    <col min="11531" max="11531" width="14.5703125" customWidth="1"/>
    <col min="11777" max="11777" width="27.85546875" customWidth="1"/>
    <col min="11778" max="11778" width="13.42578125" customWidth="1"/>
    <col min="11779" max="11779" width="13.42578125" bestFit="1" customWidth="1"/>
    <col min="11780" max="11780" width="13" customWidth="1"/>
    <col min="11781" max="11781" width="14.85546875" bestFit="1" customWidth="1"/>
    <col min="11782" max="11782" width="14.5703125" customWidth="1"/>
    <col min="11783" max="11784" width="14.42578125" customWidth="1"/>
    <col min="11785" max="11785" width="13.42578125" bestFit="1" customWidth="1"/>
    <col min="11786" max="11786" width="15.7109375" bestFit="1" customWidth="1"/>
    <col min="11787" max="11787" width="14.5703125" customWidth="1"/>
    <col min="12033" max="12033" width="27.85546875" customWidth="1"/>
    <col min="12034" max="12034" width="13.42578125" customWidth="1"/>
    <col min="12035" max="12035" width="13.42578125" bestFit="1" customWidth="1"/>
    <col min="12036" max="12036" width="13" customWidth="1"/>
    <col min="12037" max="12037" width="14.85546875" bestFit="1" customWidth="1"/>
    <col min="12038" max="12038" width="14.5703125" customWidth="1"/>
    <col min="12039" max="12040" width="14.42578125" customWidth="1"/>
    <col min="12041" max="12041" width="13.42578125" bestFit="1" customWidth="1"/>
    <col min="12042" max="12042" width="15.7109375" bestFit="1" customWidth="1"/>
    <col min="12043" max="12043" width="14.5703125" customWidth="1"/>
    <col min="12289" max="12289" width="27.85546875" customWidth="1"/>
    <col min="12290" max="12290" width="13.42578125" customWidth="1"/>
    <col min="12291" max="12291" width="13.42578125" bestFit="1" customWidth="1"/>
    <col min="12292" max="12292" width="13" customWidth="1"/>
    <col min="12293" max="12293" width="14.85546875" bestFit="1" customWidth="1"/>
    <col min="12294" max="12294" width="14.5703125" customWidth="1"/>
    <col min="12295" max="12296" width="14.42578125" customWidth="1"/>
    <col min="12297" max="12297" width="13.42578125" bestFit="1" customWidth="1"/>
    <col min="12298" max="12298" width="15.7109375" bestFit="1" customWidth="1"/>
    <col min="12299" max="12299" width="14.5703125" customWidth="1"/>
    <col min="12545" max="12545" width="27.85546875" customWidth="1"/>
    <col min="12546" max="12546" width="13.42578125" customWidth="1"/>
    <col min="12547" max="12547" width="13.42578125" bestFit="1" customWidth="1"/>
    <col min="12548" max="12548" width="13" customWidth="1"/>
    <col min="12549" max="12549" width="14.85546875" bestFit="1" customWidth="1"/>
    <col min="12550" max="12550" width="14.5703125" customWidth="1"/>
    <col min="12551" max="12552" width="14.42578125" customWidth="1"/>
    <col min="12553" max="12553" width="13.42578125" bestFit="1" customWidth="1"/>
    <col min="12554" max="12554" width="15.7109375" bestFit="1" customWidth="1"/>
    <col min="12555" max="12555" width="14.5703125" customWidth="1"/>
    <col min="12801" max="12801" width="27.85546875" customWidth="1"/>
    <col min="12802" max="12802" width="13.42578125" customWidth="1"/>
    <col min="12803" max="12803" width="13.42578125" bestFit="1" customWidth="1"/>
    <col min="12804" max="12804" width="13" customWidth="1"/>
    <col min="12805" max="12805" width="14.85546875" bestFit="1" customWidth="1"/>
    <col min="12806" max="12806" width="14.5703125" customWidth="1"/>
    <col min="12807" max="12808" width="14.42578125" customWidth="1"/>
    <col min="12809" max="12809" width="13.42578125" bestFit="1" customWidth="1"/>
    <col min="12810" max="12810" width="15.7109375" bestFit="1" customWidth="1"/>
    <col min="12811" max="12811" width="14.5703125" customWidth="1"/>
    <col min="13057" max="13057" width="27.85546875" customWidth="1"/>
    <col min="13058" max="13058" width="13.42578125" customWidth="1"/>
    <col min="13059" max="13059" width="13.42578125" bestFit="1" customWidth="1"/>
    <col min="13060" max="13060" width="13" customWidth="1"/>
    <col min="13061" max="13061" width="14.85546875" bestFit="1" customWidth="1"/>
    <col min="13062" max="13062" width="14.5703125" customWidth="1"/>
    <col min="13063" max="13064" width="14.42578125" customWidth="1"/>
    <col min="13065" max="13065" width="13.42578125" bestFit="1" customWidth="1"/>
    <col min="13066" max="13066" width="15.7109375" bestFit="1" customWidth="1"/>
    <col min="13067" max="13067" width="14.5703125" customWidth="1"/>
    <col min="13313" max="13313" width="27.85546875" customWidth="1"/>
    <col min="13314" max="13314" width="13.42578125" customWidth="1"/>
    <col min="13315" max="13315" width="13.42578125" bestFit="1" customWidth="1"/>
    <col min="13316" max="13316" width="13" customWidth="1"/>
    <col min="13317" max="13317" width="14.85546875" bestFit="1" customWidth="1"/>
    <col min="13318" max="13318" width="14.5703125" customWidth="1"/>
    <col min="13319" max="13320" width="14.42578125" customWidth="1"/>
    <col min="13321" max="13321" width="13.42578125" bestFit="1" customWidth="1"/>
    <col min="13322" max="13322" width="15.7109375" bestFit="1" customWidth="1"/>
    <col min="13323" max="13323" width="14.5703125" customWidth="1"/>
    <col min="13569" max="13569" width="27.85546875" customWidth="1"/>
    <col min="13570" max="13570" width="13.42578125" customWidth="1"/>
    <col min="13571" max="13571" width="13.42578125" bestFit="1" customWidth="1"/>
    <col min="13572" max="13572" width="13" customWidth="1"/>
    <col min="13573" max="13573" width="14.85546875" bestFit="1" customWidth="1"/>
    <col min="13574" max="13574" width="14.5703125" customWidth="1"/>
    <col min="13575" max="13576" width="14.42578125" customWidth="1"/>
    <col min="13577" max="13577" width="13.42578125" bestFit="1" customWidth="1"/>
    <col min="13578" max="13578" width="15.7109375" bestFit="1" customWidth="1"/>
    <col min="13579" max="13579" width="14.5703125" customWidth="1"/>
    <col min="13825" max="13825" width="27.85546875" customWidth="1"/>
    <col min="13826" max="13826" width="13.42578125" customWidth="1"/>
    <col min="13827" max="13827" width="13.42578125" bestFit="1" customWidth="1"/>
    <col min="13828" max="13828" width="13" customWidth="1"/>
    <col min="13829" max="13829" width="14.85546875" bestFit="1" customWidth="1"/>
    <col min="13830" max="13830" width="14.5703125" customWidth="1"/>
    <col min="13831" max="13832" width="14.42578125" customWidth="1"/>
    <col min="13833" max="13833" width="13.42578125" bestFit="1" customWidth="1"/>
    <col min="13834" max="13834" width="15.7109375" bestFit="1" customWidth="1"/>
    <col min="13835" max="13835" width="14.5703125" customWidth="1"/>
    <col min="14081" max="14081" width="27.85546875" customWidth="1"/>
    <col min="14082" max="14082" width="13.42578125" customWidth="1"/>
    <col min="14083" max="14083" width="13.42578125" bestFit="1" customWidth="1"/>
    <col min="14084" max="14084" width="13" customWidth="1"/>
    <col min="14085" max="14085" width="14.85546875" bestFit="1" customWidth="1"/>
    <col min="14086" max="14086" width="14.5703125" customWidth="1"/>
    <col min="14087" max="14088" width="14.42578125" customWidth="1"/>
    <col min="14089" max="14089" width="13.42578125" bestFit="1" customWidth="1"/>
    <col min="14090" max="14090" width="15.7109375" bestFit="1" customWidth="1"/>
    <col min="14091" max="14091" width="14.5703125" customWidth="1"/>
    <col min="14337" max="14337" width="27.85546875" customWidth="1"/>
    <col min="14338" max="14338" width="13.42578125" customWidth="1"/>
    <col min="14339" max="14339" width="13.42578125" bestFit="1" customWidth="1"/>
    <col min="14340" max="14340" width="13" customWidth="1"/>
    <col min="14341" max="14341" width="14.85546875" bestFit="1" customWidth="1"/>
    <col min="14342" max="14342" width="14.5703125" customWidth="1"/>
    <col min="14343" max="14344" width="14.42578125" customWidth="1"/>
    <col min="14345" max="14345" width="13.42578125" bestFit="1" customWidth="1"/>
    <col min="14346" max="14346" width="15.7109375" bestFit="1" customWidth="1"/>
    <col min="14347" max="14347" width="14.5703125" customWidth="1"/>
    <col min="14593" max="14593" width="27.85546875" customWidth="1"/>
    <col min="14594" max="14594" width="13.42578125" customWidth="1"/>
    <col min="14595" max="14595" width="13.42578125" bestFit="1" customWidth="1"/>
    <col min="14596" max="14596" width="13" customWidth="1"/>
    <col min="14597" max="14597" width="14.85546875" bestFit="1" customWidth="1"/>
    <col min="14598" max="14598" width="14.5703125" customWidth="1"/>
    <col min="14599" max="14600" width="14.42578125" customWidth="1"/>
    <col min="14601" max="14601" width="13.42578125" bestFit="1" customWidth="1"/>
    <col min="14602" max="14602" width="15.7109375" bestFit="1" customWidth="1"/>
    <col min="14603" max="14603" width="14.5703125" customWidth="1"/>
    <col min="14849" max="14849" width="27.85546875" customWidth="1"/>
    <col min="14850" max="14850" width="13.42578125" customWidth="1"/>
    <col min="14851" max="14851" width="13.42578125" bestFit="1" customWidth="1"/>
    <col min="14852" max="14852" width="13" customWidth="1"/>
    <col min="14853" max="14853" width="14.85546875" bestFit="1" customWidth="1"/>
    <col min="14854" max="14854" width="14.5703125" customWidth="1"/>
    <col min="14855" max="14856" width="14.42578125" customWidth="1"/>
    <col min="14857" max="14857" width="13.42578125" bestFit="1" customWidth="1"/>
    <col min="14858" max="14858" width="15.7109375" bestFit="1" customWidth="1"/>
    <col min="14859" max="14859" width="14.5703125" customWidth="1"/>
    <col min="15105" max="15105" width="27.85546875" customWidth="1"/>
    <col min="15106" max="15106" width="13.42578125" customWidth="1"/>
    <col min="15107" max="15107" width="13.42578125" bestFit="1" customWidth="1"/>
    <col min="15108" max="15108" width="13" customWidth="1"/>
    <col min="15109" max="15109" width="14.85546875" bestFit="1" customWidth="1"/>
    <col min="15110" max="15110" width="14.5703125" customWidth="1"/>
    <col min="15111" max="15112" width="14.42578125" customWidth="1"/>
    <col min="15113" max="15113" width="13.42578125" bestFit="1" customWidth="1"/>
    <col min="15114" max="15114" width="15.7109375" bestFit="1" customWidth="1"/>
    <col min="15115" max="15115" width="14.5703125" customWidth="1"/>
    <col min="15361" max="15361" width="27.85546875" customWidth="1"/>
    <col min="15362" max="15362" width="13.42578125" customWidth="1"/>
    <col min="15363" max="15363" width="13.42578125" bestFit="1" customWidth="1"/>
    <col min="15364" max="15364" width="13" customWidth="1"/>
    <col min="15365" max="15365" width="14.85546875" bestFit="1" customWidth="1"/>
    <col min="15366" max="15366" width="14.5703125" customWidth="1"/>
    <col min="15367" max="15368" width="14.42578125" customWidth="1"/>
    <col min="15369" max="15369" width="13.42578125" bestFit="1" customWidth="1"/>
    <col min="15370" max="15370" width="15.7109375" bestFit="1" customWidth="1"/>
    <col min="15371" max="15371" width="14.5703125" customWidth="1"/>
    <col min="15617" max="15617" width="27.85546875" customWidth="1"/>
    <col min="15618" max="15618" width="13.42578125" customWidth="1"/>
    <col min="15619" max="15619" width="13.42578125" bestFit="1" customWidth="1"/>
    <col min="15620" max="15620" width="13" customWidth="1"/>
    <col min="15621" max="15621" width="14.85546875" bestFit="1" customWidth="1"/>
    <col min="15622" max="15622" width="14.5703125" customWidth="1"/>
    <col min="15623" max="15624" width="14.42578125" customWidth="1"/>
    <col min="15625" max="15625" width="13.42578125" bestFit="1" customWidth="1"/>
    <col min="15626" max="15626" width="15.7109375" bestFit="1" customWidth="1"/>
    <col min="15627" max="15627" width="14.5703125" customWidth="1"/>
    <col min="15873" max="15873" width="27.85546875" customWidth="1"/>
    <col min="15874" max="15874" width="13.42578125" customWidth="1"/>
    <col min="15875" max="15875" width="13.42578125" bestFit="1" customWidth="1"/>
    <col min="15876" max="15876" width="13" customWidth="1"/>
    <col min="15877" max="15877" width="14.85546875" bestFit="1" customWidth="1"/>
    <col min="15878" max="15878" width="14.5703125" customWidth="1"/>
    <col min="15879" max="15880" width="14.42578125" customWidth="1"/>
    <col min="15881" max="15881" width="13.42578125" bestFit="1" customWidth="1"/>
    <col min="15882" max="15882" width="15.7109375" bestFit="1" customWidth="1"/>
    <col min="15883" max="15883" width="14.5703125" customWidth="1"/>
    <col min="16129" max="16129" width="27.85546875" customWidth="1"/>
    <col min="16130" max="16130" width="13.42578125" customWidth="1"/>
    <col min="16131" max="16131" width="13.42578125" bestFit="1" customWidth="1"/>
    <col min="16132" max="16132" width="13" customWidth="1"/>
    <col min="16133" max="16133" width="14.85546875" bestFit="1" customWidth="1"/>
    <col min="16134" max="16134" width="14.5703125" customWidth="1"/>
    <col min="16135" max="16136" width="14.42578125" customWidth="1"/>
    <col min="16137" max="16137" width="13.42578125" bestFit="1" customWidth="1"/>
    <col min="16138" max="16138" width="15.7109375" bestFit="1" customWidth="1"/>
    <col min="16139" max="16139" width="14.5703125" customWidth="1"/>
  </cols>
  <sheetData>
    <row r="2" spans="1:27" x14ac:dyDescent="0.25">
      <c r="F2" s="185"/>
    </row>
    <row r="6" spans="1:27" ht="15.75" thickBot="1" x14ac:dyDescent="0.3"/>
    <row r="7" spans="1:27" ht="16.5" thickBot="1" x14ac:dyDescent="0.3">
      <c r="B7" s="324" t="s">
        <v>63</v>
      </c>
      <c r="C7" s="325"/>
      <c r="J7" s="186" t="s">
        <v>135</v>
      </c>
    </row>
    <row r="8" spans="1:27" ht="15.75" x14ac:dyDescent="0.25">
      <c r="J8" s="187"/>
    </row>
    <row r="9" spans="1:27" x14ac:dyDescent="0.25">
      <c r="A9" s="302" t="s">
        <v>0</v>
      </c>
      <c r="B9" s="302"/>
      <c r="C9" s="302"/>
      <c r="D9" s="302"/>
      <c r="E9" s="302"/>
      <c r="F9" s="302"/>
      <c r="G9" s="302"/>
      <c r="H9" s="302"/>
      <c r="I9" s="302"/>
      <c r="J9" s="302"/>
      <c r="K9" s="302"/>
      <c r="L9" s="59"/>
      <c r="M9" s="59"/>
      <c r="N9" s="59"/>
      <c r="O9" s="59"/>
      <c r="P9" s="59"/>
      <c r="Q9" s="59"/>
      <c r="R9" s="59"/>
      <c r="S9" s="59"/>
      <c r="T9" s="59"/>
      <c r="U9" s="59"/>
      <c r="V9" s="59"/>
      <c r="W9" s="59"/>
      <c r="X9" s="59"/>
      <c r="Y9" s="59"/>
      <c r="Z9" s="59"/>
      <c r="AA9" s="59"/>
    </row>
    <row r="10" spans="1:27" x14ac:dyDescent="0.25">
      <c r="A10" s="302" t="s">
        <v>65</v>
      </c>
      <c r="B10" s="302"/>
      <c r="C10" s="302"/>
      <c r="D10" s="302"/>
      <c r="E10" s="302"/>
      <c r="F10" s="302"/>
      <c r="G10" s="302"/>
      <c r="H10" s="302"/>
      <c r="I10" s="302"/>
      <c r="J10" s="302"/>
      <c r="K10" s="302"/>
      <c r="L10" s="59"/>
      <c r="M10" s="59"/>
      <c r="N10" s="59"/>
      <c r="O10" s="59"/>
      <c r="P10" s="59"/>
      <c r="Q10" s="59"/>
      <c r="R10" s="59"/>
      <c r="S10" s="59"/>
      <c r="T10" s="59"/>
      <c r="U10" s="59"/>
      <c r="V10" s="59"/>
      <c r="W10" s="59"/>
      <c r="X10" s="59"/>
      <c r="Y10" s="59"/>
      <c r="Z10" s="59"/>
      <c r="AA10" s="59"/>
    </row>
    <row r="11" spans="1:27" x14ac:dyDescent="0.25">
      <c r="A11" s="302" t="s">
        <v>136</v>
      </c>
      <c r="B11" s="302"/>
      <c r="C11" s="302"/>
      <c r="D11" s="302"/>
      <c r="E11" s="302"/>
      <c r="F11" s="302"/>
      <c r="G11" s="302"/>
      <c r="H11" s="302"/>
      <c r="I11" s="302"/>
      <c r="J11" s="302"/>
      <c r="K11" s="302"/>
      <c r="L11" s="59"/>
      <c r="M11" s="59"/>
      <c r="N11" s="59"/>
      <c r="O11" s="59"/>
      <c r="P11" s="59"/>
      <c r="Q11" s="59"/>
      <c r="R11" s="59"/>
      <c r="S11" s="59"/>
      <c r="T11" s="59"/>
      <c r="U11" s="59"/>
      <c r="V11" s="59"/>
      <c r="W11" s="59"/>
      <c r="X11" s="59"/>
      <c r="Y11" s="59"/>
      <c r="Z11" s="59"/>
      <c r="AA11" s="59"/>
    </row>
    <row r="12" spans="1:27" x14ac:dyDescent="0.25">
      <c r="A12" s="326" t="s">
        <v>137</v>
      </c>
      <c r="B12" s="326"/>
      <c r="C12" s="326"/>
      <c r="D12" s="326"/>
      <c r="E12" s="326"/>
      <c r="F12" s="326"/>
      <c r="G12" s="326"/>
      <c r="H12" s="326"/>
      <c r="I12" s="326"/>
      <c r="J12" s="326"/>
      <c r="K12" s="326"/>
    </row>
    <row r="14" spans="1:27" ht="15" customHeight="1" x14ac:dyDescent="0.25">
      <c r="A14" s="318" t="s">
        <v>138</v>
      </c>
      <c r="B14" s="318"/>
      <c r="C14" s="318"/>
      <c r="D14" s="318"/>
      <c r="E14" s="318"/>
      <c r="F14" s="318"/>
      <c r="G14" s="318"/>
      <c r="H14" s="318"/>
      <c r="I14" s="318"/>
      <c r="J14" s="318"/>
      <c r="K14" s="318"/>
      <c r="L14" s="188"/>
      <c r="M14" s="189"/>
    </row>
    <row r="15" spans="1:27" ht="9" customHeight="1" x14ac:dyDescent="0.25">
      <c r="A15" s="189"/>
      <c r="B15" s="189"/>
      <c r="C15" s="189"/>
      <c r="D15" s="189"/>
      <c r="E15" s="189"/>
      <c r="F15" s="189"/>
      <c r="G15" s="189"/>
      <c r="H15" s="189"/>
      <c r="I15" s="189"/>
      <c r="J15" s="189"/>
      <c r="K15" s="189"/>
      <c r="L15" s="189"/>
      <c r="M15" s="189"/>
    </row>
    <row r="16" spans="1:27" x14ac:dyDescent="0.25">
      <c r="A16" s="319" t="s">
        <v>139</v>
      </c>
      <c r="B16" s="317" t="s">
        <v>140</v>
      </c>
      <c r="C16" s="317"/>
      <c r="D16" s="323" t="s">
        <v>141</v>
      </c>
      <c r="E16" s="323"/>
      <c r="F16" s="323" t="s">
        <v>142</v>
      </c>
      <c r="G16" s="323"/>
      <c r="H16" s="317" t="s">
        <v>143</v>
      </c>
      <c r="I16" s="317"/>
      <c r="J16" s="323" t="s">
        <v>144</v>
      </c>
      <c r="K16" s="323"/>
    </row>
    <row r="17" spans="1:13" x14ac:dyDescent="0.25">
      <c r="A17" s="320"/>
      <c r="B17" s="190" t="s">
        <v>145</v>
      </c>
      <c r="C17" s="191" t="s">
        <v>146</v>
      </c>
      <c r="D17" s="190" t="s">
        <v>145</v>
      </c>
      <c r="E17" s="191" t="s">
        <v>146</v>
      </c>
      <c r="F17" s="190" t="s">
        <v>145</v>
      </c>
      <c r="G17" s="191" t="s">
        <v>146</v>
      </c>
      <c r="H17" s="190" t="s">
        <v>145</v>
      </c>
      <c r="I17" s="191" t="s">
        <v>146</v>
      </c>
      <c r="J17" s="190" t="s">
        <v>145</v>
      </c>
      <c r="K17" s="191" t="s">
        <v>146</v>
      </c>
      <c r="L17" s="192"/>
      <c r="M17" s="192"/>
    </row>
    <row r="18" spans="1:13" x14ac:dyDescent="0.25">
      <c r="A18" s="193" t="s">
        <v>118</v>
      </c>
      <c r="B18" s="194">
        <v>3361148.47</v>
      </c>
      <c r="C18" s="194">
        <v>2939970.14</v>
      </c>
      <c r="D18" s="194">
        <v>3361148.47</v>
      </c>
      <c r="E18" s="195">
        <v>2914006.39</v>
      </c>
      <c r="F18" s="194">
        <v>3361148.47</v>
      </c>
      <c r="G18" s="195">
        <v>4024889.58</v>
      </c>
      <c r="H18" s="194">
        <v>3361148.47</v>
      </c>
      <c r="I18" s="194">
        <f>2929171.29+358716.74</f>
        <v>3287888.0300000003</v>
      </c>
      <c r="J18" s="196">
        <f t="shared" ref="J18:K20" si="0">+B18+D18+F18+H18</f>
        <v>13444593.880000001</v>
      </c>
      <c r="K18" s="196">
        <f t="shared" si="0"/>
        <v>13166754.140000001</v>
      </c>
      <c r="L18" s="197"/>
      <c r="M18" s="197"/>
    </row>
    <row r="19" spans="1:13" x14ac:dyDescent="0.25">
      <c r="A19" s="193" t="s">
        <v>147</v>
      </c>
      <c r="B19" s="93">
        <v>552569.77</v>
      </c>
      <c r="C19" s="93"/>
      <c r="D19" s="93">
        <v>5817527.5</v>
      </c>
      <c r="E19" s="195">
        <v>135617.67000000001</v>
      </c>
      <c r="F19" s="93">
        <v>848726.38</v>
      </c>
      <c r="G19" s="195">
        <v>1618801.75</v>
      </c>
      <c r="H19" s="93">
        <v>606473.63</v>
      </c>
      <c r="I19" s="194">
        <v>1614363.41</v>
      </c>
      <c r="J19" s="196">
        <f t="shared" si="0"/>
        <v>7825297.2799999993</v>
      </c>
      <c r="K19" s="196">
        <f t="shared" si="0"/>
        <v>3368782.83</v>
      </c>
      <c r="L19" s="197"/>
      <c r="M19" s="197"/>
    </row>
    <row r="20" spans="1:13" ht="15.75" hidden="1" x14ac:dyDescent="0.3">
      <c r="A20" s="193" t="s">
        <v>148</v>
      </c>
      <c r="B20" s="93"/>
      <c r="C20" s="198"/>
      <c r="D20" s="93"/>
      <c r="E20" s="85"/>
      <c r="F20" s="93"/>
      <c r="G20" s="198"/>
      <c r="H20" s="93"/>
      <c r="I20" s="194"/>
      <c r="J20" s="196">
        <f t="shared" si="0"/>
        <v>0</v>
      </c>
      <c r="K20" s="196">
        <f t="shared" si="0"/>
        <v>0</v>
      </c>
      <c r="L20" s="197"/>
      <c r="M20" s="197"/>
    </row>
    <row r="21" spans="1:13" x14ac:dyDescent="0.25">
      <c r="A21" s="193" t="s">
        <v>149</v>
      </c>
      <c r="B21" s="75">
        <f t="shared" ref="B21:K21" si="1">SUM(B18:B20)</f>
        <v>3913718.24</v>
      </c>
      <c r="C21" s="75">
        <f t="shared" si="1"/>
        <v>2939970.14</v>
      </c>
      <c r="D21" s="75">
        <f t="shared" si="1"/>
        <v>9178675.9700000007</v>
      </c>
      <c r="E21" s="75">
        <f t="shared" si="1"/>
        <v>3049624.06</v>
      </c>
      <c r="F21" s="75">
        <f t="shared" si="1"/>
        <v>4209874.8500000006</v>
      </c>
      <c r="G21" s="75">
        <f t="shared" si="1"/>
        <v>5643691.3300000001</v>
      </c>
      <c r="H21" s="75">
        <f t="shared" si="1"/>
        <v>3967622.1</v>
      </c>
      <c r="I21" s="75">
        <f t="shared" si="1"/>
        <v>4902251.4400000004</v>
      </c>
      <c r="J21" s="75">
        <f t="shared" si="1"/>
        <v>21269891.16</v>
      </c>
      <c r="K21" s="75">
        <f t="shared" si="1"/>
        <v>16535536.970000001</v>
      </c>
      <c r="L21" s="199"/>
      <c r="M21" s="197"/>
    </row>
    <row r="22" spans="1:13" x14ac:dyDescent="0.25">
      <c r="A22" s="106"/>
      <c r="B22" s="200"/>
      <c r="C22" s="201"/>
      <c r="D22" s="201"/>
      <c r="E22" s="201"/>
      <c r="F22" s="201"/>
      <c r="G22" s="201"/>
      <c r="H22" s="201"/>
      <c r="I22" s="201"/>
      <c r="J22" s="202"/>
      <c r="K22" s="201"/>
      <c r="L22" s="203"/>
      <c r="M22" s="204"/>
    </row>
    <row r="23" spans="1:13" ht="15" customHeight="1" x14ac:dyDescent="0.25">
      <c r="A23" s="318" t="s">
        <v>150</v>
      </c>
      <c r="B23" s="318"/>
      <c r="C23" s="318"/>
      <c r="D23" s="318"/>
      <c r="E23" s="318"/>
      <c r="F23" s="318"/>
      <c r="G23" s="318"/>
      <c r="H23" s="318"/>
      <c r="I23" s="318"/>
      <c r="J23" s="318"/>
      <c r="K23" s="318"/>
      <c r="L23" s="205"/>
      <c r="M23" s="206"/>
    </row>
    <row r="24" spans="1:13" ht="15" customHeight="1" x14ac:dyDescent="0.25">
      <c r="A24" s="207"/>
      <c r="B24" s="207"/>
      <c r="C24" s="207"/>
      <c r="D24" s="207"/>
      <c r="E24" s="207"/>
      <c r="F24" s="207"/>
      <c r="G24" s="207"/>
      <c r="H24" s="207"/>
      <c r="I24" s="207"/>
      <c r="J24" s="207"/>
      <c r="K24" s="207"/>
      <c r="L24" s="205"/>
      <c r="M24" s="206"/>
    </row>
    <row r="25" spans="1:13" ht="15" customHeight="1" x14ac:dyDescent="0.25">
      <c r="A25" s="319" t="s">
        <v>139</v>
      </c>
      <c r="B25" s="321" t="s">
        <v>151</v>
      </c>
      <c r="C25" s="321"/>
      <c r="D25" s="322" t="s">
        <v>152</v>
      </c>
      <c r="E25" s="322"/>
      <c r="F25" s="322" t="s">
        <v>115</v>
      </c>
      <c r="G25" s="322"/>
      <c r="H25" s="321" t="s">
        <v>116</v>
      </c>
      <c r="I25" s="321"/>
      <c r="J25" s="322" t="s">
        <v>144</v>
      </c>
      <c r="K25" s="322"/>
      <c r="L25" s="205"/>
      <c r="M25" s="206"/>
    </row>
    <row r="26" spans="1:13" ht="15" customHeight="1" x14ac:dyDescent="0.25">
      <c r="A26" s="320"/>
      <c r="B26" s="190" t="s">
        <v>145</v>
      </c>
      <c r="C26" s="191" t="s">
        <v>146</v>
      </c>
      <c r="D26" s="190" t="s">
        <v>145</v>
      </c>
      <c r="E26" s="191" t="s">
        <v>146</v>
      </c>
      <c r="F26" s="190" t="s">
        <v>145</v>
      </c>
      <c r="G26" s="191" t="s">
        <v>146</v>
      </c>
      <c r="H26" s="190" t="s">
        <v>145</v>
      </c>
      <c r="I26" s="191" t="s">
        <v>146</v>
      </c>
      <c r="J26" s="190" t="s">
        <v>145</v>
      </c>
      <c r="K26" s="191" t="s">
        <v>146</v>
      </c>
      <c r="L26" s="205"/>
      <c r="M26" s="206"/>
    </row>
    <row r="27" spans="1:13" ht="15" customHeight="1" x14ac:dyDescent="0.25">
      <c r="A27" s="193" t="s">
        <v>118</v>
      </c>
      <c r="B27" s="208">
        <v>3361148.47</v>
      </c>
      <c r="C27" s="195">
        <v>3300467.39</v>
      </c>
      <c r="D27" s="194"/>
      <c r="E27" s="195"/>
      <c r="F27" s="194"/>
      <c r="G27" s="93"/>
      <c r="H27" s="194"/>
      <c r="I27" s="195"/>
      <c r="J27" s="196">
        <f>+B27+D27+F27+H27</f>
        <v>3361148.47</v>
      </c>
      <c r="K27" s="196">
        <f>+C27+E27+G27+I27</f>
        <v>3300467.39</v>
      </c>
      <c r="L27" s="205"/>
      <c r="M27" s="206"/>
    </row>
    <row r="28" spans="1:13" ht="15" customHeight="1" x14ac:dyDescent="0.25">
      <c r="A28" s="193" t="s">
        <v>147</v>
      </c>
      <c r="B28" s="93">
        <v>4893082.28</v>
      </c>
      <c r="C28" s="93">
        <v>1554870.23</v>
      </c>
      <c r="D28" s="93"/>
      <c r="E28" s="93"/>
      <c r="F28" s="93"/>
      <c r="G28" s="93"/>
      <c r="H28" s="93"/>
      <c r="I28" s="194"/>
      <c r="J28" s="196">
        <f>+B28+D28+F28+H28</f>
        <v>4893082.28</v>
      </c>
      <c r="K28" s="196">
        <f>+C28+E28+G28+I28</f>
        <v>1554870.23</v>
      </c>
      <c r="L28" s="205"/>
      <c r="M28" s="206"/>
    </row>
    <row r="29" spans="1:13" ht="15" customHeight="1" x14ac:dyDescent="0.25">
      <c r="A29" s="193" t="s">
        <v>149</v>
      </c>
      <c r="B29" s="75">
        <f t="shared" ref="B29:K29" si="2">SUM(B27:B28)</f>
        <v>8254230.75</v>
      </c>
      <c r="C29" s="75">
        <f t="shared" si="2"/>
        <v>4855337.62</v>
      </c>
      <c r="D29" s="75">
        <f t="shared" si="2"/>
        <v>0</v>
      </c>
      <c r="E29" s="209">
        <f t="shared" si="2"/>
        <v>0</v>
      </c>
      <c r="F29" s="75">
        <f t="shared" si="2"/>
        <v>0</v>
      </c>
      <c r="G29" s="209">
        <f t="shared" si="2"/>
        <v>0</v>
      </c>
      <c r="H29" s="75">
        <f t="shared" si="2"/>
        <v>0</v>
      </c>
      <c r="I29" s="75">
        <f t="shared" si="2"/>
        <v>0</v>
      </c>
      <c r="J29" s="210">
        <f t="shared" si="2"/>
        <v>8254230.75</v>
      </c>
      <c r="K29" s="210">
        <f t="shared" si="2"/>
        <v>4855337.62</v>
      </c>
      <c r="L29" s="205"/>
      <c r="M29" s="206"/>
    </row>
    <row r="30" spans="1:13" ht="15" customHeight="1" x14ac:dyDescent="0.25">
      <c r="A30" s="211"/>
      <c r="B30" s="212"/>
      <c r="C30" s="212"/>
      <c r="D30" s="212"/>
      <c r="E30" s="212"/>
      <c r="F30" s="212"/>
      <c r="G30" s="212"/>
      <c r="H30" s="212"/>
      <c r="I30" s="212"/>
      <c r="J30" s="213"/>
      <c r="K30" s="213"/>
      <c r="L30" s="205"/>
      <c r="M30" s="206"/>
    </row>
    <row r="31" spans="1:13" ht="15" customHeight="1" x14ac:dyDescent="0.25">
      <c r="A31" s="211"/>
      <c r="B31" s="212"/>
      <c r="C31" s="212"/>
      <c r="D31" s="212"/>
      <c r="E31" s="212"/>
      <c r="F31" s="212"/>
      <c r="G31" s="212"/>
      <c r="H31" s="212"/>
      <c r="I31" s="212"/>
      <c r="J31" s="213"/>
      <c r="K31" s="213"/>
      <c r="L31" s="205"/>
      <c r="M31" s="206"/>
    </row>
    <row r="32" spans="1:13" ht="15" customHeight="1" x14ac:dyDescent="0.25">
      <c r="A32" s="318" t="s">
        <v>153</v>
      </c>
      <c r="B32" s="318"/>
      <c r="C32" s="318"/>
      <c r="D32" s="318"/>
      <c r="E32" s="318"/>
      <c r="F32" s="318"/>
      <c r="G32" s="318"/>
      <c r="H32" s="318"/>
      <c r="I32" s="318"/>
      <c r="J32" s="318"/>
      <c r="K32" s="318"/>
      <c r="L32" s="205"/>
      <c r="M32" s="206"/>
    </row>
    <row r="33" spans="1:13" ht="9" customHeight="1" x14ac:dyDescent="0.25">
      <c r="A33" s="207"/>
      <c r="B33" s="207"/>
      <c r="C33" s="207"/>
      <c r="D33" s="207"/>
      <c r="E33" s="207"/>
      <c r="F33" s="207"/>
      <c r="G33" s="207"/>
      <c r="H33" s="207"/>
      <c r="I33" s="207"/>
      <c r="J33" s="207"/>
      <c r="K33" s="207"/>
      <c r="L33" s="205"/>
      <c r="M33" s="206"/>
    </row>
    <row r="34" spans="1:13" ht="15" customHeight="1" x14ac:dyDescent="0.25">
      <c r="A34" s="319" t="s">
        <v>139</v>
      </c>
      <c r="B34" s="321" t="s">
        <v>117</v>
      </c>
      <c r="C34" s="321"/>
      <c r="D34" s="322" t="s">
        <v>154</v>
      </c>
      <c r="E34" s="322"/>
      <c r="F34" s="322" t="s">
        <v>155</v>
      </c>
      <c r="G34" s="322"/>
      <c r="H34" s="321" t="s">
        <v>156</v>
      </c>
      <c r="I34" s="321"/>
      <c r="J34" s="322" t="s">
        <v>144</v>
      </c>
      <c r="K34" s="322"/>
      <c r="L34" s="205"/>
      <c r="M34" s="206"/>
    </row>
    <row r="35" spans="1:13" ht="15" customHeight="1" x14ac:dyDescent="0.25">
      <c r="A35" s="320"/>
      <c r="B35" s="190" t="s">
        <v>145</v>
      </c>
      <c r="C35" s="191" t="s">
        <v>146</v>
      </c>
      <c r="D35" s="190" t="s">
        <v>145</v>
      </c>
      <c r="E35" s="191" t="s">
        <v>146</v>
      </c>
      <c r="F35" s="190" t="s">
        <v>145</v>
      </c>
      <c r="G35" s="191" t="s">
        <v>146</v>
      </c>
      <c r="H35" s="190" t="s">
        <v>145</v>
      </c>
      <c r="I35" s="191" t="s">
        <v>146</v>
      </c>
      <c r="J35" s="190" t="s">
        <v>145</v>
      </c>
      <c r="K35" s="191" t="s">
        <v>146</v>
      </c>
      <c r="L35" s="205"/>
      <c r="M35" s="206"/>
    </row>
    <row r="36" spans="1:13" ht="15" customHeight="1" x14ac:dyDescent="0.25">
      <c r="A36" s="193" t="s">
        <v>118</v>
      </c>
      <c r="B36" s="195"/>
      <c r="C36" s="194"/>
      <c r="D36" s="195"/>
      <c r="E36" s="93"/>
      <c r="F36" s="195"/>
      <c r="G36" s="93"/>
      <c r="H36" s="195"/>
      <c r="I36" s="93"/>
      <c r="J36" s="196">
        <f>+B36+D36+F36+H36</f>
        <v>0</v>
      </c>
      <c r="K36" s="196">
        <f>+C36+E36+G36+I36</f>
        <v>0</v>
      </c>
      <c r="L36" s="205"/>
      <c r="M36" s="206"/>
    </row>
    <row r="37" spans="1:13" ht="15" customHeight="1" x14ac:dyDescent="0.25">
      <c r="A37" s="193" t="s">
        <v>147</v>
      </c>
      <c r="B37" s="93"/>
      <c r="C37" s="93"/>
      <c r="D37" s="93"/>
      <c r="E37" s="93"/>
      <c r="F37" s="93"/>
      <c r="G37" s="93"/>
      <c r="H37" s="93"/>
      <c r="I37" s="93"/>
      <c r="J37" s="196">
        <f>+B37+D37+F37+H37</f>
        <v>0</v>
      </c>
      <c r="K37" s="196">
        <f>+C37+E37+G37+I37</f>
        <v>0</v>
      </c>
      <c r="L37" s="205"/>
      <c r="M37" s="206"/>
    </row>
    <row r="38" spans="1:13" ht="15" customHeight="1" x14ac:dyDescent="0.25">
      <c r="A38" s="193" t="s">
        <v>149</v>
      </c>
      <c r="B38" s="75">
        <f t="shared" ref="B38:K38" si="3">SUM(B36:B37)</f>
        <v>0</v>
      </c>
      <c r="C38" s="75">
        <f t="shared" si="3"/>
        <v>0</v>
      </c>
      <c r="D38" s="75">
        <f t="shared" si="3"/>
        <v>0</v>
      </c>
      <c r="E38" s="75">
        <f t="shared" si="3"/>
        <v>0</v>
      </c>
      <c r="F38" s="75">
        <f t="shared" si="3"/>
        <v>0</v>
      </c>
      <c r="G38" s="75">
        <f t="shared" si="3"/>
        <v>0</v>
      </c>
      <c r="H38" s="75">
        <f t="shared" si="3"/>
        <v>0</v>
      </c>
      <c r="I38" s="75">
        <f t="shared" si="3"/>
        <v>0</v>
      </c>
      <c r="J38" s="210">
        <f t="shared" si="3"/>
        <v>0</v>
      </c>
      <c r="K38" s="210">
        <f t="shared" si="3"/>
        <v>0</v>
      </c>
      <c r="L38" s="205"/>
      <c r="M38" s="206"/>
    </row>
    <row r="39" spans="1:13" ht="15" customHeight="1" x14ac:dyDescent="0.25">
      <c r="A39" s="214"/>
      <c r="B39" s="215"/>
      <c r="C39" s="215"/>
      <c r="D39" s="215"/>
      <c r="E39" s="215"/>
      <c r="F39" s="215"/>
      <c r="G39" s="215"/>
      <c r="H39" s="215"/>
      <c r="I39" s="215"/>
      <c r="J39" s="216"/>
      <c r="K39" s="216"/>
      <c r="L39" s="205"/>
      <c r="M39" s="206"/>
    </row>
    <row r="40" spans="1:13" ht="15" customHeight="1" x14ac:dyDescent="0.25">
      <c r="A40" s="214"/>
      <c r="B40" s="215"/>
      <c r="C40" s="215"/>
      <c r="D40" s="215"/>
      <c r="E40" s="215"/>
      <c r="F40" s="215"/>
      <c r="G40" s="215"/>
      <c r="H40" s="215"/>
      <c r="I40" s="215"/>
      <c r="J40" s="216"/>
      <c r="K40" s="216"/>
      <c r="L40" s="205"/>
      <c r="M40" s="206"/>
    </row>
    <row r="41" spans="1:13" ht="15" customHeight="1" x14ac:dyDescent="0.25">
      <c r="A41" s="214"/>
      <c r="B41" s="215"/>
      <c r="C41" s="215"/>
      <c r="D41" s="215"/>
      <c r="E41" s="215"/>
      <c r="F41" s="215"/>
      <c r="G41" s="215"/>
      <c r="H41" s="215"/>
      <c r="I41" s="215"/>
      <c r="J41" s="216"/>
      <c r="K41" s="216"/>
      <c r="L41" s="205"/>
      <c r="M41" s="206"/>
    </row>
    <row r="42" spans="1:13" ht="15" customHeight="1" x14ac:dyDescent="0.25">
      <c r="A42" s="214"/>
      <c r="B42" s="215"/>
      <c r="C42" s="215"/>
      <c r="D42" s="215"/>
      <c r="E42" s="215"/>
      <c r="F42" s="215"/>
      <c r="G42" s="215"/>
      <c r="H42" s="215"/>
      <c r="I42" s="215"/>
      <c r="J42" s="216"/>
      <c r="K42" s="216"/>
      <c r="L42" s="205"/>
      <c r="M42" s="206"/>
    </row>
    <row r="43" spans="1:13" ht="15" customHeight="1" x14ac:dyDescent="0.25">
      <c r="A43" s="214"/>
      <c r="B43" s="215"/>
      <c r="C43" s="215"/>
      <c r="D43" s="215"/>
      <c r="E43" s="215"/>
      <c r="F43" s="215"/>
      <c r="G43" s="215"/>
      <c r="H43" s="215"/>
      <c r="I43" s="215"/>
      <c r="J43" s="216"/>
      <c r="K43" s="216"/>
      <c r="L43" s="205"/>
      <c r="M43" s="206"/>
    </row>
    <row r="44" spans="1:13" ht="15" customHeight="1" x14ac:dyDescent="0.25">
      <c r="A44" s="214"/>
      <c r="B44" s="215"/>
      <c r="C44" s="215"/>
      <c r="D44" s="215"/>
      <c r="E44" s="215"/>
      <c r="F44" s="215"/>
      <c r="G44" s="215"/>
      <c r="H44" s="215"/>
      <c r="I44" s="215"/>
      <c r="J44" s="216"/>
      <c r="K44" s="216"/>
      <c r="L44" s="205"/>
      <c r="M44" s="206"/>
    </row>
    <row r="45" spans="1:13" ht="15" customHeight="1" x14ac:dyDescent="0.25">
      <c r="A45" s="214"/>
      <c r="B45" s="215"/>
      <c r="C45" s="215"/>
      <c r="D45" s="215"/>
      <c r="E45" s="215"/>
      <c r="F45" s="215"/>
      <c r="G45" s="215"/>
      <c r="H45" s="215"/>
      <c r="I45" s="215"/>
      <c r="J45" s="216"/>
      <c r="K45" s="216"/>
      <c r="L45" s="205"/>
      <c r="M45" s="206"/>
    </row>
    <row r="46" spans="1:13" ht="15" customHeight="1" x14ac:dyDescent="0.25">
      <c r="A46" s="217" t="s">
        <v>157</v>
      </c>
      <c r="B46" s="199"/>
      <c r="C46" s="197"/>
      <c r="D46" s="197"/>
      <c r="E46" s="197"/>
      <c r="F46" s="197"/>
      <c r="G46" s="197"/>
      <c r="H46" s="197"/>
      <c r="I46" s="197"/>
      <c r="J46" s="197"/>
      <c r="K46" s="197"/>
      <c r="L46" s="205"/>
      <c r="M46" s="206"/>
    </row>
    <row r="47" spans="1:13" ht="15" customHeight="1" x14ac:dyDescent="0.25">
      <c r="A47" s="315" t="s">
        <v>158</v>
      </c>
      <c r="B47" s="317" t="s">
        <v>159</v>
      </c>
      <c r="C47" s="317"/>
      <c r="D47" s="197"/>
      <c r="E47" s="197"/>
      <c r="F47" s="197"/>
      <c r="G47" s="197"/>
      <c r="H47" s="197"/>
      <c r="I47" s="197"/>
      <c r="J47" s="197"/>
      <c r="K47" s="197"/>
      <c r="L47" s="205"/>
      <c r="M47" s="206"/>
    </row>
    <row r="48" spans="1:13" ht="15" customHeight="1" x14ac:dyDescent="0.25">
      <c r="A48" s="316"/>
      <c r="B48" s="190" t="s">
        <v>160</v>
      </c>
      <c r="C48" s="191" t="s">
        <v>146</v>
      </c>
      <c r="D48" s="197"/>
      <c r="E48" s="197"/>
      <c r="F48" s="197"/>
      <c r="G48" s="197"/>
      <c r="H48" s="197"/>
      <c r="I48" s="197"/>
      <c r="J48" s="197"/>
      <c r="K48" s="197"/>
      <c r="L48" s="205"/>
      <c r="M48" s="206"/>
    </row>
    <row r="49" spans="1:13" ht="15" customHeight="1" x14ac:dyDescent="0.25">
      <c r="A49" s="218" t="s">
        <v>118</v>
      </c>
      <c r="B49" s="219">
        <f>+J18+J27+J36</f>
        <v>16805742.350000001</v>
      </c>
      <c r="C49" s="219">
        <f>+K18+K27+K36</f>
        <v>16467221.530000001</v>
      </c>
      <c r="D49" s="197"/>
      <c r="E49" s="197"/>
      <c r="F49" s="197"/>
      <c r="G49" s="197"/>
      <c r="H49" s="197"/>
      <c r="I49" s="197"/>
      <c r="J49" s="197"/>
      <c r="K49" s="197"/>
      <c r="L49" s="205"/>
      <c r="M49" s="206"/>
    </row>
    <row r="50" spans="1:13" ht="15" customHeight="1" x14ac:dyDescent="0.25">
      <c r="A50" s="193" t="s">
        <v>147</v>
      </c>
      <c r="B50" s="219">
        <f>+J19+J28+J37</f>
        <v>12718379.559999999</v>
      </c>
      <c r="C50" s="219">
        <f>+K19+K28+K37</f>
        <v>4923653.0600000005</v>
      </c>
      <c r="D50" s="197"/>
      <c r="E50" s="197"/>
      <c r="F50" s="197"/>
      <c r="G50" s="197"/>
      <c r="H50" s="197"/>
      <c r="I50" s="197"/>
      <c r="J50" s="197"/>
      <c r="K50" s="197"/>
      <c r="L50" s="205"/>
      <c r="M50" s="206"/>
    </row>
    <row r="51" spans="1:13" ht="15" customHeight="1" x14ac:dyDescent="0.25">
      <c r="A51" s="218" t="s">
        <v>149</v>
      </c>
      <c r="B51" s="220">
        <f>SUM(B49:B50)</f>
        <v>29524121.91</v>
      </c>
      <c r="C51" s="221">
        <f>SUM(C49:C50)</f>
        <v>21390874.590000004</v>
      </c>
      <c r="D51" s="197"/>
      <c r="E51" s="197"/>
      <c r="F51" s="197"/>
      <c r="G51" s="197"/>
      <c r="H51" s="197"/>
      <c r="I51" s="197"/>
      <c r="J51" s="197"/>
      <c r="K51" s="197"/>
      <c r="L51" s="205"/>
      <c r="M51" s="206"/>
    </row>
    <row r="52" spans="1:13" x14ac:dyDescent="0.25">
      <c r="A52" s="222"/>
      <c r="B52" s="199"/>
      <c r="C52" s="223"/>
      <c r="D52" s="197"/>
      <c r="E52" s="197"/>
      <c r="F52" s="197"/>
      <c r="G52" s="197"/>
      <c r="H52" s="197"/>
      <c r="I52" s="197"/>
      <c r="J52" s="197"/>
      <c r="K52" s="197"/>
      <c r="L52" s="205"/>
      <c r="M52" s="206"/>
    </row>
    <row r="53" spans="1:13" x14ac:dyDescent="0.25">
      <c r="A53" s="222"/>
      <c r="B53" s="144"/>
      <c r="C53" s="224"/>
    </row>
    <row r="75" spans="1:11" x14ac:dyDescent="0.25">
      <c r="A75" s="159" t="s">
        <v>98</v>
      </c>
      <c r="C75" s="1" t="s">
        <v>131</v>
      </c>
      <c r="D75" s="1"/>
      <c r="E75" s="1"/>
      <c r="F75" s="141" t="s">
        <v>132</v>
      </c>
      <c r="H75" t="s">
        <v>101</v>
      </c>
    </row>
    <row r="76" spans="1:11" x14ac:dyDescent="0.25">
      <c r="C76" s="285" t="s">
        <v>58</v>
      </c>
      <c r="D76" s="285"/>
      <c r="E76" s="285"/>
      <c r="F76" s="141"/>
      <c r="G76" s="141"/>
      <c r="H76" s="141" t="s">
        <v>103</v>
      </c>
      <c r="I76" s="141"/>
      <c r="J76" s="141"/>
      <c r="K76" s="141"/>
    </row>
    <row r="77" spans="1:11" x14ac:dyDescent="0.25">
      <c r="C77" s="285" t="s">
        <v>161</v>
      </c>
      <c r="D77" s="285"/>
      <c r="E77" s="285"/>
      <c r="F77" s="141"/>
      <c r="G77" s="141"/>
      <c r="H77" s="141" t="s">
        <v>105</v>
      </c>
      <c r="I77" s="141"/>
      <c r="J77" s="141"/>
      <c r="K77" s="141"/>
    </row>
    <row r="78" spans="1:11" x14ac:dyDescent="0.25">
      <c r="A78" s="159" t="s">
        <v>106</v>
      </c>
      <c r="C78" s="141" t="s">
        <v>107</v>
      </c>
      <c r="G78" s="161"/>
      <c r="H78" s="161"/>
      <c r="I78" s="161"/>
    </row>
  </sheetData>
  <mergeCells count="30">
    <mergeCell ref="J16:K16"/>
    <mergeCell ref="B7:C7"/>
    <mergeCell ref="A9:K9"/>
    <mergeCell ref="A10:K10"/>
    <mergeCell ref="A11:K11"/>
    <mergeCell ref="A12:K12"/>
    <mergeCell ref="A14:K14"/>
    <mergeCell ref="A16:A17"/>
    <mergeCell ref="B16:C16"/>
    <mergeCell ref="D16:E16"/>
    <mergeCell ref="F16:G16"/>
    <mergeCell ref="H16:I16"/>
    <mergeCell ref="A23:K23"/>
    <mergeCell ref="A25:A26"/>
    <mergeCell ref="B25:C25"/>
    <mergeCell ref="D25:E25"/>
    <mergeCell ref="F25:G25"/>
    <mergeCell ref="H25:I25"/>
    <mergeCell ref="J25:K25"/>
    <mergeCell ref="A47:A48"/>
    <mergeCell ref="B47:C47"/>
    <mergeCell ref="C76:E76"/>
    <mergeCell ref="C77:E77"/>
    <mergeCell ref="A32:K32"/>
    <mergeCell ref="A34:A35"/>
    <mergeCell ref="B34:C34"/>
    <mergeCell ref="D34:E34"/>
    <mergeCell ref="F34:G34"/>
    <mergeCell ref="H34:I34"/>
    <mergeCell ref="J34:K34"/>
  </mergeCells>
  <hyperlinks>
    <hyperlink ref="A12" r:id="rId1"/>
  </hyperlinks>
  <pageMargins left="0" right="0" top="0.74803149606299213" bottom="0.74803149606299213" header="0" footer="0.31496062992125984"/>
  <pageSetup scale="80" orientation="landscape" r:id="rId2"/>
  <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A78"/>
  <sheetViews>
    <sheetView topLeftCell="A13" workbookViewId="0">
      <selection activeCell="A83" sqref="A83"/>
    </sheetView>
  </sheetViews>
  <sheetFormatPr baseColWidth="10" defaultRowHeight="15" x14ac:dyDescent="0.25"/>
  <cols>
    <col min="1" max="1" width="27.85546875" customWidth="1"/>
    <col min="2" max="2" width="13.42578125" customWidth="1"/>
    <col min="3" max="3" width="13.42578125" bestFit="1" customWidth="1"/>
    <col min="4" max="4" width="13" customWidth="1"/>
    <col min="5" max="5" width="14.85546875" bestFit="1" customWidth="1"/>
    <col min="6" max="6" width="14.5703125" customWidth="1"/>
    <col min="7" max="8" width="14.42578125" customWidth="1"/>
    <col min="9" max="9" width="13.42578125" bestFit="1" customWidth="1"/>
    <col min="10" max="10" width="15.7109375" bestFit="1" customWidth="1"/>
    <col min="11" max="11" width="14.5703125" customWidth="1"/>
    <col min="257" max="257" width="27.85546875" customWidth="1"/>
    <col min="258" max="258" width="13.42578125" customWidth="1"/>
    <col min="259" max="259" width="13.42578125" bestFit="1" customWidth="1"/>
    <col min="260" max="260" width="13" customWidth="1"/>
    <col min="261" max="261" width="14.85546875" bestFit="1" customWidth="1"/>
    <col min="262" max="262" width="14.5703125" customWidth="1"/>
    <col min="263" max="264" width="14.42578125" customWidth="1"/>
    <col min="265" max="265" width="13.42578125" bestFit="1" customWidth="1"/>
    <col min="266" max="266" width="15.7109375" bestFit="1" customWidth="1"/>
    <col min="267" max="267" width="14.5703125" customWidth="1"/>
    <col min="513" max="513" width="27.85546875" customWidth="1"/>
    <col min="514" max="514" width="13.42578125" customWidth="1"/>
    <col min="515" max="515" width="13.42578125" bestFit="1" customWidth="1"/>
    <col min="516" max="516" width="13" customWidth="1"/>
    <col min="517" max="517" width="14.85546875" bestFit="1" customWidth="1"/>
    <col min="518" max="518" width="14.5703125" customWidth="1"/>
    <col min="519" max="520" width="14.42578125" customWidth="1"/>
    <col min="521" max="521" width="13.42578125" bestFit="1" customWidth="1"/>
    <col min="522" max="522" width="15.7109375" bestFit="1" customWidth="1"/>
    <col min="523" max="523" width="14.5703125" customWidth="1"/>
    <col min="769" max="769" width="27.85546875" customWidth="1"/>
    <col min="770" max="770" width="13.42578125" customWidth="1"/>
    <col min="771" max="771" width="13.42578125" bestFit="1" customWidth="1"/>
    <col min="772" max="772" width="13" customWidth="1"/>
    <col min="773" max="773" width="14.85546875" bestFit="1" customWidth="1"/>
    <col min="774" max="774" width="14.5703125" customWidth="1"/>
    <col min="775" max="776" width="14.42578125" customWidth="1"/>
    <col min="777" max="777" width="13.42578125" bestFit="1" customWidth="1"/>
    <col min="778" max="778" width="15.7109375" bestFit="1" customWidth="1"/>
    <col min="779" max="779" width="14.5703125" customWidth="1"/>
    <col min="1025" max="1025" width="27.85546875" customWidth="1"/>
    <col min="1026" max="1026" width="13.42578125" customWidth="1"/>
    <col min="1027" max="1027" width="13.42578125" bestFit="1" customWidth="1"/>
    <col min="1028" max="1028" width="13" customWidth="1"/>
    <col min="1029" max="1029" width="14.85546875" bestFit="1" customWidth="1"/>
    <col min="1030" max="1030" width="14.5703125" customWidth="1"/>
    <col min="1031" max="1032" width="14.42578125" customWidth="1"/>
    <col min="1033" max="1033" width="13.42578125" bestFit="1" customWidth="1"/>
    <col min="1034" max="1034" width="15.7109375" bestFit="1" customWidth="1"/>
    <col min="1035" max="1035" width="14.5703125" customWidth="1"/>
    <col min="1281" max="1281" width="27.85546875" customWidth="1"/>
    <col min="1282" max="1282" width="13.42578125" customWidth="1"/>
    <col min="1283" max="1283" width="13.42578125" bestFit="1" customWidth="1"/>
    <col min="1284" max="1284" width="13" customWidth="1"/>
    <col min="1285" max="1285" width="14.85546875" bestFit="1" customWidth="1"/>
    <col min="1286" max="1286" width="14.5703125" customWidth="1"/>
    <col min="1287" max="1288" width="14.42578125" customWidth="1"/>
    <col min="1289" max="1289" width="13.42578125" bestFit="1" customWidth="1"/>
    <col min="1290" max="1290" width="15.7109375" bestFit="1" customWidth="1"/>
    <col min="1291" max="1291" width="14.5703125" customWidth="1"/>
    <col min="1537" max="1537" width="27.85546875" customWidth="1"/>
    <col min="1538" max="1538" width="13.42578125" customWidth="1"/>
    <col min="1539" max="1539" width="13.42578125" bestFit="1" customWidth="1"/>
    <col min="1540" max="1540" width="13" customWidth="1"/>
    <col min="1541" max="1541" width="14.85546875" bestFit="1" customWidth="1"/>
    <col min="1542" max="1542" width="14.5703125" customWidth="1"/>
    <col min="1543" max="1544" width="14.42578125" customWidth="1"/>
    <col min="1545" max="1545" width="13.42578125" bestFit="1" customWidth="1"/>
    <col min="1546" max="1546" width="15.7109375" bestFit="1" customWidth="1"/>
    <col min="1547" max="1547" width="14.5703125" customWidth="1"/>
    <col min="1793" max="1793" width="27.85546875" customWidth="1"/>
    <col min="1794" max="1794" width="13.42578125" customWidth="1"/>
    <col min="1795" max="1795" width="13.42578125" bestFit="1" customWidth="1"/>
    <col min="1796" max="1796" width="13" customWidth="1"/>
    <col min="1797" max="1797" width="14.85546875" bestFit="1" customWidth="1"/>
    <col min="1798" max="1798" width="14.5703125" customWidth="1"/>
    <col min="1799" max="1800" width="14.42578125" customWidth="1"/>
    <col min="1801" max="1801" width="13.42578125" bestFit="1" customWidth="1"/>
    <col min="1802" max="1802" width="15.7109375" bestFit="1" customWidth="1"/>
    <col min="1803" max="1803" width="14.5703125" customWidth="1"/>
    <col min="2049" max="2049" width="27.85546875" customWidth="1"/>
    <col min="2050" max="2050" width="13.42578125" customWidth="1"/>
    <col min="2051" max="2051" width="13.42578125" bestFit="1" customWidth="1"/>
    <col min="2052" max="2052" width="13" customWidth="1"/>
    <col min="2053" max="2053" width="14.85546875" bestFit="1" customWidth="1"/>
    <col min="2054" max="2054" width="14.5703125" customWidth="1"/>
    <col min="2055" max="2056" width="14.42578125" customWidth="1"/>
    <col min="2057" max="2057" width="13.42578125" bestFit="1" customWidth="1"/>
    <col min="2058" max="2058" width="15.7109375" bestFit="1" customWidth="1"/>
    <col min="2059" max="2059" width="14.5703125" customWidth="1"/>
    <col min="2305" max="2305" width="27.85546875" customWidth="1"/>
    <col min="2306" max="2306" width="13.42578125" customWidth="1"/>
    <col min="2307" max="2307" width="13.42578125" bestFit="1" customWidth="1"/>
    <col min="2308" max="2308" width="13" customWidth="1"/>
    <col min="2309" max="2309" width="14.85546875" bestFit="1" customWidth="1"/>
    <col min="2310" max="2310" width="14.5703125" customWidth="1"/>
    <col min="2311" max="2312" width="14.42578125" customWidth="1"/>
    <col min="2313" max="2313" width="13.42578125" bestFit="1" customWidth="1"/>
    <col min="2314" max="2314" width="15.7109375" bestFit="1" customWidth="1"/>
    <col min="2315" max="2315" width="14.5703125" customWidth="1"/>
    <col min="2561" max="2561" width="27.85546875" customWidth="1"/>
    <col min="2562" max="2562" width="13.42578125" customWidth="1"/>
    <col min="2563" max="2563" width="13.42578125" bestFit="1" customWidth="1"/>
    <col min="2564" max="2564" width="13" customWidth="1"/>
    <col min="2565" max="2565" width="14.85546875" bestFit="1" customWidth="1"/>
    <col min="2566" max="2566" width="14.5703125" customWidth="1"/>
    <col min="2567" max="2568" width="14.42578125" customWidth="1"/>
    <col min="2569" max="2569" width="13.42578125" bestFit="1" customWidth="1"/>
    <col min="2570" max="2570" width="15.7109375" bestFit="1" customWidth="1"/>
    <col min="2571" max="2571" width="14.5703125" customWidth="1"/>
    <col min="2817" max="2817" width="27.85546875" customWidth="1"/>
    <col min="2818" max="2818" width="13.42578125" customWidth="1"/>
    <col min="2819" max="2819" width="13.42578125" bestFit="1" customWidth="1"/>
    <col min="2820" max="2820" width="13" customWidth="1"/>
    <col min="2821" max="2821" width="14.85546875" bestFit="1" customWidth="1"/>
    <col min="2822" max="2822" width="14.5703125" customWidth="1"/>
    <col min="2823" max="2824" width="14.42578125" customWidth="1"/>
    <col min="2825" max="2825" width="13.42578125" bestFit="1" customWidth="1"/>
    <col min="2826" max="2826" width="15.7109375" bestFit="1" customWidth="1"/>
    <col min="2827" max="2827" width="14.5703125" customWidth="1"/>
    <col min="3073" max="3073" width="27.85546875" customWidth="1"/>
    <col min="3074" max="3074" width="13.42578125" customWidth="1"/>
    <col min="3075" max="3075" width="13.42578125" bestFit="1" customWidth="1"/>
    <col min="3076" max="3076" width="13" customWidth="1"/>
    <col min="3077" max="3077" width="14.85546875" bestFit="1" customWidth="1"/>
    <col min="3078" max="3078" width="14.5703125" customWidth="1"/>
    <col min="3079" max="3080" width="14.42578125" customWidth="1"/>
    <col min="3081" max="3081" width="13.42578125" bestFit="1" customWidth="1"/>
    <col min="3082" max="3082" width="15.7109375" bestFit="1" customWidth="1"/>
    <col min="3083" max="3083" width="14.5703125" customWidth="1"/>
    <col min="3329" max="3329" width="27.85546875" customWidth="1"/>
    <col min="3330" max="3330" width="13.42578125" customWidth="1"/>
    <col min="3331" max="3331" width="13.42578125" bestFit="1" customWidth="1"/>
    <col min="3332" max="3332" width="13" customWidth="1"/>
    <col min="3333" max="3333" width="14.85546875" bestFit="1" customWidth="1"/>
    <col min="3334" max="3334" width="14.5703125" customWidth="1"/>
    <col min="3335" max="3336" width="14.42578125" customWidth="1"/>
    <col min="3337" max="3337" width="13.42578125" bestFit="1" customWidth="1"/>
    <col min="3338" max="3338" width="15.7109375" bestFit="1" customWidth="1"/>
    <col min="3339" max="3339" width="14.5703125" customWidth="1"/>
    <col min="3585" max="3585" width="27.85546875" customWidth="1"/>
    <col min="3586" max="3586" width="13.42578125" customWidth="1"/>
    <col min="3587" max="3587" width="13.42578125" bestFit="1" customWidth="1"/>
    <col min="3588" max="3588" width="13" customWidth="1"/>
    <col min="3589" max="3589" width="14.85546875" bestFit="1" customWidth="1"/>
    <col min="3590" max="3590" width="14.5703125" customWidth="1"/>
    <col min="3591" max="3592" width="14.42578125" customWidth="1"/>
    <col min="3593" max="3593" width="13.42578125" bestFit="1" customWidth="1"/>
    <col min="3594" max="3594" width="15.7109375" bestFit="1" customWidth="1"/>
    <col min="3595" max="3595" width="14.5703125" customWidth="1"/>
    <col min="3841" max="3841" width="27.85546875" customWidth="1"/>
    <col min="3842" max="3842" width="13.42578125" customWidth="1"/>
    <col min="3843" max="3843" width="13.42578125" bestFit="1" customWidth="1"/>
    <col min="3844" max="3844" width="13" customWidth="1"/>
    <col min="3845" max="3845" width="14.85546875" bestFit="1" customWidth="1"/>
    <col min="3846" max="3846" width="14.5703125" customWidth="1"/>
    <col min="3847" max="3848" width="14.42578125" customWidth="1"/>
    <col min="3849" max="3849" width="13.42578125" bestFit="1" customWidth="1"/>
    <col min="3850" max="3850" width="15.7109375" bestFit="1" customWidth="1"/>
    <col min="3851" max="3851" width="14.5703125" customWidth="1"/>
    <col min="4097" max="4097" width="27.85546875" customWidth="1"/>
    <col min="4098" max="4098" width="13.42578125" customWidth="1"/>
    <col min="4099" max="4099" width="13.42578125" bestFit="1" customWidth="1"/>
    <col min="4100" max="4100" width="13" customWidth="1"/>
    <col min="4101" max="4101" width="14.85546875" bestFit="1" customWidth="1"/>
    <col min="4102" max="4102" width="14.5703125" customWidth="1"/>
    <col min="4103" max="4104" width="14.42578125" customWidth="1"/>
    <col min="4105" max="4105" width="13.42578125" bestFit="1" customWidth="1"/>
    <col min="4106" max="4106" width="15.7109375" bestFit="1" customWidth="1"/>
    <col min="4107" max="4107" width="14.5703125" customWidth="1"/>
    <col min="4353" max="4353" width="27.85546875" customWidth="1"/>
    <col min="4354" max="4354" width="13.42578125" customWidth="1"/>
    <col min="4355" max="4355" width="13.42578125" bestFit="1" customWidth="1"/>
    <col min="4356" max="4356" width="13" customWidth="1"/>
    <col min="4357" max="4357" width="14.85546875" bestFit="1" customWidth="1"/>
    <col min="4358" max="4358" width="14.5703125" customWidth="1"/>
    <col min="4359" max="4360" width="14.42578125" customWidth="1"/>
    <col min="4361" max="4361" width="13.42578125" bestFit="1" customWidth="1"/>
    <col min="4362" max="4362" width="15.7109375" bestFit="1" customWidth="1"/>
    <col min="4363" max="4363" width="14.5703125" customWidth="1"/>
    <col min="4609" max="4609" width="27.85546875" customWidth="1"/>
    <col min="4610" max="4610" width="13.42578125" customWidth="1"/>
    <col min="4611" max="4611" width="13.42578125" bestFit="1" customWidth="1"/>
    <col min="4612" max="4612" width="13" customWidth="1"/>
    <col min="4613" max="4613" width="14.85546875" bestFit="1" customWidth="1"/>
    <col min="4614" max="4614" width="14.5703125" customWidth="1"/>
    <col min="4615" max="4616" width="14.42578125" customWidth="1"/>
    <col min="4617" max="4617" width="13.42578125" bestFit="1" customWidth="1"/>
    <col min="4618" max="4618" width="15.7109375" bestFit="1" customWidth="1"/>
    <col min="4619" max="4619" width="14.5703125" customWidth="1"/>
    <col min="4865" max="4865" width="27.85546875" customWidth="1"/>
    <col min="4866" max="4866" width="13.42578125" customWidth="1"/>
    <col min="4867" max="4867" width="13.42578125" bestFit="1" customWidth="1"/>
    <col min="4868" max="4868" width="13" customWidth="1"/>
    <col min="4869" max="4869" width="14.85546875" bestFit="1" customWidth="1"/>
    <col min="4870" max="4870" width="14.5703125" customWidth="1"/>
    <col min="4871" max="4872" width="14.42578125" customWidth="1"/>
    <col min="4873" max="4873" width="13.42578125" bestFit="1" customWidth="1"/>
    <col min="4874" max="4874" width="15.7109375" bestFit="1" customWidth="1"/>
    <col min="4875" max="4875" width="14.5703125" customWidth="1"/>
    <col min="5121" max="5121" width="27.85546875" customWidth="1"/>
    <col min="5122" max="5122" width="13.42578125" customWidth="1"/>
    <col min="5123" max="5123" width="13.42578125" bestFit="1" customWidth="1"/>
    <col min="5124" max="5124" width="13" customWidth="1"/>
    <col min="5125" max="5125" width="14.85546875" bestFit="1" customWidth="1"/>
    <col min="5126" max="5126" width="14.5703125" customWidth="1"/>
    <col min="5127" max="5128" width="14.42578125" customWidth="1"/>
    <col min="5129" max="5129" width="13.42578125" bestFit="1" customWidth="1"/>
    <col min="5130" max="5130" width="15.7109375" bestFit="1" customWidth="1"/>
    <col min="5131" max="5131" width="14.5703125" customWidth="1"/>
    <col min="5377" max="5377" width="27.85546875" customWidth="1"/>
    <col min="5378" max="5378" width="13.42578125" customWidth="1"/>
    <col min="5379" max="5379" width="13.42578125" bestFit="1" customWidth="1"/>
    <col min="5380" max="5380" width="13" customWidth="1"/>
    <col min="5381" max="5381" width="14.85546875" bestFit="1" customWidth="1"/>
    <col min="5382" max="5382" width="14.5703125" customWidth="1"/>
    <col min="5383" max="5384" width="14.42578125" customWidth="1"/>
    <col min="5385" max="5385" width="13.42578125" bestFit="1" customWidth="1"/>
    <col min="5386" max="5386" width="15.7109375" bestFit="1" customWidth="1"/>
    <col min="5387" max="5387" width="14.5703125" customWidth="1"/>
    <col min="5633" max="5633" width="27.85546875" customWidth="1"/>
    <col min="5634" max="5634" width="13.42578125" customWidth="1"/>
    <col min="5635" max="5635" width="13.42578125" bestFit="1" customWidth="1"/>
    <col min="5636" max="5636" width="13" customWidth="1"/>
    <col min="5637" max="5637" width="14.85546875" bestFit="1" customWidth="1"/>
    <col min="5638" max="5638" width="14.5703125" customWidth="1"/>
    <col min="5639" max="5640" width="14.42578125" customWidth="1"/>
    <col min="5641" max="5641" width="13.42578125" bestFit="1" customWidth="1"/>
    <col min="5642" max="5642" width="15.7109375" bestFit="1" customWidth="1"/>
    <col min="5643" max="5643" width="14.5703125" customWidth="1"/>
    <col min="5889" max="5889" width="27.85546875" customWidth="1"/>
    <col min="5890" max="5890" width="13.42578125" customWidth="1"/>
    <col min="5891" max="5891" width="13.42578125" bestFit="1" customWidth="1"/>
    <col min="5892" max="5892" width="13" customWidth="1"/>
    <col min="5893" max="5893" width="14.85546875" bestFit="1" customWidth="1"/>
    <col min="5894" max="5894" width="14.5703125" customWidth="1"/>
    <col min="5895" max="5896" width="14.42578125" customWidth="1"/>
    <col min="5897" max="5897" width="13.42578125" bestFit="1" customWidth="1"/>
    <col min="5898" max="5898" width="15.7109375" bestFit="1" customWidth="1"/>
    <col min="5899" max="5899" width="14.5703125" customWidth="1"/>
    <col min="6145" max="6145" width="27.85546875" customWidth="1"/>
    <col min="6146" max="6146" width="13.42578125" customWidth="1"/>
    <col min="6147" max="6147" width="13.42578125" bestFit="1" customWidth="1"/>
    <col min="6148" max="6148" width="13" customWidth="1"/>
    <col min="6149" max="6149" width="14.85546875" bestFit="1" customWidth="1"/>
    <col min="6150" max="6150" width="14.5703125" customWidth="1"/>
    <col min="6151" max="6152" width="14.42578125" customWidth="1"/>
    <col min="6153" max="6153" width="13.42578125" bestFit="1" customWidth="1"/>
    <col min="6154" max="6154" width="15.7109375" bestFit="1" customWidth="1"/>
    <col min="6155" max="6155" width="14.5703125" customWidth="1"/>
    <col min="6401" max="6401" width="27.85546875" customWidth="1"/>
    <col min="6402" max="6402" width="13.42578125" customWidth="1"/>
    <col min="6403" max="6403" width="13.42578125" bestFit="1" customWidth="1"/>
    <col min="6404" max="6404" width="13" customWidth="1"/>
    <col min="6405" max="6405" width="14.85546875" bestFit="1" customWidth="1"/>
    <col min="6406" max="6406" width="14.5703125" customWidth="1"/>
    <col min="6407" max="6408" width="14.42578125" customWidth="1"/>
    <col min="6409" max="6409" width="13.42578125" bestFit="1" customWidth="1"/>
    <col min="6410" max="6410" width="15.7109375" bestFit="1" customWidth="1"/>
    <col min="6411" max="6411" width="14.5703125" customWidth="1"/>
    <col min="6657" max="6657" width="27.85546875" customWidth="1"/>
    <col min="6658" max="6658" width="13.42578125" customWidth="1"/>
    <col min="6659" max="6659" width="13.42578125" bestFit="1" customWidth="1"/>
    <col min="6660" max="6660" width="13" customWidth="1"/>
    <col min="6661" max="6661" width="14.85546875" bestFit="1" customWidth="1"/>
    <col min="6662" max="6662" width="14.5703125" customWidth="1"/>
    <col min="6663" max="6664" width="14.42578125" customWidth="1"/>
    <col min="6665" max="6665" width="13.42578125" bestFit="1" customWidth="1"/>
    <col min="6666" max="6666" width="15.7109375" bestFit="1" customWidth="1"/>
    <col min="6667" max="6667" width="14.5703125" customWidth="1"/>
    <col min="6913" max="6913" width="27.85546875" customWidth="1"/>
    <col min="6914" max="6914" width="13.42578125" customWidth="1"/>
    <col min="6915" max="6915" width="13.42578125" bestFit="1" customWidth="1"/>
    <col min="6916" max="6916" width="13" customWidth="1"/>
    <col min="6917" max="6917" width="14.85546875" bestFit="1" customWidth="1"/>
    <col min="6918" max="6918" width="14.5703125" customWidth="1"/>
    <col min="6919" max="6920" width="14.42578125" customWidth="1"/>
    <col min="6921" max="6921" width="13.42578125" bestFit="1" customWidth="1"/>
    <col min="6922" max="6922" width="15.7109375" bestFit="1" customWidth="1"/>
    <col min="6923" max="6923" width="14.5703125" customWidth="1"/>
    <col min="7169" max="7169" width="27.85546875" customWidth="1"/>
    <col min="7170" max="7170" width="13.42578125" customWidth="1"/>
    <col min="7171" max="7171" width="13.42578125" bestFit="1" customWidth="1"/>
    <col min="7172" max="7172" width="13" customWidth="1"/>
    <col min="7173" max="7173" width="14.85546875" bestFit="1" customWidth="1"/>
    <col min="7174" max="7174" width="14.5703125" customWidth="1"/>
    <col min="7175" max="7176" width="14.42578125" customWidth="1"/>
    <col min="7177" max="7177" width="13.42578125" bestFit="1" customWidth="1"/>
    <col min="7178" max="7178" width="15.7109375" bestFit="1" customWidth="1"/>
    <col min="7179" max="7179" width="14.5703125" customWidth="1"/>
    <col min="7425" max="7425" width="27.85546875" customWidth="1"/>
    <col min="7426" max="7426" width="13.42578125" customWidth="1"/>
    <col min="7427" max="7427" width="13.42578125" bestFit="1" customWidth="1"/>
    <col min="7428" max="7428" width="13" customWidth="1"/>
    <col min="7429" max="7429" width="14.85546875" bestFit="1" customWidth="1"/>
    <col min="7430" max="7430" width="14.5703125" customWidth="1"/>
    <col min="7431" max="7432" width="14.42578125" customWidth="1"/>
    <col min="7433" max="7433" width="13.42578125" bestFit="1" customWidth="1"/>
    <col min="7434" max="7434" width="15.7109375" bestFit="1" customWidth="1"/>
    <col min="7435" max="7435" width="14.5703125" customWidth="1"/>
    <col min="7681" max="7681" width="27.85546875" customWidth="1"/>
    <col min="7682" max="7682" width="13.42578125" customWidth="1"/>
    <col min="7683" max="7683" width="13.42578125" bestFit="1" customWidth="1"/>
    <col min="7684" max="7684" width="13" customWidth="1"/>
    <col min="7685" max="7685" width="14.85546875" bestFit="1" customWidth="1"/>
    <col min="7686" max="7686" width="14.5703125" customWidth="1"/>
    <col min="7687" max="7688" width="14.42578125" customWidth="1"/>
    <col min="7689" max="7689" width="13.42578125" bestFit="1" customWidth="1"/>
    <col min="7690" max="7690" width="15.7109375" bestFit="1" customWidth="1"/>
    <col min="7691" max="7691" width="14.5703125" customWidth="1"/>
    <col min="7937" max="7937" width="27.85546875" customWidth="1"/>
    <col min="7938" max="7938" width="13.42578125" customWidth="1"/>
    <col min="7939" max="7939" width="13.42578125" bestFit="1" customWidth="1"/>
    <col min="7940" max="7940" width="13" customWidth="1"/>
    <col min="7941" max="7941" width="14.85546875" bestFit="1" customWidth="1"/>
    <col min="7942" max="7942" width="14.5703125" customWidth="1"/>
    <col min="7943" max="7944" width="14.42578125" customWidth="1"/>
    <col min="7945" max="7945" width="13.42578125" bestFit="1" customWidth="1"/>
    <col min="7946" max="7946" width="15.7109375" bestFit="1" customWidth="1"/>
    <col min="7947" max="7947" width="14.5703125" customWidth="1"/>
    <col min="8193" max="8193" width="27.85546875" customWidth="1"/>
    <col min="8194" max="8194" width="13.42578125" customWidth="1"/>
    <col min="8195" max="8195" width="13.42578125" bestFit="1" customWidth="1"/>
    <col min="8196" max="8196" width="13" customWidth="1"/>
    <col min="8197" max="8197" width="14.85546875" bestFit="1" customWidth="1"/>
    <col min="8198" max="8198" width="14.5703125" customWidth="1"/>
    <col min="8199" max="8200" width="14.42578125" customWidth="1"/>
    <col min="8201" max="8201" width="13.42578125" bestFit="1" customWidth="1"/>
    <col min="8202" max="8202" width="15.7109375" bestFit="1" customWidth="1"/>
    <col min="8203" max="8203" width="14.5703125" customWidth="1"/>
    <col min="8449" max="8449" width="27.85546875" customWidth="1"/>
    <col min="8450" max="8450" width="13.42578125" customWidth="1"/>
    <col min="8451" max="8451" width="13.42578125" bestFit="1" customWidth="1"/>
    <col min="8452" max="8452" width="13" customWidth="1"/>
    <col min="8453" max="8453" width="14.85546875" bestFit="1" customWidth="1"/>
    <col min="8454" max="8454" width="14.5703125" customWidth="1"/>
    <col min="8455" max="8456" width="14.42578125" customWidth="1"/>
    <col min="8457" max="8457" width="13.42578125" bestFit="1" customWidth="1"/>
    <col min="8458" max="8458" width="15.7109375" bestFit="1" customWidth="1"/>
    <col min="8459" max="8459" width="14.5703125" customWidth="1"/>
    <col min="8705" max="8705" width="27.85546875" customWidth="1"/>
    <col min="8706" max="8706" width="13.42578125" customWidth="1"/>
    <col min="8707" max="8707" width="13.42578125" bestFit="1" customWidth="1"/>
    <col min="8708" max="8708" width="13" customWidth="1"/>
    <col min="8709" max="8709" width="14.85546875" bestFit="1" customWidth="1"/>
    <col min="8710" max="8710" width="14.5703125" customWidth="1"/>
    <col min="8711" max="8712" width="14.42578125" customWidth="1"/>
    <col min="8713" max="8713" width="13.42578125" bestFit="1" customWidth="1"/>
    <col min="8714" max="8714" width="15.7109375" bestFit="1" customWidth="1"/>
    <col min="8715" max="8715" width="14.5703125" customWidth="1"/>
    <col min="8961" max="8961" width="27.85546875" customWidth="1"/>
    <col min="8962" max="8962" width="13.42578125" customWidth="1"/>
    <col min="8963" max="8963" width="13.42578125" bestFit="1" customWidth="1"/>
    <col min="8964" max="8964" width="13" customWidth="1"/>
    <col min="8965" max="8965" width="14.85546875" bestFit="1" customWidth="1"/>
    <col min="8966" max="8966" width="14.5703125" customWidth="1"/>
    <col min="8967" max="8968" width="14.42578125" customWidth="1"/>
    <col min="8969" max="8969" width="13.42578125" bestFit="1" customWidth="1"/>
    <col min="8970" max="8970" width="15.7109375" bestFit="1" customWidth="1"/>
    <col min="8971" max="8971" width="14.5703125" customWidth="1"/>
    <col min="9217" max="9217" width="27.85546875" customWidth="1"/>
    <col min="9218" max="9218" width="13.42578125" customWidth="1"/>
    <col min="9219" max="9219" width="13.42578125" bestFit="1" customWidth="1"/>
    <col min="9220" max="9220" width="13" customWidth="1"/>
    <col min="9221" max="9221" width="14.85546875" bestFit="1" customWidth="1"/>
    <col min="9222" max="9222" width="14.5703125" customWidth="1"/>
    <col min="9223" max="9224" width="14.42578125" customWidth="1"/>
    <col min="9225" max="9225" width="13.42578125" bestFit="1" customWidth="1"/>
    <col min="9226" max="9226" width="15.7109375" bestFit="1" customWidth="1"/>
    <col min="9227" max="9227" width="14.5703125" customWidth="1"/>
    <col min="9473" max="9473" width="27.85546875" customWidth="1"/>
    <col min="9474" max="9474" width="13.42578125" customWidth="1"/>
    <col min="9475" max="9475" width="13.42578125" bestFit="1" customWidth="1"/>
    <col min="9476" max="9476" width="13" customWidth="1"/>
    <col min="9477" max="9477" width="14.85546875" bestFit="1" customWidth="1"/>
    <col min="9478" max="9478" width="14.5703125" customWidth="1"/>
    <col min="9479" max="9480" width="14.42578125" customWidth="1"/>
    <col min="9481" max="9481" width="13.42578125" bestFit="1" customWidth="1"/>
    <col min="9482" max="9482" width="15.7109375" bestFit="1" customWidth="1"/>
    <col min="9483" max="9483" width="14.5703125" customWidth="1"/>
    <col min="9729" max="9729" width="27.85546875" customWidth="1"/>
    <col min="9730" max="9730" width="13.42578125" customWidth="1"/>
    <col min="9731" max="9731" width="13.42578125" bestFit="1" customWidth="1"/>
    <col min="9732" max="9732" width="13" customWidth="1"/>
    <col min="9733" max="9733" width="14.85546875" bestFit="1" customWidth="1"/>
    <col min="9734" max="9734" width="14.5703125" customWidth="1"/>
    <col min="9735" max="9736" width="14.42578125" customWidth="1"/>
    <col min="9737" max="9737" width="13.42578125" bestFit="1" customWidth="1"/>
    <col min="9738" max="9738" width="15.7109375" bestFit="1" customWidth="1"/>
    <col min="9739" max="9739" width="14.5703125" customWidth="1"/>
    <col min="9985" max="9985" width="27.85546875" customWidth="1"/>
    <col min="9986" max="9986" width="13.42578125" customWidth="1"/>
    <col min="9987" max="9987" width="13.42578125" bestFit="1" customWidth="1"/>
    <col min="9988" max="9988" width="13" customWidth="1"/>
    <col min="9989" max="9989" width="14.85546875" bestFit="1" customWidth="1"/>
    <col min="9990" max="9990" width="14.5703125" customWidth="1"/>
    <col min="9991" max="9992" width="14.42578125" customWidth="1"/>
    <col min="9993" max="9993" width="13.42578125" bestFit="1" customWidth="1"/>
    <col min="9994" max="9994" width="15.7109375" bestFit="1" customWidth="1"/>
    <col min="9995" max="9995" width="14.5703125" customWidth="1"/>
    <col min="10241" max="10241" width="27.85546875" customWidth="1"/>
    <col min="10242" max="10242" width="13.42578125" customWidth="1"/>
    <col min="10243" max="10243" width="13.42578125" bestFit="1" customWidth="1"/>
    <col min="10244" max="10244" width="13" customWidth="1"/>
    <col min="10245" max="10245" width="14.85546875" bestFit="1" customWidth="1"/>
    <col min="10246" max="10246" width="14.5703125" customWidth="1"/>
    <col min="10247" max="10248" width="14.42578125" customWidth="1"/>
    <col min="10249" max="10249" width="13.42578125" bestFit="1" customWidth="1"/>
    <col min="10250" max="10250" width="15.7109375" bestFit="1" customWidth="1"/>
    <col min="10251" max="10251" width="14.5703125" customWidth="1"/>
    <col min="10497" max="10497" width="27.85546875" customWidth="1"/>
    <col min="10498" max="10498" width="13.42578125" customWidth="1"/>
    <col min="10499" max="10499" width="13.42578125" bestFit="1" customWidth="1"/>
    <col min="10500" max="10500" width="13" customWidth="1"/>
    <col min="10501" max="10501" width="14.85546875" bestFit="1" customWidth="1"/>
    <col min="10502" max="10502" width="14.5703125" customWidth="1"/>
    <col min="10503" max="10504" width="14.42578125" customWidth="1"/>
    <col min="10505" max="10505" width="13.42578125" bestFit="1" customWidth="1"/>
    <col min="10506" max="10506" width="15.7109375" bestFit="1" customWidth="1"/>
    <col min="10507" max="10507" width="14.5703125" customWidth="1"/>
    <col min="10753" max="10753" width="27.85546875" customWidth="1"/>
    <col min="10754" max="10754" width="13.42578125" customWidth="1"/>
    <col min="10755" max="10755" width="13.42578125" bestFit="1" customWidth="1"/>
    <col min="10756" max="10756" width="13" customWidth="1"/>
    <col min="10757" max="10757" width="14.85546875" bestFit="1" customWidth="1"/>
    <col min="10758" max="10758" width="14.5703125" customWidth="1"/>
    <col min="10759" max="10760" width="14.42578125" customWidth="1"/>
    <col min="10761" max="10761" width="13.42578125" bestFit="1" customWidth="1"/>
    <col min="10762" max="10762" width="15.7109375" bestFit="1" customWidth="1"/>
    <col min="10763" max="10763" width="14.5703125" customWidth="1"/>
    <col min="11009" max="11009" width="27.85546875" customWidth="1"/>
    <col min="11010" max="11010" width="13.42578125" customWidth="1"/>
    <col min="11011" max="11011" width="13.42578125" bestFit="1" customWidth="1"/>
    <col min="11012" max="11012" width="13" customWidth="1"/>
    <col min="11013" max="11013" width="14.85546875" bestFit="1" customWidth="1"/>
    <col min="11014" max="11014" width="14.5703125" customWidth="1"/>
    <col min="11015" max="11016" width="14.42578125" customWidth="1"/>
    <col min="11017" max="11017" width="13.42578125" bestFit="1" customWidth="1"/>
    <col min="11018" max="11018" width="15.7109375" bestFit="1" customWidth="1"/>
    <col min="11019" max="11019" width="14.5703125" customWidth="1"/>
    <col min="11265" max="11265" width="27.85546875" customWidth="1"/>
    <col min="11266" max="11266" width="13.42578125" customWidth="1"/>
    <col min="11267" max="11267" width="13.42578125" bestFit="1" customWidth="1"/>
    <col min="11268" max="11268" width="13" customWidth="1"/>
    <col min="11269" max="11269" width="14.85546875" bestFit="1" customWidth="1"/>
    <col min="11270" max="11270" width="14.5703125" customWidth="1"/>
    <col min="11271" max="11272" width="14.42578125" customWidth="1"/>
    <col min="11273" max="11273" width="13.42578125" bestFit="1" customWidth="1"/>
    <col min="11274" max="11274" width="15.7109375" bestFit="1" customWidth="1"/>
    <col min="11275" max="11275" width="14.5703125" customWidth="1"/>
    <col min="11521" max="11521" width="27.85546875" customWidth="1"/>
    <col min="11522" max="11522" width="13.42578125" customWidth="1"/>
    <col min="11523" max="11523" width="13.42578125" bestFit="1" customWidth="1"/>
    <col min="11524" max="11524" width="13" customWidth="1"/>
    <col min="11525" max="11525" width="14.85546875" bestFit="1" customWidth="1"/>
    <col min="11526" max="11526" width="14.5703125" customWidth="1"/>
    <col min="11527" max="11528" width="14.42578125" customWidth="1"/>
    <col min="11529" max="11529" width="13.42578125" bestFit="1" customWidth="1"/>
    <col min="11530" max="11530" width="15.7109375" bestFit="1" customWidth="1"/>
    <col min="11531" max="11531" width="14.5703125" customWidth="1"/>
    <col min="11777" max="11777" width="27.85546875" customWidth="1"/>
    <col min="11778" max="11778" width="13.42578125" customWidth="1"/>
    <col min="11779" max="11779" width="13.42578125" bestFit="1" customWidth="1"/>
    <col min="11780" max="11780" width="13" customWidth="1"/>
    <col min="11781" max="11781" width="14.85546875" bestFit="1" customWidth="1"/>
    <col min="11782" max="11782" width="14.5703125" customWidth="1"/>
    <col min="11783" max="11784" width="14.42578125" customWidth="1"/>
    <col min="11785" max="11785" width="13.42578125" bestFit="1" customWidth="1"/>
    <col min="11786" max="11786" width="15.7109375" bestFit="1" customWidth="1"/>
    <col min="11787" max="11787" width="14.5703125" customWidth="1"/>
    <col min="12033" max="12033" width="27.85546875" customWidth="1"/>
    <col min="12034" max="12034" width="13.42578125" customWidth="1"/>
    <col min="12035" max="12035" width="13.42578125" bestFit="1" customWidth="1"/>
    <col min="12036" max="12036" width="13" customWidth="1"/>
    <col min="12037" max="12037" width="14.85546875" bestFit="1" customWidth="1"/>
    <col min="12038" max="12038" width="14.5703125" customWidth="1"/>
    <col min="12039" max="12040" width="14.42578125" customWidth="1"/>
    <col min="12041" max="12041" width="13.42578125" bestFit="1" customWidth="1"/>
    <col min="12042" max="12042" width="15.7109375" bestFit="1" customWidth="1"/>
    <col min="12043" max="12043" width="14.5703125" customWidth="1"/>
    <col min="12289" max="12289" width="27.85546875" customWidth="1"/>
    <col min="12290" max="12290" width="13.42578125" customWidth="1"/>
    <col min="12291" max="12291" width="13.42578125" bestFit="1" customWidth="1"/>
    <col min="12292" max="12292" width="13" customWidth="1"/>
    <col min="12293" max="12293" width="14.85546875" bestFit="1" customWidth="1"/>
    <col min="12294" max="12294" width="14.5703125" customWidth="1"/>
    <col min="12295" max="12296" width="14.42578125" customWidth="1"/>
    <col min="12297" max="12297" width="13.42578125" bestFit="1" customWidth="1"/>
    <col min="12298" max="12298" width="15.7109375" bestFit="1" customWidth="1"/>
    <col min="12299" max="12299" width="14.5703125" customWidth="1"/>
    <col min="12545" max="12545" width="27.85546875" customWidth="1"/>
    <col min="12546" max="12546" width="13.42578125" customWidth="1"/>
    <col min="12547" max="12547" width="13.42578125" bestFit="1" customWidth="1"/>
    <col min="12548" max="12548" width="13" customWidth="1"/>
    <col min="12549" max="12549" width="14.85546875" bestFit="1" customWidth="1"/>
    <col min="12550" max="12550" width="14.5703125" customWidth="1"/>
    <col min="12551" max="12552" width="14.42578125" customWidth="1"/>
    <col min="12553" max="12553" width="13.42578125" bestFit="1" customWidth="1"/>
    <col min="12554" max="12554" width="15.7109375" bestFit="1" customWidth="1"/>
    <col min="12555" max="12555" width="14.5703125" customWidth="1"/>
    <col min="12801" max="12801" width="27.85546875" customWidth="1"/>
    <col min="12802" max="12802" width="13.42578125" customWidth="1"/>
    <col min="12803" max="12803" width="13.42578125" bestFit="1" customWidth="1"/>
    <col min="12804" max="12804" width="13" customWidth="1"/>
    <col min="12805" max="12805" width="14.85546875" bestFit="1" customWidth="1"/>
    <col min="12806" max="12806" width="14.5703125" customWidth="1"/>
    <col min="12807" max="12808" width="14.42578125" customWidth="1"/>
    <col min="12809" max="12809" width="13.42578125" bestFit="1" customWidth="1"/>
    <col min="12810" max="12810" width="15.7109375" bestFit="1" customWidth="1"/>
    <col min="12811" max="12811" width="14.5703125" customWidth="1"/>
    <col min="13057" max="13057" width="27.85546875" customWidth="1"/>
    <col min="13058" max="13058" width="13.42578125" customWidth="1"/>
    <col min="13059" max="13059" width="13.42578125" bestFit="1" customWidth="1"/>
    <col min="13060" max="13060" width="13" customWidth="1"/>
    <col min="13061" max="13061" width="14.85546875" bestFit="1" customWidth="1"/>
    <col min="13062" max="13062" width="14.5703125" customWidth="1"/>
    <col min="13063" max="13064" width="14.42578125" customWidth="1"/>
    <col min="13065" max="13065" width="13.42578125" bestFit="1" customWidth="1"/>
    <col min="13066" max="13066" width="15.7109375" bestFit="1" customWidth="1"/>
    <col min="13067" max="13067" width="14.5703125" customWidth="1"/>
    <col min="13313" max="13313" width="27.85546875" customWidth="1"/>
    <col min="13314" max="13314" width="13.42578125" customWidth="1"/>
    <col min="13315" max="13315" width="13.42578125" bestFit="1" customWidth="1"/>
    <col min="13316" max="13316" width="13" customWidth="1"/>
    <col min="13317" max="13317" width="14.85546875" bestFit="1" customWidth="1"/>
    <col min="13318" max="13318" width="14.5703125" customWidth="1"/>
    <col min="13319" max="13320" width="14.42578125" customWidth="1"/>
    <col min="13321" max="13321" width="13.42578125" bestFit="1" customWidth="1"/>
    <col min="13322" max="13322" width="15.7109375" bestFit="1" customWidth="1"/>
    <col min="13323" max="13323" width="14.5703125" customWidth="1"/>
    <col min="13569" max="13569" width="27.85546875" customWidth="1"/>
    <col min="13570" max="13570" width="13.42578125" customWidth="1"/>
    <col min="13571" max="13571" width="13.42578125" bestFit="1" customWidth="1"/>
    <col min="13572" max="13572" width="13" customWidth="1"/>
    <col min="13573" max="13573" width="14.85546875" bestFit="1" customWidth="1"/>
    <col min="13574" max="13574" width="14.5703125" customWidth="1"/>
    <col min="13575" max="13576" width="14.42578125" customWidth="1"/>
    <col min="13577" max="13577" width="13.42578125" bestFit="1" customWidth="1"/>
    <col min="13578" max="13578" width="15.7109375" bestFit="1" customWidth="1"/>
    <col min="13579" max="13579" width="14.5703125" customWidth="1"/>
    <col min="13825" max="13825" width="27.85546875" customWidth="1"/>
    <col min="13826" max="13826" width="13.42578125" customWidth="1"/>
    <col min="13827" max="13827" width="13.42578125" bestFit="1" customWidth="1"/>
    <col min="13828" max="13828" width="13" customWidth="1"/>
    <col min="13829" max="13829" width="14.85546875" bestFit="1" customWidth="1"/>
    <col min="13830" max="13830" width="14.5703125" customWidth="1"/>
    <col min="13831" max="13832" width="14.42578125" customWidth="1"/>
    <col min="13833" max="13833" width="13.42578125" bestFit="1" customWidth="1"/>
    <col min="13834" max="13834" width="15.7109375" bestFit="1" customWidth="1"/>
    <col min="13835" max="13835" width="14.5703125" customWidth="1"/>
    <col min="14081" max="14081" width="27.85546875" customWidth="1"/>
    <col min="14082" max="14082" width="13.42578125" customWidth="1"/>
    <col min="14083" max="14083" width="13.42578125" bestFit="1" customWidth="1"/>
    <col min="14084" max="14084" width="13" customWidth="1"/>
    <col min="14085" max="14085" width="14.85546875" bestFit="1" customWidth="1"/>
    <col min="14086" max="14086" width="14.5703125" customWidth="1"/>
    <col min="14087" max="14088" width="14.42578125" customWidth="1"/>
    <col min="14089" max="14089" width="13.42578125" bestFit="1" customWidth="1"/>
    <col min="14090" max="14090" width="15.7109375" bestFit="1" customWidth="1"/>
    <col min="14091" max="14091" width="14.5703125" customWidth="1"/>
    <col min="14337" max="14337" width="27.85546875" customWidth="1"/>
    <col min="14338" max="14338" width="13.42578125" customWidth="1"/>
    <col min="14339" max="14339" width="13.42578125" bestFit="1" customWidth="1"/>
    <col min="14340" max="14340" width="13" customWidth="1"/>
    <col min="14341" max="14341" width="14.85546875" bestFit="1" customWidth="1"/>
    <col min="14342" max="14342" width="14.5703125" customWidth="1"/>
    <col min="14343" max="14344" width="14.42578125" customWidth="1"/>
    <col min="14345" max="14345" width="13.42578125" bestFit="1" customWidth="1"/>
    <col min="14346" max="14346" width="15.7109375" bestFit="1" customWidth="1"/>
    <col min="14347" max="14347" width="14.5703125" customWidth="1"/>
    <col min="14593" max="14593" width="27.85546875" customWidth="1"/>
    <col min="14594" max="14594" width="13.42578125" customWidth="1"/>
    <col min="14595" max="14595" width="13.42578125" bestFit="1" customWidth="1"/>
    <col min="14596" max="14596" width="13" customWidth="1"/>
    <col min="14597" max="14597" width="14.85546875" bestFit="1" customWidth="1"/>
    <col min="14598" max="14598" width="14.5703125" customWidth="1"/>
    <col min="14599" max="14600" width="14.42578125" customWidth="1"/>
    <col min="14601" max="14601" width="13.42578125" bestFit="1" customWidth="1"/>
    <col min="14602" max="14602" width="15.7109375" bestFit="1" customWidth="1"/>
    <col min="14603" max="14603" width="14.5703125" customWidth="1"/>
    <col min="14849" max="14849" width="27.85546875" customWidth="1"/>
    <col min="14850" max="14850" width="13.42578125" customWidth="1"/>
    <col min="14851" max="14851" width="13.42578125" bestFit="1" customWidth="1"/>
    <col min="14852" max="14852" width="13" customWidth="1"/>
    <col min="14853" max="14853" width="14.85546875" bestFit="1" customWidth="1"/>
    <col min="14854" max="14854" width="14.5703125" customWidth="1"/>
    <col min="14855" max="14856" width="14.42578125" customWidth="1"/>
    <col min="14857" max="14857" width="13.42578125" bestFit="1" customWidth="1"/>
    <col min="14858" max="14858" width="15.7109375" bestFit="1" customWidth="1"/>
    <col min="14859" max="14859" width="14.5703125" customWidth="1"/>
    <col min="15105" max="15105" width="27.85546875" customWidth="1"/>
    <col min="15106" max="15106" width="13.42578125" customWidth="1"/>
    <col min="15107" max="15107" width="13.42578125" bestFit="1" customWidth="1"/>
    <col min="15108" max="15108" width="13" customWidth="1"/>
    <col min="15109" max="15109" width="14.85546875" bestFit="1" customWidth="1"/>
    <col min="15110" max="15110" width="14.5703125" customWidth="1"/>
    <col min="15111" max="15112" width="14.42578125" customWidth="1"/>
    <col min="15113" max="15113" width="13.42578125" bestFit="1" customWidth="1"/>
    <col min="15114" max="15114" width="15.7109375" bestFit="1" customWidth="1"/>
    <col min="15115" max="15115" width="14.5703125" customWidth="1"/>
    <col min="15361" max="15361" width="27.85546875" customWidth="1"/>
    <col min="15362" max="15362" width="13.42578125" customWidth="1"/>
    <col min="15363" max="15363" width="13.42578125" bestFit="1" customWidth="1"/>
    <col min="15364" max="15364" width="13" customWidth="1"/>
    <col min="15365" max="15365" width="14.85546875" bestFit="1" customWidth="1"/>
    <col min="15366" max="15366" width="14.5703125" customWidth="1"/>
    <col min="15367" max="15368" width="14.42578125" customWidth="1"/>
    <col min="15369" max="15369" width="13.42578125" bestFit="1" customWidth="1"/>
    <col min="15370" max="15370" width="15.7109375" bestFit="1" customWidth="1"/>
    <col min="15371" max="15371" width="14.5703125" customWidth="1"/>
    <col min="15617" max="15617" width="27.85546875" customWidth="1"/>
    <col min="15618" max="15618" width="13.42578125" customWidth="1"/>
    <col min="15619" max="15619" width="13.42578125" bestFit="1" customWidth="1"/>
    <col min="15620" max="15620" width="13" customWidth="1"/>
    <col min="15621" max="15621" width="14.85546875" bestFit="1" customWidth="1"/>
    <col min="15622" max="15622" width="14.5703125" customWidth="1"/>
    <col min="15623" max="15624" width="14.42578125" customWidth="1"/>
    <col min="15625" max="15625" width="13.42578125" bestFit="1" customWidth="1"/>
    <col min="15626" max="15626" width="15.7109375" bestFit="1" customWidth="1"/>
    <col min="15627" max="15627" width="14.5703125" customWidth="1"/>
    <col min="15873" max="15873" width="27.85546875" customWidth="1"/>
    <col min="15874" max="15874" width="13.42578125" customWidth="1"/>
    <col min="15875" max="15875" width="13.42578125" bestFit="1" customWidth="1"/>
    <col min="15876" max="15876" width="13" customWidth="1"/>
    <col min="15877" max="15877" width="14.85546875" bestFit="1" customWidth="1"/>
    <col min="15878" max="15878" width="14.5703125" customWidth="1"/>
    <col min="15879" max="15880" width="14.42578125" customWidth="1"/>
    <col min="15881" max="15881" width="13.42578125" bestFit="1" customWidth="1"/>
    <col min="15882" max="15882" width="15.7109375" bestFit="1" customWidth="1"/>
    <col min="15883" max="15883" width="14.5703125" customWidth="1"/>
    <col min="16129" max="16129" width="27.85546875" customWidth="1"/>
    <col min="16130" max="16130" width="13.42578125" customWidth="1"/>
    <col min="16131" max="16131" width="13.42578125" bestFit="1" customWidth="1"/>
    <col min="16132" max="16132" width="13" customWidth="1"/>
    <col min="16133" max="16133" width="14.85546875" bestFit="1" customWidth="1"/>
    <col min="16134" max="16134" width="14.5703125" customWidth="1"/>
    <col min="16135" max="16136" width="14.42578125" customWidth="1"/>
    <col min="16137" max="16137" width="13.42578125" bestFit="1" customWidth="1"/>
    <col min="16138" max="16138" width="15.7109375" bestFit="1" customWidth="1"/>
    <col min="16139" max="16139" width="14.5703125" customWidth="1"/>
  </cols>
  <sheetData>
    <row r="2" spans="1:27" x14ac:dyDescent="0.25">
      <c r="F2" s="185"/>
    </row>
    <row r="6" spans="1:27" ht="15.75" thickBot="1" x14ac:dyDescent="0.3"/>
    <row r="7" spans="1:27" ht="16.5" thickBot="1" x14ac:dyDescent="0.3">
      <c r="B7" s="324" t="s">
        <v>63</v>
      </c>
      <c r="C7" s="325"/>
      <c r="J7" s="186" t="s">
        <v>135</v>
      </c>
    </row>
    <row r="8" spans="1:27" ht="15.75" x14ac:dyDescent="0.25">
      <c r="J8" s="187"/>
    </row>
    <row r="9" spans="1:27" x14ac:dyDescent="0.25">
      <c r="A9" s="302" t="s">
        <v>0</v>
      </c>
      <c r="B9" s="302"/>
      <c r="C9" s="302"/>
      <c r="D9" s="302"/>
      <c r="E9" s="302"/>
      <c r="F9" s="302"/>
      <c r="G9" s="302"/>
      <c r="H9" s="302"/>
      <c r="I9" s="302"/>
      <c r="J9" s="302"/>
      <c r="K9" s="302"/>
      <c r="L9" s="59"/>
      <c r="M9" s="59"/>
      <c r="N9" s="59"/>
      <c r="O9" s="59"/>
      <c r="P9" s="59"/>
      <c r="Q9" s="59"/>
      <c r="R9" s="59"/>
      <c r="S9" s="59"/>
      <c r="T9" s="59"/>
      <c r="U9" s="59"/>
      <c r="V9" s="59"/>
      <c r="W9" s="59"/>
      <c r="X9" s="59"/>
      <c r="Y9" s="59"/>
      <c r="Z9" s="59"/>
      <c r="AA9" s="59"/>
    </row>
    <row r="10" spans="1:27" x14ac:dyDescent="0.25">
      <c r="A10" s="302" t="s">
        <v>65</v>
      </c>
      <c r="B10" s="302"/>
      <c r="C10" s="302"/>
      <c r="D10" s="302"/>
      <c r="E10" s="302"/>
      <c r="F10" s="302"/>
      <c r="G10" s="302"/>
      <c r="H10" s="302"/>
      <c r="I10" s="302"/>
      <c r="J10" s="302"/>
      <c r="K10" s="302"/>
      <c r="L10" s="59"/>
      <c r="M10" s="59"/>
      <c r="N10" s="59"/>
      <c r="O10" s="59"/>
      <c r="P10" s="59"/>
      <c r="Q10" s="59"/>
      <c r="R10" s="59"/>
      <c r="S10" s="59"/>
      <c r="T10" s="59"/>
      <c r="U10" s="59"/>
      <c r="V10" s="59"/>
      <c r="W10" s="59"/>
      <c r="X10" s="59"/>
      <c r="Y10" s="59"/>
      <c r="Z10" s="59"/>
      <c r="AA10" s="59"/>
    </row>
    <row r="11" spans="1:27" x14ac:dyDescent="0.25">
      <c r="A11" s="302" t="s">
        <v>136</v>
      </c>
      <c r="B11" s="302"/>
      <c r="C11" s="302"/>
      <c r="D11" s="302"/>
      <c r="E11" s="302"/>
      <c r="F11" s="302"/>
      <c r="G11" s="302"/>
      <c r="H11" s="302"/>
      <c r="I11" s="302"/>
      <c r="J11" s="302"/>
      <c r="K11" s="302"/>
      <c r="L11" s="59"/>
      <c r="M11" s="59"/>
      <c r="N11" s="59"/>
      <c r="O11" s="59"/>
      <c r="P11" s="59"/>
      <c r="Q11" s="59"/>
      <c r="R11" s="59"/>
      <c r="S11" s="59"/>
      <c r="T11" s="59"/>
      <c r="U11" s="59"/>
      <c r="V11" s="59"/>
      <c r="W11" s="59"/>
      <c r="X11" s="59"/>
      <c r="Y11" s="59"/>
      <c r="Z11" s="59"/>
      <c r="AA11" s="59"/>
    </row>
    <row r="12" spans="1:27" x14ac:dyDescent="0.25">
      <c r="A12" s="326" t="s">
        <v>137</v>
      </c>
      <c r="B12" s="326"/>
      <c r="C12" s="326"/>
      <c r="D12" s="326"/>
      <c r="E12" s="326"/>
      <c r="F12" s="326"/>
      <c r="G12" s="326"/>
      <c r="H12" s="326"/>
      <c r="I12" s="326"/>
      <c r="J12" s="326"/>
      <c r="K12" s="326"/>
    </row>
    <row r="14" spans="1:27" ht="15" customHeight="1" x14ac:dyDescent="0.25">
      <c r="A14" s="318" t="s">
        <v>138</v>
      </c>
      <c r="B14" s="318"/>
      <c r="C14" s="318"/>
      <c r="D14" s="318"/>
      <c r="E14" s="318"/>
      <c r="F14" s="318"/>
      <c r="G14" s="318"/>
      <c r="H14" s="318"/>
      <c r="I14" s="318"/>
      <c r="J14" s="318"/>
      <c r="K14" s="318"/>
      <c r="L14" s="188"/>
      <c r="M14" s="189"/>
    </row>
    <row r="15" spans="1:27" ht="9" customHeight="1" x14ac:dyDescent="0.25">
      <c r="A15" s="189"/>
      <c r="B15" s="189"/>
      <c r="C15" s="189"/>
      <c r="D15" s="189"/>
      <c r="E15" s="189"/>
      <c r="F15" s="189"/>
      <c r="G15" s="189"/>
      <c r="H15" s="189"/>
      <c r="I15" s="189"/>
      <c r="J15" s="189"/>
      <c r="K15" s="189"/>
      <c r="L15" s="189"/>
      <c r="M15" s="189"/>
    </row>
    <row r="16" spans="1:27" x14ac:dyDescent="0.25">
      <c r="A16" s="319" t="s">
        <v>139</v>
      </c>
      <c r="B16" s="317" t="s">
        <v>140</v>
      </c>
      <c r="C16" s="317"/>
      <c r="D16" s="323" t="s">
        <v>141</v>
      </c>
      <c r="E16" s="323"/>
      <c r="F16" s="323" t="s">
        <v>142</v>
      </c>
      <c r="G16" s="323"/>
      <c r="H16" s="317" t="s">
        <v>143</v>
      </c>
      <c r="I16" s="317"/>
      <c r="J16" s="323" t="s">
        <v>144</v>
      </c>
      <c r="K16" s="323"/>
    </row>
    <row r="17" spans="1:13" x14ac:dyDescent="0.25">
      <c r="A17" s="320"/>
      <c r="B17" s="190" t="s">
        <v>145</v>
      </c>
      <c r="C17" s="251" t="s">
        <v>146</v>
      </c>
      <c r="D17" s="190" t="s">
        <v>145</v>
      </c>
      <c r="E17" s="251" t="s">
        <v>146</v>
      </c>
      <c r="F17" s="190" t="s">
        <v>145</v>
      </c>
      <c r="G17" s="251" t="s">
        <v>146</v>
      </c>
      <c r="H17" s="190" t="s">
        <v>145</v>
      </c>
      <c r="I17" s="251" t="s">
        <v>146</v>
      </c>
      <c r="J17" s="190" t="s">
        <v>145</v>
      </c>
      <c r="K17" s="251" t="s">
        <v>146</v>
      </c>
      <c r="L17" s="192"/>
      <c r="M17" s="192"/>
    </row>
    <row r="18" spans="1:13" x14ac:dyDescent="0.25">
      <c r="A18" s="193" t="s">
        <v>118</v>
      </c>
      <c r="B18" s="194">
        <v>3361148.47</v>
      </c>
      <c r="C18" s="194">
        <v>2939970.14</v>
      </c>
      <c r="D18" s="194">
        <v>3361148.47</v>
      </c>
      <c r="E18" s="195">
        <v>2914006.39</v>
      </c>
      <c r="F18" s="194">
        <v>3361148.47</v>
      </c>
      <c r="G18" s="195">
        <v>4024889.58</v>
      </c>
      <c r="H18" s="194">
        <v>3361148.47</v>
      </c>
      <c r="I18" s="194">
        <f>2929171.29+358716.74</f>
        <v>3287888.0300000003</v>
      </c>
      <c r="J18" s="196">
        <f t="shared" ref="J18:K20" si="0">+B18+D18+F18+H18</f>
        <v>13444593.880000001</v>
      </c>
      <c r="K18" s="196">
        <f t="shared" si="0"/>
        <v>13166754.140000001</v>
      </c>
      <c r="L18" s="197"/>
      <c r="M18" s="197"/>
    </row>
    <row r="19" spans="1:13" x14ac:dyDescent="0.25">
      <c r="A19" s="193" t="s">
        <v>147</v>
      </c>
      <c r="B19" s="93">
        <v>552569.77</v>
      </c>
      <c r="C19" s="93"/>
      <c r="D19" s="93">
        <v>5817527.5</v>
      </c>
      <c r="E19" s="195">
        <v>135617.67000000001</v>
      </c>
      <c r="F19" s="93">
        <v>848726.38</v>
      </c>
      <c r="G19" s="195">
        <v>1618801.75</v>
      </c>
      <c r="H19" s="93">
        <v>606473.63</v>
      </c>
      <c r="I19" s="194">
        <v>1614363.41</v>
      </c>
      <c r="J19" s="196">
        <f t="shared" si="0"/>
        <v>7825297.2799999993</v>
      </c>
      <c r="K19" s="196">
        <f t="shared" si="0"/>
        <v>3368782.83</v>
      </c>
      <c r="L19" s="197"/>
      <c r="M19" s="197"/>
    </row>
    <row r="20" spans="1:13" ht="15.75" hidden="1" x14ac:dyDescent="0.3">
      <c r="A20" s="193" t="s">
        <v>148</v>
      </c>
      <c r="B20" s="93"/>
      <c r="C20" s="198"/>
      <c r="D20" s="93"/>
      <c r="E20" s="85"/>
      <c r="F20" s="93"/>
      <c r="G20" s="198"/>
      <c r="H20" s="93"/>
      <c r="I20" s="194"/>
      <c r="J20" s="196">
        <f t="shared" si="0"/>
        <v>0</v>
      </c>
      <c r="K20" s="196">
        <f t="shared" si="0"/>
        <v>0</v>
      </c>
      <c r="L20" s="197"/>
      <c r="M20" s="197"/>
    </row>
    <row r="21" spans="1:13" x14ac:dyDescent="0.25">
      <c r="A21" s="193" t="s">
        <v>149</v>
      </c>
      <c r="B21" s="75">
        <f t="shared" ref="B21:K21" si="1">SUM(B18:B20)</f>
        <v>3913718.24</v>
      </c>
      <c r="C21" s="75">
        <f t="shared" si="1"/>
        <v>2939970.14</v>
      </c>
      <c r="D21" s="75">
        <f t="shared" si="1"/>
        <v>9178675.9700000007</v>
      </c>
      <c r="E21" s="75">
        <f t="shared" si="1"/>
        <v>3049624.06</v>
      </c>
      <c r="F21" s="75">
        <f t="shared" si="1"/>
        <v>4209874.8500000006</v>
      </c>
      <c r="G21" s="75">
        <f t="shared" si="1"/>
        <v>5643691.3300000001</v>
      </c>
      <c r="H21" s="75">
        <f t="shared" si="1"/>
        <v>3967622.1</v>
      </c>
      <c r="I21" s="75">
        <f t="shared" si="1"/>
        <v>4902251.4400000004</v>
      </c>
      <c r="J21" s="75">
        <f t="shared" si="1"/>
        <v>21269891.16</v>
      </c>
      <c r="K21" s="75">
        <f t="shared" si="1"/>
        <v>16535536.970000001</v>
      </c>
      <c r="L21" s="199"/>
      <c r="M21" s="197"/>
    </row>
    <row r="22" spans="1:13" x14ac:dyDescent="0.25">
      <c r="A22" s="106"/>
      <c r="B22" s="200"/>
      <c r="C22" s="201"/>
      <c r="D22" s="201"/>
      <c r="E22" s="201"/>
      <c r="F22" s="201"/>
      <c r="G22" s="201"/>
      <c r="H22" s="201"/>
      <c r="I22" s="201"/>
      <c r="J22" s="202"/>
      <c r="K22" s="201"/>
      <c r="L22" s="203"/>
      <c r="M22" s="204"/>
    </row>
    <row r="23" spans="1:13" ht="15" customHeight="1" x14ac:dyDescent="0.25">
      <c r="A23" s="318" t="s">
        <v>150</v>
      </c>
      <c r="B23" s="318"/>
      <c r="C23" s="318"/>
      <c r="D23" s="318"/>
      <c r="E23" s="318"/>
      <c r="F23" s="318"/>
      <c r="G23" s="318"/>
      <c r="H23" s="318"/>
      <c r="I23" s="318"/>
      <c r="J23" s="318"/>
      <c r="K23" s="318"/>
      <c r="L23" s="205"/>
      <c r="M23" s="252"/>
    </row>
    <row r="24" spans="1:13" ht="15" customHeight="1" x14ac:dyDescent="0.25">
      <c r="A24" s="207"/>
      <c r="B24" s="207"/>
      <c r="C24" s="207"/>
      <c r="D24" s="207"/>
      <c r="E24" s="207"/>
      <c r="F24" s="207"/>
      <c r="G24" s="207"/>
      <c r="H24" s="207"/>
      <c r="I24" s="207"/>
      <c r="J24" s="207"/>
      <c r="K24" s="207"/>
      <c r="L24" s="205"/>
      <c r="M24" s="252"/>
    </row>
    <row r="25" spans="1:13" ht="15" customHeight="1" x14ac:dyDescent="0.25">
      <c r="A25" s="319" t="s">
        <v>139</v>
      </c>
      <c r="B25" s="321" t="s">
        <v>151</v>
      </c>
      <c r="C25" s="321"/>
      <c r="D25" s="322" t="s">
        <v>152</v>
      </c>
      <c r="E25" s="322"/>
      <c r="F25" s="322" t="s">
        <v>115</v>
      </c>
      <c r="G25" s="322"/>
      <c r="H25" s="321" t="s">
        <v>116</v>
      </c>
      <c r="I25" s="321"/>
      <c r="J25" s="322" t="s">
        <v>144</v>
      </c>
      <c r="K25" s="322"/>
      <c r="L25" s="205"/>
      <c r="M25" s="252"/>
    </row>
    <row r="26" spans="1:13" ht="15" customHeight="1" x14ac:dyDescent="0.25">
      <c r="A26" s="320"/>
      <c r="B26" s="190" t="s">
        <v>145</v>
      </c>
      <c r="C26" s="251" t="s">
        <v>146</v>
      </c>
      <c r="D26" s="190" t="s">
        <v>145</v>
      </c>
      <c r="E26" s="251" t="s">
        <v>146</v>
      </c>
      <c r="F26" s="190" t="s">
        <v>145</v>
      </c>
      <c r="G26" s="251" t="s">
        <v>146</v>
      </c>
      <c r="H26" s="190" t="s">
        <v>145</v>
      </c>
      <c r="I26" s="251" t="s">
        <v>146</v>
      </c>
      <c r="J26" s="190" t="s">
        <v>145</v>
      </c>
      <c r="K26" s="251" t="s">
        <v>146</v>
      </c>
      <c r="L26" s="205"/>
      <c r="M26" s="252"/>
    </row>
    <row r="27" spans="1:13" ht="15" customHeight="1" x14ac:dyDescent="0.25">
      <c r="A27" s="193" t="s">
        <v>118</v>
      </c>
      <c r="B27" s="208">
        <v>3361148.47</v>
      </c>
      <c r="C27" s="195">
        <v>3300467.39</v>
      </c>
      <c r="D27" s="194">
        <v>3361148.47</v>
      </c>
      <c r="E27" s="195">
        <v>3380648.22</v>
      </c>
      <c r="F27" s="194"/>
      <c r="G27" s="93"/>
      <c r="H27" s="194"/>
      <c r="I27" s="195"/>
      <c r="J27" s="196">
        <f>+B27+D27+F27+H27</f>
        <v>6722296.9400000004</v>
      </c>
      <c r="K27" s="196">
        <f>+C27+E27+G27+I27</f>
        <v>6681115.6100000003</v>
      </c>
      <c r="L27" s="205"/>
      <c r="M27" s="252"/>
    </row>
    <row r="28" spans="1:13" ht="15" customHeight="1" x14ac:dyDescent="0.25">
      <c r="A28" s="193" t="s">
        <v>147</v>
      </c>
      <c r="B28" s="93">
        <v>4893082.28</v>
      </c>
      <c r="C28" s="93">
        <v>1554870.23</v>
      </c>
      <c r="D28" s="93">
        <v>17602011.010000002</v>
      </c>
      <c r="E28" s="93">
        <v>3625974.83</v>
      </c>
      <c r="F28" s="93"/>
      <c r="G28" s="93"/>
      <c r="H28" s="93"/>
      <c r="I28" s="194"/>
      <c r="J28" s="196">
        <f>+B28+D28+F28+H28</f>
        <v>22495093.290000003</v>
      </c>
      <c r="K28" s="196">
        <f>+C28+E28+G28+I28</f>
        <v>5180845.0600000005</v>
      </c>
      <c r="L28" s="205"/>
      <c r="M28" s="252"/>
    </row>
    <row r="29" spans="1:13" ht="15" customHeight="1" x14ac:dyDescent="0.25">
      <c r="A29" s="193" t="s">
        <v>149</v>
      </c>
      <c r="B29" s="75">
        <f t="shared" ref="B29:K29" si="2">SUM(B27:B28)</f>
        <v>8254230.75</v>
      </c>
      <c r="C29" s="75">
        <f t="shared" si="2"/>
        <v>4855337.62</v>
      </c>
      <c r="D29" s="75">
        <f t="shared" si="2"/>
        <v>20963159.48</v>
      </c>
      <c r="E29" s="209">
        <f t="shared" si="2"/>
        <v>7006623.0500000007</v>
      </c>
      <c r="F29" s="75">
        <f t="shared" si="2"/>
        <v>0</v>
      </c>
      <c r="G29" s="209">
        <f t="shared" si="2"/>
        <v>0</v>
      </c>
      <c r="H29" s="75">
        <f t="shared" si="2"/>
        <v>0</v>
      </c>
      <c r="I29" s="75">
        <f t="shared" si="2"/>
        <v>0</v>
      </c>
      <c r="J29" s="210">
        <f t="shared" si="2"/>
        <v>29217390.230000004</v>
      </c>
      <c r="K29" s="210">
        <f t="shared" si="2"/>
        <v>11861960.670000002</v>
      </c>
      <c r="L29" s="205"/>
      <c r="M29" s="252"/>
    </row>
    <row r="30" spans="1:13" ht="15" customHeight="1" x14ac:dyDescent="0.25">
      <c r="A30" s="211"/>
      <c r="B30" s="212"/>
      <c r="C30" s="212"/>
      <c r="D30" s="212"/>
      <c r="E30" s="212"/>
      <c r="F30" s="212"/>
      <c r="G30" s="212"/>
      <c r="H30" s="212"/>
      <c r="I30" s="212"/>
      <c r="J30" s="213"/>
      <c r="K30" s="213"/>
      <c r="L30" s="205"/>
      <c r="M30" s="252"/>
    </row>
    <row r="31" spans="1:13" ht="15" customHeight="1" x14ac:dyDescent="0.25">
      <c r="A31" s="211"/>
      <c r="B31" s="212"/>
      <c r="C31" s="212"/>
      <c r="D31" s="212"/>
      <c r="E31" s="212"/>
      <c r="F31" s="212"/>
      <c r="G31" s="212"/>
      <c r="H31" s="212"/>
      <c r="I31" s="212"/>
      <c r="J31" s="213"/>
      <c r="K31" s="213"/>
      <c r="L31" s="205"/>
      <c r="M31" s="252"/>
    </row>
    <row r="32" spans="1:13" ht="15" hidden="1" customHeight="1" x14ac:dyDescent="0.25">
      <c r="A32" s="318" t="s">
        <v>153</v>
      </c>
      <c r="B32" s="318"/>
      <c r="C32" s="318"/>
      <c r="D32" s="318"/>
      <c r="E32" s="318"/>
      <c r="F32" s="318"/>
      <c r="G32" s="318"/>
      <c r="H32" s="318"/>
      <c r="I32" s="318"/>
      <c r="J32" s="318"/>
      <c r="K32" s="318"/>
      <c r="L32" s="205"/>
      <c r="M32" s="252"/>
    </row>
    <row r="33" spans="1:13" ht="9" hidden="1" customHeight="1" x14ac:dyDescent="0.25">
      <c r="A33" s="207"/>
      <c r="B33" s="207"/>
      <c r="C33" s="207"/>
      <c r="D33" s="207"/>
      <c r="E33" s="207"/>
      <c r="F33" s="207"/>
      <c r="G33" s="207"/>
      <c r="H33" s="207"/>
      <c r="I33" s="207"/>
      <c r="J33" s="207"/>
      <c r="K33" s="207"/>
      <c r="L33" s="205"/>
      <c r="M33" s="252"/>
    </row>
    <row r="34" spans="1:13" ht="15" hidden="1" customHeight="1" x14ac:dyDescent="0.25">
      <c r="A34" s="319" t="s">
        <v>139</v>
      </c>
      <c r="B34" s="321" t="s">
        <v>117</v>
      </c>
      <c r="C34" s="321"/>
      <c r="D34" s="322" t="s">
        <v>154</v>
      </c>
      <c r="E34" s="322"/>
      <c r="F34" s="322" t="s">
        <v>155</v>
      </c>
      <c r="G34" s="322"/>
      <c r="H34" s="321" t="s">
        <v>156</v>
      </c>
      <c r="I34" s="321"/>
      <c r="J34" s="322" t="s">
        <v>144</v>
      </c>
      <c r="K34" s="322"/>
      <c r="L34" s="205"/>
      <c r="M34" s="252"/>
    </row>
    <row r="35" spans="1:13" ht="15" hidden="1" customHeight="1" x14ac:dyDescent="0.25">
      <c r="A35" s="320"/>
      <c r="B35" s="190" t="s">
        <v>145</v>
      </c>
      <c r="C35" s="251" t="s">
        <v>146</v>
      </c>
      <c r="D35" s="190" t="s">
        <v>145</v>
      </c>
      <c r="E35" s="251" t="s">
        <v>146</v>
      </c>
      <c r="F35" s="190" t="s">
        <v>145</v>
      </c>
      <c r="G35" s="251" t="s">
        <v>146</v>
      </c>
      <c r="H35" s="190" t="s">
        <v>145</v>
      </c>
      <c r="I35" s="251" t="s">
        <v>146</v>
      </c>
      <c r="J35" s="190" t="s">
        <v>145</v>
      </c>
      <c r="K35" s="251" t="s">
        <v>146</v>
      </c>
      <c r="L35" s="205"/>
      <c r="M35" s="252"/>
    </row>
    <row r="36" spans="1:13" ht="15" hidden="1" customHeight="1" x14ac:dyDescent="0.25">
      <c r="A36" s="193" t="s">
        <v>118</v>
      </c>
      <c r="B36" s="195"/>
      <c r="C36" s="194"/>
      <c r="D36" s="195"/>
      <c r="E36" s="93"/>
      <c r="F36" s="195"/>
      <c r="G36" s="93"/>
      <c r="H36" s="195"/>
      <c r="I36" s="93"/>
      <c r="J36" s="196">
        <f>+B36+D36+F36+H36</f>
        <v>0</v>
      </c>
      <c r="K36" s="196">
        <f>+C36+E36+G36+I36</f>
        <v>0</v>
      </c>
      <c r="L36" s="205"/>
      <c r="M36" s="252"/>
    </row>
    <row r="37" spans="1:13" ht="15" hidden="1" customHeight="1" x14ac:dyDescent="0.25">
      <c r="A37" s="193" t="s">
        <v>147</v>
      </c>
      <c r="B37" s="93"/>
      <c r="C37" s="93"/>
      <c r="D37" s="93"/>
      <c r="E37" s="93"/>
      <c r="F37" s="93"/>
      <c r="G37" s="93"/>
      <c r="H37" s="93"/>
      <c r="I37" s="93"/>
      <c r="J37" s="196">
        <f>+B37+D37+F37+H37</f>
        <v>0</v>
      </c>
      <c r="K37" s="196">
        <f>+C37+E37+G37+I37</f>
        <v>0</v>
      </c>
      <c r="L37" s="205"/>
      <c r="M37" s="252"/>
    </row>
    <row r="38" spans="1:13" ht="15" hidden="1" customHeight="1" x14ac:dyDescent="0.25">
      <c r="A38" s="193" t="s">
        <v>149</v>
      </c>
      <c r="B38" s="75">
        <f t="shared" ref="B38:K38" si="3">SUM(B36:B37)</f>
        <v>0</v>
      </c>
      <c r="C38" s="75">
        <f t="shared" si="3"/>
        <v>0</v>
      </c>
      <c r="D38" s="75">
        <f t="shared" si="3"/>
        <v>0</v>
      </c>
      <c r="E38" s="75">
        <f t="shared" si="3"/>
        <v>0</v>
      </c>
      <c r="F38" s="75">
        <f t="shared" si="3"/>
        <v>0</v>
      </c>
      <c r="G38" s="75">
        <f t="shared" si="3"/>
        <v>0</v>
      </c>
      <c r="H38" s="75">
        <f t="shared" si="3"/>
        <v>0</v>
      </c>
      <c r="I38" s="75">
        <f t="shared" si="3"/>
        <v>0</v>
      </c>
      <c r="J38" s="210">
        <f t="shared" si="3"/>
        <v>0</v>
      </c>
      <c r="K38" s="210">
        <f t="shared" si="3"/>
        <v>0</v>
      </c>
      <c r="L38" s="205"/>
      <c r="M38" s="252"/>
    </row>
    <row r="39" spans="1:13" ht="15" customHeight="1" x14ac:dyDescent="0.25">
      <c r="A39" s="214"/>
      <c r="B39" s="215"/>
      <c r="C39" s="215"/>
      <c r="D39" s="215"/>
      <c r="E39" s="215"/>
      <c r="F39" s="215"/>
      <c r="G39" s="215"/>
      <c r="H39" s="215"/>
      <c r="I39" s="215"/>
      <c r="J39" s="216"/>
      <c r="K39" s="216"/>
      <c r="L39" s="205"/>
      <c r="M39" s="252"/>
    </row>
    <row r="40" spans="1:13" ht="15" hidden="1" customHeight="1" x14ac:dyDescent="0.25">
      <c r="A40" s="214"/>
      <c r="B40" s="215"/>
      <c r="C40" s="215"/>
      <c r="D40" s="215"/>
      <c r="E40" s="215"/>
      <c r="F40" s="215"/>
      <c r="G40" s="215"/>
      <c r="H40" s="215"/>
      <c r="I40" s="215"/>
      <c r="J40" s="216"/>
      <c r="K40" s="216"/>
      <c r="L40" s="205"/>
      <c r="M40" s="252"/>
    </row>
    <row r="41" spans="1:13" ht="15" hidden="1" customHeight="1" x14ac:dyDescent="0.25">
      <c r="A41" s="214"/>
      <c r="B41" s="215"/>
      <c r="C41" s="215"/>
      <c r="D41" s="215"/>
      <c r="E41" s="215"/>
      <c r="F41" s="215"/>
      <c r="G41" s="215"/>
      <c r="H41" s="215"/>
      <c r="I41" s="215"/>
      <c r="J41" s="216"/>
      <c r="K41" s="216"/>
      <c r="L41" s="205"/>
      <c r="M41" s="252"/>
    </row>
    <row r="42" spans="1:13" ht="15" customHeight="1" x14ac:dyDescent="0.25">
      <c r="A42" s="214"/>
      <c r="B42" s="215"/>
      <c r="C42" s="215"/>
      <c r="D42" s="215"/>
      <c r="E42" s="215"/>
      <c r="F42" s="215"/>
      <c r="G42" s="215"/>
      <c r="H42" s="215"/>
      <c r="I42" s="215"/>
      <c r="J42" s="216"/>
      <c r="K42" s="216"/>
      <c r="L42" s="205"/>
      <c r="M42" s="252"/>
    </row>
    <row r="43" spans="1:13" ht="15" customHeight="1" x14ac:dyDescent="0.25">
      <c r="A43" s="214"/>
      <c r="B43" s="215"/>
      <c r="C43" s="215"/>
      <c r="D43" s="215"/>
      <c r="E43" s="215"/>
      <c r="F43" s="215"/>
      <c r="G43" s="215"/>
      <c r="H43" s="215"/>
      <c r="I43" s="215"/>
      <c r="J43" s="216"/>
      <c r="K43" s="216"/>
      <c r="L43" s="205"/>
      <c r="M43" s="252"/>
    </row>
    <row r="44" spans="1:13" ht="15" customHeight="1" x14ac:dyDescent="0.25">
      <c r="A44" s="214"/>
      <c r="B44" s="215"/>
      <c r="C44" s="215"/>
      <c r="D44" s="215"/>
      <c r="E44" s="215"/>
      <c r="F44" s="215"/>
      <c r="G44" s="215"/>
      <c r="H44" s="215"/>
      <c r="I44" s="215"/>
      <c r="J44" s="216"/>
      <c r="K44" s="216"/>
      <c r="L44" s="205"/>
      <c r="M44" s="252"/>
    </row>
    <row r="45" spans="1:13" ht="15" customHeight="1" x14ac:dyDescent="0.25">
      <c r="A45" s="214"/>
      <c r="B45" s="215"/>
      <c r="C45" s="215"/>
      <c r="D45" s="215"/>
      <c r="E45" s="215"/>
      <c r="F45" s="215"/>
      <c r="G45" s="215"/>
      <c r="H45" s="215"/>
      <c r="I45" s="215"/>
      <c r="J45" s="216"/>
      <c r="K45" s="216"/>
      <c r="L45" s="205"/>
      <c r="M45" s="252"/>
    </row>
    <row r="46" spans="1:13" ht="15" customHeight="1" x14ac:dyDescent="0.25">
      <c r="A46" s="217" t="s">
        <v>157</v>
      </c>
      <c r="B46" s="199"/>
      <c r="C46" s="197"/>
      <c r="D46" s="197"/>
      <c r="E46" s="197"/>
      <c r="F46" s="197"/>
      <c r="G46" s="197"/>
      <c r="H46" s="197"/>
      <c r="I46" s="197"/>
      <c r="J46" s="197"/>
      <c r="K46" s="197"/>
      <c r="L46" s="205"/>
      <c r="M46" s="252"/>
    </row>
    <row r="47" spans="1:13" ht="15" customHeight="1" x14ac:dyDescent="0.25">
      <c r="A47" s="315" t="s">
        <v>158</v>
      </c>
      <c r="B47" s="317" t="s">
        <v>159</v>
      </c>
      <c r="C47" s="317"/>
      <c r="D47" s="197"/>
      <c r="E47" s="197"/>
      <c r="F47" s="197"/>
      <c r="G47" s="197"/>
      <c r="H47" s="197"/>
      <c r="I47" s="197"/>
      <c r="J47" s="197"/>
      <c r="K47" s="197"/>
      <c r="L47" s="205"/>
      <c r="M47" s="252"/>
    </row>
    <row r="48" spans="1:13" ht="15" customHeight="1" x14ac:dyDescent="0.25">
      <c r="A48" s="316"/>
      <c r="B48" s="190" t="s">
        <v>160</v>
      </c>
      <c r="C48" s="251" t="s">
        <v>146</v>
      </c>
      <c r="D48" s="197"/>
      <c r="E48" s="197"/>
      <c r="F48" s="197"/>
      <c r="G48" s="197"/>
      <c r="H48" s="197"/>
      <c r="I48" s="197"/>
      <c r="J48" s="197"/>
      <c r="K48" s="197"/>
      <c r="L48" s="205"/>
      <c r="M48" s="252"/>
    </row>
    <row r="49" spans="1:13" ht="15" customHeight="1" x14ac:dyDescent="0.25">
      <c r="A49" s="218" t="s">
        <v>118</v>
      </c>
      <c r="B49" s="219">
        <f>+J18+J27+J36</f>
        <v>20166890.82</v>
      </c>
      <c r="C49" s="219">
        <f>+K18+K27+K36</f>
        <v>19847869.75</v>
      </c>
      <c r="D49" s="197"/>
      <c r="E49" s="197"/>
      <c r="F49" s="197"/>
      <c r="G49" s="197"/>
      <c r="H49" s="197"/>
      <c r="I49" s="197"/>
      <c r="J49" s="197"/>
      <c r="K49" s="197"/>
      <c r="L49" s="205"/>
      <c r="M49" s="252"/>
    </row>
    <row r="50" spans="1:13" ht="15" customHeight="1" x14ac:dyDescent="0.25">
      <c r="A50" s="193" t="s">
        <v>147</v>
      </c>
      <c r="B50" s="219">
        <f>+J19+J28+J37</f>
        <v>30320390.57</v>
      </c>
      <c r="C50" s="219">
        <f>+K19+K28+K37</f>
        <v>8549627.8900000006</v>
      </c>
      <c r="D50" s="197"/>
      <c r="E50" s="197"/>
      <c r="F50" s="197"/>
      <c r="G50" s="197"/>
      <c r="H50" s="197"/>
      <c r="I50" s="197"/>
      <c r="J50" s="197"/>
      <c r="K50" s="197"/>
      <c r="L50" s="205"/>
      <c r="M50" s="252"/>
    </row>
    <row r="51" spans="1:13" ht="15" customHeight="1" x14ac:dyDescent="0.25">
      <c r="A51" s="218" t="s">
        <v>149</v>
      </c>
      <c r="B51" s="220">
        <f>SUM(B49:B50)</f>
        <v>50487281.390000001</v>
      </c>
      <c r="C51" s="221">
        <f>SUM(C49:C50)</f>
        <v>28397497.640000001</v>
      </c>
      <c r="D51" s="197"/>
      <c r="E51" s="197"/>
      <c r="F51" s="197"/>
      <c r="G51" s="197"/>
      <c r="H51" s="197"/>
      <c r="I51" s="197"/>
      <c r="J51" s="197"/>
      <c r="K51" s="197"/>
      <c r="L51" s="205"/>
      <c r="M51" s="252"/>
    </row>
    <row r="52" spans="1:13" x14ac:dyDescent="0.25">
      <c r="A52" s="222"/>
      <c r="B52" s="199"/>
      <c r="C52" s="223"/>
      <c r="D52" s="197"/>
      <c r="E52" s="197"/>
      <c r="F52" s="197"/>
      <c r="G52" s="197"/>
      <c r="H52" s="197"/>
      <c r="I52" s="197"/>
      <c r="J52" s="197"/>
      <c r="K52" s="197"/>
      <c r="L52" s="205"/>
      <c r="M52" s="252"/>
    </row>
    <row r="53" spans="1:13" x14ac:dyDescent="0.25">
      <c r="A53" s="222"/>
      <c r="B53" s="144"/>
      <c r="C53" s="224"/>
    </row>
    <row r="75" spans="1:11" x14ac:dyDescent="0.25">
      <c r="A75" s="159" t="s">
        <v>98</v>
      </c>
      <c r="C75" s="1" t="s">
        <v>131</v>
      </c>
      <c r="D75" s="1"/>
      <c r="E75" s="1"/>
      <c r="F75" s="141" t="s">
        <v>132</v>
      </c>
      <c r="H75" t="s">
        <v>101</v>
      </c>
    </row>
    <row r="76" spans="1:11" x14ac:dyDescent="0.25">
      <c r="C76" s="285" t="s">
        <v>58</v>
      </c>
      <c r="D76" s="285"/>
      <c r="E76" s="285"/>
      <c r="F76" s="141"/>
      <c r="G76" s="141"/>
      <c r="H76" s="141" t="s">
        <v>195</v>
      </c>
      <c r="I76" s="141"/>
      <c r="J76" s="141"/>
      <c r="K76" s="141"/>
    </row>
    <row r="77" spans="1:11" x14ac:dyDescent="0.25">
      <c r="C77" s="285" t="s">
        <v>161</v>
      </c>
      <c r="D77" s="285"/>
      <c r="E77" s="285"/>
      <c r="F77" s="141"/>
      <c r="G77" s="141"/>
      <c r="H77" s="141" t="s">
        <v>196</v>
      </c>
      <c r="I77" s="141"/>
      <c r="J77" s="141"/>
      <c r="K77" s="141"/>
    </row>
    <row r="78" spans="1:11" x14ac:dyDescent="0.25">
      <c r="A78" s="159" t="s">
        <v>106</v>
      </c>
      <c r="C78" s="141" t="s">
        <v>197</v>
      </c>
      <c r="G78" s="161"/>
      <c r="H78" s="161"/>
      <c r="I78" s="161"/>
    </row>
  </sheetData>
  <mergeCells count="30">
    <mergeCell ref="A47:A48"/>
    <mergeCell ref="B47:C47"/>
    <mergeCell ref="C76:E76"/>
    <mergeCell ref="C77:E77"/>
    <mergeCell ref="A32:K32"/>
    <mergeCell ref="A34:A35"/>
    <mergeCell ref="B34:C34"/>
    <mergeCell ref="D34:E34"/>
    <mergeCell ref="F34:G34"/>
    <mergeCell ref="H34:I34"/>
    <mergeCell ref="J34:K34"/>
    <mergeCell ref="A23:K23"/>
    <mergeCell ref="A25:A26"/>
    <mergeCell ref="B25:C25"/>
    <mergeCell ref="D25:E25"/>
    <mergeCell ref="F25:G25"/>
    <mergeCell ref="H25:I25"/>
    <mergeCell ref="J25:K25"/>
    <mergeCell ref="J16:K16"/>
    <mergeCell ref="B7:C7"/>
    <mergeCell ref="A9:K9"/>
    <mergeCell ref="A10:K10"/>
    <mergeCell ref="A11:K11"/>
    <mergeCell ref="A12:K12"/>
    <mergeCell ref="A14:K14"/>
    <mergeCell ref="A16:A17"/>
    <mergeCell ref="B16:C16"/>
    <mergeCell ref="D16:E16"/>
    <mergeCell ref="F16:G16"/>
    <mergeCell ref="H16:I16"/>
  </mergeCells>
  <hyperlinks>
    <hyperlink ref="A12" r:id="rId1"/>
  </hyperlinks>
  <pageMargins left="0" right="0" top="0.74803149606299213" bottom="0.74803149606299213" header="0" footer="0.31496062992125984"/>
  <pageSetup scale="80" orientation="landscape" r:id="rId2"/>
  <drawing r:id="rId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A72"/>
  <sheetViews>
    <sheetView topLeftCell="A22" workbookViewId="0">
      <selection activeCell="H94" sqref="H94"/>
    </sheetView>
  </sheetViews>
  <sheetFormatPr baseColWidth="10" defaultRowHeight="15" x14ac:dyDescent="0.25"/>
  <cols>
    <col min="1" max="1" width="27.85546875" customWidth="1"/>
    <col min="2" max="2" width="13.42578125" customWidth="1"/>
    <col min="3" max="3" width="13.42578125" bestFit="1" customWidth="1"/>
    <col min="4" max="4" width="13" customWidth="1"/>
    <col min="5" max="5" width="14.85546875" bestFit="1" customWidth="1"/>
    <col min="6" max="6" width="14.5703125" customWidth="1"/>
    <col min="7" max="8" width="14.42578125" customWidth="1"/>
    <col min="9" max="9" width="13.42578125" bestFit="1" customWidth="1"/>
    <col min="10" max="10" width="15.7109375" bestFit="1" customWidth="1"/>
    <col min="11" max="11" width="14.5703125" customWidth="1"/>
    <col min="257" max="257" width="27.85546875" customWidth="1"/>
    <col min="258" max="258" width="13.42578125" customWidth="1"/>
    <col min="259" max="259" width="13.42578125" bestFit="1" customWidth="1"/>
    <col min="260" max="260" width="13" customWidth="1"/>
    <col min="261" max="261" width="14.85546875" bestFit="1" customWidth="1"/>
    <col min="262" max="262" width="14.5703125" customWidth="1"/>
    <col min="263" max="264" width="14.42578125" customWidth="1"/>
    <col min="265" max="265" width="13.42578125" bestFit="1" customWidth="1"/>
    <col min="266" max="266" width="15.7109375" bestFit="1" customWidth="1"/>
    <col min="267" max="267" width="14.5703125" customWidth="1"/>
    <col min="513" max="513" width="27.85546875" customWidth="1"/>
    <col min="514" max="514" width="13.42578125" customWidth="1"/>
    <col min="515" max="515" width="13.42578125" bestFit="1" customWidth="1"/>
    <col min="516" max="516" width="13" customWidth="1"/>
    <col min="517" max="517" width="14.85546875" bestFit="1" customWidth="1"/>
    <col min="518" max="518" width="14.5703125" customWidth="1"/>
    <col min="519" max="520" width="14.42578125" customWidth="1"/>
    <col min="521" max="521" width="13.42578125" bestFit="1" customWidth="1"/>
    <col min="522" max="522" width="15.7109375" bestFit="1" customWidth="1"/>
    <col min="523" max="523" width="14.5703125" customWidth="1"/>
    <col min="769" max="769" width="27.85546875" customWidth="1"/>
    <col min="770" max="770" width="13.42578125" customWidth="1"/>
    <col min="771" max="771" width="13.42578125" bestFit="1" customWidth="1"/>
    <col min="772" max="772" width="13" customWidth="1"/>
    <col min="773" max="773" width="14.85546875" bestFit="1" customWidth="1"/>
    <col min="774" max="774" width="14.5703125" customWidth="1"/>
    <col min="775" max="776" width="14.42578125" customWidth="1"/>
    <col min="777" max="777" width="13.42578125" bestFit="1" customWidth="1"/>
    <col min="778" max="778" width="15.7109375" bestFit="1" customWidth="1"/>
    <col min="779" max="779" width="14.5703125" customWidth="1"/>
    <col min="1025" max="1025" width="27.85546875" customWidth="1"/>
    <col min="1026" max="1026" width="13.42578125" customWidth="1"/>
    <col min="1027" max="1027" width="13.42578125" bestFit="1" customWidth="1"/>
    <col min="1028" max="1028" width="13" customWidth="1"/>
    <col min="1029" max="1029" width="14.85546875" bestFit="1" customWidth="1"/>
    <col min="1030" max="1030" width="14.5703125" customWidth="1"/>
    <col min="1031" max="1032" width="14.42578125" customWidth="1"/>
    <col min="1033" max="1033" width="13.42578125" bestFit="1" customWidth="1"/>
    <col min="1034" max="1034" width="15.7109375" bestFit="1" customWidth="1"/>
    <col min="1035" max="1035" width="14.5703125" customWidth="1"/>
    <col min="1281" max="1281" width="27.85546875" customWidth="1"/>
    <col min="1282" max="1282" width="13.42578125" customWidth="1"/>
    <col min="1283" max="1283" width="13.42578125" bestFit="1" customWidth="1"/>
    <col min="1284" max="1284" width="13" customWidth="1"/>
    <col min="1285" max="1285" width="14.85546875" bestFit="1" customWidth="1"/>
    <col min="1286" max="1286" width="14.5703125" customWidth="1"/>
    <col min="1287" max="1288" width="14.42578125" customWidth="1"/>
    <col min="1289" max="1289" width="13.42578125" bestFit="1" customWidth="1"/>
    <col min="1290" max="1290" width="15.7109375" bestFit="1" customWidth="1"/>
    <col min="1291" max="1291" width="14.5703125" customWidth="1"/>
    <col min="1537" max="1537" width="27.85546875" customWidth="1"/>
    <col min="1538" max="1538" width="13.42578125" customWidth="1"/>
    <col min="1539" max="1539" width="13.42578125" bestFit="1" customWidth="1"/>
    <col min="1540" max="1540" width="13" customWidth="1"/>
    <col min="1541" max="1541" width="14.85546875" bestFit="1" customWidth="1"/>
    <col min="1542" max="1542" width="14.5703125" customWidth="1"/>
    <col min="1543" max="1544" width="14.42578125" customWidth="1"/>
    <col min="1545" max="1545" width="13.42578125" bestFit="1" customWidth="1"/>
    <col min="1546" max="1546" width="15.7109375" bestFit="1" customWidth="1"/>
    <col min="1547" max="1547" width="14.5703125" customWidth="1"/>
    <col min="1793" max="1793" width="27.85546875" customWidth="1"/>
    <col min="1794" max="1794" width="13.42578125" customWidth="1"/>
    <col min="1795" max="1795" width="13.42578125" bestFit="1" customWidth="1"/>
    <col min="1796" max="1796" width="13" customWidth="1"/>
    <col min="1797" max="1797" width="14.85546875" bestFit="1" customWidth="1"/>
    <col min="1798" max="1798" width="14.5703125" customWidth="1"/>
    <col min="1799" max="1800" width="14.42578125" customWidth="1"/>
    <col min="1801" max="1801" width="13.42578125" bestFit="1" customWidth="1"/>
    <col min="1802" max="1802" width="15.7109375" bestFit="1" customWidth="1"/>
    <col min="1803" max="1803" width="14.5703125" customWidth="1"/>
    <col min="2049" max="2049" width="27.85546875" customWidth="1"/>
    <col min="2050" max="2050" width="13.42578125" customWidth="1"/>
    <col min="2051" max="2051" width="13.42578125" bestFit="1" customWidth="1"/>
    <col min="2052" max="2052" width="13" customWidth="1"/>
    <col min="2053" max="2053" width="14.85546875" bestFit="1" customWidth="1"/>
    <col min="2054" max="2054" width="14.5703125" customWidth="1"/>
    <col min="2055" max="2056" width="14.42578125" customWidth="1"/>
    <col min="2057" max="2057" width="13.42578125" bestFit="1" customWidth="1"/>
    <col min="2058" max="2058" width="15.7109375" bestFit="1" customWidth="1"/>
    <col min="2059" max="2059" width="14.5703125" customWidth="1"/>
    <col min="2305" max="2305" width="27.85546875" customWidth="1"/>
    <col min="2306" max="2306" width="13.42578125" customWidth="1"/>
    <col min="2307" max="2307" width="13.42578125" bestFit="1" customWidth="1"/>
    <col min="2308" max="2308" width="13" customWidth="1"/>
    <col min="2309" max="2309" width="14.85546875" bestFit="1" customWidth="1"/>
    <col min="2310" max="2310" width="14.5703125" customWidth="1"/>
    <col min="2311" max="2312" width="14.42578125" customWidth="1"/>
    <col min="2313" max="2313" width="13.42578125" bestFit="1" customWidth="1"/>
    <col min="2314" max="2314" width="15.7109375" bestFit="1" customWidth="1"/>
    <col min="2315" max="2315" width="14.5703125" customWidth="1"/>
    <col min="2561" max="2561" width="27.85546875" customWidth="1"/>
    <col min="2562" max="2562" width="13.42578125" customWidth="1"/>
    <col min="2563" max="2563" width="13.42578125" bestFit="1" customWidth="1"/>
    <col min="2564" max="2564" width="13" customWidth="1"/>
    <col min="2565" max="2565" width="14.85546875" bestFit="1" customWidth="1"/>
    <col min="2566" max="2566" width="14.5703125" customWidth="1"/>
    <col min="2567" max="2568" width="14.42578125" customWidth="1"/>
    <col min="2569" max="2569" width="13.42578125" bestFit="1" customWidth="1"/>
    <col min="2570" max="2570" width="15.7109375" bestFit="1" customWidth="1"/>
    <col min="2571" max="2571" width="14.5703125" customWidth="1"/>
    <col min="2817" max="2817" width="27.85546875" customWidth="1"/>
    <col min="2818" max="2818" width="13.42578125" customWidth="1"/>
    <col min="2819" max="2819" width="13.42578125" bestFit="1" customWidth="1"/>
    <col min="2820" max="2820" width="13" customWidth="1"/>
    <col min="2821" max="2821" width="14.85546875" bestFit="1" customWidth="1"/>
    <col min="2822" max="2822" width="14.5703125" customWidth="1"/>
    <col min="2823" max="2824" width="14.42578125" customWidth="1"/>
    <col min="2825" max="2825" width="13.42578125" bestFit="1" customWidth="1"/>
    <col min="2826" max="2826" width="15.7109375" bestFit="1" customWidth="1"/>
    <col min="2827" max="2827" width="14.5703125" customWidth="1"/>
    <col min="3073" max="3073" width="27.85546875" customWidth="1"/>
    <col min="3074" max="3074" width="13.42578125" customWidth="1"/>
    <col min="3075" max="3075" width="13.42578125" bestFit="1" customWidth="1"/>
    <col min="3076" max="3076" width="13" customWidth="1"/>
    <col min="3077" max="3077" width="14.85546875" bestFit="1" customWidth="1"/>
    <col min="3078" max="3078" width="14.5703125" customWidth="1"/>
    <col min="3079" max="3080" width="14.42578125" customWidth="1"/>
    <col min="3081" max="3081" width="13.42578125" bestFit="1" customWidth="1"/>
    <col min="3082" max="3082" width="15.7109375" bestFit="1" customWidth="1"/>
    <col min="3083" max="3083" width="14.5703125" customWidth="1"/>
    <col min="3329" max="3329" width="27.85546875" customWidth="1"/>
    <col min="3330" max="3330" width="13.42578125" customWidth="1"/>
    <col min="3331" max="3331" width="13.42578125" bestFit="1" customWidth="1"/>
    <col min="3332" max="3332" width="13" customWidth="1"/>
    <col min="3333" max="3333" width="14.85546875" bestFit="1" customWidth="1"/>
    <col min="3334" max="3334" width="14.5703125" customWidth="1"/>
    <col min="3335" max="3336" width="14.42578125" customWidth="1"/>
    <col min="3337" max="3337" width="13.42578125" bestFit="1" customWidth="1"/>
    <col min="3338" max="3338" width="15.7109375" bestFit="1" customWidth="1"/>
    <col min="3339" max="3339" width="14.5703125" customWidth="1"/>
    <col min="3585" max="3585" width="27.85546875" customWidth="1"/>
    <col min="3586" max="3586" width="13.42578125" customWidth="1"/>
    <col min="3587" max="3587" width="13.42578125" bestFit="1" customWidth="1"/>
    <col min="3588" max="3588" width="13" customWidth="1"/>
    <col min="3589" max="3589" width="14.85546875" bestFit="1" customWidth="1"/>
    <col min="3590" max="3590" width="14.5703125" customWidth="1"/>
    <col min="3591" max="3592" width="14.42578125" customWidth="1"/>
    <col min="3593" max="3593" width="13.42578125" bestFit="1" customWidth="1"/>
    <col min="3594" max="3594" width="15.7109375" bestFit="1" customWidth="1"/>
    <col min="3595" max="3595" width="14.5703125" customWidth="1"/>
    <col min="3841" max="3841" width="27.85546875" customWidth="1"/>
    <col min="3842" max="3842" width="13.42578125" customWidth="1"/>
    <col min="3843" max="3843" width="13.42578125" bestFit="1" customWidth="1"/>
    <col min="3844" max="3844" width="13" customWidth="1"/>
    <col min="3845" max="3845" width="14.85546875" bestFit="1" customWidth="1"/>
    <col min="3846" max="3846" width="14.5703125" customWidth="1"/>
    <col min="3847" max="3848" width="14.42578125" customWidth="1"/>
    <col min="3849" max="3849" width="13.42578125" bestFit="1" customWidth="1"/>
    <col min="3850" max="3850" width="15.7109375" bestFit="1" customWidth="1"/>
    <col min="3851" max="3851" width="14.5703125" customWidth="1"/>
    <col min="4097" max="4097" width="27.85546875" customWidth="1"/>
    <col min="4098" max="4098" width="13.42578125" customWidth="1"/>
    <col min="4099" max="4099" width="13.42578125" bestFit="1" customWidth="1"/>
    <col min="4100" max="4100" width="13" customWidth="1"/>
    <col min="4101" max="4101" width="14.85546875" bestFit="1" customWidth="1"/>
    <col min="4102" max="4102" width="14.5703125" customWidth="1"/>
    <col min="4103" max="4104" width="14.42578125" customWidth="1"/>
    <col min="4105" max="4105" width="13.42578125" bestFit="1" customWidth="1"/>
    <col min="4106" max="4106" width="15.7109375" bestFit="1" customWidth="1"/>
    <col min="4107" max="4107" width="14.5703125" customWidth="1"/>
    <col min="4353" max="4353" width="27.85546875" customWidth="1"/>
    <col min="4354" max="4354" width="13.42578125" customWidth="1"/>
    <col min="4355" max="4355" width="13.42578125" bestFit="1" customWidth="1"/>
    <col min="4356" max="4356" width="13" customWidth="1"/>
    <col min="4357" max="4357" width="14.85546875" bestFit="1" customWidth="1"/>
    <col min="4358" max="4358" width="14.5703125" customWidth="1"/>
    <col min="4359" max="4360" width="14.42578125" customWidth="1"/>
    <col min="4361" max="4361" width="13.42578125" bestFit="1" customWidth="1"/>
    <col min="4362" max="4362" width="15.7109375" bestFit="1" customWidth="1"/>
    <col min="4363" max="4363" width="14.5703125" customWidth="1"/>
    <col min="4609" max="4609" width="27.85546875" customWidth="1"/>
    <col min="4610" max="4610" width="13.42578125" customWidth="1"/>
    <col min="4611" max="4611" width="13.42578125" bestFit="1" customWidth="1"/>
    <col min="4612" max="4612" width="13" customWidth="1"/>
    <col min="4613" max="4613" width="14.85546875" bestFit="1" customWidth="1"/>
    <col min="4614" max="4614" width="14.5703125" customWidth="1"/>
    <col min="4615" max="4616" width="14.42578125" customWidth="1"/>
    <col min="4617" max="4617" width="13.42578125" bestFit="1" customWidth="1"/>
    <col min="4618" max="4618" width="15.7109375" bestFit="1" customWidth="1"/>
    <col min="4619" max="4619" width="14.5703125" customWidth="1"/>
    <col min="4865" max="4865" width="27.85546875" customWidth="1"/>
    <col min="4866" max="4866" width="13.42578125" customWidth="1"/>
    <col min="4867" max="4867" width="13.42578125" bestFit="1" customWidth="1"/>
    <col min="4868" max="4868" width="13" customWidth="1"/>
    <col min="4869" max="4869" width="14.85546875" bestFit="1" customWidth="1"/>
    <col min="4870" max="4870" width="14.5703125" customWidth="1"/>
    <col min="4871" max="4872" width="14.42578125" customWidth="1"/>
    <col min="4873" max="4873" width="13.42578125" bestFit="1" customWidth="1"/>
    <col min="4874" max="4874" width="15.7109375" bestFit="1" customWidth="1"/>
    <col min="4875" max="4875" width="14.5703125" customWidth="1"/>
    <col min="5121" max="5121" width="27.85546875" customWidth="1"/>
    <col min="5122" max="5122" width="13.42578125" customWidth="1"/>
    <col min="5123" max="5123" width="13.42578125" bestFit="1" customWidth="1"/>
    <col min="5124" max="5124" width="13" customWidth="1"/>
    <col min="5125" max="5125" width="14.85546875" bestFit="1" customWidth="1"/>
    <col min="5126" max="5126" width="14.5703125" customWidth="1"/>
    <col min="5127" max="5128" width="14.42578125" customWidth="1"/>
    <col min="5129" max="5129" width="13.42578125" bestFit="1" customWidth="1"/>
    <col min="5130" max="5130" width="15.7109375" bestFit="1" customWidth="1"/>
    <col min="5131" max="5131" width="14.5703125" customWidth="1"/>
    <col min="5377" max="5377" width="27.85546875" customWidth="1"/>
    <col min="5378" max="5378" width="13.42578125" customWidth="1"/>
    <col min="5379" max="5379" width="13.42578125" bestFit="1" customWidth="1"/>
    <col min="5380" max="5380" width="13" customWidth="1"/>
    <col min="5381" max="5381" width="14.85546875" bestFit="1" customWidth="1"/>
    <col min="5382" max="5382" width="14.5703125" customWidth="1"/>
    <col min="5383" max="5384" width="14.42578125" customWidth="1"/>
    <col min="5385" max="5385" width="13.42578125" bestFit="1" customWidth="1"/>
    <col min="5386" max="5386" width="15.7109375" bestFit="1" customWidth="1"/>
    <col min="5387" max="5387" width="14.5703125" customWidth="1"/>
    <col min="5633" max="5633" width="27.85546875" customWidth="1"/>
    <col min="5634" max="5634" width="13.42578125" customWidth="1"/>
    <col min="5635" max="5635" width="13.42578125" bestFit="1" customWidth="1"/>
    <col min="5636" max="5636" width="13" customWidth="1"/>
    <col min="5637" max="5637" width="14.85546875" bestFit="1" customWidth="1"/>
    <col min="5638" max="5638" width="14.5703125" customWidth="1"/>
    <col min="5639" max="5640" width="14.42578125" customWidth="1"/>
    <col min="5641" max="5641" width="13.42578125" bestFit="1" customWidth="1"/>
    <col min="5642" max="5642" width="15.7109375" bestFit="1" customWidth="1"/>
    <col min="5643" max="5643" width="14.5703125" customWidth="1"/>
    <col min="5889" max="5889" width="27.85546875" customWidth="1"/>
    <col min="5890" max="5890" width="13.42578125" customWidth="1"/>
    <col min="5891" max="5891" width="13.42578125" bestFit="1" customWidth="1"/>
    <col min="5892" max="5892" width="13" customWidth="1"/>
    <col min="5893" max="5893" width="14.85546875" bestFit="1" customWidth="1"/>
    <col min="5894" max="5894" width="14.5703125" customWidth="1"/>
    <col min="5895" max="5896" width="14.42578125" customWidth="1"/>
    <col min="5897" max="5897" width="13.42578125" bestFit="1" customWidth="1"/>
    <col min="5898" max="5898" width="15.7109375" bestFit="1" customWidth="1"/>
    <col min="5899" max="5899" width="14.5703125" customWidth="1"/>
    <col min="6145" max="6145" width="27.85546875" customWidth="1"/>
    <col min="6146" max="6146" width="13.42578125" customWidth="1"/>
    <col min="6147" max="6147" width="13.42578125" bestFit="1" customWidth="1"/>
    <col min="6148" max="6148" width="13" customWidth="1"/>
    <col min="6149" max="6149" width="14.85546875" bestFit="1" customWidth="1"/>
    <col min="6150" max="6150" width="14.5703125" customWidth="1"/>
    <col min="6151" max="6152" width="14.42578125" customWidth="1"/>
    <col min="6153" max="6153" width="13.42578125" bestFit="1" customWidth="1"/>
    <col min="6154" max="6154" width="15.7109375" bestFit="1" customWidth="1"/>
    <col min="6155" max="6155" width="14.5703125" customWidth="1"/>
    <col min="6401" max="6401" width="27.85546875" customWidth="1"/>
    <col min="6402" max="6402" width="13.42578125" customWidth="1"/>
    <col min="6403" max="6403" width="13.42578125" bestFit="1" customWidth="1"/>
    <col min="6404" max="6404" width="13" customWidth="1"/>
    <col min="6405" max="6405" width="14.85546875" bestFit="1" customWidth="1"/>
    <col min="6406" max="6406" width="14.5703125" customWidth="1"/>
    <col min="6407" max="6408" width="14.42578125" customWidth="1"/>
    <col min="6409" max="6409" width="13.42578125" bestFit="1" customWidth="1"/>
    <col min="6410" max="6410" width="15.7109375" bestFit="1" customWidth="1"/>
    <col min="6411" max="6411" width="14.5703125" customWidth="1"/>
    <col min="6657" max="6657" width="27.85546875" customWidth="1"/>
    <col min="6658" max="6658" width="13.42578125" customWidth="1"/>
    <col min="6659" max="6659" width="13.42578125" bestFit="1" customWidth="1"/>
    <col min="6660" max="6660" width="13" customWidth="1"/>
    <col min="6661" max="6661" width="14.85546875" bestFit="1" customWidth="1"/>
    <col min="6662" max="6662" width="14.5703125" customWidth="1"/>
    <col min="6663" max="6664" width="14.42578125" customWidth="1"/>
    <col min="6665" max="6665" width="13.42578125" bestFit="1" customWidth="1"/>
    <col min="6666" max="6666" width="15.7109375" bestFit="1" customWidth="1"/>
    <col min="6667" max="6667" width="14.5703125" customWidth="1"/>
    <col min="6913" max="6913" width="27.85546875" customWidth="1"/>
    <col min="6914" max="6914" width="13.42578125" customWidth="1"/>
    <col min="6915" max="6915" width="13.42578125" bestFit="1" customWidth="1"/>
    <col min="6916" max="6916" width="13" customWidth="1"/>
    <col min="6917" max="6917" width="14.85546875" bestFit="1" customWidth="1"/>
    <col min="6918" max="6918" width="14.5703125" customWidth="1"/>
    <col min="6919" max="6920" width="14.42578125" customWidth="1"/>
    <col min="6921" max="6921" width="13.42578125" bestFit="1" customWidth="1"/>
    <col min="6922" max="6922" width="15.7109375" bestFit="1" customWidth="1"/>
    <col min="6923" max="6923" width="14.5703125" customWidth="1"/>
    <col min="7169" max="7169" width="27.85546875" customWidth="1"/>
    <col min="7170" max="7170" width="13.42578125" customWidth="1"/>
    <col min="7171" max="7171" width="13.42578125" bestFit="1" customWidth="1"/>
    <col min="7172" max="7172" width="13" customWidth="1"/>
    <col min="7173" max="7173" width="14.85546875" bestFit="1" customWidth="1"/>
    <col min="7174" max="7174" width="14.5703125" customWidth="1"/>
    <col min="7175" max="7176" width="14.42578125" customWidth="1"/>
    <col min="7177" max="7177" width="13.42578125" bestFit="1" customWidth="1"/>
    <col min="7178" max="7178" width="15.7109375" bestFit="1" customWidth="1"/>
    <col min="7179" max="7179" width="14.5703125" customWidth="1"/>
    <col min="7425" max="7425" width="27.85546875" customWidth="1"/>
    <col min="7426" max="7426" width="13.42578125" customWidth="1"/>
    <col min="7427" max="7427" width="13.42578125" bestFit="1" customWidth="1"/>
    <col min="7428" max="7428" width="13" customWidth="1"/>
    <col min="7429" max="7429" width="14.85546875" bestFit="1" customWidth="1"/>
    <col min="7430" max="7430" width="14.5703125" customWidth="1"/>
    <col min="7431" max="7432" width="14.42578125" customWidth="1"/>
    <col min="7433" max="7433" width="13.42578125" bestFit="1" customWidth="1"/>
    <col min="7434" max="7434" width="15.7109375" bestFit="1" customWidth="1"/>
    <col min="7435" max="7435" width="14.5703125" customWidth="1"/>
    <col min="7681" max="7681" width="27.85546875" customWidth="1"/>
    <col min="7682" max="7682" width="13.42578125" customWidth="1"/>
    <col min="7683" max="7683" width="13.42578125" bestFit="1" customWidth="1"/>
    <col min="7684" max="7684" width="13" customWidth="1"/>
    <col min="7685" max="7685" width="14.85546875" bestFit="1" customWidth="1"/>
    <col min="7686" max="7686" width="14.5703125" customWidth="1"/>
    <col min="7687" max="7688" width="14.42578125" customWidth="1"/>
    <col min="7689" max="7689" width="13.42578125" bestFit="1" customWidth="1"/>
    <col min="7690" max="7690" width="15.7109375" bestFit="1" customWidth="1"/>
    <col min="7691" max="7691" width="14.5703125" customWidth="1"/>
    <col min="7937" max="7937" width="27.85546875" customWidth="1"/>
    <col min="7938" max="7938" width="13.42578125" customWidth="1"/>
    <col min="7939" max="7939" width="13.42578125" bestFit="1" customWidth="1"/>
    <col min="7940" max="7940" width="13" customWidth="1"/>
    <col min="7941" max="7941" width="14.85546875" bestFit="1" customWidth="1"/>
    <col min="7942" max="7942" width="14.5703125" customWidth="1"/>
    <col min="7943" max="7944" width="14.42578125" customWidth="1"/>
    <col min="7945" max="7945" width="13.42578125" bestFit="1" customWidth="1"/>
    <col min="7946" max="7946" width="15.7109375" bestFit="1" customWidth="1"/>
    <col min="7947" max="7947" width="14.5703125" customWidth="1"/>
    <col min="8193" max="8193" width="27.85546875" customWidth="1"/>
    <col min="8194" max="8194" width="13.42578125" customWidth="1"/>
    <col min="8195" max="8195" width="13.42578125" bestFit="1" customWidth="1"/>
    <col min="8196" max="8196" width="13" customWidth="1"/>
    <col min="8197" max="8197" width="14.85546875" bestFit="1" customWidth="1"/>
    <col min="8198" max="8198" width="14.5703125" customWidth="1"/>
    <col min="8199" max="8200" width="14.42578125" customWidth="1"/>
    <col min="8201" max="8201" width="13.42578125" bestFit="1" customWidth="1"/>
    <col min="8202" max="8202" width="15.7109375" bestFit="1" customWidth="1"/>
    <col min="8203" max="8203" width="14.5703125" customWidth="1"/>
    <col min="8449" max="8449" width="27.85546875" customWidth="1"/>
    <col min="8450" max="8450" width="13.42578125" customWidth="1"/>
    <col min="8451" max="8451" width="13.42578125" bestFit="1" customWidth="1"/>
    <col min="8452" max="8452" width="13" customWidth="1"/>
    <col min="8453" max="8453" width="14.85546875" bestFit="1" customWidth="1"/>
    <col min="8454" max="8454" width="14.5703125" customWidth="1"/>
    <col min="8455" max="8456" width="14.42578125" customWidth="1"/>
    <col min="8457" max="8457" width="13.42578125" bestFit="1" customWidth="1"/>
    <col min="8458" max="8458" width="15.7109375" bestFit="1" customWidth="1"/>
    <col min="8459" max="8459" width="14.5703125" customWidth="1"/>
    <col min="8705" max="8705" width="27.85546875" customWidth="1"/>
    <col min="8706" max="8706" width="13.42578125" customWidth="1"/>
    <col min="8707" max="8707" width="13.42578125" bestFit="1" customWidth="1"/>
    <col min="8708" max="8708" width="13" customWidth="1"/>
    <col min="8709" max="8709" width="14.85546875" bestFit="1" customWidth="1"/>
    <col min="8710" max="8710" width="14.5703125" customWidth="1"/>
    <col min="8711" max="8712" width="14.42578125" customWidth="1"/>
    <col min="8713" max="8713" width="13.42578125" bestFit="1" customWidth="1"/>
    <col min="8714" max="8714" width="15.7109375" bestFit="1" customWidth="1"/>
    <col min="8715" max="8715" width="14.5703125" customWidth="1"/>
    <col min="8961" max="8961" width="27.85546875" customWidth="1"/>
    <col min="8962" max="8962" width="13.42578125" customWidth="1"/>
    <col min="8963" max="8963" width="13.42578125" bestFit="1" customWidth="1"/>
    <col min="8964" max="8964" width="13" customWidth="1"/>
    <col min="8965" max="8965" width="14.85546875" bestFit="1" customWidth="1"/>
    <col min="8966" max="8966" width="14.5703125" customWidth="1"/>
    <col min="8967" max="8968" width="14.42578125" customWidth="1"/>
    <col min="8969" max="8969" width="13.42578125" bestFit="1" customWidth="1"/>
    <col min="8970" max="8970" width="15.7109375" bestFit="1" customWidth="1"/>
    <col min="8971" max="8971" width="14.5703125" customWidth="1"/>
    <col min="9217" max="9217" width="27.85546875" customWidth="1"/>
    <col min="9218" max="9218" width="13.42578125" customWidth="1"/>
    <col min="9219" max="9219" width="13.42578125" bestFit="1" customWidth="1"/>
    <col min="9220" max="9220" width="13" customWidth="1"/>
    <col min="9221" max="9221" width="14.85546875" bestFit="1" customWidth="1"/>
    <col min="9222" max="9222" width="14.5703125" customWidth="1"/>
    <col min="9223" max="9224" width="14.42578125" customWidth="1"/>
    <col min="9225" max="9225" width="13.42578125" bestFit="1" customWidth="1"/>
    <col min="9226" max="9226" width="15.7109375" bestFit="1" customWidth="1"/>
    <col min="9227" max="9227" width="14.5703125" customWidth="1"/>
    <col min="9473" max="9473" width="27.85546875" customWidth="1"/>
    <col min="9474" max="9474" width="13.42578125" customWidth="1"/>
    <col min="9475" max="9475" width="13.42578125" bestFit="1" customWidth="1"/>
    <col min="9476" max="9476" width="13" customWidth="1"/>
    <col min="9477" max="9477" width="14.85546875" bestFit="1" customWidth="1"/>
    <col min="9478" max="9478" width="14.5703125" customWidth="1"/>
    <col min="9479" max="9480" width="14.42578125" customWidth="1"/>
    <col min="9481" max="9481" width="13.42578125" bestFit="1" customWidth="1"/>
    <col min="9482" max="9482" width="15.7109375" bestFit="1" customWidth="1"/>
    <col min="9483" max="9483" width="14.5703125" customWidth="1"/>
    <col min="9729" max="9729" width="27.85546875" customWidth="1"/>
    <col min="9730" max="9730" width="13.42578125" customWidth="1"/>
    <col min="9731" max="9731" width="13.42578125" bestFit="1" customWidth="1"/>
    <col min="9732" max="9732" width="13" customWidth="1"/>
    <col min="9733" max="9733" width="14.85546875" bestFit="1" customWidth="1"/>
    <col min="9734" max="9734" width="14.5703125" customWidth="1"/>
    <col min="9735" max="9736" width="14.42578125" customWidth="1"/>
    <col min="9737" max="9737" width="13.42578125" bestFit="1" customWidth="1"/>
    <col min="9738" max="9738" width="15.7109375" bestFit="1" customWidth="1"/>
    <col min="9739" max="9739" width="14.5703125" customWidth="1"/>
    <col min="9985" max="9985" width="27.85546875" customWidth="1"/>
    <col min="9986" max="9986" width="13.42578125" customWidth="1"/>
    <col min="9987" max="9987" width="13.42578125" bestFit="1" customWidth="1"/>
    <col min="9988" max="9988" width="13" customWidth="1"/>
    <col min="9989" max="9989" width="14.85546875" bestFit="1" customWidth="1"/>
    <col min="9990" max="9990" width="14.5703125" customWidth="1"/>
    <col min="9991" max="9992" width="14.42578125" customWidth="1"/>
    <col min="9993" max="9993" width="13.42578125" bestFit="1" customWidth="1"/>
    <col min="9994" max="9994" width="15.7109375" bestFit="1" customWidth="1"/>
    <col min="9995" max="9995" width="14.5703125" customWidth="1"/>
    <col min="10241" max="10241" width="27.85546875" customWidth="1"/>
    <col min="10242" max="10242" width="13.42578125" customWidth="1"/>
    <col min="10243" max="10243" width="13.42578125" bestFit="1" customWidth="1"/>
    <col min="10244" max="10244" width="13" customWidth="1"/>
    <col min="10245" max="10245" width="14.85546875" bestFit="1" customWidth="1"/>
    <col min="10246" max="10246" width="14.5703125" customWidth="1"/>
    <col min="10247" max="10248" width="14.42578125" customWidth="1"/>
    <col min="10249" max="10249" width="13.42578125" bestFit="1" customWidth="1"/>
    <col min="10250" max="10250" width="15.7109375" bestFit="1" customWidth="1"/>
    <col min="10251" max="10251" width="14.5703125" customWidth="1"/>
    <col min="10497" max="10497" width="27.85546875" customWidth="1"/>
    <col min="10498" max="10498" width="13.42578125" customWidth="1"/>
    <col min="10499" max="10499" width="13.42578125" bestFit="1" customWidth="1"/>
    <col min="10500" max="10500" width="13" customWidth="1"/>
    <col min="10501" max="10501" width="14.85546875" bestFit="1" customWidth="1"/>
    <col min="10502" max="10502" width="14.5703125" customWidth="1"/>
    <col min="10503" max="10504" width="14.42578125" customWidth="1"/>
    <col min="10505" max="10505" width="13.42578125" bestFit="1" customWidth="1"/>
    <col min="10506" max="10506" width="15.7109375" bestFit="1" customWidth="1"/>
    <col min="10507" max="10507" width="14.5703125" customWidth="1"/>
    <col min="10753" max="10753" width="27.85546875" customWidth="1"/>
    <col min="10754" max="10754" width="13.42578125" customWidth="1"/>
    <col min="10755" max="10755" width="13.42578125" bestFit="1" customWidth="1"/>
    <col min="10756" max="10756" width="13" customWidth="1"/>
    <col min="10757" max="10757" width="14.85546875" bestFit="1" customWidth="1"/>
    <col min="10758" max="10758" width="14.5703125" customWidth="1"/>
    <col min="10759" max="10760" width="14.42578125" customWidth="1"/>
    <col min="10761" max="10761" width="13.42578125" bestFit="1" customWidth="1"/>
    <col min="10762" max="10762" width="15.7109375" bestFit="1" customWidth="1"/>
    <col min="10763" max="10763" width="14.5703125" customWidth="1"/>
    <col min="11009" max="11009" width="27.85546875" customWidth="1"/>
    <col min="11010" max="11010" width="13.42578125" customWidth="1"/>
    <col min="11011" max="11011" width="13.42578125" bestFit="1" customWidth="1"/>
    <col min="11012" max="11012" width="13" customWidth="1"/>
    <col min="11013" max="11013" width="14.85546875" bestFit="1" customWidth="1"/>
    <col min="11014" max="11014" width="14.5703125" customWidth="1"/>
    <col min="11015" max="11016" width="14.42578125" customWidth="1"/>
    <col min="11017" max="11017" width="13.42578125" bestFit="1" customWidth="1"/>
    <col min="11018" max="11018" width="15.7109375" bestFit="1" customWidth="1"/>
    <col min="11019" max="11019" width="14.5703125" customWidth="1"/>
    <col min="11265" max="11265" width="27.85546875" customWidth="1"/>
    <col min="11266" max="11266" width="13.42578125" customWidth="1"/>
    <col min="11267" max="11267" width="13.42578125" bestFit="1" customWidth="1"/>
    <col min="11268" max="11268" width="13" customWidth="1"/>
    <col min="11269" max="11269" width="14.85546875" bestFit="1" customWidth="1"/>
    <col min="11270" max="11270" width="14.5703125" customWidth="1"/>
    <col min="11271" max="11272" width="14.42578125" customWidth="1"/>
    <col min="11273" max="11273" width="13.42578125" bestFit="1" customWidth="1"/>
    <col min="11274" max="11274" width="15.7109375" bestFit="1" customWidth="1"/>
    <col min="11275" max="11275" width="14.5703125" customWidth="1"/>
    <col min="11521" max="11521" width="27.85546875" customWidth="1"/>
    <col min="11522" max="11522" width="13.42578125" customWidth="1"/>
    <col min="11523" max="11523" width="13.42578125" bestFit="1" customWidth="1"/>
    <col min="11524" max="11524" width="13" customWidth="1"/>
    <col min="11525" max="11525" width="14.85546875" bestFit="1" customWidth="1"/>
    <col min="11526" max="11526" width="14.5703125" customWidth="1"/>
    <col min="11527" max="11528" width="14.42578125" customWidth="1"/>
    <col min="11529" max="11529" width="13.42578125" bestFit="1" customWidth="1"/>
    <col min="11530" max="11530" width="15.7109375" bestFit="1" customWidth="1"/>
    <col min="11531" max="11531" width="14.5703125" customWidth="1"/>
    <col min="11777" max="11777" width="27.85546875" customWidth="1"/>
    <col min="11778" max="11778" width="13.42578125" customWidth="1"/>
    <col min="11779" max="11779" width="13.42578125" bestFit="1" customWidth="1"/>
    <col min="11780" max="11780" width="13" customWidth="1"/>
    <col min="11781" max="11781" width="14.85546875" bestFit="1" customWidth="1"/>
    <col min="11782" max="11782" width="14.5703125" customWidth="1"/>
    <col min="11783" max="11784" width="14.42578125" customWidth="1"/>
    <col min="11785" max="11785" width="13.42578125" bestFit="1" customWidth="1"/>
    <col min="11786" max="11786" width="15.7109375" bestFit="1" customWidth="1"/>
    <col min="11787" max="11787" width="14.5703125" customWidth="1"/>
    <col min="12033" max="12033" width="27.85546875" customWidth="1"/>
    <col min="12034" max="12034" width="13.42578125" customWidth="1"/>
    <col min="12035" max="12035" width="13.42578125" bestFit="1" customWidth="1"/>
    <col min="12036" max="12036" width="13" customWidth="1"/>
    <col min="12037" max="12037" width="14.85546875" bestFit="1" customWidth="1"/>
    <col min="12038" max="12038" width="14.5703125" customWidth="1"/>
    <col min="12039" max="12040" width="14.42578125" customWidth="1"/>
    <col min="12041" max="12041" width="13.42578125" bestFit="1" customWidth="1"/>
    <col min="12042" max="12042" width="15.7109375" bestFit="1" customWidth="1"/>
    <col min="12043" max="12043" width="14.5703125" customWidth="1"/>
    <col min="12289" max="12289" width="27.85546875" customWidth="1"/>
    <col min="12290" max="12290" width="13.42578125" customWidth="1"/>
    <col min="12291" max="12291" width="13.42578125" bestFit="1" customWidth="1"/>
    <col min="12292" max="12292" width="13" customWidth="1"/>
    <col min="12293" max="12293" width="14.85546875" bestFit="1" customWidth="1"/>
    <col min="12294" max="12294" width="14.5703125" customWidth="1"/>
    <col min="12295" max="12296" width="14.42578125" customWidth="1"/>
    <col min="12297" max="12297" width="13.42578125" bestFit="1" customWidth="1"/>
    <col min="12298" max="12298" width="15.7109375" bestFit="1" customWidth="1"/>
    <col min="12299" max="12299" width="14.5703125" customWidth="1"/>
    <col min="12545" max="12545" width="27.85546875" customWidth="1"/>
    <col min="12546" max="12546" width="13.42578125" customWidth="1"/>
    <col min="12547" max="12547" width="13.42578125" bestFit="1" customWidth="1"/>
    <col min="12548" max="12548" width="13" customWidth="1"/>
    <col min="12549" max="12549" width="14.85546875" bestFit="1" customWidth="1"/>
    <col min="12550" max="12550" width="14.5703125" customWidth="1"/>
    <col min="12551" max="12552" width="14.42578125" customWidth="1"/>
    <col min="12553" max="12553" width="13.42578125" bestFit="1" customWidth="1"/>
    <col min="12554" max="12554" width="15.7109375" bestFit="1" customWidth="1"/>
    <col min="12555" max="12555" width="14.5703125" customWidth="1"/>
    <col min="12801" max="12801" width="27.85546875" customWidth="1"/>
    <col min="12802" max="12802" width="13.42578125" customWidth="1"/>
    <col min="12803" max="12803" width="13.42578125" bestFit="1" customWidth="1"/>
    <col min="12804" max="12804" width="13" customWidth="1"/>
    <col min="12805" max="12805" width="14.85546875" bestFit="1" customWidth="1"/>
    <col min="12806" max="12806" width="14.5703125" customWidth="1"/>
    <col min="12807" max="12808" width="14.42578125" customWidth="1"/>
    <col min="12809" max="12809" width="13.42578125" bestFit="1" customWidth="1"/>
    <col min="12810" max="12810" width="15.7109375" bestFit="1" customWidth="1"/>
    <col min="12811" max="12811" width="14.5703125" customWidth="1"/>
    <col min="13057" max="13057" width="27.85546875" customWidth="1"/>
    <col min="13058" max="13058" width="13.42578125" customWidth="1"/>
    <col min="13059" max="13059" width="13.42578125" bestFit="1" customWidth="1"/>
    <col min="13060" max="13060" width="13" customWidth="1"/>
    <col min="13061" max="13061" width="14.85546875" bestFit="1" customWidth="1"/>
    <col min="13062" max="13062" width="14.5703125" customWidth="1"/>
    <col min="13063" max="13064" width="14.42578125" customWidth="1"/>
    <col min="13065" max="13065" width="13.42578125" bestFit="1" customWidth="1"/>
    <col min="13066" max="13066" width="15.7109375" bestFit="1" customWidth="1"/>
    <col min="13067" max="13067" width="14.5703125" customWidth="1"/>
    <col min="13313" max="13313" width="27.85546875" customWidth="1"/>
    <col min="13314" max="13314" width="13.42578125" customWidth="1"/>
    <col min="13315" max="13315" width="13.42578125" bestFit="1" customWidth="1"/>
    <col min="13316" max="13316" width="13" customWidth="1"/>
    <col min="13317" max="13317" width="14.85546875" bestFit="1" customWidth="1"/>
    <col min="13318" max="13318" width="14.5703125" customWidth="1"/>
    <col min="13319" max="13320" width="14.42578125" customWidth="1"/>
    <col min="13321" max="13321" width="13.42578125" bestFit="1" customWidth="1"/>
    <col min="13322" max="13322" width="15.7109375" bestFit="1" customWidth="1"/>
    <col min="13323" max="13323" width="14.5703125" customWidth="1"/>
    <col min="13569" max="13569" width="27.85546875" customWidth="1"/>
    <col min="13570" max="13570" width="13.42578125" customWidth="1"/>
    <col min="13571" max="13571" width="13.42578125" bestFit="1" customWidth="1"/>
    <col min="13572" max="13572" width="13" customWidth="1"/>
    <col min="13573" max="13573" width="14.85546875" bestFit="1" customWidth="1"/>
    <col min="13574" max="13574" width="14.5703125" customWidth="1"/>
    <col min="13575" max="13576" width="14.42578125" customWidth="1"/>
    <col min="13577" max="13577" width="13.42578125" bestFit="1" customWidth="1"/>
    <col min="13578" max="13578" width="15.7109375" bestFit="1" customWidth="1"/>
    <col min="13579" max="13579" width="14.5703125" customWidth="1"/>
    <col min="13825" max="13825" width="27.85546875" customWidth="1"/>
    <col min="13826" max="13826" width="13.42578125" customWidth="1"/>
    <col min="13827" max="13827" width="13.42578125" bestFit="1" customWidth="1"/>
    <col min="13828" max="13828" width="13" customWidth="1"/>
    <col min="13829" max="13829" width="14.85546875" bestFit="1" customWidth="1"/>
    <col min="13830" max="13830" width="14.5703125" customWidth="1"/>
    <col min="13831" max="13832" width="14.42578125" customWidth="1"/>
    <col min="13833" max="13833" width="13.42578125" bestFit="1" customWidth="1"/>
    <col min="13834" max="13834" width="15.7109375" bestFit="1" customWidth="1"/>
    <col min="13835" max="13835" width="14.5703125" customWidth="1"/>
    <col min="14081" max="14081" width="27.85546875" customWidth="1"/>
    <col min="14082" max="14082" width="13.42578125" customWidth="1"/>
    <col min="14083" max="14083" width="13.42578125" bestFit="1" customWidth="1"/>
    <col min="14084" max="14084" width="13" customWidth="1"/>
    <col min="14085" max="14085" width="14.85546875" bestFit="1" customWidth="1"/>
    <col min="14086" max="14086" width="14.5703125" customWidth="1"/>
    <col min="14087" max="14088" width="14.42578125" customWidth="1"/>
    <col min="14089" max="14089" width="13.42578125" bestFit="1" customWidth="1"/>
    <col min="14090" max="14090" width="15.7109375" bestFit="1" customWidth="1"/>
    <col min="14091" max="14091" width="14.5703125" customWidth="1"/>
    <col min="14337" max="14337" width="27.85546875" customWidth="1"/>
    <col min="14338" max="14338" width="13.42578125" customWidth="1"/>
    <col min="14339" max="14339" width="13.42578125" bestFit="1" customWidth="1"/>
    <col min="14340" max="14340" width="13" customWidth="1"/>
    <col min="14341" max="14341" width="14.85546875" bestFit="1" customWidth="1"/>
    <col min="14342" max="14342" width="14.5703125" customWidth="1"/>
    <col min="14343" max="14344" width="14.42578125" customWidth="1"/>
    <col min="14345" max="14345" width="13.42578125" bestFit="1" customWidth="1"/>
    <col min="14346" max="14346" width="15.7109375" bestFit="1" customWidth="1"/>
    <col min="14347" max="14347" width="14.5703125" customWidth="1"/>
    <col min="14593" max="14593" width="27.85546875" customWidth="1"/>
    <col min="14594" max="14594" width="13.42578125" customWidth="1"/>
    <col min="14595" max="14595" width="13.42578125" bestFit="1" customWidth="1"/>
    <col min="14596" max="14596" width="13" customWidth="1"/>
    <col min="14597" max="14597" width="14.85546875" bestFit="1" customWidth="1"/>
    <col min="14598" max="14598" width="14.5703125" customWidth="1"/>
    <col min="14599" max="14600" width="14.42578125" customWidth="1"/>
    <col min="14601" max="14601" width="13.42578125" bestFit="1" customWidth="1"/>
    <col min="14602" max="14602" width="15.7109375" bestFit="1" customWidth="1"/>
    <col min="14603" max="14603" width="14.5703125" customWidth="1"/>
    <col min="14849" max="14849" width="27.85546875" customWidth="1"/>
    <col min="14850" max="14850" width="13.42578125" customWidth="1"/>
    <col min="14851" max="14851" width="13.42578125" bestFit="1" customWidth="1"/>
    <col min="14852" max="14852" width="13" customWidth="1"/>
    <col min="14853" max="14853" width="14.85546875" bestFit="1" customWidth="1"/>
    <col min="14854" max="14854" width="14.5703125" customWidth="1"/>
    <col min="14855" max="14856" width="14.42578125" customWidth="1"/>
    <col min="14857" max="14857" width="13.42578125" bestFit="1" customWidth="1"/>
    <col min="14858" max="14858" width="15.7109375" bestFit="1" customWidth="1"/>
    <col min="14859" max="14859" width="14.5703125" customWidth="1"/>
    <col min="15105" max="15105" width="27.85546875" customWidth="1"/>
    <col min="15106" max="15106" width="13.42578125" customWidth="1"/>
    <col min="15107" max="15107" width="13.42578125" bestFit="1" customWidth="1"/>
    <col min="15108" max="15108" width="13" customWidth="1"/>
    <col min="15109" max="15109" width="14.85546875" bestFit="1" customWidth="1"/>
    <col min="15110" max="15110" width="14.5703125" customWidth="1"/>
    <col min="15111" max="15112" width="14.42578125" customWidth="1"/>
    <col min="15113" max="15113" width="13.42578125" bestFit="1" customWidth="1"/>
    <col min="15114" max="15114" width="15.7109375" bestFit="1" customWidth="1"/>
    <col min="15115" max="15115" width="14.5703125" customWidth="1"/>
    <col min="15361" max="15361" width="27.85546875" customWidth="1"/>
    <col min="15362" max="15362" width="13.42578125" customWidth="1"/>
    <col min="15363" max="15363" width="13.42578125" bestFit="1" customWidth="1"/>
    <col min="15364" max="15364" width="13" customWidth="1"/>
    <col min="15365" max="15365" width="14.85546875" bestFit="1" customWidth="1"/>
    <col min="15366" max="15366" width="14.5703125" customWidth="1"/>
    <col min="15367" max="15368" width="14.42578125" customWidth="1"/>
    <col min="15369" max="15369" width="13.42578125" bestFit="1" customWidth="1"/>
    <col min="15370" max="15370" width="15.7109375" bestFit="1" customWidth="1"/>
    <col min="15371" max="15371" width="14.5703125" customWidth="1"/>
    <col min="15617" max="15617" width="27.85546875" customWidth="1"/>
    <col min="15618" max="15618" width="13.42578125" customWidth="1"/>
    <col min="15619" max="15619" width="13.42578125" bestFit="1" customWidth="1"/>
    <col min="15620" max="15620" width="13" customWidth="1"/>
    <col min="15621" max="15621" width="14.85546875" bestFit="1" customWidth="1"/>
    <col min="15622" max="15622" width="14.5703125" customWidth="1"/>
    <col min="15623" max="15624" width="14.42578125" customWidth="1"/>
    <col min="15625" max="15625" width="13.42578125" bestFit="1" customWidth="1"/>
    <col min="15626" max="15626" width="15.7109375" bestFit="1" customWidth="1"/>
    <col min="15627" max="15627" width="14.5703125" customWidth="1"/>
    <col min="15873" max="15873" width="27.85546875" customWidth="1"/>
    <col min="15874" max="15874" width="13.42578125" customWidth="1"/>
    <col min="15875" max="15875" width="13.42578125" bestFit="1" customWidth="1"/>
    <col min="15876" max="15876" width="13" customWidth="1"/>
    <col min="15877" max="15877" width="14.85546875" bestFit="1" customWidth="1"/>
    <col min="15878" max="15878" width="14.5703125" customWidth="1"/>
    <col min="15879" max="15880" width="14.42578125" customWidth="1"/>
    <col min="15881" max="15881" width="13.42578125" bestFit="1" customWidth="1"/>
    <col min="15882" max="15882" width="15.7109375" bestFit="1" customWidth="1"/>
    <col min="15883" max="15883" width="14.5703125" customWidth="1"/>
    <col min="16129" max="16129" width="27.85546875" customWidth="1"/>
    <col min="16130" max="16130" width="13.42578125" customWidth="1"/>
    <col min="16131" max="16131" width="13.42578125" bestFit="1" customWidth="1"/>
    <col min="16132" max="16132" width="13" customWidth="1"/>
    <col min="16133" max="16133" width="14.85546875" bestFit="1" customWidth="1"/>
    <col min="16134" max="16134" width="14.5703125" customWidth="1"/>
    <col min="16135" max="16136" width="14.42578125" customWidth="1"/>
    <col min="16137" max="16137" width="13.42578125" bestFit="1" customWidth="1"/>
    <col min="16138" max="16138" width="15.7109375" bestFit="1" customWidth="1"/>
    <col min="16139" max="16139" width="14.5703125" customWidth="1"/>
  </cols>
  <sheetData>
    <row r="2" spans="1:27" x14ac:dyDescent="0.25">
      <c r="F2" s="185"/>
    </row>
    <row r="6" spans="1:27" ht="15.75" thickBot="1" x14ac:dyDescent="0.3"/>
    <row r="7" spans="1:27" ht="16.5" thickBot="1" x14ac:dyDescent="0.3">
      <c r="B7" s="324" t="s">
        <v>63</v>
      </c>
      <c r="C7" s="325"/>
      <c r="J7" s="186" t="s">
        <v>135</v>
      </c>
    </row>
    <row r="8" spans="1:27" ht="15.75" x14ac:dyDescent="0.25">
      <c r="J8" s="187"/>
    </row>
    <row r="9" spans="1:27" x14ac:dyDescent="0.25">
      <c r="A9" s="302" t="s">
        <v>0</v>
      </c>
      <c r="B9" s="302"/>
      <c r="C9" s="302"/>
      <c r="D9" s="302"/>
      <c r="E9" s="302"/>
      <c r="F9" s="302"/>
      <c r="G9" s="302"/>
      <c r="H9" s="302"/>
      <c r="I9" s="302"/>
      <c r="J9" s="302"/>
      <c r="K9" s="302"/>
      <c r="L9" s="59"/>
      <c r="M9" s="59"/>
      <c r="N9" s="59"/>
      <c r="O9" s="59"/>
      <c r="P9" s="59"/>
      <c r="Q9" s="59"/>
      <c r="R9" s="59"/>
      <c r="S9" s="59"/>
      <c r="T9" s="59"/>
      <c r="U9" s="59"/>
      <c r="V9" s="59"/>
      <c r="W9" s="59"/>
      <c r="X9" s="59"/>
      <c r="Y9" s="59"/>
      <c r="Z9" s="59"/>
      <c r="AA9" s="59"/>
    </row>
    <row r="10" spans="1:27" x14ac:dyDescent="0.25">
      <c r="A10" s="302" t="s">
        <v>65</v>
      </c>
      <c r="B10" s="302"/>
      <c r="C10" s="302"/>
      <c r="D10" s="302"/>
      <c r="E10" s="302"/>
      <c r="F10" s="302"/>
      <c r="G10" s="302"/>
      <c r="H10" s="302"/>
      <c r="I10" s="302"/>
      <c r="J10" s="302"/>
      <c r="K10" s="302"/>
      <c r="L10" s="59"/>
      <c r="M10" s="59"/>
      <c r="N10" s="59"/>
      <c r="O10" s="59"/>
      <c r="P10" s="59"/>
      <c r="Q10" s="59"/>
      <c r="R10" s="59"/>
      <c r="S10" s="59"/>
      <c r="T10" s="59"/>
      <c r="U10" s="59"/>
      <c r="V10" s="59"/>
      <c r="W10" s="59"/>
      <c r="X10" s="59"/>
      <c r="Y10" s="59"/>
      <c r="Z10" s="59"/>
      <c r="AA10" s="59"/>
    </row>
    <row r="11" spans="1:27" x14ac:dyDescent="0.25">
      <c r="A11" s="302" t="s">
        <v>136</v>
      </c>
      <c r="B11" s="302"/>
      <c r="C11" s="302"/>
      <c r="D11" s="302"/>
      <c r="E11" s="302"/>
      <c r="F11" s="302"/>
      <c r="G11" s="302"/>
      <c r="H11" s="302"/>
      <c r="I11" s="302"/>
      <c r="J11" s="302"/>
      <c r="K11" s="302"/>
      <c r="L11" s="59"/>
      <c r="M11" s="59"/>
      <c r="N11" s="59"/>
      <c r="O11" s="59"/>
      <c r="P11" s="59"/>
      <c r="Q11" s="59"/>
      <c r="R11" s="59"/>
      <c r="S11" s="59"/>
      <c r="T11" s="59"/>
      <c r="U11" s="59"/>
      <c r="V11" s="59"/>
      <c r="W11" s="59"/>
      <c r="X11" s="59"/>
      <c r="Y11" s="59"/>
      <c r="Z11" s="59"/>
      <c r="AA11" s="59"/>
    </row>
    <row r="12" spans="1:27" x14ac:dyDescent="0.25">
      <c r="A12" s="326" t="s">
        <v>137</v>
      </c>
      <c r="B12" s="326"/>
      <c r="C12" s="326"/>
      <c r="D12" s="326"/>
      <c r="E12" s="326"/>
      <c r="F12" s="326"/>
      <c r="G12" s="326"/>
      <c r="H12" s="326"/>
      <c r="I12" s="326"/>
      <c r="J12" s="326"/>
      <c r="K12" s="326"/>
    </row>
    <row r="14" spans="1:27" ht="15" customHeight="1" x14ac:dyDescent="0.25">
      <c r="A14" s="318" t="s">
        <v>138</v>
      </c>
      <c r="B14" s="318"/>
      <c r="C14" s="318"/>
      <c r="D14" s="318"/>
      <c r="E14" s="318"/>
      <c r="F14" s="318"/>
      <c r="G14" s="318"/>
      <c r="H14" s="318"/>
      <c r="I14" s="318"/>
      <c r="J14" s="318"/>
      <c r="K14" s="318"/>
      <c r="L14" s="188"/>
      <c r="M14" s="189"/>
    </row>
    <row r="15" spans="1:27" ht="9" customHeight="1" x14ac:dyDescent="0.25">
      <c r="A15" s="189"/>
      <c r="B15" s="189"/>
      <c r="C15" s="189"/>
      <c r="D15" s="189"/>
      <c r="E15" s="189"/>
      <c r="F15" s="189"/>
      <c r="G15" s="189"/>
      <c r="H15" s="189"/>
      <c r="I15" s="189"/>
      <c r="J15" s="189"/>
      <c r="K15" s="189"/>
      <c r="L15" s="189"/>
      <c r="M15" s="189"/>
    </row>
    <row r="16" spans="1:27" x14ac:dyDescent="0.25">
      <c r="A16" s="319" t="s">
        <v>139</v>
      </c>
      <c r="B16" s="317" t="s">
        <v>140</v>
      </c>
      <c r="C16" s="317"/>
      <c r="D16" s="323" t="s">
        <v>141</v>
      </c>
      <c r="E16" s="323"/>
      <c r="F16" s="323" t="s">
        <v>142</v>
      </c>
      <c r="G16" s="323"/>
      <c r="H16" s="317" t="s">
        <v>143</v>
      </c>
      <c r="I16" s="317"/>
      <c r="J16" s="323" t="s">
        <v>144</v>
      </c>
      <c r="K16" s="323"/>
    </row>
    <row r="17" spans="1:13" x14ac:dyDescent="0.25">
      <c r="A17" s="320"/>
      <c r="B17" s="190" t="s">
        <v>145</v>
      </c>
      <c r="C17" s="259" t="s">
        <v>146</v>
      </c>
      <c r="D17" s="190" t="s">
        <v>145</v>
      </c>
      <c r="E17" s="259" t="s">
        <v>146</v>
      </c>
      <c r="F17" s="190" t="s">
        <v>145</v>
      </c>
      <c r="G17" s="259" t="s">
        <v>146</v>
      </c>
      <c r="H17" s="190" t="s">
        <v>145</v>
      </c>
      <c r="I17" s="259" t="s">
        <v>146</v>
      </c>
      <c r="J17" s="190" t="s">
        <v>145</v>
      </c>
      <c r="K17" s="259" t="s">
        <v>146</v>
      </c>
      <c r="L17" s="192"/>
      <c r="M17" s="192"/>
    </row>
    <row r="18" spans="1:13" x14ac:dyDescent="0.25">
      <c r="A18" s="193" t="s">
        <v>118</v>
      </c>
      <c r="B18" s="194">
        <v>3361148.47</v>
      </c>
      <c r="C18" s="194">
        <v>2939970.14</v>
      </c>
      <c r="D18" s="194">
        <v>3361148.47</v>
      </c>
      <c r="E18" s="195">
        <v>2914006.39</v>
      </c>
      <c r="F18" s="194">
        <v>3361148.47</v>
      </c>
      <c r="G18" s="195">
        <v>4024889.58</v>
      </c>
      <c r="H18" s="194">
        <v>3361148.47</v>
      </c>
      <c r="I18" s="194">
        <f>2929171.29+358716.74</f>
        <v>3287888.0300000003</v>
      </c>
      <c r="J18" s="196">
        <f t="shared" ref="J18:K20" si="0">+B18+D18+F18+H18</f>
        <v>13444593.880000001</v>
      </c>
      <c r="K18" s="196">
        <f t="shared" si="0"/>
        <v>13166754.140000001</v>
      </c>
      <c r="L18" s="197"/>
      <c r="M18" s="197"/>
    </row>
    <row r="19" spans="1:13" x14ac:dyDescent="0.25">
      <c r="A19" s="193" t="s">
        <v>147</v>
      </c>
      <c r="B19" s="93">
        <v>552569.77</v>
      </c>
      <c r="C19" s="93"/>
      <c r="D19" s="93">
        <v>5817527.5</v>
      </c>
      <c r="E19" s="195">
        <v>135617.67000000001</v>
      </c>
      <c r="F19" s="93">
        <v>848726.38</v>
      </c>
      <c r="G19" s="195">
        <v>1618801.75</v>
      </c>
      <c r="H19" s="93">
        <v>606473.63</v>
      </c>
      <c r="I19" s="194">
        <v>1614363.41</v>
      </c>
      <c r="J19" s="196">
        <f t="shared" si="0"/>
        <v>7825297.2799999993</v>
      </c>
      <c r="K19" s="196">
        <f t="shared" si="0"/>
        <v>3368782.83</v>
      </c>
      <c r="L19" s="197"/>
      <c r="M19" s="197"/>
    </row>
    <row r="20" spans="1:13" ht="15.75" hidden="1" x14ac:dyDescent="0.3">
      <c r="A20" s="193" t="s">
        <v>148</v>
      </c>
      <c r="B20" s="93"/>
      <c r="C20" s="198"/>
      <c r="D20" s="93"/>
      <c r="E20" s="85"/>
      <c r="F20" s="93"/>
      <c r="G20" s="198"/>
      <c r="H20" s="93"/>
      <c r="I20" s="194"/>
      <c r="J20" s="196">
        <f t="shared" si="0"/>
        <v>0</v>
      </c>
      <c r="K20" s="196">
        <f t="shared" si="0"/>
        <v>0</v>
      </c>
      <c r="L20" s="197"/>
      <c r="M20" s="197"/>
    </row>
    <row r="21" spans="1:13" x14ac:dyDescent="0.25">
      <c r="A21" s="193" t="s">
        <v>149</v>
      </c>
      <c r="B21" s="75">
        <f t="shared" ref="B21:K21" si="1">SUM(B18:B20)</f>
        <v>3913718.24</v>
      </c>
      <c r="C21" s="75">
        <f t="shared" si="1"/>
        <v>2939970.14</v>
      </c>
      <c r="D21" s="75">
        <f t="shared" si="1"/>
        <v>9178675.9700000007</v>
      </c>
      <c r="E21" s="75">
        <f t="shared" si="1"/>
        <v>3049624.06</v>
      </c>
      <c r="F21" s="75">
        <f t="shared" si="1"/>
        <v>4209874.8500000006</v>
      </c>
      <c r="G21" s="75">
        <f t="shared" si="1"/>
        <v>5643691.3300000001</v>
      </c>
      <c r="H21" s="75">
        <f t="shared" si="1"/>
        <v>3967622.1</v>
      </c>
      <c r="I21" s="75">
        <f t="shared" si="1"/>
        <v>4902251.4400000004</v>
      </c>
      <c r="J21" s="75">
        <f t="shared" si="1"/>
        <v>21269891.16</v>
      </c>
      <c r="K21" s="75">
        <f t="shared" si="1"/>
        <v>16535536.970000001</v>
      </c>
      <c r="L21" s="199"/>
      <c r="M21" s="197"/>
    </row>
    <row r="22" spans="1:13" x14ac:dyDescent="0.25">
      <c r="A22" s="106"/>
      <c r="B22" s="200"/>
      <c r="C22" s="201"/>
      <c r="D22" s="201"/>
      <c r="E22" s="201"/>
      <c r="F22" s="201"/>
      <c r="G22" s="201"/>
      <c r="H22" s="201"/>
      <c r="I22" s="201"/>
      <c r="J22" s="202"/>
      <c r="K22" s="201"/>
      <c r="L22" s="203"/>
      <c r="M22" s="204"/>
    </row>
    <row r="23" spans="1:13" ht="15" customHeight="1" x14ac:dyDescent="0.25">
      <c r="A23" s="318" t="s">
        <v>150</v>
      </c>
      <c r="B23" s="318"/>
      <c r="C23" s="318"/>
      <c r="D23" s="318"/>
      <c r="E23" s="318"/>
      <c r="F23" s="318"/>
      <c r="G23" s="318"/>
      <c r="H23" s="318"/>
      <c r="I23" s="318"/>
      <c r="J23" s="318"/>
      <c r="K23" s="318"/>
      <c r="L23" s="205"/>
      <c r="M23" s="260"/>
    </row>
    <row r="24" spans="1:13" ht="15" customHeight="1" x14ac:dyDescent="0.25">
      <c r="A24" s="207"/>
      <c r="B24" s="207"/>
      <c r="C24" s="207"/>
      <c r="D24" s="207"/>
      <c r="E24" s="207"/>
      <c r="F24" s="207"/>
      <c r="G24" s="207"/>
      <c r="H24" s="207"/>
      <c r="I24" s="207"/>
      <c r="J24" s="207"/>
      <c r="K24" s="207"/>
      <c r="L24" s="205"/>
      <c r="M24" s="260"/>
    </row>
    <row r="25" spans="1:13" ht="15" customHeight="1" x14ac:dyDescent="0.25">
      <c r="A25" s="319" t="s">
        <v>139</v>
      </c>
      <c r="B25" s="321" t="s">
        <v>151</v>
      </c>
      <c r="C25" s="321"/>
      <c r="D25" s="322" t="s">
        <v>152</v>
      </c>
      <c r="E25" s="322"/>
      <c r="F25" s="322" t="s">
        <v>115</v>
      </c>
      <c r="G25" s="322"/>
      <c r="H25" s="321" t="s">
        <v>116</v>
      </c>
      <c r="I25" s="321"/>
      <c r="J25" s="322" t="s">
        <v>144</v>
      </c>
      <c r="K25" s="322"/>
      <c r="L25" s="205"/>
      <c r="M25" s="260"/>
    </row>
    <row r="26" spans="1:13" ht="15" customHeight="1" x14ac:dyDescent="0.25">
      <c r="A26" s="320"/>
      <c r="B26" s="190" t="s">
        <v>145</v>
      </c>
      <c r="C26" s="259" t="s">
        <v>146</v>
      </c>
      <c r="D26" s="190" t="s">
        <v>145</v>
      </c>
      <c r="E26" s="259" t="s">
        <v>146</v>
      </c>
      <c r="F26" s="190" t="s">
        <v>145</v>
      </c>
      <c r="G26" s="259" t="s">
        <v>146</v>
      </c>
      <c r="H26" s="190" t="s">
        <v>145</v>
      </c>
      <c r="I26" s="259" t="s">
        <v>146</v>
      </c>
      <c r="J26" s="190" t="s">
        <v>145</v>
      </c>
      <c r="K26" s="259" t="s">
        <v>146</v>
      </c>
      <c r="L26" s="205"/>
      <c r="M26" s="260"/>
    </row>
    <row r="27" spans="1:13" ht="15" customHeight="1" x14ac:dyDescent="0.25">
      <c r="A27" s="193" t="s">
        <v>118</v>
      </c>
      <c r="B27" s="208">
        <v>3361148.47</v>
      </c>
      <c r="C27" s="195">
        <v>3300467.39</v>
      </c>
      <c r="D27" s="194">
        <v>3361148.47</v>
      </c>
      <c r="E27" s="195">
        <v>3380648.22</v>
      </c>
      <c r="F27" s="194">
        <v>6070495.4699999997</v>
      </c>
      <c r="G27" s="93">
        <v>5696595.4000000004</v>
      </c>
      <c r="H27" s="194"/>
      <c r="I27" s="195"/>
      <c r="J27" s="196">
        <f>+B27+D27+F27+H27</f>
        <v>12792792.41</v>
      </c>
      <c r="K27" s="196">
        <f>+C27+E27+G27+I27</f>
        <v>12377711.010000002</v>
      </c>
      <c r="L27" s="205"/>
      <c r="M27" s="260"/>
    </row>
    <row r="28" spans="1:13" ht="15" customHeight="1" x14ac:dyDescent="0.25">
      <c r="A28" s="193" t="s">
        <v>147</v>
      </c>
      <c r="B28" s="93">
        <v>4893082.28</v>
      </c>
      <c r="C28" s="93">
        <v>1554870.23</v>
      </c>
      <c r="D28" s="93">
        <v>17602011.010000002</v>
      </c>
      <c r="E28" s="93">
        <v>3625974.83</v>
      </c>
      <c r="F28" s="93">
        <v>806742.88</v>
      </c>
      <c r="G28" s="93">
        <v>5272466.1399999997</v>
      </c>
      <c r="H28" s="93"/>
      <c r="I28" s="194"/>
      <c r="J28" s="196">
        <f>+B28+D28+F28+H28</f>
        <v>23301836.170000002</v>
      </c>
      <c r="K28" s="196">
        <f>+C28+E28+G28+I28</f>
        <v>10453311.199999999</v>
      </c>
      <c r="L28" s="205"/>
      <c r="M28" s="260"/>
    </row>
    <row r="29" spans="1:13" ht="15" customHeight="1" x14ac:dyDescent="0.25">
      <c r="A29" s="193" t="s">
        <v>149</v>
      </c>
      <c r="B29" s="75">
        <f t="shared" ref="B29:K29" si="2">SUM(B27:B28)</f>
        <v>8254230.75</v>
      </c>
      <c r="C29" s="75">
        <f t="shared" si="2"/>
        <v>4855337.62</v>
      </c>
      <c r="D29" s="75">
        <f t="shared" si="2"/>
        <v>20963159.48</v>
      </c>
      <c r="E29" s="75">
        <f t="shared" si="2"/>
        <v>7006623.0500000007</v>
      </c>
      <c r="F29" s="75">
        <f t="shared" si="2"/>
        <v>6877238.3499999996</v>
      </c>
      <c r="G29" s="75">
        <f t="shared" si="2"/>
        <v>10969061.539999999</v>
      </c>
      <c r="H29" s="75">
        <f t="shared" si="2"/>
        <v>0</v>
      </c>
      <c r="I29" s="75">
        <f t="shared" si="2"/>
        <v>0</v>
      </c>
      <c r="J29" s="210">
        <f t="shared" si="2"/>
        <v>36094628.579999998</v>
      </c>
      <c r="K29" s="210">
        <f t="shared" si="2"/>
        <v>22831022.210000001</v>
      </c>
      <c r="L29" s="205"/>
      <c r="M29" s="260"/>
    </row>
    <row r="30" spans="1:13" ht="15" customHeight="1" x14ac:dyDescent="0.25">
      <c r="A30" s="211"/>
      <c r="B30" s="212"/>
      <c r="C30" s="212"/>
      <c r="D30" s="212"/>
      <c r="E30" s="212"/>
      <c r="F30" s="212"/>
      <c r="G30" s="212"/>
      <c r="H30" s="212"/>
      <c r="I30" s="212"/>
      <c r="J30" s="213"/>
      <c r="K30" s="213"/>
      <c r="L30" s="205"/>
      <c r="M30" s="260"/>
    </row>
    <row r="31" spans="1:13" ht="15" customHeight="1" x14ac:dyDescent="0.25">
      <c r="A31" s="211"/>
      <c r="B31" s="212"/>
      <c r="C31" s="212"/>
      <c r="D31" s="212"/>
      <c r="E31" s="212"/>
      <c r="F31" s="212"/>
      <c r="G31" s="212"/>
      <c r="H31" s="212"/>
      <c r="I31" s="212"/>
      <c r="J31" s="213"/>
      <c r="K31" s="213"/>
      <c r="L31" s="205"/>
      <c r="M31" s="260"/>
    </row>
    <row r="32" spans="1:13" ht="15" customHeight="1" x14ac:dyDescent="0.25">
      <c r="A32" s="318" t="s">
        <v>153</v>
      </c>
      <c r="B32" s="318"/>
      <c r="C32" s="318"/>
      <c r="D32" s="318"/>
      <c r="E32" s="318"/>
      <c r="F32" s="318"/>
      <c r="G32" s="318"/>
      <c r="H32" s="318"/>
      <c r="I32" s="318"/>
      <c r="J32" s="318"/>
      <c r="K32" s="318"/>
      <c r="L32" s="205"/>
      <c r="M32" s="260"/>
    </row>
    <row r="33" spans="1:13" ht="9" customHeight="1" x14ac:dyDescent="0.25">
      <c r="A33" s="207"/>
      <c r="B33" s="207"/>
      <c r="C33" s="207"/>
      <c r="D33" s="207"/>
      <c r="E33" s="207"/>
      <c r="F33" s="207"/>
      <c r="G33" s="207"/>
      <c r="H33" s="207"/>
      <c r="I33" s="207"/>
      <c r="J33" s="207"/>
      <c r="K33" s="207"/>
      <c r="L33" s="205"/>
      <c r="M33" s="260"/>
    </row>
    <row r="34" spans="1:13" ht="15" customHeight="1" x14ac:dyDescent="0.25">
      <c r="A34" s="319" t="s">
        <v>139</v>
      </c>
      <c r="B34" s="321" t="s">
        <v>117</v>
      </c>
      <c r="C34" s="321"/>
      <c r="D34" s="322" t="s">
        <v>154</v>
      </c>
      <c r="E34" s="322"/>
      <c r="F34" s="322" t="s">
        <v>155</v>
      </c>
      <c r="G34" s="322"/>
      <c r="H34" s="321" t="s">
        <v>156</v>
      </c>
      <c r="I34" s="321"/>
      <c r="J34" s="322" t="s">
        <v>144</v>
      </c>
      <c r="K34" s="322"/>
      <c r="L34" s="205"/>
      <c r="M34" s="260"/>
    </row>
    <row r="35" spans="1:13" ht="15" customHeight="1" x14ac:dyDescent="0.25">
      <c r="A35" s="320"/>
      <c r="B35" s="190" t="s">
        <v>145</v>
      </c>
      <c r="C35" s="259" t="s">
        <v>146</v>
      </c>
      <c r="D35" s="190" t="s">
        <v>145</v>
      </c>
      <c r="E35" s="259" t="s">
        <v>146</v>
      </c>
      <c r="F35" s="190" t="s">
        <v>145</v>
      </c>
      <c r="G35" s="259" t="s">
        <v>146</v>
      </c>
      <c r="H35" s="190" t="s">
        <v>145</v>
      </c>
      <c r="I35" s="259" t="s">
        <v>146</v>
      </c>
      <c r="J35" s="190" t="s">
        <v>145</v>
      </c>
      <c r="K35" s="259" t="s">
        <v>146</v>
      </c>
      <c r="L35" s="205"/>
      <c r="M35" s="260"/>
    </row>
    <row r="36" spans="1:13" ht="15" customHeight="1" x14ac:dyDescent="0.25">
      <c r="A36" s="193" t="s">
        <v>118</v>
      </c>
      <c r="B36" s="195"/>
      <c r="C36" s="194"/>
      <c r="D36" s="195"/>
      <c r="E36" s="93"/>
      <c r="F36" s="195"/>
      <c r="G36" s="93"/>
      <c r="H36" s="195"/>
      <c r="I36" s="93"/>
      <c r="J36" s="196">
        <f>+B36+D36+F36+H36</f>
        <v>0</v>
      </c>
      <c r="K36" s="196">
        <f>+C36+E36+G36+I36</f>
        <v>0</v>
      </c>
      <c r="L36" s="205"/>
      <c r="M36" s="260"/>
    </row>
    <row r="37" spans="1:13" ht="15" customHeight="1" x14ac:dyDescent="0.25">
      <c r="A37" s="193" t="s">
        <v>147</v>
      </c>
      <c r="B37" s="93"/>
      <c r="C37" s="93"/>
      <c r="D37" s="93"/>
      <c r="E37" s="93"/>
      <c r="F37" s="93"/>
      <c r="G37" s="93"/>
      <c r="H37" s="93"/>
      <c r="I37" s="93"/>
      <c r="J37" s="196">
        <f>+B37+D37+F37+H37</f>
        <v>0</v>
      </c>
      <c r="K37" s="196">
        <f>+C37+E37+G37+I37</f>
        <v>0</v>
      </c>
      <c r="L37" s="205"/>
      <c r="M37" s="260"/>
    </row>
    <row r="38" spans="1:13" ht="15" customHeight="1" x14ac:dyDescent="0.25">
      <c r="A38" s="193" t="s">
        <v>149</v>
      </c>
      <c r="B38" s="75">
        <f t="shared" ref="B38:K38" si="3">SUM(B36:B37)</f>
        <v>0</v>
      </c>
      <c r="C38" s="75">
        <f t="shared" si="3"/>
        <v>0</v>
      </c>
      <c r="D38" s="75">
        <f t="shared" si="3"/>
        <v>0</v>
      </c>
      <c r="E38" s="75">
        <f t="shared" si="3"/>
        <v>0</v>
      </c>
      <c r="F38" s="75">
        <f t="shared" si="3"/>
        <v>0</v>
      </c>
      <c r="G38" s="75">
        <f t="shared" si="3"/>
        <v>0</v>
      </c>
      <c r="H38" s="75">
        <f t="shared" si="3"/>
        <v>0</v>
      </c>
      <c r="I38" s="75">
        <f t="shared" si="3"/>
        <v>0</v>
      </c>
      <c r="J38" s="210">
        <f t="shared" si="3"/>
        <v>0</v>
      </c>
      <c r="K38" s="210">
        <f t="shared" si="3"/>
        <v>0</v>
      </c>
      <c r="L38" s="205"/>
      <c r="M38" s="260"/>
    </row>
    <row r="39" spans="1:13" ht="15" customHeight="1" x14ac:dyDescent="0.25">
      <c r="A39" s="214"/>
      <c r="B39" s="215"/>
      <c r="C39" s="215"/>
      <c r="D39" s="215"/>
      <c r="E39" s="215"/>
      <c r="F39" s="215"/>
      <c r="G39" s="215"/>
      <c r="H39" s="215"/>
      <c r="I39" s="215"/>
      <c r="J39" s="216"/>
      <c r="K39" s="216"/>
      <c r="L39" s="205"/>
      <c r="M39" s="260"/>
    </row>
    <row r="40" spans="1:13" ht="15" customHeight="1" x14ac:dyDescent="0.25">
      <c r="A40" s="217" t="s">
        <v>157</v>
      </c>
      <c r="B40" s="199"/>
      <c r="C40" s="197"/>
      <c r="D40" s="197"/>
      <c r="E40" s="197"/>
      <c r="F40" s="197"/>
      <c r="G40" s="197"/>
      <c r="H40" s="197"/>
      <c r="I40" s="197"/>
      <c r="J40" s="197"/>
      <c r="K40" s="197"/>
      <c r="L40" s="205"/>
      <c r="M40" s="260"/>
    </row>
    <row r="41" spans="1:13" ht="15" customHeight="1" x14ac:dyDescent="0.25">
      <c r="A41" s="315" t="s">
        <v>158</v>
      </c>
      <c r="B41" s="317" t="s">
        <v>159</v>
      </c>
      <c r="C41" s="317"/>
      <c r="D41" s="197"/>
      <c r="E41" s="197"/>
      <c r="F41" s="197"/>
      <c r="G41" s="197"/>
      <c r="H41" s="197"/>
      <c r="I41" s="197"/>
      <c r="J41" s="197"/>
      <c r="K41" s="197"/>
      <c r="L41" s="205"/>
      <c r="M41" s="260"/>
    </row>
    <row r="42" spans="1:13" ht="15" customHeight="1" x14ac:dyDescent="0.25">
      <c r="A42" s="316"/>
      <c r="B42" s="190" t="s">
        <v>160</v>
      </c>
      <c r="C42" s="259" t="s">
        <v>146</v>
      </c>
      <c r="D42" s="197"/>
      <c r="E42" s="197"/>
      <c r="F42" s="197"/>
      <c r="G42" s="197"/>
      <c r="H42" s="197"/>
      <c r="I42" s="197"/>
      <c r="J42" s="197"/>
      <c r="K42" s="197"/>
      <c r="L42" s="205"/>
      <c r="M42" s="260"/>
    </row>
    <row r="43" spans="1:13" ht="15" customHeight="1" x14ac:dyDescent="0.25">
      <c r="A43" s="218" t="s">
        <v>118</v>
      </c>
      <c r="B43" s="219">
        <f>+J18+J27+J36</f>
        <v>26237386.289999999</v>
      </c>
      <c r="C43" s="219">
        <f>+K18+K27+K36</f>
        <v>25544465.150000002</v>
      </c>
      <c r="D43" s="197"/>
      <c r="E43" s="197"/>
      <c r="F43" s="197"/>
      <c r="G43" s="197"/>
      <c r="H43" s="197"/>
      <c r="I43" s="197"/>
      <c r="J43" s="197"/>
      <c r="K43" s="197"/>
      <c r="L43" s="205"/>
      <c r="M43" s="260"/>
    </row>
    <row r="44" spans="1:13" ht="15" customHeight="1" x14ac:dyDescent="0.25">
      <c r="A44" s="193" t="s">
        <v>147</v>
      </c>
      <c r="B44" s="219">
        <f>+J19+J28+J37</f>
        <v>31127133.450000003</v>
      </c>
      <c r="C44" s="219">
        <f>+K19+K28+K37</f>
        <v>13822094.029999999</v>
      </c>
      <c r="D44" s="197"/>
      <c r="E44" s="197"/>
      <c r="F44" s="197"/>
      <c r="G44" s="197"/>
      <c r="H44" s="197"/>
      <c r="I44" s="197"/>
      <c r="J44" s="197"/>
      <c r="K44" s="197"/>
      <c r="L44" s="205"/>
      <c r="M44" s="260"/>
    </row>
    <row r="45" spans="1:13" ht="15" customHeight="1" thickBot="1" x14ac:dyDescent="0.3">
      <c r="A45" s="218" t="s">
        <v>149</v>
      </c>
      <c r="B45" s="274">
        <f>SUM(B43:B44)</f>
        <v>57364519.740000002</v>
      </c>
      <c r="C45" s="275">
        <f>SUM(C43:C44)</f>
        <v>39366559.18</v>
      </c>
      <c r="D45" s="197"/>
      <c r="E45" s="197"/>
      <c r="F45" s="197"/>
      <c r="G45" s="197"/>
      <c r="H45" s="197"/>
      <c r="I45" s="197"/>
      <c r="J45" s="197"/>
      <c r="K45" s="197"/>
      <c r="L45" s="205"/>
      <c r="M45" s="260"/>
    </row>
    <row r="46" spans="1:13" ht="15.75" thickTop="1" x14ac:dyDescent="0.25">
      <c r="A46" s="222"/>
      <c r="B46" s="199"/>
      <c r="C46" s="224"/>
      <c r="D46" s="197"/>
      <c r="E46" s="197"/>
      <c r="F46" s="197"/>
      <c r="G46" s="197"/>
      <c r="H46" s="197"/>
      <c r="I46" s="197"/>
      <c r="J46" s="197"/>
      <c r="K46" s="197"/>
      <c r="L46" s="205"/>
      <c r="M46" s="260"/>
    </row>
    <row r="47" spans="1:13" x14ac:dyDescent="0.25">
      <c r="A47" s="222"/>
      <c r="B47" s="144"/>
      <c r="C47" s="224"/>
    </row>
    <row r="69" spans="1:11" x14ac:dyDescent="0.25">
      <c r="A69" s="159" t="s">
        <v>98</v>
      </c>
      <c r="C69" s="1" t="s">
        <v>131</v>
      </c>
      <c r="D69" s="1"/>
      <c r="E69" s="1"/>
      <c r="F69" s="141" t="s">
        <v>132</v>
      </c>
      <c r="H69" t="s">
        <v>101</v>
      </c>
    </row>
    <row r="70" spans="1:11" x14ac:dyDescent="0.25">
      <c r="C70" s="285" t="s">
        <v>58</v>
      </c>
      <c r="D70" s="285"/>
      <c r="E70" s="285"/>
      <c r="F70" s="141"/>
      <c r="G70" s="141"/>
      <c r="H70" s="141" t="s">
        <v>195</v>
      </c>
      <c r="I70" s="141"/>
      <c r="J70" s="141"/>
      <c r="K70" s="141"/>
    </row>
    <row r="71" spans="1:11" x14ac:dyDescent="0.25">
      <c r="C71" s="285" t="s">
        <v>161</v>
      </c>
      <c r="D71" s="285"/>
      <c r="E71" s="285"/>
      <c r="F71" s="141"/>
      <c r="G71" s="141"/>
      <c r="H71" s="141" t="s">
        <v>196</v>
      </c>
      <c r="I71" s="141"/>
      <c r="J71" s="141"/>
      <c r="K71" s="141"/>
    </row>
    <row r="72" spans="1:11" x14ac:dyDescent="0.25">
      <c r="A72" s="159" t="s">
        <v>106</v>
      </c>
      <c r="C72" s="141" t="s">
        <v>202</v>
      </c>
      <c r="G72" s="161"/>
      <c r="H72" s="161"/>
      <c r="I72" s="161"/>
    </row>
  </sheetData>
  <mergeCells count="30">
    <mergeCell ref="J16:K16"/>
    <mergeCell ref="B7:C7"/>
    <mergeCell ref="A9:K9"/>
    <mergeCell ref="A10:K10"/>
    <mergeCell ref="A11:K11"/>
    <mergeCell ref="A12:K12"/>
    <mergeCell ref="A14:K14"/>
    <mergeCell ref="A16:A17"/>
    <mergeCell ref="B16:C16"/>
    <mergeCell ref="D16:E16"/>
    <mergeCell ref="F16:G16"/>
    <mergeCell ref="H16:I16"/>
    <mergeCell ref="A23:K23"/>
    <mergeCell ref="A25:A26"/>
    <mergeCell ref="B25:C25"/>
    <mergeCell ref="D25:E25"/>
    <mergeCell ref="F25:G25"/>
    <mergeCell ref="H25:I25"/>
    <mergeCell ref="J25:K25"/>
    <mergeCell ref="A41:A42"/>
    <mergeCell ref="B41:C41"/>
    <mergeCell ref="C70:E70"/>
    <mergeCell ref="C71:E71"/>
    <mergeCell ref="A32:K32"/>
    <mergeCell ref="A34:A35"/>
    <mergeCell ref="B34:C34"/>
    <mergeCell ref="D34:E34"/>
    <mergeCell ref="F34:G34"/>
    <mergeCell ref="H34:I34"/>
    <mergeCell ref="J34:K34"/>
  </mergeCells>
  <hyperlinks>
    <hyperlink ref="A12" r:id="rId1"/>
  </hyperlinks>
  <pageMargins left="0" right="0" top="0.74803149606299213" bottom="0.74803149606299213" header="0" footer="0.31496062992125984"/>
  <pageSetup scale="80" orientation="landscape" r:id="rId2"/>
  <drawing r:id="rId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A72"/>
  <sheetViews>
    <sheetView topLeftCell="A23" workbookViewId="0">
      <selection activeCell="A23" sqref="A23:K23"/>
    </sheetView>
  </sheetViews>
  <sheetFormatPr baseColWidth="10" defaultRowHeight="15" x14ac:dyDescent="0.25"/>
  <cols>
    <col min="1" max="1" width="27.85546875" customWidth="1"/>
    <col min="2" max="2" width="13.42578125" customWidth="1"/>
    <col min="3" max="3" width="13.42578125" bestFit="1" customWidth="1"/>
    <col min="4" max="4" width="13" customWidth="1"/>
    <col min="5" max="5" width="14.85546875" bestFit="1" customWidth="1"/>
    <col min="6" max="6" width="14.5703125" customWidth="1"/>
    <col min="7" max="8" width="14.42578125" customWidth="1"/>
    <col min="9" max="9" width="13.42578125" bestFit="1" customWidth="1"/>
    <col min="10" max="10" width="15.7109375" bestFit="1" customWidth="1"/>
    <col min="11" max="11" width="14.5703125" customWidth="1"/>
    <col min="257" max="257" width="27.85546875" customWidth="1"/>
    <col min="258" max="258" width="13.42578125" customWidth="1"/>
    <col min="259" max="259" width="13.42578125" bestFit="1" customWidth="1"/>
    <col min="260" max="260" width="13" customWidth="1"/>
    <col min="261" max="261" width="14.85546875" bestFit="1" customWidth="1"/>
    <col min="262" max="262" width="14.5703125" customWidth="1"/>
    <col min="263" max="264" width="14.42578125" customWidth="1"/>
    <col min="265" max="265" width="13.42578125" bestFit="1" customWidth="1"/>
    <col min="266" max="266" width="15.7109375" bestFit="1" customWidth="1"/>
    <col min="267" max="267" width="14.5703125" customWidth="1"/>
    <col min="513" max="513" width="27.85546875" customWidth="1"/>
    <col min="514" max="514" width="13.42578125" customWidth="1"/>
    <col min="515" max="515" width="13.42578125" bestFit="1" customWidth="1"/>
    <col min="516" max="516" width="13" customWidth="1"/>
    <col min="517" max="517" width="14.85546875" bestFit="1" customWidth="1"/>
    <col min="518" max="518" width="14.5703125" customWidth="1"/>
    <col min="519" max="520" width="14.42578125" customWidth="1"/>
    <col min="521" max="521" width="13.42578125" bestFit="1" customWidth="1"/>
    <col min="522" max="522" width="15.7109375" bestFit="1" customWidth="1"/>
    <col min="523" max="523" width="14.5703125" customWidth="1"/>
    <col min="769" max="769" width="27.85546875" customWidth="1"/>
    <col min="770" max="770" width="13.42578125" customWidth="1"/>
    <col min="771" max="771" width="13.42578125" bestFit="1" customWidth="1"/>
    <col min="772" max="772" width="13" customWidth="1"/>
    <col min="773" max="773" width="14.85546875" bestFit="1" customWidth="1"/>
    <col min="774" max="774" width="14.5703125" customWidth="1"/>
    <col min="775" max="776" width="14.42578125" customWidth="1"/>
    <col min="777" max="777" width="13.42578125" bestFit="1" customWidth="1"/>
    <col min="778" max="778" width="15.7109375" bestFit="1" customWidth="1"/>
    <col min="779" max="779" width="14.5703125" customWidth="1"/>
    <col min="1025" max="1025" width="27.85546875" customWidth="1"/>
    <col min="1026" max="1026" width="13.42578125" customWidth="1"/>
    <col min="1027" max="1027" width="13.42578125" bestFit="1" customWidth="1"/>
    <col min="1028" max="1028" width="13" customWidth="1"/>
    <col min="1029" max="1029" width="14.85546875" bestFit="1" customWidth="1"/>
    <col min="1030" max="1030" width="14.5703125" customWidth="1"/>
    <col min="1031" max="1032" width="14.42578125" customWidth="1"/>
    <col min="1033" max="1033" width="13.42578125" bestFit="1" customWidth="1"/>
    <col min="1034" max="1034" width="15.7109375" bestFit="1" customWidth="1"/>
    <col min="1035" max="1035" width="14.5703125" customWidth="1"/>
    <col min="1281" max="1281" width="27.85546875" customWidth="1"/>
    <col min="1282" max="1282" width="13.42578125" customWidth="1"/>
    <col min="1283" max="1283" width="13.42578125" bestFit="1" customWidth="1"/>
    <col min="1284" max="1284" width="13" customWidth="1"/>
    <col min="1285" max="1285" width="14.85546875" bestFit="1" customWidth="1"/>
    <col min="1286" max="1286" width="14.5703125" customWidth="1"/>
    <col min="1287" max="1288" width="14.42578125" customWidth="1"/>
    <col min="1289" max="1289" width="13.42578125" bestFit="1" customWidth="1"/>
    <col min="1290" max="1290" width="15.7109375" bestFit="1" customWidth="1"/>
    <col min="1291" max="1291" width="14.5703125" customWidth="1"/>
    <col min="1537" max="1537" width="27.85546875" customWidth="1"/>
    <col min="1538" max="1538" width="13.42578125" customWidth="1"/>
    <col min="1539" max="1539" width="13.42578125" bestFit="1" customWidth="1"/>
    <col min="1540" max="1540" width="13" customWidth="1"/>
    <col min="1541" max="1541" width="14.85546875" bestFit="1" customWidth="1"/>
    <col min="1542" max="1542" width="14.5703125" customWidth="1"/>
    <col min="1543" max="1544" width="14.42578125" customWidth="1"/>
    <col min="1545" max="1545" width="13.42578125" bestFit="1" customWidth="1"/>
    <col min="1546" max="1546" width="15.7109375" bestFit="1" customWidth="1"/>
    <col min="1547" max="1547" width="14.5703125" customWidth="1"/>
    <col min="1793" max="1793" width="27.85546875" customWidth="1"/>
    <col min="1794" max="1794" width="13.42578125" customWidth="1"/>
    <col min="1795" max="1795" width="13.42578125" bestFit="1" customWidth="1"/>
    <col min="1796" max="1796" width="13" customWidth="1"/>
    <col min="1797" max="1797" width="14.85546875" bestFit="1" customWidth="1"/>
    <col min="1798" max="1798" width="14.5703125" customWidth="1"/>
    <col min="1799" max="1800" width="14.42578125" customWidth="1"/>
    <col min="1801" max="1801" width="13.42578125" bestFit="1" customWidth="1"/>
    <col min="1802" max="1802" width="15.7109375" bestFit="1" customWidth="1"/>
    <col min="1803" max="1803" width="14.5703125" customWidth="1"/>
    <col min="2049" max="2049" width="27.85546875" customWidth="1"/>
    <col min="2050" max="2050" width="13.42578125" customWidth="1"/>
    <col min="2051" max="2051" width="13.42578125" bestFit="1" customWidth="1"/>
    <col min="2052" max="2052" width="13" customWidth="1"/>
    <col min="2053" max="2053" width="14.85546875" bestFit="1" customWidth="1"/>
    <col min="2054" max="2054" width="14.5703125" customWidth="1"/>
    <col min="2055" max="2056" width="14.42578125" customWidth="1"/>
    <col min="2057" max="2057" width="13.42578125" bestFit="1" customWidth="1"/>
    <col min="2058" max="2058" width="15.7109375" bestFit="1" customWidth="1"/>
    <col min="2059" max="2059" width="14.5703125" customWidth="1"/>
    <col min="2305" max="2305" width="27.85546875" customWidth="1"/>
    <col min="2306" max="2306" width="13.42578125" customWidth="1"/>
    <col min="2307" max="2307" width="13.42578125" bestFit="1" customWidth="1"/>
    <col min="2308" max="2308" width="13" customWidth="1"/>
    <col min="2309" max="2309" width="14.85546875" bestFit="1" customWidth="1"/>
    <col min="2310" max="2310" width="14.5703125" customWidth="1"/>
    <col min="2311" max="2312" width="14.42578125" customWidth="1"/>
    <col min="2313" max="2313" width="13.42578125" bestFit="1" customWidth="1"/>
    <col min="2314" max="2314" width="15.7109375" bestFit="1" customWidth="1"/>
    <col min="2315" max="2315" width="14.5703125" customWidth="1"/>
    <col min="2561" max="2561" width="27.85546875" customWidth="1"/>
    <col min="2562" max="2562" width="13.42578125" customWidth="1"/>
    <col min="2563" max="2563" width="13.42578125" bestFit="1" customWidth="1"/>
    <col min="2564" max="2564" width="13" customWidth="1"/>
    <col min="2565" max="2565" width="14.85546875" bestFit="1" customWidth="1"/>
    <col min="2566" max="2566" width="14.5703125" customWidth="1"/>
    <col min="2567" max="2568" width="14.42578125" customWidth="1"/>
    <col min="2569" max="2569" width="13.42578125" bestFit="1" customWidth="1"/>
    <col min="2570" max="2570" width="15.7109375" bestFit="1" customWidth="1"/>
    <col min="2571" max="2571" width="14.5703125" customWidth="1"/>
    <col min="2817" max="2817" width="27.85546875" customWidth="1"/>
    <col min="2818" max="2818" width="13.42578125" customWidth="1"/>
    <col min="2819" max="2819" width="13.42578125" bestFit="1" customWidth="1"/>
    <col min="2820" max="2820" width="13" customWidth="1"/>
    <col min="2821" max="2821" width="14.85546875" bestFit="1" customWidth="1"/>
    <col min="2822" max="2822" width="14.5703125" customWidth="1"/>
    <col min="2823" max="2824" width="14.42578125" customWidth="1"/>
    <col min="2825" max="2825" width="13.42578125" bestFit="1" customWidth="1"/>
    <col min="2826" max="2826" width="15.7109375" bestFit="1" customWidth="1"/>
    <col min="2827" max="2827" width="14.5703125" customWidth="1"/>
    <col min="3073" max="3073" width="27.85546875" customWidth="1"/>
    <col min="3074" max="3074" width="13.42578125" customWidth="1"/>
    <col min="3075" max="3075" width="13.42578125" bestFit="1" customWidth="1"/>
    <col min="3076" max="3076" width="13" customWidth="1"/>
    <col min="3077" max="3077" width="14.85546875" bestFit="1" customWidth="1"/>
    <col min="3078" max="3078" width="14.5703125" customWidth="1"/>
    <col min="3079" max="3080" width="14.42578125" customWidth="1"/>
    <col min="3081" max="3081" width="13.42578125" bestFit="1" customWidth="1"/>
    <col min="3082" max="3082" width="15.7109375" bestFit="1" customWidth="1"/>
    <col min="3083" max="3083" width="14.5703125" customWidth="1"/>
    <col min="3329" max="3329" width="27.85546875" customWidth="1"/>
    <col min="3330" max="3330" width="13.42578125" customWidth="1"/>
    <col min="3331" max="3331" width="13.42578125" bestFit="1" customWidth="1"/>
    <col min="3332" max="3332" width="13" customWidth="1"/>
    <col min="3333" max="3333" width="14.85546875" bestFit="1" customWidth="1"/>
    <col min="3334" max="3334" width="14.5703125" customWidth="1"/>
    <col min="3335" max="3336" width="14.42578125" customWidth="1"/>
    <col min="3337" max="3337" width="13.42578125" bestFit="1" customWidth="1"/>
    <col min="3338" max="3338" width="15.7109375" bestFit="1" customWidth="1"/>
    <col min="3339" max="3339" width="14.5703125" customWidth="1"/>
    <col min="3585" max="3585" width="27.85546875" customWidth="1"/>
    <col min="3586" max="3586" width="13.42578125" customWidth="1"/>
    <col min="3587" max="3587" width="13.42578125" bestFit="1" customWidth="1"/>
    <col min="3588" max="3588" width="13" customWidth="1"/>
    <col min="3589" max="3589" width="14.85546875" bestFit="1" customWidth="1"/>
    <col min="3590" max="3590" width="14.5703125" customWidth="1"/>
    <col min="3591" max="3592" width="14.42578125" customWidth="1"/>
    <col min="3593" max="3593" width="13.42578125" bestFit="1" customWidth="1"/>
    <col min="3594" max="3594" width="15.7109375" bestFit="1" customWidth="1"/>
    <col min="3595" max="3595" width="14.5703125" customWidth="1"/>
    <col min="3841" max="3841" width="27.85546875" customWidth="1"/>
    <col min="3842" max="3842" width="13.42578125" customWidth="1"/>
    <col min="3843" max="3843" width="13.42578125" bestFit="1" customWidth="1"/>
    <col min="3844" max="3844" width="13" customWidth="1"/>
    <col min="3845" max="3845" width="14.85546875" bestFit="1" customWidth="1"/>
    <col min="3846" max="3846" width="14.5703125" customWidth="1"/>
    <col min="3847" max="3848" width="14.42578125" customWidth="1"/>
    <col min="3849" max="3849" width="13.42578125" bestFit="1" customWidth="1"/>
    <col min="3850" max="3850" width="15.7109375" bestFit="1" customWidth="1"/>
    <col min="3851" max="3851" width="14.5703125" customWidth="1"/>
    <col min="4097" max="4097" width="27.85546875" customWidth="1"/>
    <col min="4098" max="4098" width="13.42578125" customWidth="1"/>
    <col min="4099" max="4099" width="13.42578125" bestFit="1" customWidth="1"/>
    <col min="4100" max="4100" width="13" customWidth="1"/>
    <col min="4101" max="4101" width="14.85546875" bestFit="1" customWidth="1"/>
    <col min="4102" max="4102" width="14.5703125" customWidth="1"/>
    <col min="4103" max="4104" width="14.42578125" customWidth="1"/>
    <col min="4105" max="4105" width="13.42578125" bestFit="1" customWidth="1"/>
    <col min="4106" max="4106" width="15.7109375" bestFit="1" customWidth="1"/>
    <col min="4107" max="4107" width="14.5703125" customWidth="1"/>
    <col min="4353" max="4353" width="27.85546875" customWidth="1"/>
    <col min="4354" max="4354" width="13.42578125" customWidth="1"/>
    <col min="4355" max="4355" width="13.42578125" bestFit="1" customWidth="1"/>
    <col min="4356" max="4356" width="13" customWidth="1"/>
    <col min="4357" max="4357" width="14.85546875" bestFit="1" customWidth="1"/>
    <col min="4358" max="4358" width="14.5703125" customWidth="1"/>
    <col min="4359" max="4360" width="14.42578125" customWidth="1"/>
    <col min="4361" max="4361" width="13.42578125" bestFit="1" customWidth="1"/>
    <col min="4362" max="4362" width="15.7109375" bestFit="1" customWidth="1"/>
    <col min="4363" max="4363" width="14.5703125" customWidth="1"/>
    <col min="4609" max="4609" width="27.85546875" customWidth="1"/>
    <col min="4610" max="4610" width="13.42578125" customWidth="1"/>
    <col min="4611" max="4611" width="13.42578125" bestFit="1" customWidth="1"/>
    <col min="4612" max="4612" width="13" customWidth="1"/>
    <col min="4613" max="4613" width="14.85546875" bestFit="1" customWidth="1"/>
    <col min="4614" max="4614" width="14.5703125" customWidth="1"/>
    <col min="4615" max="4616" width="14.42578125" customWidth="1"/>
    <col min="4617" max="4617" width="13.42578125" bestFit="1" customWidth="1"/>
    <col min="4618" max="4618" width="15.7109375" bestFit="1" customWidth="1"/>
    <col min="4619" max="4619" width="14.5703125" customWidth="1"/>
    <col min="4865" max="4865" width="27.85546875" customWidth="1"/>
    <col min="4866" max="4866" width="13.42578125" customWidth="1"/>
    <col min="4867" max="4867" width="13.42578125" bestFit="1" customWidth="1"/>
    <col min="4868" max="4868" width="13" customWidth="1"/>
    <col min="4869" max="4869" width="14.85546875" bestFit="1" customWidth="1"/>
    <col min="4870" max="4870" width="14.5703125" customWidth="1"/>
    <col min="4871" max="4872" width="14.42578125" customWidth="1"/>
    <col min="4873" max="4873" width="13.42578125" bestFit="1" customWidth="1"/>
    <col min="4874" max="4874" width="15.7109375" bestFit="1" customWidth="1"/>
    <col min="4875" max="4875" width="14.5703125" customWidth="1"/>
    <col min="5121" max="5121" width="27.85546875" customWidth="1"/>
    <col min="5122" max="5122" width="13.42578125" customWidth="1"/>
    <col min="5123" max="5123" width="13.42578125" bestFit="1" customWidth="1"/>
    <col min="5124" max="5124" width="13" customWidth="1"/>
    <col min="5125" max="5125" width="14.85546875" bestFit="1" customWidth="1"/>
    <col min="5126" max="5126" width="14.5703125" customWidth="1"/>
    <col min="5127" max="5128" width="14.42578125" customWidth="1"/>
    <col min="5129" max="5129" width="13.42578125" bestFit="1" customWidth="1"/>
    <col min="5130" max="5130" width="15.7109375" bestFit="1" customWidth="1"/>
    <col min="5131" max="5131" width="14.5703125" customWidth="1"/>
    <col min="5377" max="5377" width="27.85546875" customWidth="1"/>
    <col min="5378" max="5378" width="13.42578125" customWidth="1"/>
    <col min="5379" max="5379" width="13.42578125" bestFit="1" customWidth="1"/>
    <col min="5380" max="5380" width="13" customWidth="1"/>
    <col min="5381" max="5381" width="14.85546875" bestFit="1" customWidth="1"/>
    <col min="5382" max="5382" width="14.5703125" customWidth="1"/>
    <col min="5383" max="5384" width="14.42578125" customWidth="1"/>
    <col min="5385" max="5385" width="13.42578125" bestFit="1" customWidth="1"/>
    <col min="5386" max="5386" width="15.7109375" bestFit="1" customWidth="1"/>
    <col min="5387" max="5387" width="14.5703125" customWidth="1"/>
    <col min="5633" max="5633" width="27.85546875" customWidth="1"/>
    <col min="5634" max="5634" width="13.42578125" customWidth="1"/>
    <col min="5635" max="5635" width="13.42578125" bestFit="1" customWidth="1"/>
    <col min="5636" max="5636" width="13" customWidth="1"/>
    <col min="5637" max="5637" width="14.85546875" bestFit="1" customWidth="1"/>
    <col min="5638" max="5638" width="14.5703125" customWidth="1"/>
    <col min="5639" max="5640" width="14.42578125" customWidth="1"/>
    <col min="5641" max="5641" width="13.42578125" bestFit="1" customWidth="1"/>
    <col min="5642" max="5642" width="15.7109375" bestFit="1" customWidth="1"/>
    <col min="5643" max="5643" width="14.5703125" customWidth="1"/>
    <col min="5889" max="5889" width="27.85546875" customWidth="1"/>
    <col min="5890" max="5890" width="13.42578125" customWidth="1"/>
    <col min="5891" max="5891" width="13.42578125" bestFit="1" customWidth="1"/>
    <col min="5892" max="5892" width="13" customWidth="1"/>
    <col min="5893" max="5893" width="14.85546875" bestFit="1" customWidth="1"/>
    <col min="5894" max="5894" width="14.5703125" customWidth="1"/>
    <col min="5895" max="5896" width="14.42578125" customWidth="1"/>
    <col min="5897" max="5897" width="13.42578125" bestFit="1" customWidth="1"/>
    <col min="5898" max="5898" width="15.7109375" bestFit="1" customWidth="1"/>
    <col min="5899" max="5899" width="14.5703125" customWidth="1"/>
    <col min="6145" max="6145" width="27.85546875" customWidth="1"/>
    <col min="6146" max="6146" width="13.42578125" customWidth="1"/>
    <col min="6147" max="6147" width="13.42578125" bestFit="1" customWidth="1"/>
    <col min="6148" max="6148" width="13" customWidth="1"/>
    <col min="6149" max="6149" width="14.85546875" bestFit="1" customWidth="1"/>
    <col min="6150" max="6150" width="14.5703125" customWidth="1"/>
    <col min="6151" max="6152" width="14.42578125" customWidth="1"/>
    <col min="6153" max="6153" width="13.42578125" bestFit="1" customWidth="1"/>
    <col min="6154" max="6154" width="15.7109375" bestFit="1" customWidth="1"/>
    <col min="6155" max="6155" width="14.5703125" customWidth="1"/>
    <col min="6401" max="6401" width="27.85546875" customWidth="1"/>
    <col min="6402" max="6402" width="13.42578125" customWidth="1"/>
    <col min="6403" max="6403" width="13.42578125" bestFit="1" customWidth="1"/>
    <col min="6404" max="6404" width="13" customWidth="1"/>
    <col min="6405" max="6405" width="14.85546875" bestFit="1" customWidth="1"/>
    <col min="6406" max="6406" width="14.5703125" customWidth="1"/>
    <col min="6407" max="6408" width="14.42578125" customWidth="1"/>
    <col min="6409" max="6409" width="13.42578125" bestFit="1" customWidth="1"/>
    <col min="6410" max="6410" width="15.7109375" bestFit="1" customWidth="1"/>
    <col min="6411" max="6411" width="14.5703125" customWidth="1"/>
    <col min="6657" max="6657" width="27.85546875" customWidth="1"/>
    <col min="6658" max="6658" width="13.42578125" customWidth="1"/>
    <col min="6659" max="6659" width="13.42578125" bestFit="1" customWidth="1"/>
    <col min="6660" max="6660" width="13" customWidth="1"/>
    <col min="6661" max="6661" width="14.85546875" bestFit="1" customWidth="1"/>
    <col min="6662" max="6662" width="14.5703125" customWidth="1"/>
    <col min="6663" max="6664" width="14.42578125" customWidth="1"/>
    <col min="6665" max="6665" width="13.42578125" bestFit="1" customWidth="1"/>
    <col min="6666" max="6666" width="15.7109375" bestFit="1" customWidth="1"/>
    <col min="6667" max="6667" width="14.5703125" customWidth="1"/>
    <col min="6913" max="6913" width="27.85546875" customWidth="1"/>
    <col min="6914" max="6914" width="13.42578125" customWidth="1"/>
    <col min="6915" max="6915" width="13.42578125" bestFit="1" customWidth="1"/>
    <col min="6916" max="6916" width="13" customWidth="1"/>
    <col min="6917" max="6917" width="14.85546875" bestFit="1" customWidth="1"/>
    <col min="6918" max="6918" width="14.5703125" customWidth="1"/>
    <col min="6919" max="6920" width="14.42578125" customWidth="1"/>
    <col min="6921" max="6921" width="13.42578125" bestFit="1" customWidth="1"/>
    <col min="6922" max="6922" width="15.7109375" bestFit="1" customWidth="1"/>
    <col min="6923" max="6923" width="14.5703125" customWidth="1"/>
    <col min="7169" max="7169" width="27.85546875" customWidth="1"/>
    <col min="7170" max="7170" width="13.42578125" customWidth="1"/>
    <col min="7171" max="7171" width="13.42578125" bestFit="1" customWidth="1"/>
    <col min="7172" max="7172" width="13" customWidth="1"/>
    <col min="7173" max="7173" width="14.85546875" bestFit="1" customWidth="1"/>
    <col min="7174" max="7174" width="14.5703125" customWidth="1"/>
    <col min="7175" max="7176" width="14.42578125" customWidth="1"/>
    <col min="7177" max="7177" width="13.42578125" bestFit="1" customWidth="1"/>
    <col min="7178" max="7178" width="15.7109375" bestFit="1" customWidth="1"/>
    <col min="7179" max="7179" width="14.5703125" customWidth="1"/>
    <col min="7425" max="7425" width="27.85546875" customWidth="1"/>
    <col min="7426" max="7426" width="13.42578125" customWidth="1"/>
    <col min="7427" max="7427" width="13.42578125" bestFit="1" customWidth="1"/>
    <col min="7428" max="7428" width="13" customWidth="1"/>
    <col min="7429" max="7429" width="14.85546875" bestFit="1" customWidth="1"/>
    <col min="7430" max="7430" width="14.5703125" customWidth="1"/>
    <col min="7431" max="7432" width="14.42578125" customWidth="1"/>
    <col min="7433" max="7433" width="13.42578125" bestFit="1" customWidth="1"/>
    <col min="7434" max="7434" width="15.7109375" bestFit="1" customWidth="1"/>
    <col min="7435" max="7435" width="14.5703125" customWidth="1"/>
    <col min="7681" max="7681" width="27.85546875" customWidth="1"/>
    <col min="7682" max="7682" width="13.42578125" customWidth="1"/>
    <col min="7683" max="7683" width="13.42578125" bestFit="1" customWidth="1"/>
    <col min="7684" max="7684" width="13" customWidth="1"/>
    <col min="7685" max="7685" width="14.85546875" bestFit="1" customWidth="1"/>
    <col min="7686" max="7686" width="14.5703125" customWidth="1"/>
    <col min="7687" max="7688" width="14.42578125" customWidth="1"/>
    <col min="7689" max="7689" width="13.42578125" bestFit="1" customWidth="1"/>
    <col min="7690" max="7690" width="15.7109375" bestFit="1" customWidth="1"/>
    <col min="7691" max="7691" width="14.5703125" customWidth="1"/>
    <col min="7937" max="7937" width="27.85546875" customWidth="1"/>
    <col min="7938" max="7938" width="13.42578125" customWidth="1"/>
    <col min="7939" max="7939" width="13.42578125" bestFit="1" customWidth="1"/>
    <col min="7940" max="7940" width="13" customWidth="1"/>
    <col min="7941" max="7941" width="14.85546875" bestFit="1" customWidth="1"/>
    <col min="7942" max="7942" width="14.5703125" customWidth="1"/>
    <col min="7943" max="7944" width="14.42578125" customWidth="1"/>
    <col min="7945" max="7945" width="13.42578125" bestFit="1" customWidth="1"/>
    <col min="7946" max="7946" width="15.7109375" bestFit="1" customWidth="1"/>
    <col min="7947" max="7947" width="14.5703125" customWidth="1"/>
    <col min="8193" max="8193" width="27.85546875" customWidth="1"/>
    <col min="8194" max="8194" width="13.42578125" customWidth="1"/>
    <col min="8195" max="8195" width="13.42578125" bestFit="1" customWidth="1"/>
    <col min="8196" max="8196" width="13" customWidth="1"/>
    <col min="8197" max="8197" width="14.85546875" bestFit="1" customWidth="1"/>
    <col min="8198" max="8198" width="14.5703125" customWidth="1"/>
    <col min="8199" max="8200" width="14.42578125" customWidth="1"/>
    <col min="8201" max="8201" width="13.42578125" bestFit="1" customWidth="1"/>
    <col min="8202" max="8202" width="15.7109375" bestFit="1" customWidth="1"/>
    <col min="8203" max="8203" width="14.5703125" customWidth="1"/>
    <col min="8449" max="8449" width="27.85546875" customWidth="1"/>
    <col min="8450" max="8450" width="13.42578125" customWidth="1"/>
    <col min="8451" max="8451" width="13.42578125" bestFit="1" customWidth="1"/>
    <col min="8452" max="8452" width="13" customWidth="1"/>
    <col min="8453" max="8453" width="14.85546875" bestFit="1" customWidth="1"/>
    <col min="8454" max="8454" width="14.5703125" customWidth="1"/>
    <col min="8455" max="8456" width="14.42578125" customWidth="1"/>
    <col min="8457" max="8457" width="13.42578125" bestFit="1" customWidth="1"/>
    <col min="8458" max="8458" width="15.7109375" bestFit="1" customWidth="1"/>
    <col min="8459" max="8459" width="14.5703125" customWidth="1"/>
    <col min="8705" max="8705" width="27.85546875" customWidth="1"/>
    <col min="8706" max="8706" width="13.42578125" customWidth="1"/>
    <col min="8707" max="8707" width="13.42578125" bestFit="1" customWidth="1"/>
    <col min="8708" max="8708" width="13" customWidth="1"/>
    <col min="8709" max="8709" width="14.85546875" bestFit="1" customWidth="1"/>
    <col min="8710" max="8710" width="14.5703125" customWidth="1"/>
    <col min="8711" max="8712" width="14.42578125" customWidth="1"/>
    <col min="8713" max="8713" width="13.42578125" bestFit="1" customWidth="1"/>
    <col min="8714" max="8714" width="15.7109375" bestFit="1" customWidth="1"/>
    <col min="8715" max="8715" width="14.5703125" customWidth="1"/>
    <col min="8961" max="8961" width="27.85546875" customWidth="1"/>
    <col min="8962" max="8962" width="13.42578125" customWidth="1"/>
    <col min="8963" max="8963" width="13.42578125" bestFit="1" customWidth="1"/>
    <col min="8964" max="8964" width="13" customWidth="1"/>
    <col min="8965" max="8965" width="14.85546875" bestFit="1" customWidth="1"/>
    <col min="8966" max="8966" width="14.5703125" customWidth="1"/>
    <col min="8967" max="8968" width="14.42578125" customWidth="1"/>
    <col min="8969" max="8969" width="13.42578125" bestFit="1" customWidth="1"/>
    <col min="8970" max="8970" width="15.7109375" bestFit="1" customWidth="1"/>
    <col min="8971" max="8971" width="14.5703125" customWidth="1"/>
    <col min="9217" max="9217" width="27.85546875" customWidth="1"/>
    <col min="9218" max="9218" width="13.42578125" customWidth="1"/>
    <col min="9219" max="9219" width="13.42578125" bestFit="1" customWidth="1"/>
    <col min="9220" max="9220" width="13" customWidth="1"/>
    <col min="9221" max="9221" width="14.85546875" bestFit="1" customWidth="1"/>
    <col min="9222" max="9222" width="14.5703125" customWidth="1"/>
    <col min="9223" max="9224" width="14.42578125" customWidth="1"/>
    <col min="9225" max="9225" width="13.42578125" bestFit="1" customWidth="1"/>
    <col min="9226" max="9226" width="15.7109375" bestFit="1" customWidth="1"/>
    <col min="9227" max="9227" width="14.5703125" customWidth="1"/>
    <col min="9473" max="9473" width="27.85546875" customWidth="1"/>
    <col min="9474" max="9474" width="13.42578125" customWidth="1"/>
    <col min="9475" max="9475" width="13.42578125" bestFit="1" customWidth="1"/>
    <col min="9476" max="9476" width="13" customWidth="1"/>
    <col min="9477" max="9477" width="14.85546875" bestFit="1" customWidth="1"/>
    <col min="9478" max="9478" width="14.5703125" customWidth="1"/>
    <col min="9479" max="9480" width="14.42578125" customWidth="1"/>
    <col min="9481" max="9481" width="13.42578125" bestFit="1" customWidth="1"/>
    <col min="9482" max="9482" width="15.7109375" bestFit="1" customWidth="1"/>
    <col min="9483" max="9483" width="14.5703125" customWidth="1"/>
    <col min="9729" max="9729" width="27.85546875" customWidth="1"/>
    <col min="9730" max="9730" width="13.42578125" customWidth="1"/>
    <col min="9731" max="9731" width="13.42578125" bestFit="1" customWidth="1"/>
    <col min="9732" max="9732" width="13" customWidth="1"/>
    <col min="9733" max="9733" width="14.85546875" bestFit="1" customWidth="1"/>
    <col min="9734" max="9734" width="14.5703125" customWidth="1"/>
    <col min="9735" max="9736" width="14.42578125" customWidth="1"/>
    <col min="9737" max="9737" width="13.42578125" bestFit="1" customWidth="1"/>
    <col min="9738" max="9738" width="15.7109375" bestFit="1" customWidth="1"/>
    <col min="9739" max="9739" width="14.5703125" customWidth="1"/>
    <col min="9985" max="9985" width="27.85546875" customWidth="1"/>
    <col min="9986" max="9986" width="13.42578125" customWidth="1"/>
    <col min="9987" max="9987" width="13.42578125" bestFit="1" customWidth="1"/>
    <col min="9988" max="9988" width="13" customWidth="1"/>
    <col min="9989" max="9989" width="14.85546875" bestFit="1" customWidth="1"/>
    <col min="9990" max="9990" width="14.5703125" customWidth="1"/>
    <col min="9991" max="9992" width="14.42578125" customWidth="1"/>
    <col min="9993" max="9993" width="13.42578125" bestFit="1" customWidth="1"/>
    <col min="9994" max="9994" width="15.7109375" bestFit="1" customWidth="1"/>
    <col min="9995" max="9995" width="14.5703125" customWidth="1"/>
    <col min="10241" max="10241" width="27.85546875" customWidth="1"/>
    <col min="10242" max="10242" width="13.42578125" customWidth="1"/>
    <col min="10243" max="10243" width="13.42578125" bestFit="1" customWidth="1"/>
    <col min="10244" max="10244" width="13" customWidth="1"/>
    <col min="10245" max="10245" width="14.85546875" bestFit="1" customWidth="1"/>
    <col min="10246" max="10246" width="14.5703125" customWidth="1"/>
    <col min="10247" max="10248" width="14.42578125" customWidth="1"/>
    <col min="10249" max="10249" width="13.42578125" bestFit="1" customWidth="1"/>
    <col min="10250" max="10250" width="15.7109375" bestFit="1" customWidth="1"/>
    <col min="10251" max="10251" width="14.5703125" customWidth="1"/>
    <col min="10497" max="10497" width="27.85546875" customWidth="1"/>
    <col min="10498" max="10498" width="13.42578125" customWidth="1"/>
    <col min="10499" max="10499" width="13.42578125" bestFit="1" customWidth="1"/>
    <col min="10500" max="10500" width="13" customWidth="1"/>
    <col min="10501" max="10501" width="14.85546875" bestFit="1" customWidth="1"/>
    <col min="10502" max="10502" width="14.5703125" customWidth="1"/>
    <col min="10503" max="10504" width="14.42578125" customWidth="1"/>
    <col min="10505" max="10505" width="13.42578125" bestFit="1" customWidth="1"/>
    <col min="10506" max="10506" width="15.7109375" bestFit="1" customWidth="1"/>
    <col min="10507" max="10507" width="14.5703125" customWidth="1"/>
    <col min="10753" max="10753" width="27.85546875" customWidth="1"/>
    <col min="10754" max="10754" width="13.42578125" customWidth="1"/>
    <col min="10755" max="10755" width="13.42578125" bestFit="1" customWidth="1"/>
    <col min="10756" max="10756" width="13" customWidth="1"/>
    <col min="10757" max="10757" width="14.85546875" bestFit="1" customWidth="1"/>
    <col min="10758" max="10758" width="14.5703125" customWidth="1"/>
    <col min="10759" max="10760" width="14.42578125" customWidth="1"/>
    <col min="10761" max="10761" width="13.42578125" bestFit="1" customWidth="1"/>
    <col min="10762" max="10762" width="15.7109375" bestFit="1" customWidth="1"/>
    <col min="10763" max="10763" width="14.5703125" customWidth="1"/>
    <col min="11009" max="11009" width="27.85546875" customWidth="1"/>
    <col min="11010" max="11010" width="13.42578125" customWidth="1"/>
    <col min="11011" max="11011" width="13.42578125" bestFit="1" customWidth="1"/>
    <col min="11012" max="11012" width="13" customWidth="1"/>
    <col min="11013" max="11013" width="14.85546875" bestFit="1" customWidth="1"/>
    <col min="11014" max="11014" width="14.5703125" customWidth="1"/>
    <col min="11015" max="11016" width="14.42578125" customWidth="1"/>
    <col min="11017" max="11017" width="13.42578125" bestFit="1" customWidth="1"/>
    <col min="11018" max="11018" width="15.7109375" bestFit="1" customWidth="1"/>
    <col min="11019" max="11019" width="14.5703125" customWidth="1"/>
    <col min="11265" max="11265" width="27.85546875" customWidth="1"/>
    <col min="11266" max="11266" width="13.42578125" customWidth="1"/>
    <col min="11267" max="11267" width="13.42578125" bestFit="1" customWidth="1"/>
    <col min="11268" max="11268" width="13" customWidth="1"/>
    <col min="11269" max="11269" width="14.85546875" bestFit="1" customWidth="1"/>
    <col min="11270" max="11270" width="14.5703125" customWidth="1"/>
    <col min="11271" max="11272" width="14.42578125" customWidth="1"/>
    <col min="11273" max="11273" width="13.42578125" bestFit="1" customWidth="1"/>
    <col min="11274" max="11274" width="15.7109375" bestFit="1" customWidth="1"/>
    <col min="11275" max="11275" width="14.5703125" customWidth="1"/>
    <col min="11521" max="11521" width="27.85546875" customWidth="1"/>
    <col min="11522" max="11522" width="13.42578125" customWidth="1"/>
    <col min="11523" max="11523" width="13.42578125" bestFit="1" customWidth="1"/>
    <col min="11524" max="11524" width="13" customWidth="1"/>
    <col min="11525" max="11525" width="14.85546875" bestFit="1" customWidth="1"/>
    <col min="11526" max="11526" width="14.5703125" customWidth="1"/>
    <col min="11527" max="11528" width="14.42578125" customWidth="1"/>
    <col min="11529" max="11529" width="13.42578125" bestFit="1" customWidth="1"/>
    <col min="11530" max="11530" width="15.7109375" bestFit="1" customWidth="1"/>
    <col min="11531" max="11531" width="14.5703125" customWidth="1"/>
    <col min="11777" max="11777" width="27.85546875" customWidth="1"/>
    <col min="11778" max="11778" width="13.42578125" customWidth="1"/>
    <col min="11779" max="11779" width="13.42578125" bestFit="1" customWidth="1"/>
    <col min="11780" max="11780" width="13" customWidth="1"/>
    <col min="11781" max="11781" width="14.85546875" bestFit="1" customWidth="1"/>
    <col min="11782" max="11782" width="14.5703125" customWidth="1"/>
    <col min="11783" max="11784" width="14.42578125" customWidth="1"/>
    <col min="11785" max="11785" width="13.42578125" bestFit="1" customWidth="1"/>
    <col min="11786" max="11786" width="15.7109375" bestFit="1" customWidth="1"/>
    <col min="11787" max="11787" width="14.5703125" customWidth="1"/>
    <col min="12033" max="12033" width="27.85546875" customWidth="1"/>
    <col min="12034" max="12034" width="13.42578125" customWidth="1"/>
    <col min="12035" max="12035" width="13.42578125" bestFit="1" customWidth="1"/>
    <col min="12036" max="12036" width="13" customWidth="1"/>
    <col min="12037" max="12037" width="14.85546875" bestFit="1" customWidth="1"/>
    <col min="12038" max="12038" width="14.5703125" customWidth="1"/>
    <col min="12039" max="12040" width="14.42578125" customWidth="1"/>
    <col min="12041" max="12041" width="13.42578125" bestFit="1" customWidth="1"/>
    <col min="12042" max="12042" width="15.7109375" bestFit="1" customWidth="1"/>
    <col min="12043" max="12043" width="14.5703125" customWidth="1"/>
    <col min="12289" max="12289" width="27.85546875" customWidth="1"/>
    <col min="12290" max="12290" width="13.42578125" customWidth="1"/>
    <col min="12291" max="12291" width="13.42578125" bestFit="1" customWidth="1"/>
    <col min="12292" max="12292" width="13" customWidth="1"/>
    <col min="12293" max="12293" width="14.85546875" bestFit="1" customWidth="1"/>
    <col min="12294" max="12294" width="14.5703125" customWidth="1"/>
    <col min="12295" max="12296" width="14.42578125" customWidth="1"/>
    <col min="12297" max="12297" width="13.42578125" bestFit="1" customWidth="1"/>
    <col min="12298" max="12298" width="15.7109375" bestFit="1" customWidth="1"/>
    <col min="12299" max="12299" width="14.5703125" customWidth="1"/>
    <col min="12545" max="12545" width="27.85546875" customWidth="1"/>
    <col min="12546" max="12546" width="13.42578125" customWidth="1"/>
    <col min="12547" max="12547" width="13.42578125" bestFit="1" customWidth="1"/>
    <col min="12548" max="12548" width="13" customWidth="1"/>
    <col min="12549" max="12549" width="14.85546875" bestFit="1" customWidth="1"/>
    <col min="12550" max="12550" width="14.5703125" customWidth="1"/>
    <col min="12551" max="12552" width="14.42578125" customWidth="1"/>
    <col min="12553" max="12553" width="13.42578125" bestFit="1" customWidth="1"/>
    <col min="12554" max="12554" width="15.7109375" bestFit="1" customWidth="1"/>
    <col min="12555" max="12555" width="14.5703125" customWidth="1"/>
    <col min="12801" max="12801" width="27.85546875" customWidth="1"/>
    <col min="12802" max="12802" width="13.42578125" customWidth="1"/>
    <col min="12803" max="12803" width="13.42578125" bestFit="1" customWidth="1"/>
    <col min="12804" max="12804" width="13" customWidth="1"/>
    <col min="12805" max="12805" width="14.85546875" bestFit="1" customWidth="1"/>
    <col min="12806" max="12806" width="14.5703125" customWidth="1"/>
    <col min="12807" max="12808" width="14.42578125" customWidth="1"/>
    <col min="12809" max="12809" width="13.42578125" bestFit="1" customWidth="1"/>
    <col min="12810" max="12810" width="15.7109375" bestFit="1" customWidth="1"/>
    <col min="12811" max="12811" width="14.5703125" customWidth="1"/>
    <col min="13057" max="13057" width="27.85546875" customWidth="1"/>
    <col min="13058" max="13058" width="13.42578125" customWidth="1"/>
    <col min="13059" max="13059" width="13.42578125" bestFit="1" customWidth="1"/>
    <col min="13060" max="13060" width="13" customWidth="1"/>
    <col min="13061" max="13061" width="14.85546875" bestFit="1" customWidth="1"/>
    <col min="13062" max="13062" width="14.5703125" customWidth="1"/>
    <col min="13063" max="13064" width="14.42578125" customWidth="1"/>
    <col min="13065" max="13065" width="13.42578125" bestFit="1" customWidth="1"/>
    <col min="13066" max="13066" width="15.7109375" bestFit="1" customWidth="1"/>
    <col min="13067" max="13067" width="14.5703125" customWidth="1"/>
    <col min="13313" max="13313" width="27.85546875" customWidth="1"/>
    <col min="13314" max="13314" width="13.42578125" customWidth="1"/>
    <col min="13315" max="13315" width="13.42578125" bestFit="1" customWidth="1"/>
    <col min="13316" max="13316" width="13" customWidth="1"/>
    <col min="13317" max="13317" width="14.85546875" bestFit="1" customWidth="1"/>
    <col min="13318" max="13318" width="14.5703125" customWidth="1"/>
    <col min="13319" max="13320" width="14.42578125" customWidth="1"/>
    <col min="13321" max="13321" width="13.42578125" bestFit="1" customWidth="1"/>
    <col min="13322" max="13322" width="15.7109375" bestFit="1" customWidth="1"/>
    <col min="13323" max="13323" width="14.5703125" customWidth="1"/>
    <col min="13569" max="13569" width="27.85546875" customWidth="1"/>
    <col min="13570" max="13570" width="13.42578125" customWidth="1"/>
    <col min="13571" max="13571" width="13.42578125" bestFit="1" customWidth="1"/>
    <col min="13572" max="13572" width="13" customWidth="1"/>
    <col min="13573" max="13573" width="14.85546875" bestFit="1" customWidth="1"/>
    <col min="13574" max="13574" width="14.5703125" customWidth="1"/>
    <col min="13575" max="13576" width="14.42578125" customWidth="1"/>
    <col min="13577" max="13577" width="13.42578125" bestFit="1" customWidth="1"/>
    <col min="13578" max="13578" width="15.7109375" bestFit="1" customWidth="1"/>
    <col min="13579" max="13579" width="14.5703125" customWidth="1"/>
    <col min="13825" max="13825" width="27.85546875" customWidth="1"/>
    <col min="13826" max="13826" width="13.42578125" customWidth="1"/>
    <col min="13827" max="13827" width="13.42578125" bestFit="1" customWidth="1"/>
    <col min="13828" max="13828" width="13" customWidth="1"/>
    <col min="13829" max="13829" width="14.85546875" bestFit="1" customWidth="1"/>
    <col min="13830" max="13830" width="14.5703125" customWidth="1"/>
    <col min="13831" max="13832" width="14.42578125" customWidth="1"/>
    <col min="13833" max="13833" width="13.42578125" bestFit="1" customWidth="1"/>
    <col min="13834" max="13834" width="15.7109375" bestFit="1" customWidth="1"/>
    <col min="13835" max="13835" width="14.5703125" customWidth="1"/>
    <col min="14081" max="14081" width="27.85546875" customWidth="1"/>
    <col min="14082" max="14082" width="13.42578125" customWidth="1"/>
    <col min="14083" max="14083" width="13.42578125" bestFit="1" customWidth="1"/>
    <col min="14084" max="14084" width="13" customWidth="1"/>
    <col min="14085" max="14085" width="14.85546875" bestFit="1" customWidth="1"/>
    <col min="14086" max="14086" width="14.5703125" customWidth="1"/>
    <col min="14087" max="14088" width="14.42578125" customWidth="1"/>
    <col min="14089" max="14089" width="13.42578125" bestFit="1" customWidth="1"/>
    <col min="14090" max="14090" width="15.7109375" bestFit="1" customWidth="1"/>
    <col min="14091" max="14091" width="14.5703125" customWidth="1"/>
    <col min="14337" max="14337" width="27.85546875" customWidth="1"/>
    <col min="14338" max="14338" width="13.42578125" customWidth="1"/>
    <col min="14339" max="14339" width="13.42578125" bestFit="1" customWidth="1"/>
    <col min="14340" max="14340" width="13" customWidth="1"/>
    <col min="14341" max="14341" width="14.85546875" bestFit="1" customWidth="1"/>
    <col min="14342" max="14342" width="14.5703125" customWidth="1"/>
    <col min="14343" max="14344" width="14.42578125" customWidth="1"/>
    <col min="14345" max="14345" width="13.42578125" bestFit="1" customWidth="1"/>
    <col min="14346" max="14346" width="15.7109375" bestFit="1" customWidth="1"/>
    <col min="14347" max="14347" width="14.5703125" customWidth="1"/>
    <col min="14593" max="14593" width="27.85546875" customWidth="1"/>
    <col min="14594" max="14594" width="13.42578125" customWidth="1"/>
    <col min="14595" max="14595" width="13.42578125" bestFit="1" customWidth="1"/>
    <col min="14596" max="14596" width="13" customWidth="1"/>
    <col min="14597" max="14597" width="14.85546875" bestFit="1" customWidth="1"/>
    <col min="14598" max="14598" width="14.5703125" customWidth="1"/>
    <col min="14599" max="14600" width="14.42578125" customWidth="1"/>
    <col min="14601" max="14601" width="13.42578125" bestFit="1" customWidth="1"/>
    <col min="14602" max="14602" width="15.7109375" bestFit="1" customWidth="1"/>
    <col min="14603" max="14603" width="14.5703125" customWidth="1"/>
    <col min="14849" max="14849" width="27.85546875" customWidth="1"/>
    <col min="14850" max="14850" width="13.42578125" customWidth="1"/>
    <col min="14851" max="14851" width="13.42578125" bestFit="1" customWidth="1"/>
    <col min="14852" max="14852" width="13" customWidth="1"/>
    <col min="14853" max="14853" width="14.85546875" bestFit="1" customWidth="1"/>
    <col min="14854" max="14854" width="14.5703125" customWidth="1"/>
    <col min="14855" max="14856" width="14.42578125" customWidth="1"/>
    <col min="14857" max="14857" width="13.42578125" bestFit="1" customWidth="1"/>
    <col min="14858" max="14858" width="15.7109375" bestFit="1" customWidth="1"/>
    <col min="14859" max="14859" width="14.5703125" customWidth="1"/>
    <col min="15105" max="15105" width="27.85546875" customWidth="1"/>
    <col min="15106" max="15106" width="13.42578125" customWidth="1"/>
    <col min="15107" max="15107" width="13.42578125" bestFit="1" customWidth="1"/>
    <col min="15108" max="15108" width="13" customWidth="1"/>
    <col min="15109" max="15109" width="14.85546875" bestFit="1" customWidth="1"/>
    <col min="15110" max="15110" width="14.5703125" customWidth="1"/>
    <col min="15111" max="15112" width="14.42578125" customWidth="1"/>
    <col min="15113" max="15113" width="13.42578125" bestFit="1" customWidth="1"/>
    <col min="15114" max="15114" width="15.7109375" bestFit="1" customWidth="1"/>
    <col min="15115" max="15115" width="14.5703125" customWidth="1"/>
    <col min="15361" max="15361" width="27.85546875" customWidth="1"/>
    <col min="15362" max="15362" width="13.42578125" customWidth="1"/>
    <col min="15363" max="15363" width="13.42578125" bestFit="1" customWidth="1"/>
    <col min="15364" max="15364" width="13" customWidth="1"/>
    <col min="15365" max="15365" width="14.85546875" bestFit="1" customWidth="1"/>
    <col min="15366" max="15366" width="14.5703125" customWidth="1"/>
    <col min="15367" max="15368" width="14.42578125" customWidth="1"/>
    <col min="15369" max="15369" width="13.42578125" bestFit="1" customWidth="1"/>
    <col min="15370" max="15370" width="15.7109375" bestFit="1" customWidth="1"/>
    <col min="15371" max="15371" width="14.5703125" customWidth="1"/>
    <col min="15617" max="15617" width="27.85546875" customWidth="1"/>
    <col min="15618" max="15618" width="13.42578125" customWidth="1"/>
    <col min="15619" max="15619" width="13.42578125" bestFit="1" customWidth="1"/>
    <col min="15620" max="15620" width="13" customWidth="1"/>
    <col min="15621" max="15621" width="14.85546875" bestFit="1" customWidth="1"/>
    <col min="15622" max="15622" width="14.5703125" customWidth="1"/>
    <col min="15623" max="15624" width="14.42578125" customWidth="1"/>
    <col min="15625" max="15625" width="13.42578125" bestFit="1" customWidth="1"/>
    <col min="15626" max="15626" width="15.7109375" bestFit="1" customWidth="1"/>
    <col min="15627" max="15627" width="14.5703125" customWidth="1"/>
    <col min="15873" max="15873" width="27.85546875" customWidth="1"/>
    <col min="15874" max="15874" width="13.42578125" customWidth="1"/>
    <col min="15875" max="15875" width="13.42578125" bestFit="1" customWidth="1"/>
    <col min="15876" max="15876" width="13" customWidth="1"/>
    <col min="15877" max="15877" width="14.85546875" bestFit="1" customWidth="1"/>
    <col min="15878" max="15878" width="14.5703125" customWidth="1"/>
    <col min="15879" max="15880" width="14.42578125" customWidth="1"/>
    <col min="15881" max="15881" width="13.42578125" bestFit="1" customWidth="1"/>
    <col min="15882" max="15882" width="15.7109375" bestFit="1" customWidth="1"/>
    <col min="15883" max="15883" width="14.5703125" customWidth="1"/>
    <col min="16129" max="16129" width="27.85546875" customWidth="1"/>
    <col min="16130" max="16130" width="13.42578125" customWidth="1"/>
    <col min="16131" max="16131" width="13.42578125" bestFit="1" customWidth="1"/>
    <col min="16132" max="16132" width="13" customWidth="1"/>
    <col min="16133" max="16133" width="14.85546875" bestFit="1" customWidth="1"/>
    <col min="16134" max="16134" width="14.5703125" customWidth="1"/>
    <col min="16135" max="16136" width="14.42578125" customWidth="1"/>
    <col min="16137" max="16137" width="13.42578125" bestFit="1" customWidth="1"/>
    <col min="16138" max="16138" width="15.7109375" bestFit="1" customWidth="1"/>
    <col min="16139" max="16139" width="14.5703125" customWidth="1"/>
  </cols>
  <sheetData>
    <row r="2" spans="1:27" x14ac:dyDescent="0.25">
      <c r="F2" s="185"/>
    </row>
    <row r="6" spans="1:27" ht="15.75" thickBot="1" x14ac:dyDescent="0.3"/>
    <row r="7" spans="1:27" ht="16.5" thickBot="1" x14ac:dyDescent="0.3">
      <c r="B7" s="324" t="s">
        <v>63</v>
      </c>
      <c r="C7" s="325"/>
      <c r="J7" s="186" t="s">
        <v>135</v>
      </c>
    </row>
    <row r="8" spans="1:27" ht="15.75" x14ac:dyDescent="0.25">
      <c r="J8" s="187"/>
    </row>
    <row r="9" spans="1:27" x14ac:dyDescent="0.25">
      <c r="A9" s="302" t="s">
        <v>0</v>
      </c>
      <c r="B9" s="302"/>
      <c r="C9" s="302"/>
      <c r="D9" s="302"/>
      <c r="E9" s="302"/>
      <c r="F9" s="302"/>
      <c r="G9" s="302"/>
      <c r="H9" s="302"/>
      <c r="I9" s="302"/>
      <c r="J9" s="302"/>
      <c r="K9" s="302"/>
      <c r="L9" s="59"/>
      <c r="M9" s="59"/>
      <c r="N9" s="59"/>
      <c r="O9" s="59"/>
      <c r="P9" s="59"/>
      <c r="Q9" s="59"/>
      <c r="R9" s="59"/>
      <c r="S9" s="59"/>
      <c r="T9" s="59"/>
      <c r="U9" s="59"/>
      <c r="V9" s="59"/>
      <c r="W9" s="59"/>
      <c r="X9" s="59"/>
      <c r="Y9" s="59"/>
      <c r="Z9" s="59"/>
      <c r="AA9" s="59"/>
    </row>
    <row r="10" spans="1:27" x14ac:dyDescent="0.25">
      <c r="A10" s="302" t="s">
        <v>65</v>
      </c>
      <c r="B10" s="302"/>
      <c r="C10" s="302"/>
      <c r="D10" s="302"/>
      <c r="E10" s="302"/>
      <c r="F10" s="302"/>
      <c r="G10" s="302"/>
      <c r="H10" s="302"/>
      <c r="I10" s="302"/>
      <c r="J10" s="302"/>
      <c r="K10" s="302"/>
      <c r="L10" s="59"/>
      <c r="M10" s="59"/>
      <c r="N10" s="59"/>
      <c r="O10" s="59"/>
      <c r="P10" s="59"/>
      <c r="Q10" s="59"/>
      <c r="R10" s="59"/>
      <c r="S10" s="59"/>
      <c r="T10" s="59"/>
      <c r="U10" s="59"/>
      <c r="V10" s="59"/>
      <c r="W10" s="59"/>
      <c r="X10" s="59"/>
      <c r="Y10" s="59"/>
      <c r="Z10" s="59"/>
      <c r="AA10" s="59"/>
    </row>
    <row r="11" spans="1:27" x14ac:dyDescent="0.25">
      <c r="A11" s="302" t="s">
        <v>136</v>
      </c>
      <c r="B11" s="302"/>
      <c r="C11" s="302"/>
      <c r="D11" s="302"/>
      <c r="E11" s="302"/>
      <c r="F11" s="302"/>
      <c r="G11" s="302"/>
      <c r="H11" s="302"/>
      <c r="I11" s="302"/>
      <c r="J11" s="302"/>
      <c r="K11" s="302"/>
      <c r="L11" s="59"/>
      <c r="M11" s="59"/>
      <c r="N11" s="59"/>
      <c r="O11" s="59"/>
      <c r="P11" s="59"/>
      <c r="Q11" s="59"/>
      <c r="R11" s="59"/>
      <c r="S11" s="59"/>
      <c r="T11" s="59"/>
      <c r="U11" s="59"/>
      <c r="V11" s="59"/>
      <c r="W11" s="59"/>
      <c r="X11" s="59"/>
      <c r="Y11" s="59"/>
      <c r="Z11" s="59"/>
      <c r="AA11" s="59"/>
    </row>
    <row r="12" spans="1:27" x14ac:dyDescent="0.25">
      <c r="A12" s="326" t="s">
        <v>137</v>
      </c>
      <c r="B12" s="326"/>
      <c r="C12" s="326"/>
      <c r="D12" s="326"/>
      <c r="E12" s="326"/>
      <c r="F12" s="326"/>
      <c r="G12" s="326"/>
      <c r="H12" s="326"/>
      <c r="I12" s="326"/>
      <c r="J12" s="326"/>
      <c r="K12" s="326"/>
    </row>
    <row r="14" spans="1:27" ht="15" customHeight="1" x14ac:dyDescent="0.25">
      <c r="A14" s="318" t="s">
        <v>138</v>
      </c>
      <c r="B14" s="318"/>
      <c r="C14" s="318"/>
      <c r="D14" s="318"/>
      <c r="E14" s="318"/>
      <c r="F14" s="318"/>
      <c r="G14" s="318"/>
      <c r="H14" s="318"/>
      <c r="I14" s="318"/>
      <c r="J14" s="318"/>
      <c r="K14" s="318"/>
      <c r="L14" s="188"/>
      <c r="M14" s="189"/>
    </row>
    <row r="15" spans="1:27" ht="9" customHeight="1" x14ac:dyDescent="0.25">
      <c r="A15" s="189"/>
      <c r="B15" s="189"/>
      <c r="C15" s="189"/>
      <c r="D15" s="189"/>
      <c r="E15" s="189"/>
      <c r="F15" s="189"/>
      <c r="G15" s="189"/>
      <c r="H15" s="189"/>
      <c r="I15" s="189"/>
      <c r="J15" s="189"/>
      <c r="K15" s="189"/>
      <c r="L15" s="189"/>
      <c r="M15" s="189"/>
    </row>
    <row r="16" spans="1:27" x14ac:dyDescent="0.25">
      <c r="A16" s="319" t="s">
        <v>139</v>
      </c>
      <c r="B16" s="317" t="s">
        <v>140</v>
      </c>
      <c r="C16" s="317"/>
      <c r="D16" s="323" t="s">
        <v>141</v>
      </c>
      <c r="E16" s="323"/>
      <c r="F16" s="323" t="s">
        <v>142</v>
      </c>
      <c r="G16" s="323"/>
      <c r="H16" s="317" t="s">
        <v>143</v>
      </c>
      <c r="I16" s="317"/>
      <c r="J16" s="323" t="s">
        <v>144</v>
      </c>
      <c r="K16" s="323"/>
    </row>
    <row r="17" spans="1:13" x14ac:dyDescent="0.25">
      <c r="A17" s="320"/>
      <c r="B17" s="190" t="s">
        <v>145</v>
      </c>
      <c r="C17" s="282" t="s">
        <v>146</v>
      </c>
      <c r="D17" s="190" t="s">
        <v>145</v>
      </c>
      <c r="E17" s="282" t="s">
        <v>146</v>
      </c>
      <c r="F17" s="190" t="s">
        <v>145</v>
      </c>
      <c r="G17" s="282" t="s">
        <v>146</v>
      </c>
      <c r="H17" s="190" t="s">
        <v>145</v>
      </c>
      <c r="I17" s="282" t="s">
        <v>146</v>
      </c>
      <c r="J17" s="190" t="s">
        <v>145</v>
      </c>
      <c r="K17" s="282" t="s">
        <v>146</v>
      </c>
      <c r="L17" s="192"/>
      <c r="M17" s="192"/>
    </row>
    <row r="18" spans="1:13" x14ac:dyDescent="0.25">
      <c r="A18" s="193" t="s">
        <v>118</v>
      </c>
      <c r="B18" s="194">
        <v>3361148.47</v>
      </c>
      <c r="C18" s="194">
        <v>2939970.14</v>
      </c>
      <c r="D18" s="194">
        <v>3361148.47</v>
      </c>
      <c r="E18" s="195">
        <v>2914006.39</v>
      </c>
      <c r="F18" s="194">
        <v>3361148.47</v>
      </c>
      <c r="G18" s="195">
        <v>4024889.58</v>
      </c>
      <c r="H18" s="194">
        <v>3361148.47</v>
      </c>
      <c r="I18" s="194">
        <f>2929171.29+358716.74</f>
        <v>3287888.0300000003</v>
      </c>
      <c r="J18" s="196">
        <f t="shared" ref="J18:K20" si="0">+B18+D18+F18+H18</f>
        <v>13444593.880000001</v>
      </c>
      <c r="K18" s="196">
        <f t="shared" si="0"/>
        <v>13166754.140000001</v>
      </c>
      <c r="L18" s="197"/>
      <c r="M18" s="197"/>
    </row>
    <row r="19" spans="1:13" x14ac:dyDescent="0.25">
      <c r="A19" s="193" t="s">
        <v>147</v>
      </c>
      <c r="B19" s="93">
        <v>552569.77</v>
      </c>
      <c r="C19" s="93"/>
      <c r="D19" s="93">
        <v>5817527.5</v>
      </c>
      <c r="E19" s="195">
        <v>135617.67000000001</v>
      </c>
      <c r="F19" s="93">
        <v>848726.38</v>
      </c>
      <c r="G19" s="195">
        <v>1618801.75</v>
      </c>
      <c r="H19" s="93">
        <v>606473.63</v>
      </c>
      <c r="I19" s="194">
        <v>1614363.41</v>
      </c>
      <c r="J19" s="196">
        <f t="shared" si="0"/>
        <v>7825297.2799999993</v>
      </c>
      <c r="K19" s="196">
        <f t="shared" si="0"/>
        <v>3368782.83</v>
      </c>
      <c r="L19" s="197"/>
      <c r="M19" s="197"/>
    </row>
    <row r="20" spans="1:13" ht="15.75" hidden="1" x14ac:dyDescent="0.3">
      <c r="A20" s="193" t="s">
        <v>148</v>
      </c>
      <c r="B20" s="93"/>
      <c r="C20" s="198"/>
      <c r="D20" s="93"/>
      <c r="E20" s="85"/>
      <c r="F20" s="93"/>
      <c r="G20" s="198"/>
      <c r="H20" s="93"/>
      <c r="I20" s="194"/>
      <c r="J20" s="196">
        <f t="shared" si="0"/>
        <v>0</v>
      </c>
      <c r="K20" s="196">
        <f t="shared" si="0"/>
        <v>0</v>
      </c>
      <c r="L20" s="197"/>
      <c r="M20" s="197"/>
    </row>
    <row r="21" spans="1:13" x14ac:dyDescent="0.25">
      <c r="A21" s="193" t="s">
        <v>149</v>
      </c>
      <c r="B21" s="75">
        <f t="shared" ref="B21:K21" si="1">SUM(B18:B20)</f>
        <v>3913718.24</v>
      </c>
      <c r="C21" s="75">
        <f t="shared" si="1"/>
        <v>2939970.14</v>
      </c>
      <c r="D21" s="75">
        <f t="shared" si="1"/>
        <v>9178675.9700000007</v>
      </c>
      <c r="E21" s="75">
        <f t="shared" si="1"/>
        <v>3049624.06</v>
      </c>
      <c r="F21" s="75">
        <f t="shared" si="1"/>
        <v>4209874.8500000006</v>
      </c>
      <c r="G21" s="75">
        <f t="shared" si="1"/>
        <v>5643691.3300000001</v>
      </c>
      <c r="H21" s="75">
        <f t="shared" si="1"/>
        <v>3967622.1</v>
      </c>
      <c r="I21" s="75">
        <f t="shared" si="1"/>
        <v>4902251.4400000004</v>
      </c>
      <c r="J21" s="75">
        <f t="shared" si="1"/>
        <v>21269891.16</v>
      </c>
      <c r="K21" s="75">
        <f t="shared" si="1"/>
        <v>16535536.970000001</v>
      </c>
      <c r="L21" s="199"/>
      <c r="M21" s="197"/>
    </row>
    <row r="22" spans="1:13" x14ac:dyDescent="0.25">
      <c r="A22" s="106"/>
      <c r="B22" s="200"/>
      <c r="C22" s="201"/>
      <c r="D22" s="201"/>
      <c r="E22" s="201"/>
      <c r="F22" s="201"/>
      <c r="G22" s="201"/>
      <c r="H22" s="201"/>
      <c r="I22" s="201"/>
      <c r="J22" s="202"/>
      <c r="K22" s="201"/>
      <c r="L22" s="203"/>
      <c r="M22" s="204"/>
    </row>
    <row r="23" spans="1:13" ht="15" customHeight="1" x14ac:dyDescent="0.25">
      <c r="A23" s="318" t="s">
        <v>150</v>
      </c>
      <c r="B23" s="318"/>
      <c r="C23" s="318"/>
      <c r="D23" s="318"/>
      <c r="E23" s="318"/>
      <c r="F23" s="318"/>
      <c r="G23" s="318"/>
      <c r="H23" s="318"/>
      <c r="I23" s="318"/>
      <c r="J23" s="318"/>
      <c r="K23" s="318"/>
      <c r="L23" s="205"/>
      <c r="M23" s="283"/>
    </row>
    <row r="24" spans="1:13" ht="15" customHeight="1" x14ac:dyDescent="0.25">
      <c r="A24" s="207"/>
      <c r="B24" s="207"/>
      <c r="C24" s="207"/>
      <c r="D24" s="207"/>
      <c r="E24" s="207"/>
      <c r="F24" s="207"/>
      <c r="G24" s="207"/>
      <c r="H24" s="207"/>
      <c r="I24" s="207"/>
      <c r="J24" s="207"/>
      <c r="K24" s="207"/>
      <c r="L24" s="205"/>
      <c r="M24" s="283"/>
    </row>
    <row r="25" spans="1:13" ht="15" customHeight="1" x14ac:dyDescent="0.25">
      <c r="A25" s="319" t="s">
        <v>139</v>
      </c>
      <c r="B25" s="321" t="s">
        <v>151</v>
      </c>
      <c r="C25" s="321"/>
      <c r="D25" s="322" t="s">
        <v>152</v>
      </c>
      <c r="E25" s="322"/>
      <c r="F25" s="322" t="s">
        <v>115</v>
      </c>
      <c r="G25" s="322"/>
      <c r="H25" s="321" t="s">
        <v>116</v>
      </c>
      <c r="I25" s="321"/>
      <c r="J25" s="322" t="s">
        <v>144</v>
      </c>
      <c r="K25" s="322"/>
      <c r="L25" s="205"/>
      <c r="M25" s="283"/>
    </row>
    <row r="26" spans="1:13" ht="15" customHeight="1" x14ac:dyDescent="0.25">
      <c r="A26" s="320"/>
      <c r="B26" s="190" t="s">
        <v>145</v>
      </c>
      <c r="C26" s="282" t="s">
        <v>146</v>
      </c>
      <c r="D26" s="190" t="s">
        <v>145</v>
      </c>
      <c r="E26" s="282" t="s">
        <v>146</v>
      </c>
      <c r="F26" s="190" t="s">
        <v>145</v>
      </c>
      <c r="G26" s="282" t="s">
        <v>146</v>
      </c>
      <c r="H26" s="190" t="s">
        <v>145</v>
      </c>
      <c r="I26" s="282" t="s">
        <v>146</v>
      </c>
      <c r="J26" s="190" t="s">
        <v>145</v>
      </c>
      <c r="K26" s="282" t="s">
        <v>146</v>
      </c>
      <c r="L26" s="205"/>
      <c r="M26" s="283"/>
    </row>
    <row r="27" spans="1:13" ht="15" customHeight="1" x14ac:dyDescent="0.25">
      <c r="A27" s="193" t="s">
        <v>118</v>
      </c>
      <c r="B27" s="208">
        <v>3361148.47</v>
      </c>
      <c r="C27" s="195">
        <v>3300467.39</v>
      </c>
      <c r="D27" s="194">
        <v>3361148.47</v>
      </c>
      <c r="E27" s="195">
        <v>3380648.22</v>
      </c>
      <c r="F27" s="194">
        <v>6070495.4699999997</v>
      </c>
      <c r="G27" s="93">
        <v>5696595.4000000004</v>
      </c>
      <c r="H27" s="194">
        <v>3361148.47</v>
      </c>
      <c r="I27" s="195">
        <v>3755859.32</v>
      </c>
      <c r="J27" s="196">
        <f>+B27+D27+F27+H27</f>
        <v>16153940.880000001</v>
      </c>
      <c r="K27" s="196">
        <f>+C27+E27+G27+I27</f>
        <v>16133570.330000002</v>
      </c>
      <c r="L27" s="205"/>
      <c r="M27" s="283"/>
    </row>
    <row r="28" spans="1:13" ht="15" customHeight="1" x14ac:dyDescent="0.25">
      <c r="A28" s="193" t="s">
        <v>147</v>
      </c>
      <c r="B28" s="93">
        <v>4893082.28</v>
      </c>
      <c r="C28" s="93">
        <v>1554870.23</v>
      </c>
      <c r="D28" s="93">
        <v>17602011.010000002</v>
      </c>
      <c r="E28" s="93">
        <v>3625974.83</v>
      </c>
      <c r="F28" s="93">
        <v>806742.88</v>
      </c>
      <c r="G28" s="93">
        <v>5272466.1399999997</v>
      </c>
      <c r="H28" s="93">
        <v>591207.88</v>
      </c>
      <c r="I28" s="194">
        <v>2562957.02</v>
      </c>
      <c r="J28" s="196">
        <f>+B28+D28+F28+H28</f>
        <v>23893044.050000001</v>
      </c>
      <c r="K28" s="196">
        <f>+C28+E28+G28+I28</f>
        <v>13016268.219999999</v>
      </c>
      <c r="L28" s="205"/>
      <c r="M28" s="283"/>
    </row>
    <row r="29" spans="1:13" ht="15" customHeight="1" x14ac:dyDescent="0.25">
      <c r="A29" s="193" t="s">
        <v>149</v>
      </c>
      <c r="B29" s="75">
        <f t="shared" ref="B29:K29" si="2">SUM(B27:B28)</f>
        <v>8254230.75</v>
      </c>
      <c r="C29" s="75">
        <f t="shared" si="2"/>
        <v>4855337.62</v>
      </c>
      <c r="D29" s="75">
        <f t="shared" si="2"/>
        <v>20963159.48</v>
      </c>
      <c r="E29" s="75">
        <f t="shared" si="2"/>
        <v>7006623.0500000007</v>
      </c>
      <c r="F29" s="75">
        <f t="shared" si="2"/>
        <v>6877238.3499999996</v>
      </c>
      <c r="G29" s="75">
        <f t="shared" si="2"/>
        <v>10969061.539999999</v>
      </c>
      <c r="H29" s="75">
        <f t="shared" si="2"/>
        <v>3952356.35</v>
      </c>
      <c r="I29" s="75">
        <f t="shared" si="2"/>
        <v>6318816.3399999999</v>
      </c>
      <c r="J29" s="210">
        <f t="shared" si="2"/>
        <v>40046984.93</v>
      </c>
      <c r="K29" s="210">
        <f t="shared" si="2"/>
        <v>29149838.550000001</v>
      </c>
      <c r="L29" s="205"/>
      <c r="M29" s="283"/>
    </row>
    <row r="30" spans="1:13" ht="15" customHeight="1" x14ac:dyDescent="0.25">
      <c r="A30" s="211"/>
      <c r="B30" s="212"/>
      <c r="C30" s="212"/>
      <c r="D30" s="212"/>
      <c r="E30" s="212"/>
      <c r="F30" s="212"/>
      <c r="G30" s="212"/>
      <c r="H30" s="212"/>
      <c r="I30" s="212"/>
      <c r="J30" s="213"/>
      <c r="K30" s="213"/>
      <c r="L30" s="205"/>
      <c r="M30" s="283"/>
    </row>
    <row r="31" spans="1:13" ht="15" customHeight="1" x14ac:dyDescent="0.25">
      <c r="A31" s="211"/>
      <c r="B31" s="212"/>
      <c r="C31" s="212"/>
      <c r="D31" s="212"/>
      <c r="E31" s="212"/>
      <c r="F31" s="212"/>
      <c r="G31" s="212"/>
      <c r="H31" s="212"/>
      <c r="I31" s="212"/>
      <c r="J31" s="213"/>
      <c r="K31" s="213"/>
      <c r="L31" s="205"/>
      <c r="M31" s="283"/>
    </row>
    <row r="32" spans="1:13" ht="15" customHeight="1" x14ac:dyDescent="0.25">
      <c r="A32" s="318" t="s">
        <v>153</v>
      </c>
      <c r="B32" s="318"/>
      <c r="C32" s="318"/>
      <c r="D32" s="318"/>
      <c r="E32" s="318"/>
      <c r="F32" s="318"/>
      <c r="G32" s="318"/>
      <c r="H32" s="318"/>
      <c r="I32" s="318"/>
      <c r="J32" s="318"/>
      <c r="K32" s="318"/>
      <c r="L32" s="205"/>
      <c r="M32" s="283"/>
    </row>
    <row r="33" spans="1:13" ht="9" customHeight="1" x14ac:dyDescent="0.25">
      <c r="A33" s="207"/>
      <c r="B33" s="207"/>
      <c r="C33" s="207"/>
      <c r="D33" s="207"/>
      <c r="E33" s="207"/>
      <c r="F33" s="207"/>
      <c r="G33" s="207"/>
      <c r="H33" s="207"/>
      <c r="I33" s="207"/>
      <c r="J33" s="207"/>
      <c r="K33" s="207"/>
      <c r="L33" s="205"/>
      <c r="M33" s="283"/>
    </row>
    <row r="34" spans="1:13" ht="15" customHeight="1" x14ac:dyDescent="0.25">
      <c r="A34" s="319" t="s">
        <v>139</v>
      </c>
      <c r="B34" s="321" t="s">
        <v>117</v>
      </c>
      <c r="C34" s="321"/>
      <c r="D34" s="322" t="s">
        <v>154</v>
      </c>
      <c r="E34" s="322"/>
      <c r="F34" s="322" t="s">
        <v>155</v>
      </c>
      <c r="G34" s="322"/>
      <c r="H34" s="321" t="s">
        <v>156</v>
      </c>
      <c r="I34" s="321"/>
      <c r="J34" s="322" t="s">
        <v>144</v>
      </c>
      <c r="K34" s="322"/>
      <c r="L34" s="205"/>
      <c r="M34" s="283"/>
    </row>
    <row r="35" spans="1:13" ht="15" customHeight="1" x14ac:dyDescent="0.25">
      <c r="A35" s="320"/>
      <c r="B35" s="190" t="s">
        <v>145</v>
      </c>
      <c r="C35" s="282" t="s">
        <v>146</v>
      </c>
      <c r="D35" s="190" t="s">
        <v>145</v>
      </c>
      <c r="E35" s="282" t="s">
        <v>146</v>
      </c>
      <c r="F35" s="190" t="s">
        <v>145</v>
      </c>
      <c r="G35" s="282" t="s">
        <v>146</v>
      </c>
      <c r="H35" s="190" t="s">
        <v>145</v>
      </c>
      <c r="I35" s="282" t="s">
        <v>146</v>
      </c>
      <c r="J35" s="190" t="s">
        <v>145</v>
      </c>
      <c r="K35" s="282" t="s">
        <v>146</v>
      </c>
      <c r="L35" s="205"/>
      <c r="M35" s="283"/>
    </row>
    <row r="36" spans="1:13" ht="15" customHeight="1" x14ac:dyDescent="0.25">
      <c r="A36" s="193" t="s">
        <v>118</v>
      </c>
      <c r="B36" s="195"/>
      <c r="C36" s="194"/>
      <c r="D36" s="195"/>
      <c r="E36" s="93"/>
      <c r="F36" s="195"/>
      <c r="G36" s="93"/>
      <c r="H36" s="195"/>
      <c r="I36" s="93"/>
      <c r="J36" s="196">
        <f>+B36+D36+F36+H36</f>
        <v>0</v>
      </c>
      <c r="K36" s="196">
        <f>+C36+E36+G36+I36</f>
        <v>0</v>
      </c>
      <c r="L36" s="205"/>
      <c r="M36" s="283"/>
    </row>
    <row r="37" spans="1:13" ht="15" customHeight="1" x14ac:dyDescent="0.25">
      <c r="A37" s="193" t="s">
        <v>147</v>
      </c>
      <c r="B37" s="93"/>
      <c r="C37" s="93"/>
      <c r="D37" s="93"/>
      <c r="E37" s="93"/>
      <c r="F37" s="93"/>
      <c r="G37" s="93"/>
      <c r="H37" s="93"/>
      <c r="I37" s="93"/>
      <c r="J37" s="196">
        <f>+B37+D37+F37+H37</f>
        <v>0</v>
      </c>
      <c r="K37" s="196">
        <f>+C37+E37+G37+I37</f>
        <v>0</v>
      </c>
      <c r="L37" s="205"/>
      <c r="M37" s="283"/>
    </row>
    <row r="38" spans="1:13" ht="15" customHeight="1" x14ac:dyDescent="0.25">
      <c r="A38" s="193" t="s">
        <v>149</v>
      </c>
      <c r="B38" s="75">
        <f t="shared" ref="B38:K38" si="3">SUM(B36:B37)</f>
        <v>0</v>
      </c>
      <c r="C38" s="75">
        <f t="shared" si="3"/>
        <v>0</v>
      </c>
      <c r="D38" s="75">
        <f t="shared" si="3"/>
        <v>0</v>
      </c>
      <c r="E38" s="75">
        <f t="shared" si="3"/>
        <v>0</v>
      </c>
      <c r="F38" s="75">
        <f t="shared" si="3"/>
        <v>0</v>
      </c>
      <c r="G38" s="75">
        <f t="shared" si="3"/>
        <v>0</v>
      </c>
      <c r="H38" s="75">
        <f t="shared" si="3"/>
        <v>0</v>
      </c>
      <c r="I38" s="75">
        <f t="shared" si="3"/>
        <v>0</v>
      </c>
      <c r="J38" s="210">
        <f t="shared" si="3"/>
        <v>0</v>
      </c>
      <c r="K38" s="210">
        <f t="shared" si="3"/>
        <v>0</v>
      </c>
      <c r="L38" s="205"/>
      <c r="M38" s="283"/>
    </row>
    <row r="39" spans="1:13" ht="15" customHeight="1" x14ac:dyDescent="0.25">
      <c r="A39" s="214"/>
      <c r="B39" s="215"/>
      <c r="C39" s="215"/>
      <c r="D39" s="215"/>
      <c r="E39" s="215"/>
      <c r="F39" s="215"/>
      <c r="G39" s="215"/>
      <c r="H39" s="215"/>
      <c r="I39" s="215"/>
      <c r="J39" s="216"/>
      <c r="K39" s="216"/>
      <c r="L39" s="205"/>
      <c r="M39" s="283"/>
    </row>
    <row r="40" spans="1:13" ht="15" customHeight="1" x14ac:dyDescent="0.25">
      <c r="A40" s="217" t="s">
        <v>157</v>
      </c>
      <c r="B40" s="199"/>
      <c r="C40" s="197"/>
      <c r="D40" s="197"/>
      <c r="E40" s="197"/>
      <c r="F40" s="197"/>
      <c r="G40" s="197"/>
      <c r="H40" s="197"/>
      <c r="I40" s="197"/>
      <c r="J40" s="197"/>
      <c r="K40" s="197"/>
      <c r="L40" s="205"/>
      <c r="M40" s="283"/>
    </row>
    <row r="41" spans="1:13" ht="15" customHeight="1" x14ac:dyDescent="0.25">
      <c r="A41" s="315" t="s">
        <v>158</v>
      </c>
      <c r="B41" s="317" t="s">
        <v>159</v>
      </c>
      <c r="C41" s="317"/>
      <c r="D41" s="197"/>
      <c r="E41" s="197"/>
      <c r="F41" s="197"/>
      <c r="G41" s="197"/>
      <c r="H41" s="197"/>
      <c r="I41" s="197"/>
      <c r="J41" s="197"/>
      <c r="K41" s="197"/>
      <c r="L41" s="205"/>
      <c r="M41" s="283"/>
    </row>
    <row r="42" spans="1:13" ht="15" customHeight="1" x14ac:dyDescent="0.25">
      <c r="A42" s="316"/>
      <c r="B42" s="190" t="s">
        <v>160</v>
      </c>
      <c r="C42" s="282" t="s">
        <v>146</v>
      </c>
      <c r="D42" s="197"/>
      <c r="E42" s="197"/>
      <c r="F42" s="197"/>
      <c r="G42" s="197"/>
      <c r="H42" s="197"/>
      <c r="I42" s="197"/>
      <c r="J42" s="197"/>
      <c r="K42" s="197"/>
      <c r="L42" s="205"/>
      <c r="M42" s="283"/>
    </row>
    <row r="43" spans="1:13" ht="15" customHeight="1" x14ac:dyDescent="0.25">
      <c r="A43" s="218" t="s">
        <v>118</v>
      </c>
      <c r="B43" s="219">
        <f>+J18+J27+J36</f>
        <v>29598534.760000002</v>
      </c>
      <c r="C43" s="219">
        <f>+K18+K27+K36</f>
        <v>29300324.470000003</v>
      </c>
      <c r="D43" s="197"/>
      <c r="E43" s="197"/>
      <c r="F43" s="197"/>
      <c r="G43" s="197"/>
      <c r="H43" s="197"/>
      <c r="I43" s="197"/>
      <c r="J43" s="197"/>
      <c r="K43" s="197"/>
      <c r="L43" s="205"/>
      <c r="M43" s="283"/>
    </row>
    <row r="44" spans="1:13" ht="15" customHeight="1" x14ac:dyDescent="0.25">
      <c r="A44" s="193" t="s">
        <v>147</v>
      </c>
      <c r="B44" s="219">
        <f>+J19+J28+J37</f>
        <v>31718341.329999998</v>
      </c>
      <c r="C44" s="219">
        <f>+K19+K28+K37</f>
        <v>16385051.049999999</v>
      </c>
      <c r="D44" s="197"/>
      <c r="E44" s="197"/>
      <c r="F44" s="197"/>
      <c r="G44" s="197"/>
      <c r="H44" s="197"/>
      <c r="I44" s="197"/>
      <c r="J44" s="197"/>
      <c r="K44" s="197"/>
      <c r="L44" s="205"/>
      <c r="M44" s="283"/>
    </row>
    <row r="45" spans="1:13" ht="15" customHeight="1" thickBot="1" x14ac:dyDescent="0.3">
      <c r="A45" s="218" t="s">
        <v>149</v>
      </c>
      <c r="B45" s="274">
        <f>SUM(B43:B44)</f>
        <v>61316876.090000004</v>
      </c>
      <c r="C45" s="275">
        <f>SUM(C43:C44)</f>
        <v>45685375.520000003</v>
      </c>
      <c r="D45" s="197"/>
      <c r="E45" s="197"/>
      <c r="F45" s="197"/>
      <c r="G45" s="197"/>
      <c r="H45" s="197"/>
      <c r="I45" s="197"/>
      <c r="J45" s="197"/>
      <c r="K45" s="197"/>
      <c r="L45" s="205"/>
      <c r="M45" s="283"/>
    </row>
    <row r="46" spans="1:13" ht="15.75" thickTop="1" x14ac:dyDescent="0.25">
      <c r="A46" s="222"/>
      <c r="B46" s="199"/>
      <c r="C46" s="224"/>
      <c r="D46" s="197"/>
      <c r="E46" s="197"/>
      <c r="F46" s="197"/>
      <c r="G46" s="197"/>
      <c r="H46" s="197"/>
      <c r="I46" s="197"/>
      <c r="J46" s="197"/>
      <c r="K46" s="197"/>
      <c r="L46" s="205"/>
      <c r="M46" s="283"/>
    </row>
    <row r="47" spans="1:13" x14ac:dyDescent="0.25">
      <c r="A47" s="222"/>
      <c r="B47" s="144"/>
      <c r="C47" s="224"/>
    </row>
    <row r="69" spans="1:11" x14ac:dyDescent="0.25">
      <c r="A69" s="159" t="s">
        <v>98</v>
      </c>
      <c r="C69" s="1" t="s">
        <v>131</v>
      </c>
      <c r="D69" s="1"/>
      <c r="E69" s="1"/>
      <c r="F69" s="141" t="s">
        <v>132</v>
      </c>
      <c r="H69" t="s">
        <v>101</v>
      </c>
    </row>
    <row r="70" spans="1:11" x14ac:dyDescent="0.25">
      <c r="C70" s="285" t="s">
        <v>58</v>
      </c>
      <c r="D70" s="285"/>
      <c r="E70" s="285"/>
      <c r="F70" s="141"/>
      <c r="G70" s="141"/>
      <c r="H70" s="141" t="s">
        <v>195</v>
      </c>
      <c r="I70" s="141"/>
      <c r="J70" s="141"/>
      <c r="K70" s="141"/>
    </row>
    <row r="71" spans="1:11" x14ac:dyDescent="0.25">
      <c r="C71" s="285" t="s">
        <v>161</v>
      </c>
      <c r="D71" s="285"/>
      <c r="E71" s="285"/>
      <c r="F71" s="141"/>
      <c r="G71" s="141"/>
      <c r="H71" s="141" t="s">
        <v>196</v>
      </c>
      <c r="I71" s="141"/>
      <c r="J71" s="141"/>
      <c r="K71" s="141"/>
    </row>
    <row r="72" spans="1:11" x14ac:dyDescent="0.25">
      <c r="A72" s="159" t="s">
        <v>106</v>
      </c>
      <c r="C72" s="141" t="s">
        <v>207</v>
      </c>
      <c r="G72" s="161"/>
      <c r="H72" s="161"/>
      <c r="I72" s="161"/>
    </row>
  </sheetData>
  <mergeCells count="30">
    <mergeCell ref="J16:K16"/>
    <mergeCell ref="B7:C7"/>
    <mergeCell ref="A9:K9"/>
    <mergeCell ref="A10:K10"/>
    <mergeCell ref="A11:K11"/>
    <mergeCell ref="A12:K12"/>
    <mergeCell ref="A14:K14"/>
    <mergeCell ref="A16:A17"/>
    <mergeCell ref="B16:C16"/>
    <mergeCell ref="D16:E16"/>
    <mergeCell ref="F16:G16"/>
    <mergeCell ref="H16:I16"/>
    <mergeCell ref="A23:K23"/>
    <mergeCell ref="A25:A26"/>
    <mergeCell ref="B25:C25"/>
    <mergeCell ref="D25:E25"/>
    <mergeCell ref="F25:G25"/>
    <mergeCell ref="H25:I25"/>
    <mergeCell ref="J25:K25"/>
    <mergeCell ref="A41:A42"/>
    <mergeCell ref="B41:C41"/>
    <mergeCell ref="C70:E70"/>
    <mergeCell ref="C71:E71"/>
    <mergeCell ref="A32:K32"/>
    <mergeCell ref="A34:A35"/>
    <mergeCell ref="B34:C34"/>
    <mergeCell ref="D34:E34"/>
    <mergeCell ref="F34:G34"/>
    <mergeCell ref="H34:I34"/>
    <mergeCell ref="J34:K34"/>
  </mergeCells>
  <hyperlinks>
    <hyperlink ref="A12" r:id="rId1"/>
  </hyperlinks>
  <pageMargins left="0" right="0" top="0.74803149606299213" bottom="0.74803149606299213" header="0" footer="0.31496062992125984"/>
  <pageSetup scale="80" orientation="landscape" r:id="rId2"/>
  <drawing r:id="rId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20"/>
  <sheetViews>
    <sheetView topLeftCell="A28" workbookViewId="0">
      <selection activeCell="C41" sqref="C41"/>
    </sheetView>
  </sheetViews>
  <sheetFormatPr baseColWidth="10" defaultRowHeight="15" x14ac:dyDescent="0.25"/>
  <cols>
    <col min="1" max="1" width="5.42578125" customWidth="1"/>
    <col min="2" max="2" width="29" customWidth="1"/>
    <col min="3" max="3" width="12.28515625" customWidth="1"/>
    <col min="4" max="4" width="10.5703125" customWidth="1"/>
    <col min="5" max="5" width="13.140625" customWidth="1"/>
    <col min="6" max="6" width="10.85546875" customWidth="1"/>
    <col min="7" max="7" width="12.5703125" customWidth="1"/>
    <col min="11" max="11" width="12.7109375" customWidth="1"/>
    <col min="12" max="12" width="10.5703125" customWidth="1"/>
    <col min="13" max="13" width="14.140625" bestFit="1" customWidth="1"/>
    <col min="14" max="14" width="11.7109375" bestFit="1" customWidth="1"/>
    <col min="257" max="257" width="5.42578125" customWidth="1"/>
    <col min="258" max="258" width="29" customWidth="1"/>
    <col min="259" max="259" width="12.28515625" customWidth="1"/>
    <col min="260" max="260" width="10.5703125" customWidth="1"/>
    <col min="261" max="261" width="13.140625" customWidth="1"/>
    <col min="262" max="262" width="10.85546875" customWidth="1"/>
    <col min="263" max="263" width="12.5703125" customWidth="1"/>
    <col min="267" max="267" width="12.7109375" customWidth="1"/>
    <col min="268" max="268" width="10.5703125" customWidth="1"/>
    <col min="269" max="269" width="14.140625" bestFit="1" customWidth="1"/>
    <col min="270" max="270" width="11.7109375" bestFit="1" customWidth="1"/>
    <col min="513" max="513" width="5.42578125" customWidth="1"/>
    <col min="514" max="514" width="29" customWidth="1"/>
    <col min="515" max="515" width="12.28515625" customWidth="1"/>
    <col min="516" max="516" width="10.5703125" customWidth="1"/>
    <col min="517" max="517" width="13.140625" customWidth="1"/>
    <col min="518" max="518" width="10.85546875" customWidth="1"/>
    <col min="519" max="519" width="12.5703125" customWidth="1"/>
    <col min="523" max="523" width="12.7109375" customWidth="1"/>
    <col min="524" max="524" width="10.5703125" customWidth="1"/>
    <col min="525" max="525" width="14.140625" bestFit="1" customWidth="1"/>
    <col min="526" max="526" width="11.7109375" bestFit="1" customWidth="1"/>
    <col min="769" max="769" width="5.42578125" customWidth="1"/>
    <col min="770" max="770" width="29" customWidth="1"/>
    <col min="771" max="771" width="12.28515625" customWidth="1"/>
    <col min="772" max="772" width="10.5703125" customWidth="1"/>
    <col min="773" max="773" width="13.140625" customWidth="1"/>
    <col min="774" max="774" width="10.85546875" customWidth="1"/>
    <col min="775" max="775" width="12.5703125" customWidth="1"/>
    <col min="779" max="779" width="12.7109375" customWidth="1"/>
    <col min="780" max="780" width="10.5703125" customWidth="1"/>
    <col min="781" max="781" width="14.140625" bestFit="1" customWidth="1"/>
    <col min="782" max="782" width="11.7109375" bestFit="1" customWidth="1"/>
    <col min="1025" max="1025" width="5.42578125" customWidth="1"/>
    <col min="1026" max="1026" width="29" customWidth="1"/>
    <col min="1027" max="1027" width="12.28515625" customWidth="1"/>
    <col min="1028" max="1028" width="10.5703125" customWidth="1"/>
    <col min="1029" max="1029" width="13.140625" customWidth="1"/>
    <col min="1030" max="1030" width="10.85546875" customWidth="1"/>
    <col min="1031" max="1031" width="12.5703125" customWidth="1"/>
    <col min="1035" max="1035" width="12.7109375" customWidth="1"/>
    <col min="1036" max="1036" width="10.5703125" customWidth="1"/>
    <col min="1037" max="1037" width="14.140625" bestFit="1" customWidth="1"/>
    <col min="1038" max="1038" width="11.7109375" bestFit="1" customWidth="1"/>
    <col min="1281" max="1281" width="5.42578125" customWidth="1"/>
    <col min="1282" max="1282" width="29" customWidth="1"/>
    <col min="1283" max="1283" width="12.28515625" customWidth="1"/>
    <col min="1284" max="1284" width="10.5703125" customWidth="1"/>
    <col min="1285" max="1285" width="13.140625" customWidth="1"/>
    <col min="1286" max="1286" width="10.85546875" customWidth="1"/>
    <col min="1287" max="1287" width="12.5703125" customWidth="1"/>
    <col min="1291" max="1291" width="12.7109375" customWidth="1"/>
    <col min="1292" max="1292" width="10.5703125" customWidth="1"/>
    <col min="1293" max="1293" width="14.140625" bestFit="1" customWidth="1"/>
    <col min="1294" max="1294" width="11.7109375" bestFit="1" customWidth="1"/>
    <col min="1537" max="1537" width="5.42578125" customWidth="1"/>
    <col min="1538" max="1538" width="29" customWidth="1"/>
    <col min="1539" max="1539" width="12.28515625" customWidth="1"/>
    <col min="1540" max="1540" width="10.5703125" customWidth="1"/>
    <col min="1541" max="1541" width="13.140625" customWidth="1"/>
    <col min="1542" max="1542" width="10.85546875" customWidth="1"/>
    <col min="1543" max="1543" width="12.5703125" customWidth="1"/>
    <col min="1547" max="1547" width="12.7109375" customWidth="1"/>
    <col min="1548" max="1548" width="10.5703125" customWidth="1"/>
    <col min="1549" max="1549" width="14.140625" bestFit="1" customWidth="1"/>
    <col min="1550" max="1550" width="11.7109375" bestFit="1" customWidth="1"/>
    <col min="1793" max="1793" width="5.42578125" customWidth="1"/>
    <col min="1794" max="1794" width="29" customWidth="1"/>
    <col min="1795" max="1795" width="12.28515625" customWidth="1"/>
    <col min="1796" max="1796" width="10.5703125" customWidth="1"/>
    <col min="1797" max="1797" width="13.140625" customWidth="1"/>
    <col min="1798" max="1798" width="10.85546875" customWidth="1"/>
    <col min="1799" max="1799" width="12.5703125" customWidth="1"/>
    <col min="1803" max="1803" width="12.7109375" customWidth="1"/>
    <col min="1804" max="1804" width="10.5703125" customWidth="1"/>
    <col min="1805" max="1805" width="14.140625" bestFit="1" customWidth="1"/>
    <col min="1806" max="1806" width="11.7109375" bestFit="1" customWidth="1"/>
    <col min="2049" max="2049" width="5.42578125" customWidth="1"/>
    <col min="2050" max="2050" width="29" customWidth="1"/>
    <col min="2051" max="2051" width="12.28515625" customWidth="1"/>
    <col min="2052" max="2052" width="10.5703125" customWidth="1"/>
    <col min="2053" max="2053" width="13.140625" customWidth="1"/>
    <col min="2054" max="2054" width="10.85546875" customWidth="1"/>
    <col min="2055" max="2055" width="12.5703125" customWidth="1"/>
    <col min="2059" max="2059" width="12.7109375" customWidth="1"/>
    <col min="2060" max="2060" width="10.5703125" customWidth="1"/>
    <col min="2061" max="2061" width="14.140625" bestFit="1" customWidth="1"/>
    <col min="2062" max="2062" width="11.7109375" bestFit="1" customWidth="1"/>
    <col min="2305" max="2305" width="5.42578125" customWidth="1"/>
    <col min="2306" max="2306" width="29" customWidth="1"/>
    <col min="2307" max="2307" width="12.28515625" customWidth="1"/>
    <col min="2308" max="2308" width="10.5703125" customWidth="1"/>
    <col min="2309" max="2309" width="13.140625" customWidth="1"/>
    <col min="2310" max="2310" width="10.85546875" customWidth="1"/>
    <col min="2311" max="2311" width="12.5703125" customWidth="1"/>
    <col min="2315" max="2315" width="12.7109375" customWidth="1"/>
    <col min="2316" max="2316" width="10.5703125" customWidth="1"/>
    <col min="2317" max="2317" width="14.140625" bestFit="1" customWidth="1"/>
    <col min="2318" max="2318" width="11.7109375" bestFit="1" customWidth="1"/>
    <col min="2561" max="2561" width="5.42578125" customWidth="1"/>
    <col min="2562" max="2562" width="29" customWidth="1"/>
    <col min="2563" max="2563" width="12.28515625" customWidth="1"/>
    <col min="2564" max="2564" width="10.5703125" customWidth="1"/>
    <col min="2565" max="2565" width="13.140625" customWidth="1"/>
    <col min="2566" max="2566" width="10.85546875" customWidth="1"/>
    <col min="2567" max="2567" width="12.5703125" customWidth="1"/>
    <col min="2571" max="2571" width="12.7109375" customWidth="1"/>
    <col min="2572" max="2572" width="10.5703125" customWidth="1"/>
    <col min="2573" max="2573" width="14.140625" bestFit="1" customWidth="1"/>
    <col min="2574" max="2574" width="11.7109375" bestFit="1" customWidth="1"/>
    <col min="2817" max="2817" width="5.42578125" customWidth="1"/>
    <col min="2818" max="2818" width="29" customWidth="1"/>
    <col min="2819" max="2819" width="12.28515625" customWidth="1"/>
    <col min="2820" max="2820" width="10.5703125" customWidth="1"/>
    <col min="2821" max="2821" width="13.140625" customWidth="1"/>
    <col min="2822" max="2822" width="10.85546875" customWidth="1"/>
    <col min="2823" max="2823" width="12.5703125" customWidth="1"/>
    <col min="2827" max="2827" width="12.7109375" customWidth="1"/>
    <col min="2828" max="2828" width="10.5703125" customWidth="1"/>
    <col min="2829" max="2829" width="14.140625" bestFit="1" customWidth="1"/>
    <col min="2830" max="2830" width="11.7109375" bestFit="1" customWidth="1"/>
    <col min="3073" max="3073" width="5.42578125" customWidth="1"/>
    <col min="3074" max="3074" width="29" customWidth="1"/>
    <col min="3075" max="3075" width="12.28515625" customWidth="1"/>
    <col min="3076" max="3076" width="10.5703125" customWidth="1"/>
    <col min="3077" max="3077" width="13.140625" customWidth="1"/>
    <col min="3078" max="3078" width="10.85546875" customWidth="1"/>
    <col min="3079" max="3079" width="12.5703125" customWidth="1"/>
    <col min="3083" max="3083" width="12.7109375" customWidth="1"/>
    <col min="3084" max="3084" width="10.5703125" customWidth="1"/>
    <col min="3085" max="3085" width="14.140625" bestFit="1" customWidth="1"/>
    <col min="3086" max="3086" width="11.7109375" bestFit="1" customWidth="1"/>
    <col min="3329" max="3329" width="5.42578125" customWidth="1"/>
    <col min="3330" max="3330" width="29" customWidth="1"/>
    <col min="3331" max="3331" width="12.28515625" customWidth="1"/>
    <col min="3332" max="3332" width="10.5703125" customWidth="1"/>
    <col min="3333" max="3333" width="13.140625" customWidth="1"/>
    <col min="3334" max="3334" width="10.85546875" customWidth="1"/>
    <col min="3335" max="3335" width="12.5703125" customWidth="1"/>
    <col min="3339" max="3339" width="12.7109375" customWidth="1"/>
    <col min="3340" max="3340" width="10.5703125" customWidth="1"/>
    <col min="3341" max="3341" width="14.140625" bestFit="1" customWidth="1"/>
    <col min="3342" max="3342" width="11.7109375" bestFit="1" customWidth="1"/>
    <col min="3585" max="3585" width="5.42578125" customWidth="1"/>
    <col min="3586" max="3586" width="29" customWidth="1"/>
    <col min="3587" max="3587" width="12.28515625" customWidth="1"/>
    <col min="3588" max="3588" width="10.5703125" customWidth="1"/>
    <col min="3589" max="3589" width="13.140625" customWidth="1"/>
    <col min="3590" max="3590" width="10.85546875" customWidth="1"/>
    <col min="3591" max="3591" width="12.5703125" customWidth="1"/>
    <col min="3595" max="3595" width="12.7109375" customWidth="1"/>
    <col min="3596" max="3596" width="10.5703125" customWidth="1"/>
    <col min="3597" max="3597" width="14.140625" bestFit="1" customWidth="1"/>
    <col min="3598" max="3598" width="11.7109375" bestFit="1" customWidth="1"/>
    <col min="3841" max="3841" width="5.42578125" customWidth="1"/>
    <col min="3842" max="3842" width="29" customWidth="1"/>
    <col min="3843" max="3843" width="12.28515625" customWidth="1"/>
    <col min="3844" max="3844" width="10.5703125" customWidth="1"/>
    <col min="3845" max="3845" width="13.140625" customWidth="1"/>
    <col min="3846" max="3846" width="10.85546875" customWidth="1"/>
    <col min="3847" max="3847" width="12.5703125" customWidth="1"/>
    <col min="3851" max="3851" width="12.7109375" customWidth="1"/>
    <col min="3852" max="3852" width="10.5703125" customWidth="1"/>
    <col min="3853" max="3853" width="14.140625" bestFit="1" customWidth="1"/>
    <col min="3854" max="3854" width="11.7109375" bestFit="1" customWidth="1"/>
    <col min="4097" max="4097" width="5.42578125" customWidth="1"/>
    <col min="4098" max="4098" width="29" customWidth="1"/>
    <col min="4099" max="4099" width="12.28515625" customWidth="1"/>
    <col min="4100" max="4100" width="10.5703125" customWidth="1"/>
    <col min="4101" max="4101" width="13.140625" customWidth="1"/>
    <col min="4102" max="4102" width="10.85546875" customWidth="1"/>
    <col min="4103" max="4103" width="12.5703125" customWidth="1"/>
    <col min="4107" max="4107" width="12.7109375" customWidth="1"/>
    <col min="4108" max="4108" width="10.5703125" customWidth="1"/>
    <col min="4109" max="4109" width="14.140625" bestFit="1" customWidth="1"/>
    <col min="4110" max="4110" width="11.7109375" bestFit="1" customWidth="1"/>
    <col min="4353" max="4353" width="5.42578125" customWidth="1"/>
    <col min="4354" max="4354" width="29" customWidth="1"/>
    <col min="4355" max="4355" width="12.28515625" customWidth="1"/>
    <col min="4356" max="4356" width="10.5703125" customWidth="1"/>
    <col min="4357" max="4357" width="13.140625" customWidth="1"/>
    <col min="4358" max="4358" width="10.85546875" customWidth="1"/>
    <col min="4359" max="4359" width="12.5703125" customWidth="1"/>
    <col min="4363" max="4363" width="12.7109375" customWidth="1"/>
    <col min="4364" max="4364" width="10.5703125" customWidth="1"/>
    <col min="4365" max="4365" width="14.140625" bestFit="1" customWidth="1"/>
    <col min="4366" max="4366" width="11.7109375" bestFit="1" customWidth="1"/>
    <col min="4609" max="4609" width="5.42578125" customWidth="1"/>
    <col min="4610" max="4610" width="29" customWidth="1"/>
    <col min="4611" max="4611" width="12.28515625" customWidth="1"/>
    <col min="4612" max="4612" width="10.5703125" customWidth="1"/>
    <col min="4613" max="4613" width="13.140625" customWidth="1"/>
    <col min="4614" max="4614" width="10.85546875" customWidth="1"/>
    <col min="4615" max="4615" width="12.5703125" customWidth="1"/>
    <col min="4619" max="4619" width="12.7109375" customWidth="1"/>
    <col min="4620" max="4620" width="10.5703125" customWidth="1"/>
    <col min="4621" max="4621" width="14.140625" bestFit="1" customWidth="1"/>
    <col min="4622" max="4622" width="11.7109375" bestFit="1" customWidth="1"/>
    <col min="4865" max="4865" width="5.42578125" customWidth="1"/>
    <col min="4866" max="4866" width="29" customWidth="1"/>
    <col min="4867" max="4867" width="12.28515625" customWidth="1"/>
    <col min="4868" max="4868" width="10.5703125" customWidth="1"/>
    <col min="4869" max="4869" width="13.140625" customWidth="1"/>
    <col min="4870" max="4870" width="10.85546875" customWidth="1"/>
    <col min="4871" max="4871" width="12.5703125" customWidth="1"/>
    <col min="4875" max="4875" width="12.7109375" customWidth="1"/>
    <col min="4876" max="4876" width="10.5703125" customWidth="1"/>
    <col min="4877" max="4877" width="14.140625" bestFit="1" customWidth="1"/>
    <col min="4878" max="4878" width="11.7109375" bestFit="1" customWidth="1"/>
    <col min="5121" max="5121" width="5.42578125" customWidth="1"/>
    <col min="5122" max="5122" width="29" customWidth="1"/>
    <col min="5123" max="5123" width="12.28515625" customWidth="1"/>
    <col min="5124" max="5124" width="10.5703125" customWidth="1"/>
    <col min="5125" max="5125" width="13.140625" customWidth="1"/>
    <col min="5126" max="5126" width="10.85546875" customWidth="1"/>
    <col min="5127" max="5127" width="12.5703125" customWidth="1"/>
    <col min="5131" max="5131" width="12.7109375" customWidth="1"/>
    <col min="5132" max="5132" width="10.5703125" customWidth="1"/>
    <col min="5133" max="5133" width="14.140625" bestFit="1" customWidth="1"/>
    <col min="5134" max="5134" width="11.7109375" bestFit="1" customWidth="1"/>
    <col min="5377" max="5377" width="5.42578125" customWidth="1"/>
    <col min="5378" max="5378" width="29" customWidth="1"/>
    <col min="5379" max="5379" width="12.28515625" customWidth="1"/>
    <col min="5380" max="5380" width="10.5703125" customWidth="1"/>
    <col min="5381" max="5381" width="13.140625" customWidth="1"/>
    <col min="5382" max="5382" width="10.85546875" customWidth="1"/>
    <col min="5383" max="5383" width="12.5703125" customWidth="1"/>
    <col min="5387" max="5387" width="12.7109375" customWidth="1"/>
    <col min="5388" max="5388" width="10.5703125" customWidth="1"/>
    <col min="5389" max="5389" width="14.140625" bestFit="1" customWidth="1"/>
    <col min="5390" max="5390" width="11.7109375" bestFit="1" customWidth="1"/>
    <col min="5633" max="5633" width="5.42578125" customWidth="1"/>
    <col min="5634" max="5634" width="29" customWidth="1"/>
    <col min="5635" max="5635" width="12.28515625" customWidth="1"/>
    <col min="5636" max="5636" width="10.5703125" customWidth="1"/>
    <col min="5637" max="5637" width="13.140625" customWidth="1"/>
    <col min="5638" max="5638" width="10.85546875" customWidth="1"/>
    <col min="5639" max="5639" width="12.5703125" customWidth="1"/>
    <col min="5643" max="5643" width="12.7109375" customWidth="1"/>
    <col min="5644" max="5644" width="10.5703125" customWidth="1"/>
    <col min="5645" max="5645" width="14.140625" bestFit="1" customWidth="1"/>
    <col min="5646" max="5646" width="11.7109375" bestFit="1" customWidth="1"/>
    <col min="5889" max="5889" width="5.42578125" customWidth="1"/>
    <col min="5890" max="5890" width="29" customWidth="1"/>
    <col min="5891" max="5891" width="12.28515625" customWidth="1"/>
    <col min="5892" max="5892" width="10.5703125" customWidth="1"/>
    <col min="5893" max="5893" width="13.140625" customWidth="1"/>
    <col min="5894" max="5894" width="10.85546875" customWidth="1"/>
    <col min="5895" max="5895" width="12.5703125" customWidth="1"/>
    <col min="5899" max="5899" width="12.7109375" customWidth="1"/>
    <col min="5900" max="5900" width="10.5703125" customWidth="1"/>
    <col min="5901" max="5901" width="14.140625" bestFit="1" customWidth="1"/>
    <col min="5902" max="5902" width="11.7109375" bestFit="1" customWidth="1"/>
    <col min="6145" max="6145" width="5.42578125" customWidth="1"/>
    <col min="6146" max="6146" width="29" customWidth="1"/>
    <col min="6147" max="6147" width="12.28515625" customWidth="1"/>
    <col min="6148" max="6148" width="10.5703125" customWidth="1"/>
    <col min="6149" max="6149" width="13.140625" customWidth="1"/>
    <col min="6150" max="6150" width="10.85546875" customWidth="1"/>
    <col min="6151" max="6151" width="12.5703125" customWidth="1"/>
    <col min="6155" max="6155" width="12.7109375" customWidth="1"/>
    <col min="6156" max="6156" width="10.5703125" customWidth="1"/>
    <col min="6157" max="6157" width="14.140625" bestFit="1" customWidth="1"/>
    <col min="6158" max="6158" width="11.7109375" bestFit="1" customWidth="1"/>
    <col min="6401" max="6401" width="5.42578125" customWidth="1"/>
    <col min="6402" max="6402" width="29" customWidth="1"/>
    <col min="6403" max="6403" width="12.28515625" customWidth="1"/>
    <col min="6404" max="6404" width="10.5703125" customWidth="1"/>
    <col min="6405" max="6405" width="13.140625" customWidth="1"/>
    <col min="6406" max="6406" width="10.85546875" customWidth="1"/>
    <col min="6407" max="6407" width="12.5703125" customWidth="1"/>
    <col min="6411" max="6411" width="12.7109375" customWidth="1"/>
    <col min="6412" max="6412" width="10.5703125" customWidth="1"/>
    <col min="6413" max="6413" width="14.140625" bestFit="1" customWidth="1"/>
    <col min="6414" max="6414" width="11.7109375" bestFit="1" customWidth="1"/>
    <col min="6657" max="6657" width="5.42578125" customWidth="1"/>
    <col min="6658" max="6658" width="29" customWidth="1"/>
    <col min="6659" max="6659" width="12.28515625" customWidth="1"/>
    <col min="6660" max="6660" width="10.5703125" customWidth="1"/>
    <col min="6661" max="6661" width="13.140625" customWidth="1"/>
    <col min="6662" max="6662" width="10.85546875" customWidth="1"/>
    <col min="6663" max="6663" width="12.5703125" customWidth="1"/>
    <col min="6667" max="6667" width="12.7109375" customWidth="1"/>
    <col min="6668" max="6668" width="10.5703125" customWidth="1"/>
    <col min="6669" max="6669" width="14.140625" bestFit="1" customWidth="1"/>
    <col min="6670" max="6670" width="11.7109375" bestFit="1" customWidth="1"/>
    <col min="6913" max="6913" width="5.42578125" customWidth="1"/>
    <col min="6914" max="6914" width="29" customWidth="1"/>
    <col min="6915" max="6915" width="12.28515625" customWidth="1"/>
    <col min="6916" max="6916" width="10.5703125" customWidth="1"/>
    <col min="6917" max="6917" width="13.140625" customWidth="1"/>
    <col min="6918" max="6918" width="10.85546875" customWidth="1"/>
    <col min="6919" max="6919" width="12.5703125" customWidth="1"/>
    <col min="6923" max="6923" width="12.7109375" customWidth="1"/>
    <col min="6924" max="6924" width="10.5703125" customWidth="1"/>
    <col min="6925" max="6925" width="14.140625" bestFit="1" customWidth="1"/>
    <col min="6926" max="6926" width="11.7109375" bestFit="1" customWidth="1"/>
    <col min="7169" max="7169" width="5.42578125" customWidth="1"/>
    <col min="7170" max="7170" width="29" customWidth="1"/>
    <col min="7171" max="7171" width="12.28515625" customWidth="1"/>
    <col min="7172" max="7172" width="10.5703125" customWidth="1"/>
    <col min="7173" max="7173" width="13.140625" customWidth="1"/>
    <col min="7174" max="7174" width="10.85546875" customWidth="1"/>
    <col min="7175" max="7175" width="12.5703125" customWidth="1"/>
    <col min="7179" max="7179" width="12.7109375" customWidth="1"/>
    <col min="7180" max="7180" width="10.5703125" customWidth="1"/>
    <col min="7181" max="7181" width="14.140625" bestFit="1" customWidth="1"/>
    <col min="7182" max="7182" width="11.7109375" bestFit="1" customWidth="1"/>
    <col min="7425" max="7425" width="5.42578125" customWidth="1"/>
    <col min="7426" max="7426" width="29" customWidth="1"/>
    <col min="7427" max="7427" width="12.28515625" customWidth="1"/>
    <col min="7428" max="7428" width="10.5703125" customWidth="1"/>
    <col min="7429" max="7429" width="13.140625" customWidth="1"/>
    <col min="7430" max="7430" width="10.85546875" customWidth="1"/>
    <col min="7431" max="7431" width="12.5703125" customWidth="1"/>
    <col min="7435" max="7435" width="12.7109375" customWidth="1"/>
    <col min="7436" max="7436" width="10.5703125" customWidth="1"/>
    <col min="7437" max="7437" width="14.140625" bestFit="1" customWidth="1"/>
    <col min="7438" max="7438" width="11.7109375" bestFit="1" customWidth="1"/>
    <col min="7681" max="7681" width="5.42578125" customWidth="1"/>
    <col min="7682" max="7682" width="29" customWidth="1"/>
    <col min="7683" max="7683" width="12.28515625" customWidth="1"/>
    <col min="7684" max="7684" width="10.5703125" customWidth="1"/>
    <col min="7685" max="7685" width="13.140625" customWidth="1"/>
    <col min="7686" max="7686" width="10.85546875" customWidth="1"/>
    <col min="7687" max="7687" width="12.5703125" customWidth="1"/>
    <col min="7691" max="7691" width="12.7109375" customWidth="1"/>
    <col min="7692" max="7692" width="10.5703125" customWidth="1"/>
    <col min="7693" max="7693" width="14.140625" bestFit="1" customWidth="1"/>
    <col min="7694" max="7694" width="11.7109375" bestFit="1" customWidth="1"/>
    <col min="7937" max="7937" width="5.42578125" customWidth="1"/>
    <col min="7938" max="7938" width="29" customWidth="1"/>
    <col min="7939" max="7939" width="12.28515625" customWidth="1"/>
    <col min="7940" max="7940" width="10.5703125" customWidth="1"/>
    <col min="7941" max="7941" width="13.140625" customWidth="1"/>
    <col min="7942" max="7942" width="10.85546875" customWidth="1"/>
    <col min="7943" max="7943" width="12.5703125" customWidth="1"/>
    <col min="7947" max="7947" width="12.7109375" customWidth="1"/>
    <col min="7948" max="7948" width="10.5703125" customWidth="1"/>
    <col min="7949" max="7949" width="14.140625" bestFit="1" customWidth="1"/>
    <col min="7950" max="7950" width="11.7109375" bestFit="1" customWidth="1"/>
    <col min="8193" max="8193" width="5.42578125" customWidth="1"/>
    <col min="8194" max="8194" width="29" customWidth="1"/>
    <col min="8195" max="8195" width="12.28515625" customWidth="1"/>
    <col min="8196" max="8196" width="10.5703125" customWidth="1"/>
    <col min="8197" max="8197" width="13.140625" customWidth="1"/>
    <col min="8198" max="8198" width="10.85546875" customWidth="1"/>
    <col min="8199" max="8199" width="12.5703125" customWidth="1"/>
    <col min="8203" max="8203" width="12.7109375" customWidth="1"/>
    <col min="8204" max="8204" width="10.5703125" customWidth="1"/>
    <col min="8205" max="8205" width="14.140625" bestFit="1" customWidth="1"/>
    <col min="8206" max="8206" width="11.7109375" bestFit="1" customWidth="1"/>
    <col min="8449" max="8449" width="5.42578125" customWidth="1"/>
    <col min="8450" max="8450" width="29" customWidth="1"/>
    <col min="8451" max="8451" width="12.28515625" customWidth="1"/>
    <col min="8452" max="8452" width="10.5703125" customWidth="1"/>
    <col min="8453" max="8453" width="13.140625" customWidth="1"/>
    <col min="8454" max="8454" width="10.85546875" customWidth="1"/>
    <col min="8455" max="8455" width="12.5703125" customWidth="1"/>
    <col min="8459" max="8459" width="12.7109375" customWidth="1"/>
    <col min="8460" max="8460" width="10.5703125" customWidth="1"/>
    <col min="8461" max="8461" width="14.140625" bestFit="1" customWidth="1"/>
    <col min="8462" max="8462" width="11.7109375" bestFit="1" customWidth="1"/>
    <col min="8705" max="8705" width="5.42578125" customWidth="1"/>
    <col min="8706" max="8706" width="29" customWidth="1"/>
    <col min="8707" max="8707" width="12.28515625" customWidth="1"/>
    <col min="8708" max="8708" width="10.5703125" customWidth="1"/>
    <col min="8709" max="8709" width="13.140625" customWidth="1"/>
    <col min="8710" max="8710" width="10.85546875" customWidth="1"/>
    <col min="8711" max="8711" width="12.5703125" customWidth="1"/>
    <col min="8715" max="8715" width="12.7109375" customWidth="1"/>
    <col min="8716" max="8716" width="10.5703125" customWidth="1"/>
    <col min="8717" max="8717" width="14.140625" bestFit="1" customWidth="1"/>
    <col min="8718" max="8718" width="11.7109375" bestFit="1" customWidth="1"/>
    <col min="8961" max="8961" width="5.42578125" customWidth="1"/>
    <col min="8962" max="8962" width="29" customWidth="1"/>
    <col min="8963" max="8963" width="12.28515625" customWidth="1"/>
    <col min="8964" max="8964" width="10.5703125" customWidth="1"/>
    <col min="8965" max="8965" width="13.140625" customWidth="1"/>
    <col min="8966" max="8966" width="10.85546875" customWidth="1"/>
    <col min="8967" max="8967" width="12.5703125" customWidth="1"/>
    <col min="8971" max="8971" width="12.7109375" customWidth="1"/>
    <col min="8972" max="8972" width="10.5703125" customWidth="1"/>
    <col min="8973" max="8973" width="14.140625" bestFit="1" customWidth="1"/>
    <col min="8974" max="8974" width="11.7109375" bestFit="1" customWidth="1"/>
    <col min="9217" max="9217" width="5.42578125" customWidth="1"/>
    <col min="9218" max="9218" width="29" customWidth="1"/>
    <col min="9219" max="9219" width="12.28515625" customWidth="1"/>
    <col min="9220" max="9220" width="10.5703125" customWidth="1"/>
    <col min="9221" max="9221" width="13.140625" customWidth="1"/>
    <col min="9222" max="9222" width="10.85546875" customWidth="1"/>
    <col min="9223" max="9223" width="12.5703125" customWidth="1"/>
    <col min="9227" max="9227" width="12.7109375" customWidth="1"/>
    <col min="9228" max="9228" width="10.5703125" customWidth="1"/>
    <col min="9229" max="9229" width="14.140625" bestFit="1" customWidth="1"/>
    <col min="9230" max="9230" width="11.7109375" bestFit="1" customWidth="1"/>
    <col min="9473" max="9473" width="5.42578125" customWidth="1"/>
    <col min="9474" max="9474" width="29" customWidth="1"/>
    <col min="9475" max="9475" width="12.28515625" customWidth="1"/>
    <col min="9476" max="9476" width="10.5703125" customWidth="1"/>
    <col min="9477" max="9477" width="13.140625" customWidth="1"/>
    <col min="9478" max="9478" width="10.85546875" customWidth="1"/>
    <col min="9479" max="9479" width="12.5703125" customWidth="1"/>
    <col min="9483" max="9483" width="12.7109375" customWidth="1"/>
    <col min="9484" max="9484" width="10.5703125" customWidth="1"/>
    <col min="9485" max="9485" width="14.140625" bestFit="1" customWidth="1"/>
    <col min="9486" max="9486" width="11.7109375" bestFit="1" customWidth="1"/>
    <col min="9729" max="9729" width="5.42578125" customWidth="1"/>
    <col min="9730" max="9730" width="29" customWidth="1"/>
    <col min="9731" max="9731" width="12.28515625" customWidth="1"/>
    <col min="9732" max="9732" width="10.5703125" customWidth="1"/>
    <col min="9733" max="9733" width="13.140625" customWidth="1"/>
    <col min="9734" max="9734" width="10.85546875" customWidth="1"/>
    <col min="9735" max="9735" width="12.5703125" customWidth="1"/>
    <col min="9739" max="9739" width="12.7109375" customWidth="1"/>
    <col min="9740" max="9740" width="10.5703125" customWidth="1"/>
    <col min="9741" max="9741" width="14.140625" bestFit="1" customWidth="1"/>
    <col min="9742" max="9742" width="11.7109375" bestFit="1" customWidth="1"/>
    <col min="9985" max="9985" width="5.42578125" customWidth="1"/>
    <col min="9986" max="9986" width="29" customWidth="1"/>
    <col min="9987" max="9987" width="12.28515625" customWidth="1"/>
    <col min="9988" max="9988" width="10.5703125" customWidth="1"/>
    <col min="9989" max="9989" width="13.140625" customWidth="1"/>
    <col min="9990" max="9990" width="10.85546875" customWidth="1"/>
    <col min="9991" max="9991" width="12.5703125" customWidth="1"/>
    <col min="9995" max="9995" width="12.7109375" customWidth="1"/>
    <col min="9996" max="9996" width="10.5703125" customWidth="1"/>
    <col min="9997" max="9997" width="14.140625" bestFit="1" customWidth="1"/>
    <col min="9998" max="9998" width="11.7109375" bestFit="1" customWidth="1"/>
    <col min="10241" max="10241" width="5.42578125" customWidth="1"/>
    <col min="10242" max="10242" width="29" customWidth="1"/>
    <col min="10243" max="10243" width="12.28515625" customWidth="1"/>
    <col min="10244" max="10244" width="10.5703125" customWidth="1"/>
    <col min="10245" max="10245" width="13.140625" customWidth="1"/>
    <col min="10246" max="10246" width="10.85546875" customWidth="1"/>
    <col min="10247" max="10247" width="12.5703125" customWidth="1"/>
    <col min="10251" max="10251" width="12.7109375" customWidth="1"/>
    <col min="10252" max="10252" width="10.5703125" customWidth="1"/>
    <col min="10253" max="10253" width="14.140625" bestFit="1" customWidth="1"/>
    <col min="10254" max="10254" width="11.7109375" bestFit="1" customWidth="1"/>
    <col min="10497" max="10497" width="5.42578125" customWidth="1"/>
    <col min="10498" max="10498" width="29" customWidth="1"/>
    <col min="10499" max="10499" width="12.28515625" customWidth="1"/>
    <col min="10500" max="10500" width="10.5703125" customWidth="1"/>
    <col min="10501" max="10501" width="13.140625" customWidth="1"/>
    <col min="10502" max="10502" width="10.85546875" customWidth="1"/>
    <col min="10503" max="10503" width="12.5703125" customWidth="1"/>
    <col min="10507" max="10507" width="12.7109375" customWidth="1"/>
    <col min="10508" max="10508" width="10.5703125" customWidth="1"/>
    <col min="10509" max="10509" width="14.140625" bestFit="1" customWidth="1"/>
    <col min="10510" max="10510" width="11.7109375" bestFit="1" customWidth="1"/>
    <col min="10753" max="10753" width="5.42578125" customWidth="1"/>
    <col min="10754" max="10754" width="29" customWidth="1"/>
    <col min="10755" max="10755" width="12.28515625" customWidth="1"/>
    <col min="10756" max="10756" width="10.5703125" customWidth="1"/>
    <col min="10757" max="10757" width="13.140625" customWidth="1"/>
    <col min="10758" max="10758" width="10.85546875" customWidth="1"/>
    <col min="10759" max="10759" width="12.5703125" customWidth="1"/>
    <col min="10763" max="10763" width="12.7109375" customWidth="1"/>
    <col min="10764" max="10764" width="10.5703125" customWidth="1"/>
    <col min="10765" max="10765" width="14.140625" bestFit="1" customWidth="1"/>
    <col min="10766" max="10766" width="11.7109375" bestFit="1" customWidth="1"/>
    <col min="11009" max="11009" width="5.42578125" customWidth="1"/>
    <col min="11010" max="11010" width="29" customWidth="1"/>
    <col min="11011" max="11011" width="12.28515625" customWidth="1"/>
    <col min="11012" max="11012" width="10.5703125" customWidth="1"/>
    <col min="11013" max="11013" width="13.140625" customWidth="1"/>
    <col min="11014" max="11014" width="10.85546875" customWidth="1"/>
    <col min="11015" max="11015" width="12.5703125" customWidth="1"/>
    <col min="11019" max="11019" width="12.7109375" customWidth="1"/>
    <col min="11020" max="11020" width="10.5703125" customWidth="1"/>
    <col min="11021" max="11021" width="14.140625" bestFit="1" customWidth="1"/>
    <col min="11022" max="11022" width="11.7109375" bestFit="1" customWidth="1"/>
    <col min="11265" max="11265" width="5.42578125" customWidth="1"/>
    <col min="11266" max="11266" width="29" customWidth="1"/>
    <col min="11267" max="11267" width="12.28515625" customWidth="1"/>
    <col min="11268" max="11268" width="10.5703125" customWidth="1"/>
    <col min="11269" max="11269" width="13.140625" customWidth="1"/>
    <col min="11270" max="11270" width="10.85546875" customWidth="1"/>
    <col min="11271" max="11271" width="12.5703125" customWidth="1"/>
    <col min="11275" max="11275" width="12.7109375" customWidth="1"/>
    <col min="11276" max="11276" width="10.5703125" customWidth="1"/>
    <col min="11277" max="11277" width="14.140625" bestFit="1" customWidth="1"/>
    <col min="11278" max="11278" width="11.7109375" bestFit="1" customWidth="1"/>
    <col min="11521" max="11521" width="5.42578125" customWidth="1"/>
    <col min="11522" max="11522" width="29" customWidth="1"/>
    <col min="11523" max="11523" width="12.28515625" customWidth="1"/>
    <col min="11524" max="11524" width="10.5703125" customWidth="1"/>
    <col min="11525" max="11525" width="13.140625" customWidth="1"/>
    <col min="11526" max="11526" width="10.85546875" customWidth="1"/>
    <col min="11527" max="11527" width="12.5703125" customWidth="1"/>
    <col min="11531" max="11531" width="12.7109375" customWidth="1"/>
    <col min="11532" max="11532" width="10.5703125" customWidth="1"/>
    <col min="11533" max="11533" width="14.140625" bestFit="1" customWidth="1"/>
    <col min="11534" max="11534" width="11.7109375" bestFit="1" customWidth="1"/>
    <col min="11777" max="11777" width="5.42578125" customWidth="1"/>
    <col min="11778" max="11778" width="29" customWidth="1"/>
    <col min="11779" max="11779" width="12.28515625" customWidth="1"/>
    <col min="11780" max="11780" width="10.5703125" customWidth="1"/>
    <col min="11781" max="11781" width="13.140625" customWidth="1"/>
    <col min="11782" max="11782" width="10.85546875" customWidth="1"/>
    <col min="11783" max="11783" width="12.5703125" customWidth="1"/>
    <col min="11787" max="11787" width="12.7109375" customWidth="1"/>
    <col min="11788" max="11788" width="10.5703125" customWidth="1"/>
    <col min="11789" max="11789" width="14.140625" bestFit="1" customWidth="1"/>
    <col min="11790" max="11790" width="11.7109375" bestFit="1" customWidth="1"/>
    <col min="12033" max="12033" width="5.42578125" customWidth="1"/>
    <col min="12034" max="12034" width="29" customWidth="1"/>
    <col min="12035" max="12035" width="12.28515625" customWidth="1"/>
    <col min="12036" max="12036" width="10.5703125" customWidth="1"/>
    <col min="12037" max="12037" width="13.140625" customWidth="1"/>
    <col min="12038" max="12038" width="10.85546875" customWidth="1"/>
    <col min="12039" max="12039" width="12.5703125" customWidth="1"/>
    <col min="12043" max="12043" width="12.7109375" customWidth="1"/>
    <col min="12044" max="12044" width="10.5703125" customWidth="1"/>
    <col min="12045" max="12045" width="14.140625" bestFit="1" customWidth="1"/>
    <col min="12046" max="12046" width="11.7109375" bestFit="1" customWidth="1"/>
    <col min="12289" max="12289" width="5.42578125" customWidth="1"/>
    <col min="12290" max="12290" width="29" customWidth="1"/>
    <col min="12291" max="12291" width="12.28515625" customWidth="1"/>
    <col min="12292" max="12292" width="10.5703125" customWidth="1"/>
    <col min="12293" max="12293" width="13.140625" customWidth="1"/>
    <col min="12294" max="12294" width="10.85546875" customWidth="1"/>
    <col min="12295" max="12295" width="12.5703125" customWidth="1"/>
    <col min="12299" max="12299" width="12.7109375" customWidth="1"/>
    <col min="12300" max="12300" width="10.5703125" customWidth="1"/>
    <col min="12301" max="12301" width="14.140625" bestFit="1" customWidth="1"/>
    <col min="12302" max="12302" width="11.7109375" bestFit="1" customWidth="1"/>
    <col min="12545" max="12545" width="5.42578125" customWidth="1"/>
    <col min="12546" max="12546" width="29" customWidth="1"/>
    <col min="12547" max="12547" width="12.28515625" customWidth="1"/>
    <col min="12548" max="12548" width="10.5703125" customWidth="1"/>
    <col min="12549" max="12549" width="13.140625" customWidth="1"/>
    <col min="12550" max="12550" width="10.85546875" customWidth="1"/>
    <col min="12551" max="12551" width="12.5703125" customWidth="1"/>
    <col min="12555" max="12555" width="12.7109375" customWidth="1"/>
    <col min="12556" max="12556" width="10.5703125" customWidth="1"/>
    <col min="12557" max="12557" width="14.140625" bestFit="1" customWidth="1"/>
    <col min="12558" max="12558" width="11.7109375" bestFit="1" customWidth="1"/>
    <col min="12801" max="12801" width="5.42578125" customWidth="1"/>
    <col min="12802" max="12802" width="29" customWidth="1"/>
    <col min="12803" max="12803" width="12.28515625" customWidth="1"/>
    <col min="12804" max="12804" width="10.5703125" customWidth="1"/>
    <col min="12805" max="12805" width="13.140625" customWidth="1"/>
    <col min="12806" max="12806" width="10.85546875" customWidth="1"/>
    <col min="12807" max="12807" width="12.5703125" customWidth="1"/>
    <col min="12811" max="12811" width="12.7109375" customWidth="1"/>
    <col min="12812" max="12812" width="10.5703125" customWidth="1"/>
    <col min="12813" max="12813" width="14.140625" bestFit="1" customWidth="1"/>
    <col min="12814" max="12814" width="11.7109375" bestFit="1" customWidth="1"/>
    <col min="13057" max="13057" width="5.42578125" customWidth="1"/>
    <col min="13058" max="13058" width="29" customWidth="1"/>
    <col min="13059" max="13059" width="12.28515625" customWidth="1"/>
    <col min="13060" max="13060" width="10.5703125" customWidth="1"/>
    <col min="13061" max="13061" width="13.140625" customWidth="1"/>
    <col min="13062" max="13062" width="10.85546875" customWidth="1"/>
    <col min="13063" max="13063" width="12.5703125" customWidth="1"/>
    <col min="13067" max="13067" width="12.7109375" customWidth="1"/>
    <col min="13068" max="13068" width="10.5703125" customWidth="1"/>
    <col min="13069" max="13069" width="14.140625" bestFit="1" customWidth="1"/>
    <col min="13070" max="13070" width="11.7109375" bestFit="1" customWidth="1"/>
    <col min="13313" max="13313" width="5.42578125" customWidth="1"/>
    <col min="13314" max="13314" width="29" customWidth="1"/>
    <col min="13315" max="13315" width="12.28515625" customWidth="1"/>
    <col min="13316" max="13316" width="10.5703125" customWidth="1"/>
    <col min="13317" max="13317" width="13.140625" customWidth="1"/>
    <col min="13318" max="13318" width="10.85546875" customWidth="1"/>
    <col min="13319" max="13319" width="12.5703125" customWidth="1"/>
    <col min="13323" max="13323" width="12.7109375" customWidth="1"/>
    <col min="13324" max="13324" width="10.5703125" customWidth="1"/>
    <col min="13325" max="13325" width="14.140625" bestFit="1" customWidth="1"/>
    <col min="13326" max="13326" width="11.7109375" bestFit="1" customWidth="1"/>
    <col min="13569" max="13569" width="5.42578125" customWidth="1"/>
    <col min="13570" max="13570" width="29" customWidth="1"/>
    <col min="13571" max="13571" width="12.28515625" customWidth="1"/>
    <col min="13572" max="13572" width="10.5703125" customWidth="1"/>
    <col min="13573" max="13573" width="13.140625" customWidth="1"/>
    <col min="13574" max="13574" width="10.85546875" customWidth="1"/>
    <col min="13575" max="13575" width="12.5703125" customWidth="1"/>
    <col min="13579" max="13579" width="12.7109375" customWidth="1"/>
    <col min="13580" max="13580" width="10.5703125" customWidth="1"/>
    <col min="13581" max="13581" width="14.140625" bestFit="1" customWidth="1"/>
    <col min="13582" max="13582" width="11.7109375" bestFit="1" customWidth="1"/>
    <col min="13825" max="13825" width="5.42578125" customWidth="1"/>
    <col min="13826" max="13826" width="29" customWidth="1"/>
    <col min="13827" max="13827" width="12.28515625" customWidth="1"/>
    <col min="13828" max="13828" width="10.5703125" customWidth="1"/>
    <col min="13829" max="13829" width="13.140625" customWidth="1"/>
    <col min="13830" max="13830" width="10.85546875" customWidth="1"/>
    <col min="13831" max="13831" width="12.5703125" customWidth="1"/>
    <col min="13835" max="13835" width="12.7109375" customWidth="1"/>
    <col min="13836" max="13836" width="10.5703125" customWidth="1"/>
    <col min="13837" max="13837" width="14.140625" bestFit="1" customWidth="1"/>
    <col min="13838" max="13838" width="11.7109375" bestFit="1" customWidth="1"/>
    <col min="14081" max="14081" width="5.42578125" customWidth="1"/>
    <col min="14082" max="14082" width="29" customWidth="1"/>
    <col min="14083" max="14083" width="12.28515625" customWidth="1"/>
    <col min="14084" max="14084" width="10.5703125" customWidth="1"/>
    <col min="14085" max="14085" width="13.140625" customWidth="1"/>
    <col min="14086" max="14086" width="10.85546875" customWidth="1"/>
    <col min="14087" max="14087" width="12.5703125" customWidth="1"/>
    <col min="14091" max="14091" width="12.7109375" customWidth="1"/>
    <col min="14092" max="14092" width="10.5703125" customWidth="1"/>
    <col min="14093" max="14093" width="14.140625" bestFit="1" customWidth="1"/>
    <col min="14094" max="14094" width="11.7109375" bestFit="1" customWidth="1"/>
    <col min="14337" max="14337" width="5.42578125" customWidth="1"/>
    <col min="14338" max="14338" width="29" customWidth="1"/>
    <col min="14339" max="14339" width="12.28515625" customWidth="1"/>
    <col min="14340" max="14340" width="10.5703125" customWidth="1"/>
    <col min="14341" max="14341" width="13.140625" customWidth="1"/>
    <col min="14342" max="14342" width="10.85546875" customWidth="1"/>
    <col min="14343" max="14343" width="12.5703125" customWidth="1"/>
    <col min="14347" max="14347" width="12.7109375" customWidth="1"/>
    <col min="14348" max="14348" width="10.5703125" customWidth="1"/>
    <col min="14349" max="14349" width="14.140625" bestFit="1" customWidth="1"/>
    <col min="14350" max="14350" width="11.7109375" bestFit="1" customWidth="1"/>
    <col min="14593" max="14593" width="5.42578125" customWidth="1"/>
    <col min="14594" max="14594" width="29" customWidth="1"/>
    <col min="14595" max="14595" width="12.28515625" customWidth="1"/>
    <col min="14596" max="14596" width="10.5703125" customWidth="1"/>
    <col min="14597" max="14597" width="13.140625" customWidth="1"/>
    <col min="14598" max="14598" width="10.85546875" customWidth="1"/>
    <col min="14599" max="14599" width="12.5703125" customWidth="1"/>
    <col min="14603" max="14603" width="12.7109375" customWidth="1"/>
    <col min="14604" max="14604" width="10.5703125" customWidth="1"/>
    <col min="14605" max="14605" width="14.140625" bestFit="1" customWidth="1"/>
    <col min="14606" max="14606" width="11.7109375" bestFit="1" customWidth="1"/>
    <col min="14849" max="14849" width="5.42578125" customWidth="1"/>
    <col min="14850" max="14850" width="29" customWidth="1"/>
    <col min="14851" max="14851" width="12.28515625" customWidth="1"/>
    <col min="14852" max="14852" width="10.5703125" customWidth="1"/>
    <col min="14853" max="14853" width="13.140625" customWidth="1"/>
    <col min="14854" max="14854" width="10.85546875" customWidth="1"/>
    <col min="14855" max="14855" width="12.5703125" customWidth="1"/>
    <col min="14859" max="14859" width="12.7109375" customWidth="1"/>
    <col min="14860" max="14860" width="10.5703125" customWidth="1"/>
    <col min="14861" max="14861" width="14.140625" bestFit="1" customWidth="1"/>
    <col min="14862" max="14862" width="11.7109375" bestFit="1" customWidth="1"/>
    <col min="15105" max="15105" width="5.42578125" customWidth="1"/>
    <col min="15106" max="15106" width="29" customWidth="1"/>
    <col min="15107" max="15107" width="12.28515625" customWidth="1"/>
    <col min="15108" max="15108" width="10.5703125" customWidth="1"/>
    <col min="15109" max="15109" width="13.140625" customWidth="1"/>
    <col min="15110" max="15110" width="10.85546875" customWidth="1"/>
    <col min="15111" max="15111" width="12.5703125" customWidth="1"/>
    <col min="15115" max="15115" width="12.7109375" customWidth="1"/>
    <col min="15116" max="15116" width="10.5703125" customWidth="1"/>
    <col min="15117" max="15117" width="14.140625" bestFit="1" customWidth="1"/>
    <col min="15118" max="15118" width="11.7109375" bestFit="1" customWidth="1"/>
    <col min="15361" max="15361" width="5.42578125" customWidth="1"/>
    <col min="15362" max="15362" width="29" customWidth="1"/>
    <col min="15363" max="15363" width="12.28515625" customWidth="1"/>
    <col min="15364" max="15364" width="10.5703125" customWidth="1"/>
    <col min="15365" max="15365" width="13.140625" customWidth="1"/>
    <col min="15366" max="15366" width="10.85546875" customWidth="1"/>
    <col min="15367" max="15367" width="12.5703125" customWidth="1"/>
    <col min="15371" max="15371" width="12.7109375" customWidth="1"/>
    <col min="15372" max="15372" width="10.5703125" customWidth="1"/>
    <col min="15373" max="15373" width="14.140625" bestFit="1" customWidth="1"/>
    <col min="15374" max="15374" width="11.7109375" bestFit="1" customWidth="1"/>
    <col min="15617" max="15617" width="5.42578125" customWidth="1"/>
    <col min="15618" max="15618" width="29" customWidth="1"/>
    <col min="15619" max="15619" width="12.28515625" customWidth="1"/>
    <col min="15620" max="15620" width="10.5703125" customWidth="1"/>
    <col min="15621" max="15621" width="13.140625" customWidth="1"/>
    <col min="15622" max="15622" width="10.85546875" customWidth="1"/>
    <col min="15623" max="15623" width="12.5703125" customWidth="1"/>
    <col min="15627" max="15627" width="12.7109375" customWidth="1"/>
    <col min="15628" max="15628" width="10.5703125" customWidth="1"/>
    <col min="15629" max="15629" width="14.140625" bestFit="1" customWidth="1"/>
    <col min="15630" max="15630" width="11.7109375" bestFit="1" customWidth="1"/>
    <col min="15873" max="15873" width="5.42578125" customWidth="1"/>
    <col min="15874" max="15874" width="29" customWidth="1"/>
    <col min="15875" max="15875" width="12.28515625" customWidth="1"/>
    <col min="15876" max="15876" width="10.5703125" customWidth="1"/>
    <col min="15877" max="15877" width="13.140625" customWidth="1"/>
    <col min="15878" max="15878" width="10.85546875" customWidth="1"/>
    <col min="15879" max="15879" width="12.5703125" customWidth="1"/>
    <col min="15883" max="15883" width="12.7109375" customWidth="1"/>
    <col min="15884" max="15884" width="10.5703125" customWidth="1"/>
    <col min="15885" max="15885" width="14.140625" bestFit="1" customWidth="1"/>
    <col min="15886" max="15886" width="11.7109375" bestFit="1" customWidth="1"/>
    <col min="16129" max="16129" width="5.42578125" customWidth="1"/>
    <col min="16130" max="16130" width="29" customWidth="1"/>
    <col min="16131" max="16131" width="12.28515625" customWidth="1"/>
    <col min="16132" max="16132" width="10.5703125" customWidth="1"/>
    <col min="16133" max="16133" width="13.140625" customWidth="1"/>
    <col min="16134" max="16134" width="10.85546875" customWidth="1"/>
    <col min="16135" max="16135" width="12.5703125" customWidth="1"/>
    <col min="16139" max="16139" width="12.7109375" customWidth="1"/>
    <col min="16140" max="16140" width="10.5703125" customWidth="1"/>
    <col min="16141" max="16141" width="14.140625" bestFit="1" customWidth="1"/>
    <col min="16142" max="16142" width="11.7109375" bestFit="1" customWidth="1"/>
  </cols>
  <sheetData>
    <row r="1" spans="1:12" ht="15.75" thickBot="1" x14ac:dyDescent="0.3"/>
    <row r="2" spans="1:12" ht="15.75" thickBot="1" x14ac:dyDescent="0.3">
      <c r="B2" s="293"/>
      <c r="C2" s="293"/>
      <c r="L2" s="225" t="s">
        <v>162</v>
      </c>
    </row>
    <row r="3" spans="1:12" ht="18.75" x14ac:dyDescent="0.3">
      <c r="H3" s="226"/>
      <c r="I3" s="226"/>
      <c r="J3" s="226"/>
      <c r="L3" s="227"/>
    </row>
    <row r="4" spans="1:12" x14ac:dyDescent="0.25">
      <c r="A4" s="302"/>
      <c r="B4" s="302"/>
      <c r="C4" s="302"/>
      <c r="D4" s="302"/>
      <c r="E4" s="302"/>
      <c r="F4" s="302"/>
      <c r="G4" s="302"/>
      <c r="H4" s="302"/>
      <c r="I4" s="302"/>
      <c r="J4" s="302"/>
      <c r="K4" s="302"/>
      <c r="L4" s="302"/>
    </row>
    <row r="5" spans="1:12" x14ac:dyDescent="0.25">
      <c r="A5" s="60"/>
      <c r="B5" s="60"/>
      <c r="C5" s="60"/>
      <c r="D5" s="60"/>
      <c r="E5" s="60"/>
      <c r="F5" s="60"/>
      <c r="G5" s="60"/>
      <c r="H5" s="60"/>
      <c r="I5" s="60"/>
      <c r="J5" s="60"/>
      <c r="K5" s="60"/>
      <c r="L5" s="60"/>
    </row>
    <row r="6" spans="1:12" x14ac:dyDescent="0.25">
      <c r="A6" s="301" t="s">
        <v>0</v>
      </c>
      <c r="B6" s="301"/>
      <c r="C6" s="301"/>
      <c r="D6" s="301"/>
      <c r="E6" s="301"/>
      <c r="F6" s="301"/>
      <c r="G6" s="301"/>
      <c r="H6" s="301"/>
      <c r="I6" s="301"/>
      <c r="J6" s="301"/>
      <c r="K6" s="301"/>
      <c r="L6" s="301"/>
    </row>
    <row r="7" spans="1:12" x14ac:dyDescent="0.25">
      <c r="A7" s="302" t="s">
        <v>65</v>
      </c>
      <c r="B7" s="302"/>
      <c r="C7" s="302"/>
      <c r="D7" s="302"/>
      <c r="E7" s="302"/>
      <c r="F7" s="302"/>
      <c r="G7" s="302"/>
      <c r="H7" s="302"/>
      <c r="I7" s="302"/>
      <c r="J7" s="302"/>
      <c r="K7" s="302"/>
      <c r="L7" s="302"/>
    </row>
    <row r="8" spans="1:12" x14ac:dyDescent="0.25">
      <c r="A8" s="303" t="s">
        <v>66</v>
      </c>
      <c r="B8" s="302"/>
      <c r="C8" s="302"/>
      <c r="D8" s="302"/>
      <c r="E8" s="302"/>
      <c r="F8" s="302"/>
      <c r="G8" s="302"/>
      <c r="H8" s="302"/>
      <c r="I8" s="302"/>
      <c r="J8" s="302"/>
      <c r="K8" s="302"/>
      <c r="L8" s="302"/>
    </row>
    <row r="10" spans="1:12" ht="15.75" customHeight="1" thickBot="1" x14ac:dyDescent="0.3">
      <c r="A10" s="1"/>
      <c r="B10" s="333" t="s">
        <v>163</v>
      </c>
      <c r="C10" s="333"/>
      <c r="D10" s="333"/>
      <c r="E10" s="333"/>
      <c r="F10" s="333"/>
      <c r="G10" s="333"/>
      <c r="H10" s="333"/>
      <c r="I10" s="333"/>
      <c r="J10" s="333"/>
      <c r="K10" s="333"/>
      <c r="L10" s="333"/>
    </row>
    <row r="11" spans="1:12" x14ac:dyDescent="0.25">
      <c r="A11" s="334" t="s">
        <v>68</v>
      </c>
      <c r="B11" s="331" t="s">
        <v>164</v>
      </c>
      <c r="C11" s="336" t="s">
        <v>140</v>
      </c>
      <c r="D11" s="336"/>
      <c r="E11" s="327" t="s">
        <v>141</v>
      </c>
      <c r="F11" s="327"/>
      <c r="G11" s="327" t="s">
        <v>142</v>
      </c>
      <c r="H11" s="327"/>
      <c r="I11" s="327" t="s">
        <v>143</v>
      </c>
      <c r="J11" s="327"/>
      <c r="K11" s="327" t="s">
        <v>165</v>
      </c>
      <c r="L11" s="328"/>
    </row>
    <row r="12" spans="1:12" ht="15.75" thickBot="1" x14ac:dyDescent="0.3">
      <c r="A12" s="335"/>
      <c r="B12" s="332"/>
      <c r="C12" s="228" t="s">
        <v>166</v>
      </c>
      <c r="D12" s="228" t="s">
        <v>146</v>
      </c>
      <c r="E12" s="228" t="s">
        <v>166</v>
      </c>
      <c r="F12" s="228" t="s">
        <v>146</v>
      </c>
      <c r="G12" s="228" t="s">
        <v>166</v>
      </c>
      <c r="H12" s="228" t="s">
        <v>146</v>
      </c>
      <c r="I12" s="228" t="s">
        <v>166</v>
      </c>
      <c r="J12" s="228" t="s">
        <v>146</v>
      </c>
      <c r="K12" s="228" t="s">
        <v>166</v>
      </c>
      <c r="L12" s="229" t="s">
        <v>146</v>
      </c>
    </row>
    <row r="13" spans="1:12" x14ac:dyDescent="0.25">
      <c r="A13" s="230">
        <v>1</v>
      </c>
      <c r="B13" s="231" t="s">
        <v>167</v>
      </c>
      <c r="C13" s="232">
        <v>7</v>
      </c>
      <c r="D13" s="232">
        <v>10</v>
      </c>
      <c r="E13" s="232">
        <v>14</v>
      </c>
      <c r="F13" s="232">
        <v>18</v>
      </c>
      <c r="G13" s="232">
        <v>15</v>
      </c>
      <c r="H13" s="232">
        <v>21</v>
      </c>
      <c r="I13" s="232">
        <v>13</v>
      </c>
      <c r="J13" s="232">
        <v>12</v>
      </c>
      <c r="K13" s="232">
        <f>+C13+E13+G13+I13</f>
        <v>49</v>
      </c>
      <c r="L13" s="233">
        <f>+D13+F13+H13+J13</f>
        <v>61</v>
      </c>
    </row>
    <row r="14" spans="1:12" x14ac:dyDescent="0.25">
      <c r="A14" s="234">
        <v>2</v>
      </c>
      <c r="B14" s="235" t="s">
        <v>168</v>
      </c>
      <c r="C14" s="232">
        <v>7</v>
      </c>
      <c r="D14" s="232">
        <v>9</v>
      </c>
      <c r="E14" s="232">
        <v>15</v>
      </c>
      <c r="F14" s="232">
        <v>15</v>
      </c>
      <c r="G14" s="232">
        <v>16</v>
      </c>
      <c r="H14" s="232">
        <v>16</v>
      </c>
      <c r="I14" s="232">
        <v>16</v>
      </c>
      <c r="J14" s="232">
        <v>14</v>
      </c>
      <c r="K14" s="232">
        <f t="shared" ref="K14:L28" si="0">+C14+E14+G14+I14</f>
        <v>54</v>
      </c>
      <c r="L14" s="233">
        <f t="shared" si="0"/>
        <v>54</v>
      </c>
    </row>
    <row r="15" spans="1:12" x14ac:dyDescent="0.25">
      <c r="A15" s="234">
        <v>3</v>
      </c>
      <c r="B15" s="235" t="s">
        <v>169</v>
      </c>
      <c r="C15" s="232">
        <v>42</v>
      </c>
      <c r="D15" s="232">
        <v>92</v>
      </c>
      <c r="E15" s="232">
        <v>93</v>
      </c>
      <c r="F15" s="232">
        <v>88</v>
      </c>
      <c r="G15" s="232">
        <v>94</v>
      </c>
      <c r="H15" s="232">
        <v>100</v>
      </c>
      <c r="I15" s="232">
        <v>92</v>
      </c>
      <c r="J15" s="232">
        <v>75</v>
      </c>
      <c r="K15" s="232">
        <f t="shared" si="0"/>
        <v>321</v>
      </c>
      <c r="L15" s="233">
        <f t="shared" si="0"/>
        <v>355</v>
      </c>
    </row>
    <row r="16" spans="1:12" x14ac:dyDescent="0.25">
      <c r="A16" s="234">
        <v>4</v>
      </c>
      <c r="B16" s="235" t="s">
        <v>170</v>
      </c>
      <c r="C16" s="232">
        <v>6</v>
      </c>
      <c r="D16" s="232">
        <v>14</v>
      </c>
      <c r="E16" s="232">
        <v>15</v>
      </c>
      <c r="F16" s="232">
        <v>16</v>
      </c>
      <c r="G16" s="232">
        <v>15</v>
      </c>
      <c r="H16" s="232">
        <v>17</v>
      </c>
      <c r="I16" s="232">
        <v>15</v>
      </c>
      <c r="J16" s="232">
        <v>8</v>
      </c>
      <c r="K16" s="232">
        <f t="shared" si="0"/>
        <v>51</v>
      </c>
      <c r="L16" s="233">
        <f t="shared" si="0"/>
        <v>55</v>
      </c>
    </row>
    <row r="17" spans="1:14" x14ac:dyDescent="0.25">
      <c r="A17" s="234">
        <v>5</v>
      </c>
      <c r="B17" s="235" t="s">
        <v>171</v>
      </c>
      <c r="C17" s="232">
        <v>195</v>
      </c>
      <c r="D17" s="232">
        <v>468</v>
      </c>
      <c r="E17" s="232">
        <v>428</v>
      </c>
      <c r="F17" s="232">
        <v>503</v>
      </c>
      <c r="G17" s="232">
        <v>428</v>
      </c>
      <c r="H17" s="232">
        <v>606</v>
      </c>
      <c r="I17" s="232">
        <v>428</v>
      </c>
      <c r="J17" s="232">
        <v>478</v>
      </c>
      <c r="K17" s="232">
        <f t="shared" si="0"/>
        <v>1479</v>
      </c>
      <c r="L17" s="233">
        <f t="shared" si="0"/>
        <v>2055</v>
      </c>
    </row>
    <row r="18" spans="1:14" x14ac:dyDescent="0.25">
      <c r="A18" s="234">
        <v>6</v>
      </c>
      <c r="B18" s="235" t="s">
        <v>172</v>
      </c>
      <c r="C18" s="232">
        <v>167</v>
      </c>
      <c r="D18" s="232">
        <v>419</v>
      </c>
      <c r="E18" s="232">
        <v>367</v>
      </c>
      <c r="F18" s="232">
        <v>382</v>
      </c>
      <c r="G18" s="232">
        <v>367</v>
      </c>
      <c r="H18" s="232">
        <v>423</v>
      </c>
      <c r="I18" s="232">
        <v>363</v>
      </c>
      <c r="J18" s="232">
        <v>280</v>
      </c>
      <c r="K18" s="232">
        <f t="shared" si="0"/>
        <v>1264</v>
      </c>
      <c r="L18" s="233">
        <f t="shared" si="0"/>
        <v>1504</v>
      </c>
    </row>
    <row r="19" spans="1:14" x14ac:dyDescent="0.25">
      <c r="A19" s="234">
        <v>7</v>
      </c>
      <c r="B19" s="235" t="s">
        <v>173</v>
      </c>
      <c r="C19" s="232">
        <v>64</v>
      </c>
      <c r="D19" s="232">
        <v>133</v>
      </c>
      <c r="E19" s="232">
        <v>137</v>
      </c>
      <c r="F19" s="232">
        <v>136</v>
      </c>
      <c r="G19" s="232">
        <v>138</v>
      </c>
      <c r="H19" s="232">
        <v>144</v>
      </c>
      <c r="I19" s="232">
        <v>136</v>
      </c>
      <c r="J19" s="232">
        <v>120</v>
      </c>
      <c r="K19" s="232">
        <f t="shared" si="0"/>
        <v>475</v>
      </c>
      <c r="L19" s="233">
        <f t="shared" si="0"/>
        <v>533</v>
      </c>
    </row>
    <row r="20" spans="1:14" x14ac:dyDescent="0.25">
      <c r="A20" s="234">
        <v>8</v>
      </c>
      <c r="B20" s="235" t="s">
        <v>174</v>
      </c>
      <c r="C20" s="232">
        <v>75</v>
      </c>
      <c r="D20" s="232">
        <v>184</v>
      </c>
      <c r="E20" s="232">
        <v>165</v>
      </c>
      <c r="F20" s="232">
        <v>160</v>
      </c>
      <c r="G20" s="232">
        <v>165</v>
      </c>
      <c r="H20" s="232">
        <v>163</v>
      </c>
      <c r="I20" s="232">
        <v>165</v>
      </c>
      <c r="J20" s="232">
        <v>102</v>
      </c>
      <c r="K20" s="232">
        <f t="shared" si="0"/>
        <v>570</v>
      </c>
      <c r="L20" s="233">
        <f t="shared" si="0"/>
        <v>609</v>
      </c>
    </row>
    <row r="21" spans="1:14" x14ac:dyDescent="0.25">
      <c r="A21" s="234">
        <v>9</v>
      </c>
      <c r="B21" s="235" t="s">
        <v>175</v>
      </c>
      <c r="C21" s="232">
        <v>482</v>
      </c>
      <c r="D21" s="232">
        <v>1075</v>
      </c>
      <c r="E21" s="232">
        <v>1059</v>
      </c>
      <c r="F21" s="232">
        <v>1078</v>
      </c>
      <c r="G21" s="232">
        <v>1059</v>
      </c>
      <c r="H21" s="232">
        <v>1250</v>
      </c>
      <c r="I21" s="232">
        <v>1059</v>
      </c>
      <c r="J21" s="232">
        <v>884</v>
      </c>
      <c r="K21" s="232">
        <f t="shared" si="0"/>
        <v>3659</v>
      </c>
      <c r="L21" s="233">
        <f t="shared" si="0"/>
        <v>4287</v>
      </c>
    </row>
    <row r="22" spans="1:14" x14ac:dyDescent="0.25">
      <c r="A22" s="234">
        <v>10</v>
      </c>
      <c r="B22" s="235" t="s">
        <v>176</v>
      </c>
      <c r="C22" s="232">
        <v>230</v>
      </c>
      <c r="D22" s="232">
        <v>505</v>
      </c>
      <c r="E22" s="232">
        <v>506</v>
      </c>
      <c r="F22" s="232">
        <v>440</v>
      </c>
      <c r="G22" s="232">
        <v>506</v>
      </c>
      <c r="H22" s="232">
        <v>447</v>
      </c>
      <c r="I22" s="232">
        <v>501</v>
      </c>
      <c r="J22" s="232">
        <v>343</v>
      </c>
      <c r="K22" s="232">
        <f t="shared" si="0"/>
        <v>1743</v>
      </c>
      <c r="L22" s="233">
        <f t="shared" si="0"/>
        <v>1735</v>
      </c>
    </row>
    <row r="23" spans="1:14" x14ac:dyDescent="0.25">
      <c r="A23" s="234">
        <v>11</v>
      </c>
      <c r="B23" s="235" t="s">
        <v>177</v>
      </c>
      <c r="C23" s="232">
        <v>22</v>
      </c>
      <c r="D23" s="232">
        <v>47</v>
      </c>
      <c r="E23" s="232">
        <v>47</v>
      </c>
      <c r="F23" s="232">
        <v>45</v>
      </c>
      <c r="G23" s="232">
        <v>47</v>
      </c>
      <c r="H23" s="232">
        <v>43</v>
      </c>
      <c r="I23" s="232">
        <v>43</v>
      </c>
      <c r="J23" s="232">
        <v>27</v>
      </c>
      <c r="K23" s="232">
        <f t="shared" si="0"/>
        <v>159</v>
      </c>
      <c r="L23" s="233">
        <f t="shared" si="0"/>
        <v>162</v>
      </c>
    </row>
    <row r="24" spans="1:14" ht="24" x14ac:dyDescent="0.25">
      <c r="A24" s="234">
        <v>12</v>
      </c>
      <c r="B24" s="235" t="s">
        <v>178</v>
      </c>
      <c r="C24" s="232">
        <v>7</v>
      </c>
      <c r="D24" s="232">
        <v>20</v>
      </c>
      <c r="E24" s="232">
        <v>20</v>
      </c>
      <c r="F24" s="232">
        <v>20</v>
      </c>
      <c r="G24" s="232">
        <v>20</v>
      </c>
      <c r="H24" s="232">
        <v>34</v>
      </c>
      <c r="I24" s="232">
        <v>16</v>
      </c>
      <c r="J24" s="232">
        <v>21</v>
      </c>
      <c r="K24" s="232">
        <f t="shared" si="0"/>
        <v>63</v>
      </c>
      <c r="L24" s="233">
        <f t="shared" si="0"/>
        <v>95</v>
      </c>
    </row>
    <row r="25" spans="1:14" x14ac:dyDescent="0.25">
      <c r="A25" s="234">
        <v>13</v>
      </c>
      <c r="B25" s="236" t="s">
        <v>179</v>
      </c>
      <c r="C25" s="232">
        <v>38</v>
      </c>
      <c r="D25" s="232">
        <v>63</v>
      </c>
      <c r="E25" s="232">
        <v>83</v>
      </c>
      <c r="F25" s="232">
        <v>72</v>
      </c>
      <c r="G25" s="232">
        <v>83</v>
      </c>
      <c r="H25" s="232">
        <v>85</v>
      </c>
      <c r="I25" s="232">
        <v>77</v>
      </c>
      <c r="J25" s="232">
        <v>58</v>
      </c>
      <c r="K25" s="232">
        <f t="shared" si="0"/>
        <v>281</v>
      </c>
      <c r="L25" s="233">
        <f t="shared" si="0"/>
        <v>278</v>
      </c>
    </row>
    <row r="26" spans="1:14" x14ac:dyDescent="0.25">
      <c r="A26" s="234">
        <v>14</v>
      </c>
      <c r="B26" s="236" t="s">
        <v>180</v>
      </c>
      <c r="C26" s="232">
        <v>1</v>
      </c>
      <c r="D26" s="232">
        <v>6</v>
      </c>
      <c r="E26" s="232">
        <v>2</v>
      </c>
      <c r="F26" s="232">
        <v>2</v>
      </c>
      <c r="G26" s="232">
        <v>2</v>
      </c>
      <c r="H26" s="232">
        <v>2</v>
      </c>
      <c r="I26" s="232">
        <v>2</v>
      </c>
      <c r="J26" s="232">
        <v>4</v>
      </c>
      <c r="K26" s="232">
        <f t="shared" si="0"/>
        <v>7</v>
      </c>
      <c r="L26" s="233">
        <f t="shared" si="0"/>
        <v>14</v>
      </c>
    </row>
    <row r="27" spans="1:14" x14ac:dyDescent="0.25">
      <c r="A27" s="234">
        <v>15</v>
      </c>
      <c r="B27" s="236" t="s">
        <v>181</v>
      </c>
      <c r="C27" s="232">
        <v>20</v>
      </c>
      <c r="D27" s="232">
        <v>64</v>
      </c>
      <c r="E27" s="232">
        <v>43</v>
      </c>
      <c r="F27" s="232">
        <v>59</v>
      </c>
      <c r="G27" s="232">
        <v>43</v>
      </c>
      <c r="H27" s="232">
        <v>66</v>
      </c>
      <c r="I27" s="232">
        <v>38</v>
      </c>
      <c r="J27" s="232">
        <v>45</v>
      </c>
      <c r="K27" s="232">
        <f t="shared" si="0"/>
        <v>144</v>
      </c>
      <c r="L27" s="233">
        <f t="shared" si="0"/>
        <v>234</v>
      </c>
    </row>
    <row r="28" spans="1:14" ht="15.75" thickBot="1" x14ac:dyDescent="0.3">
      <c r="A28" s="234">
        <v>16</v>
      </c>
      <c r="B28" s="236" t="s">
        <v>182</v>
      </c>
      <c r="C28" s="232">
        <v>5</v>
      </c>
      <c r="D28" s="232">
        <v>0</v>
      </c>
      <c r="E28" s="232">
        <v>8</v>
      </c>
      <c r="F28" s="232">
        <v>0</v>
      </c>
      <c r="G28" s="232">
        <v>8</v>
      </c>
      <c r="H28" s="232">
        <v>0</v>
      </c>
      <c r="I28" s="232">
        <v>7</v>
      </c>
      <c r="J28" s="232">
        <v>0</v>
      </c>
      <c r="K28" s="232">
        <f t="shared" si="0"/>
        <v>28</v>
      </c>
      <c r="L28" s="233">
        <f t="shared" si="0"/>
        <v>0</v>
      </c>
    </row>
    <row r="29" spans="1:14" ht="15.75" thickBot="1" x14ac:dyDescent="0.3">
      <c r="A29" s="329" t="s">
        <v>183</v>
      </c>
      <c r="B29" s="330"/>
      <c r="C29" s="237">
        <f t="shared" ref="C29:H29" si="1">SUM(C13:C28)</f>
        <v>1368</v>
      </c>
      <c r="D29" s="237">
        <f t="shared" si="1"/>
        <v>3109</v>
      </c>
      <c r="E29" s="237">
        <f>SUM(E13:E28)</f>
        <v>3002</v>
      </c>
      <c r="F29" s="237">
        <f t="shared" si="1"/>
        <v>3034</v>
      </c>
      <c r="G29" s="237">
        <f>SUM(G13:G28)</f>
        <v>3006</v>
      </c>
      <c r="H29" s="237">
        <f t="shared" si="1"/>
        <v>3417</v>
      </c>
      <c r="I29" s="237">
        <f>SUM(I13:I28)</f>
        <v>2971</v>
      </c>
      <c r="J29" s="237">
        <f>SUM(J13:J28)</f>
        <v>2471</v>
      </c>
      <c r="K29" s="237">
        <f>SUM(K13:K28)</f>
        <v>10347</v>
      </c>
      <c r="L29" s="238">
        <f>SUM(L13:L28)</f>
        <v>12031</v>
      </c>
    </row>
    <row r="30" spans="1:14" x14ac:dyDescent="0.25">
      <c r="A30" s="239"/>
      <c r="B30" s="217"/>
      <c r="C30" s="199"/>
      <c r="D30" s="197"/>
      <c r="E30" s="197"/>
      <c r="F30" s="197"/>
      <c r="G30" s="197"/>
      <c r="H30" s="197"/>
      <c r="I30" s="197"/>
      <c r="J30" s="197"/>
      <c r="K30" s="197"/>
      <c r="L30" s="197"/>
    </row>
    <row r="31" spans="1:14" ht="15.75" customHeight="1" thickBot="1" x14ac:dyDescent="0.3">
      <c r="A31" s="1"/>
      <c r="B31" s="333" t="s">
        <v>184</v>
      </c>
      <c r="C31" s="333"/>
      <c r="D31" s="333"/>
      <c r="E31" s="333"/>
      <c r="F31" s="333"/>
      <c r="G31" s="333"/>
      <c r="H31" s="333"/>
      <c r="I31" s="333"/>
      <c r="J31" s="333"/>
      <c r="K31" s="333"/>
      <c r="L31" s="333"/>
    </row>
    <row r="32" spans="1:14" x14ac:dyDescent="0.25">
      <c r="A32" s="334" t="s">
        <v>68</v>
      </c>
      <c r="B32" s="331" t="s">
        <v>164</v>
      </c>
      <c r="C32" s="336" t="s">
        <v>151</v>
      </c>
      <c r="D32" s="336"/>
      <c r="E32" s="327" t="s">
        <v>152</v>
      </c>
      <c r="F32" s="327"/>
      <c r="G32" s="327" t="s">
        <v>115</v>
      </c>
      <c r="H32" s="327"/>
      <c r="I32" s="327" t="s">
        <v>116</v>
      </c>
      <c r="J32" s="327"/>
      <c r="K32" s="327" t="s">
        <v>144</v>
      </c>
      <c r="L32" s="328"/>
      <c r="M32" s="327" t="s">
        <v>185</v>
      </c>
      <c r="N32" s="328"/>
    </row>
    <row r="33" spans="1:14" ht="15.75" thickBot="1" x14ac:dyDescent="0.3">
      <c r="A33" s="335"/>
      <c r="B33" s="332"/>
      <c r="C33" s="228" t="s">
        <v>166</v>
      </c>
      <c r="D33" s="228" t="s">
        <v>146</v>
      </c>
      <c r="E33" s="228" t="s">
        <v>166</v>
      </c>
      <c r="F33" s="228" t="s">
        <v>146</v>
      </c>
      <c r="G33" s="228" t="s">
        <v>166</v>
      </c>
      <c r="H33" s="228" t="s">
        <v>146</v>
      </c>
      <c r="I33" s="228" t="s">
        <v>166</v>
      </c>
      <c r="J33" s="228" t="s">
        <v>146</v>
      </c>
      <c r="K33" s="228" t="s">
        <v>166</v>
      </c>
      <c r="L33" s="229" t="s">
        <v>146</v>
      </c>
      <c r="M33" s="228" t="s">
        <v>166</v>
      </c>
      <c r="N33" s="229" t="s">
        <v>146</v>
      </c>
    </row>
    <row r="34" spans="1:14" x14ac:dyDescent="0.25">
      <c r="A34" s="230">
        <v>1</v>
      </c>
      <c r="B34" s="231" t="s">
        <v>167</v>
      </c>
      <c r="C34" s="232">
        <v>15</v>
      </c>
      <c r="D34" s="232">
        <v>17</v>
      </c>
      <c r="E34" s="232"/>
      <c r="F34" s="232"/>
      <c r="G34" s="232"/>
      <c r="H34" s="232"/>
      <c r="I34" s="232"/>
      <c r="J34" s="232"/>
      <c r="K34" s="232">
        <f>+C34+E34+G34+I34</f>
        <v>15</v>
      </c>
      <c r="L34" s="233">
        <f>+D34+F34+H34+J34</f>
        <v>17</v>
      </c>
      <c r="M34" s="232">
        <f t="shared" ref="M34:N49" si="2">+K34+K13</f>
        <v>64</v>
      </c>
      <c r="N34" s="233">
        <f t="shared" si="2"/>
        <v>78</v>
      </c>
    </row>
    <row r="35" spans="1:14" x14ac:dyDescent="0.25">
      <c r="A35" s="234">
        <v>2</v>
      </c>
      <c r="B35" s="235" t="s">
        <v>168</v>
      </c>
      <c r="C35" s="232">
        <v>16</v>
      </c>
      <c r="D35" s="232">
        <v>21</v>
      </c>
      <c r="E35" s="232"/>
      <c r="F35" s="232"/>
      <c r="G35" s="232"/>
      <c r="H35" s="232"/>
      <c r="I35" s="232"/>
      <c r="J35" s="232"/>
      <c r="K35" s="232">
        <f t="shared" ref="K35:L49" si="3">+C35+E35+G35+I35</f>
        <v>16</v>
      </c>
      <c r="L35" s="233">
        <f t="shared" si="3"/>
        <v>21</v>
      </c>
      <c r="M35" s="232">
        <f t="shared" si="2"/>
        <v>70</v>
      </c>
      <c r="N35" s="233">
        <f t="shared" si="2"/>
        <v>75</v>
      </c>
    </row>
    <row r="36" spans="1:14" x14ac:dyDescent="0.25">
      <c r="A36" s="234">
        <v>3</v>
      </c>
      <c r="B36" s="235" t="s">
        <v>169</v>
      </c>
      <c r="C36" s="232">
        <v>94</v>
      </c>
      <c r="D36" s="232">
        <v>85</v>
      </c>
      <c r="E36" s="232"/>
      <c r="F36" s="232"/>
      <c r="G36" s="232"/>
      <c r="H36" s="232"/>
      <c r="I36" s="232"/>
      <c r="J36" s="232"/>
      <c r="K36" s="232">
        <f t="shared" si="3"/>
        <v>94</v>
      </c>
      <c r="L36" s="233">
        <f t="shared" si="3"/>
        <v>85</v>
      </c>
      <c r="M36" s="232">
        <f t="shared" si="2"/>
        <v>415</v>
      </c>
      <c r="N36" s="233">
        <f t="shared" si="2"/>
        <v>440</v>
      </c>
    </row>
    <row r="37" spans="1:14" x14ac:dyDescent="0.25">
      <c r="A37" s="234">
        <v>4</v>
      </c>
      <c r="B37" s="235" t="s">
        <v>170</v>
      </c>
      <c r="C37" s="232">
        <v>15</v>
      </c>
      <c r="D37" s="232">
        <v>10</v>
      </c>
      <c r="E37" s="232"/>
      <c r="F37" s="232"/>
      <c r="G37" s="232"/>
      <c r="H37" s="232"/>
      <c r="I37" s="232"/>
      <c r="J37" s="232"/>
      <c r="K37" s="232">
        <f t="shared" si="3"/>
        <v>15</v>
      </c>
      <c r="L37" s="233">
        <f t="shared" si="3"/>
        <v>10</v>
      </c>
      <c r="M37" s="232">
        <f t="shared" si="2"/>
        <v>66</v>
      </c>
      <c r="N37" s="233">
        <f t="shared" si="2"/>
        <v>65</v>
      </c>
    </row>
    <row r="38" spans="1:14" x14ac:dyDescent="0.25">
      <c r="A38" s="234">
        <v>5</v>
      </c>
      <c r="B38" s="235" t="s">
        <v>171</v>
      </c>
      <c r="C38" s="232">
        <v>428</v>
      </c>
      <c r="D38" s="232">
        <v>449</v>
      </c>
      <c r="E38" s="232"/>
      <c r="F38" s="232"/>
      <c r="G38" s="232"/>
      <c r="H38" s="232"/>
      <c r="I38" s="232"/>
      <c r="J38" s="232"/>
      <c r="K38" s="232">
        <f t="shared" si="3"/>
        <v>428</v>
      </c>
      <c r="L38" s="233">
        <f t="shared" si="3"/>
        <v>449</v>
      </c>
      <c r="M38" s="232">
        <f t="shared" si="2"/>
        <v>1907</v>
      </c>
      <c r="N38" s="233">
        <f t="shared" si="2"/>
        <v>2504</v>
      </c>
    </row>
    <row r="39" spans="1:14" x14ac:dyDescent="0.25">
      <c r="A39" s="234">
        <v>6</v>
      </c>
      <c r="B39" s="235" t="s">
        <v>172</v>
      </c>
      <c r="C39" s="232">
        <v>367</v>
      </c>
      <c r="D39" s="232">
        <v>420</v>
      </c>
      <c r="E39" s="232"/>
      <c r="F39" s="232"/>
      <c r="G39" s="232"/>
      <c r="H39" s="232"/>
      <c r="I39" s="232"/>
      <c r="J39" s="232"/>
      <c r="K39" s="232">
        <f t="shared" si="3"/>
        <v>367</v>
      </c>
      <c r="L39" s="233">
        <f t="shared" si="3"/>
        <v>420</v>
      </c>
      <c r="M39" s="232">
        <f t="shared" si="2"/>
        <v>1631</v>
      </c>
      <c r="N39" s="233">
        <f t="shared" si="2"/>
        <v>1924</v>
      </c>
    </row>
    <row r="40" spans="1:14" x14ac:dyDescent="0.25">
      <c r="A40" s="234">
        <v>7</v>
      </c>
      <c r="B40" s="235" t="s">
        <v>173</v>
      </c>
      <c r="C40" s="232">
        <v>137</v>
      </c>
      <c r="D40" s="232">
        <v>145</v>
      </c>
      <c r="E40" s="232"/>
      <c r="F40" s="232"/>
      <c r="G40" s="232"/>
      <c r="H40" s="232"/>
      <c r="I40" s="232"/>
      <c r="J40" s="232"/>
      <c r="K40" s="232">
        <f t="shared" si="3"/>
        <v>137</v>
      </c>
      <c r="L40" s="233">
        <f t="shared" si="3"/>
        <v>145</v>
      </c>
      <c r="M40" s="232">
        <f t="shared" si="2"/>
        <v>612</v>
      </c>
      <c r="N40" s="233">
        <f t="shared" si="2"/>
        <v>678</v>
      </c>
    </row>
    <row r="41" spans="1:14" x14ac:dyDescent="0.25">
      <c r="A41" s="234">
        <v>8</v>
      </c>
      <c r="B41" s="235" t="s">
        <v>174</v>
      </c>
      <c r="C41" s="232">
        <v>165</v>
      </c>
      <c r="D41" s="232">
        <v>150</v>
      </c>
      <c r="E41" s="232"/>
      <c r="F41" s="232"/>
      <c r="G41" s="232"/>
      <c r="H41" s="232"/>
      <c r="I41" s="232"/>
      <c r="J41" s="232"/>
      <c r="K41" s="232">
        <f t="shared" si="3"/>
        <v>165</v>
      </c>
      <c r="L41" s="233">
        <f t="shared" si="3"/>
        <v>150</v>
      </c>
      <c r="M41" s="232">
        <f t="shared" si="2"/>
        <v>735</v>
      </c>
      <c r="N41" s="233">
        <f t="shared" si="2"/>
        <v>759</v>
      </c>
    </row>
    <row r="42" spans="1:14" x14ac:dyDescent="0.25">
      <c r="A42" s="234">
        <v>9</v>
      </c>
      <c r="B42" s="235" t="s">
        <v>175</v>
      </c>
      <c r="C42" s="232">
        <v>1059</v>
      </c>
      <c r="D42" s="232">
        <v>1124</v>
      </c>
      <c r="E42" s="232"/>
      <c r="F42" s="232"/>
      <c r="G42" s="232"/>
      <c r="H42" s="232"/>
      <c r="I42" s="232"/>
      <c r="J42" s="232"/>
      <c r="K42" s="232">
        <f t="shared" si="3"/>
        <v>1059</v>
      </c>
      <c r="L42" s="233">
        <f t="shared" si="3"/>
        <v>1124</v>
      </c>
      <c r="M42" s="232">
        <f t="shared" si="2"/>
        <v>4718</v>
      </c>
      <c r="N42" s="233">
        <f t="shared" si="2"/>
        <v>5411</v>
      </c>
    </row>
    <row r="43" spans="1:14" x14ac:dyDescent="0.25">
      <c r="A43" s="234">
        <v>10</v>
      </c>
      <c r="B43" s="235" t="s">
        <v>176</v>
      </c>
      <c r="C43" s="232">
        <v>506</v>
      </c>
      <c r="D43" s="232">
        <v>501</v>
      </c>
      <c r="E43" s="232"/>
      <c r="F43" s="232"/>
      <c r="G43" s="232"/>
      <c r="H43" s="232"/>
      <c r="I43" s="232"/>
      <c r="J43" s="232"/>
      <c r="K43" s="232">
        <f t="shared" si="3"/>
        <v>506</v>
      </c>
      <c r="L43" s="233">
        <f t="shared" si="3"/>
        <v>501</v>
      </c>
      <c r="M43" s="232">
        <f t="shared" si="2"/>
        <v>2249</v>
      </c>
      <c r="N43" s="233">
        <f t="shared" si="2"/>
        <v>2236</v>
      </c>
    </row>
    <row r="44" spans="1:14" x14ac:dyDescent="0.25">
      <c r="A44" s="234">
        <v>11</v>
      </c>
      <c r="B44" s="235" t="s">
        <v>177</v>
      </c>
      <c r="C44" s="232">
        <v>47</v>
      </c>
      <c r="D44" s="232">
        <v>53</v>
      </c>
      <c r="E44" s="232"/>
      <c r="F44" s="232"/>
      <c r="G44" s="232"/>
      <c r="H44" s="232"/>
      <c r="I44" s="232"/>
      <c r="J44" s="232"/>
      <c r="K44" s="232">
        <f t="shared" si="3"/>
        <v>47</v>
      </c>
      <c r="L44" s="233">
        <f t="shared" si="3"/>
        <v>53</v>
      </c>
      <c r="M44" s="232">
        <f t="shared" si="2"/>
        <v>206</v>
      </c>
      <c r="N44" s="233">
        <f t="shared" si="2"/>
        <v>215</v>
      </c>
    </row>
    <row r="45" spans="1:14" ht="24" x14ac:dyDescent="0.25">
      <c r="A45" s="234">
        <v>12</v>
      </c>
      <c r="B45" s="235" t="s">
        <v>178</v>
      </c>
      <c r="C45" s="232">
        <v>20</v>
      </c>
      <c r="D45" s="232">
        <v>24</v>
      </c>
      <c r="E45" s="232"/>
      <c r="F45" s="232"/>
      <c r="G45" s="232"/>
      <c r="H45" s="232"/>
      <c r="I45" s="232"/>
      <c r="J45" s="232"/>
      <c r="K45" s="232">
        <f t="shared" si="3"/>
        <v>20</v>
      </c>
      <c r="L45" s="233">
        <f t="shared" si="3"/>
        <v>24</v>
      </c>
      <c r="M45" s="232">
        <f t="shared" si="2"/>
        <v>83</v>
      </c>
      <c r="N45" s="233">
        <f t="shared" si="2"/>
        <v>119</v>
      </c>
    </row>
    <row r="46" spans="1:14" x14ac:dyDescent="0.25">
      <c r="A46" s="234">
        <v>13</v>
      </c>
      <c r="B46" s="236" t="s">
        <v>179</v>
      </c>
      <c r="C46" s="232">
        <v>83</v>
      </c>
      <c r="D46" s="232">
        <v>84</v>
      </c>
      <c r="E46" s="232"/>
      <c r="F46" s="232"/>
      <c r="G46" s="232"/>
      <c r="H46" s="232"/>
      <c r="I46" s="232"/>
      <c r="J46" s="232"/>
      <c r="K46" s="232">
        <f t="shared" si="3"/>
        <v>83</v>
      </c>
      <c r="L46" s="233">
        <f t="shared" si="3"/>
        <v>84</v>
      </c>
      <c r="M46" s="232">
        <f t="shared" si="2"/>
        <v>364</v>
      </c>
      <c r="N46" s="233">
        <f t="shared" si="2"/>
        <v>362</v>
      </c>
    </row>
    <row r="47" spans="1:14" x14ac:dyDescent="0.25">
      <c r="A47" s="234">
        <v>14</v>
      </c>
      <c r="B47" s="236" t="s">
        <v>180</v>
      </c>
      <c r="C47" s="232">
        <v>2</v>
      </c>
      <c r="D47" s="232">
        <v>3</v>
      </c>
      <c r="E47" s="232"/>
      <c r="F47" s="232"/>
      <c r="G47" s="232"/>
      <c r="H47" s="232"/>
      <c r="I47" s="232"/>
      <c r="J47" s="232"/>
      <c r="K47" s="232">
        <f t="shared" si="3"/>
        <v>2</v>
      </c>
      <c r="L47" s="233">
        <f t="shared" si="3"/>
        <v>3</v>
      </c>
      <c r="M47" s="232">
        <f t="shared" si="2"/>
        <v>9</v>
      </c>
      <c r="N47" s="233">
        <f t="shared" si="2"/>
        <v>17</v>
      </c>
    </row>
    <row r="48" spans="1:14" x14ac:dyDescent="0.25">
      <c r="A48" s="234">
        <v>15</v>
      </c>
      <c r="B48" s="236" t="s">
        <v>181</v>
      </c>
      <c r="C48" s="232">
        <v>43</v>
      </c>
      <c r="D48" s="232">
        <v>50</v>
      </c>
      <c r="E48" s="232"/>
      <c r="F48" s="232"/>
      <c r="G48" s="232"/>
      <c r="H48" s="232"/>
      <c r="I48" s="232"/>
      <c r="J48" s="232"/>
      <c r="K48" s="232">
        <f>+C48+E48+G48+I48</f>
        <v>43</v>
      </c>
      <c r="L48" s="233">
        <f>+D48+F48+H48+J48</f>
        <v>50</v>
      </c>
      <c r="M48" s="232">
        <f t="shared" si="2"/>
        <v>187</v>
      </c>
      <c r="N48" s="233">
        <f t="shared" si="2"/>
        <v>284</v>
      </c>
    </row>
    <row r="49" spans="1:14" ht="15.75" thickBot="1" x14ac:dyDescent="0.3">
      <c r="A49" s="234">
        <v>16</v>
      </c>
      <c r="B49" s="236" t="s">
        <v>182</v>
      </c>
      <c r="C49" s="232">
        <v>9</v>
      </c>
      <c r="D49" s="232">
        <v>0</v>
      </c>
      <c r="E49" s="232"/>
      <c r="F49" s="232"/>
      <c r="G49" s="232"/>
      <c r="H49" s="232"/>
      <c r="I49" s="232"/>
      <c r="J49" s="232"/>
      <c r="K49" s="232">
        <f t="shared" si="3"/>
        <v>9</v>
      </c>
      <c r="L49" s="233">
        <f t="shared" si="3"/>
        <v>0</v>
      </c>
      <c r="M49" s="232">
        <f t="shared" si="2"/>
        <v>37</v>
      </c>
      <c r="N49" s="233">
        <f t="shared" si="2"/>
        <v>0</v>
      </c>
    </row>
    <row r="50" spans="1:14" ht="15.75" thickBot="1" x14ac:dyDescent="0.3">
      <c r="A50" s="329" t="s">
        <v>183</v>
      </c>
      <c r="B50" s="330"/>
      <c r="C50" s="237">
        <f t="shared" ref="C50:L50" si="4">SUM(C34:C49)</f>
        <v>3006</v>
      </c>
      <c r="D50" s="237">
        <f t="shared" si="4"/>
        <v>3136</v>
      </c>
      <c r="E50" s="237">
        <f>SUM(E34:E49)</f>
        <v>0</v>
      </c>
      <c r="F50" s="237">
        <f t="shared" si="4"/>
        <v>0</v>
      </c>
      <c r="G50" s="237">
        <f>SUM(G34:G49)</f>
        <v>0</v>
      </c>
      <c r="H50" s="237">
        <f t="shared" si="4"/>
        <v>0</v>
      </c>
      <c r="I50" s="237">
        <f>SUM(I34:I49)</f>
        <v>0</v>
      </c>
      <c r="J50" s="237">
        <f t="shared" si="4"/>
        <v>0</v>
      </c>
      <c r="K50" s="237">
        <f t="shared" si="4"/>
        <v>3006</v>
      </c>
      <c r="L50" s="238">
        <f t="shared" si="4"/>
        <v>3136</v>
      </c>
      <c r="M50" s="237">
        <f>SUM(M34:M49)</f>
        <v>13353</v>
      </c>
      <c r="N50" s="238">
        <f>SUM(N34:N49)</f>
        <v>15167</v>
      </c>
    </row>
    <row r="51" spans="1:14" x14ac:dyDescent="0.25">
      <c r="A51" s="240"/>
      <c r="B51" s="240"/>
      <c r="C51" s="199"/>
      <c r="D51" s="197"/>
      <c r="E51" s="197"/>
      <c r="F51" s="197"/>
      <c r="G51" s="197"/>
      <c r="H51" s="197"/>
      <c r="I51" s="197"/>
      <c r="J51" s="197"/>
      <c r="K51" s="197"/>
      <c r="L51" s="197"/>
    </row>
    <row r="52" spans="1:14" ht="15.75" hidden="1" customHeight="1" thickBot="1" x14ac:dyDescent="0.3">
      <c r="A52" s="1"/>
      <c r="B52" s="333" t="s">
        <v>186</v>
      </c>
      <c r="C52" s="333"/>
      <c r="D52" s="333"/>
      <c r="E52" s="333"/>
      <c r="F52" s="333"/>
      <c r="G52" s="333"/>
      <c r="H52" s="333"/>
      <c r="I52" s="333"/>
      <c r="J52" s="333"/>
      <c r="K52" s="333"/>
      <c r="L52" s="333"/>
    </row>
    <row r="53" spans="1:14" hidden="1" x14ac:dyDescent="0.25">
      <c r="A53" s="334" t="s">
        <v>68</v>
      </c>
      <c r="B53" s="331" t="s">
        <v>164</v>
      </c>
      <c r="C53" s="336" t="s">
        <v>117</v>
      </c>
      <c r="D53" s="336"/>
      <c r="E53" s="327" t="s">
        <v>154</v>
      </c>
      <c r="F53" s="327"/>
      <c r="G53" s="327" t="s">
        <v>155</v>
      </c>
      <c r="H53" s="327"/>
      <c r="I53" s="327" t="s">
        <v>156</v>
      </c>
      <c r="J53" s="327"/>
      <c r="K53" s="327" t="s">
        <v>144</v>
      </c>
      <c r="L53" s="328"/>
      <c r="M53" s="327" t="s">
        <v>185</v>
      </c>
      <c r="N53" s="328"/>
    </row>
    <row r="54" spans="1:14" ht="15.75" hidden="1" thickBot="1" x14ac:dyDescent="0.3">
      <c r="A54" s="335"/>
      <c r="B54" s="332"/>
      <c r="C54" s="228" t="s">
        <v>166</v>
      </c>
      <c r="D54" s="228" t="s">
        <v>146</v>
      </c>
      <c r="E54" s="228" t="s">
        <v>166</v>
      </c>
      <c r="F54" s="228" t="s">
        <v>146</v>
      </c>
      <c r="G54" s="228" t="s">
        <v>166</v>
      </c>
      <c r="H54" s="228" t="s">
        <v>146</v>
      </c>
      <c r="I54" s="228" t="s">
        <v>166</v>
      </c>
      <c r="J54" s="228" t="s">
        <v>146</v>
      </c>
      <c r="K54" s="228" t="s">
        <v>166</v>
      </c>
      <c r="L54" s="229" t="s">
        <v>146</v>
      </c>
      <c r="M54" s="228" t="s">
        <v>166</v>
      </c>
      <c r="N54" s="229" t="s">
        <v>146</v>
      </c>
    </row>
    <row r="55" spans="1:14" hidden="1" x14ac:dyDescent="0.25">
      <c r="A55" s="230">
        <v>1</v>
      </c>
      <c r="B55" s="231" t="s">
        <v>167</v>
      </c>
      <c r="C55" s="232"/>
      <c r="D55" s="232"/>
      <c r="E55" s="232"/>
      <c r="F55" s="232"/>
      <c r="G55" s="232"/>
      <c r="H55" s="232"/>
      <c r="I55" s="232"/>
      <c r="J55" s="232"/>
      <c r="K55" s="232">
        <f>+C55+E55+G55+I55</f>
        <v>0</v>
      </c>
      <c r="L55" s="233">
        <f>+D55+F55+H55+J55</f>
        <v>0</v>
      </c>
      <c r="M55" s="232">
        <f t="shared" ref="M55:N70" si="5">+K55+M34</f>
        <v>64</v>
      </c>
      <c r="N55" s="233">
        <f t="shared" si="5"/>
        <v>78</v>
      </c>
    </row>
    <row r="56" spans="1:14" hidden="1" x14ac:dyDescent="0.25">
      <c r="A56" s="234">
        <v>2</v>
      </c>
      <c r="B56" s="235" t="s">
        <v>168</v>
      </c>
      <c r="C56" s="232"/>
      <c r="D56" s="232"/>
      <c r="E56" s="232"/>
      <c r="F56" s="232"/>
      <c r="G56" s="232"/>
      <c r="H56" s="232"/>
      <c r="I56" s="232"/>
      <c r="J56" s="232"/>
      <c r="K56" s="232">
        <f t="shared" ref="K56:L70" si="6">+C56+E56+G56+I56</f>
        <v>0</v>
      </c>
      <c r="L56" s="233">
        <f t="shared" si="6"/>
        <v>0</v>
      </c>
      <c r="M56" s="232">
        <f t="shared" si="5"/>
        <v>70</v>
      </c>
      <c r="N56" s="233">
        <f t="shared" si="5"/>
        <v>75</v>
      </c>
    </row>
    <row r="57" spans="1:14" hidden="1" x14ac:dyDescent="0.25">
      <c r="A57" s="234">
        <v>3</v>
      </c>
      <c r="B57" s="235" t="s">
        <v>169</v>
      </c>
      <c r="C57" s="232"/>
      <c r="D57" s="232"/>
      <c r="E57" s="232"/>
      <c r="F57" s="232"/>
      <c r="G57" s="232"/>
      <c r="H57" s="232"/>
      <c r="I57" s="232"/>
      <c r="J57" s="232"/>
      <c r="K57" s="232">
        <f t="shared" si="6"/>
        <v>0</v>
      </c>
      <c r="L57" s="233">
        <f t="shared" si="6"/>
        <v>0</v>
      </c>
      <c r="M57" s="232">
        <f t="shared" si="5"/>
        <v>415</v>
      </c>
      <c r="N57" s="233">
        <f t="shared" si="5"/>
        <v>440</v>
      </c>
    </row>
    <row r="58" spans="1:14" hidden="1" x14ac:dyDescent="0.25">
      <c r="A58" s="234">
        <v>4</v>
      </c>
      <c r="B58" s="235" t="s">
        <v>170</v>
      </c>
      <c r="C58" s="232"/>
      <c r="D58" s="232"/>
      <c r="E58" s="232"/>
      <c r="F58" s="232"/>
      <c r="G58" s="232"/>
      <c r="H58" s="232"/>
      <c r="I58" s="232"/>
      <c r="J58" s="232"/>
      <c r="K58" s="232">
        <f t="shared" si="6"/>
        <v>0</v>
      </c>
      <c r="L58" s="233">
        <f t="shared" si="6"/>
        <v>0</v>
      </c>
      <c r="M58" s="232">
        <f t="shared" si="5"/>
        <v>66</v>
      </c>
      <c r="N58" s="233">
        <f t="shared" si="5"/>
        <v>65</v>
      </c>
    </row>
    <row r="59" spans="1:14" hidden="1" x14ac:dyDescent="0.25">
      <c r="A59" s="234">
        <v>5</v>
      </c>
      <c r="B59" s="235" t="s">
        <v>171</v>
      </c>
      <c r="C59" s="232"/>
      <c r="D59" s="232"/>
      <c r="E59" s="232"/>
      <c r="F59" s="232"/>
      <c r="G59" s="232"/>
      <c r="H59" s="232"/>
      <c r="I59" s="232"/>
      <c r="J59" s="232"/>
      <c r="K59" s="232">
        <f t="shared" si="6"/>
        <v>0</v>
      </c>
      <c r="L59" s="233">
        <f t="shared" si="6"/>
        <v>0</v>
      </c>
      <c r="M59" s="232">
        <f t="shared" si="5"/>
        <v>1907</v>
      </c>
      <c r="N59" s="233">
        <f t="shared" si="5"/>
        <v>2504</v>
      </c>
    </row>
    <row r="60" spans="1:14" hidden="1" x14ac:dyDescent="0.25">
      <c r="A60" s="234">
        <v>6</v>
      </c>
      <c r="B60" s="235" t="s">
        <v>172</v>
      </c>
      <c r="C60" s="232"/>
      <c r="D60" s="232"/>
      <c r="E60" s="232"/>
      <c r="F60" s="232"/>
      <c r="G60" s="232"/>
      <c r="H60" s="232"/>
      <c r="I60" s="232"/>
      <c r="J60" s="232"/>
      <c r="K60" s="232">
        <f t="shared" si="6"/>
        <v>0</v>
      </c>
      <c r="L60" s="233">
        <f t="shared" si="6"/>
        <v>0</v>
      </c>
      <c r="M60" s="232">
        <f t="shared" si="5"/>
        <v>1631</v>
      </c>
      <c r="N60" s="233">
        <f t="shared" si="5"/>
        <v>1924</v>
      </c>
    </row>
    <row r="61" spans="1:14" hidden="1" x14ac:dyDescent="0.25">
      <c r="A61" s="234">
        <v>7</v>
      </c>
      <c r="B61" s="235" t="s">
        <v>173</v>
      </c>
      <c r="C61" s="232"/>
      <c r="D61" s="232"/>
      <c r="E61" s="232"/>
      <c r="F61" s="232"/>
      <c r="G61" s="232"/>
      <c r="H61" s="232"/>
      <c r="I61" s="232"/>
      <c r="J61" s="232"/>
      <c r="K61" s="232">
        <f t="shared" si="6"/>
        <v>0</v>
      </c>
      <c r="L61" s="233">
        <f t="shared" si="6"/>
        <v>0</v>
      </c>
      <c r="M61" s="232">
        <f t="shared" si="5"/>
        <v>612</v>
      </c>
      <c r="N61" s="233">
        <f t="shared" si="5"/>
        <v>678</v>
      </c>
    </row>
    <row r="62" spans="1:14" hidden="1" x14ac:dyDescent="0.25">
      <c r="A62" s="234">
        <v>8</v>
      </c>
      <c r="B62" s="235" t="s">
        <v>174</v>
      </c>
      <c r="C62" s="232"/>
      <c r="D62" s="232"/>
      <c r="E62" s="232"/>
      <c r="F62" s="232"/>
      <c r="G62" s="232"/>
      <c r="H62" s="232"/>
      <c r="I62" s="232"/>
      <c r="J62" s="232"/>
      <c r="K62" s="232">
        <f t="shared" si="6"/>
        <v>0</v>
      </c>
      <c r="L62" s="233">
        <f t="shared" si="6"/>
        <v>0</v>
      </c>
      <c r="M62" s="232">
        <f t="shared" si="5"/>
        <v>735</v>
      </c>
      <c r="N62" s="233">
        <f t="shared" si="5"/>
        <v>759</v>
      </c>
    </row>
    <row r="63" spans="1:14" hidden="1" x14ac:dyDescent="0.25">
      <c r="A63" s="234">
        <v>9</v>
      </c>
      <c r="B63" s="235" t="s">
        <v>175</v>
      </c>
      <c r="C63" s="232"/>
      <c r="D63" s="232"/>
      <c r="E63" s="232"/>
      <c r="F63" s="232"/>
      <c r="G63" s="232"/>
      <c r="H63" s="232"/>
      <c r="I63" s="232"/>
      <c r="J63" s="232"/>
      <c r="K63" s="232">
        <f t="shared" si="6"/>
        <v>0</v>
      </c>
      <c r="L63" s="233">
        <f t="shared" si="6"/>
        <v>0</v>
      </c>
      <c r="M63" s="232">
        <f t="shared" si="5"/>
        <v>4718</v>
      </c>
      <c r="N63" s="233">
        <f t="shared" si="5"/>
        <v>5411</v>
      </c>
    </row>
    <row r="64" spans="1:14" hidden="1" x14ac:dyDescent="0.25">
      <c r="A64" s="234">
        <v>10</v>
      </c>
      <c r="B64" s="235" t="s">
        <v>176</v>
      </c>
      <c r="C64" s="232"/>
      <c r="D64" s="232"/>
      <c r="E64" s="232"/>
      <c r="F64" s="232"/>
      <c r="G64" s="232"/>
      <c r="H64" s="232"/>
      <c r="I64" s="232"/>
      <c r="J64" s="232"/>
      <c r="K64" s="232">
        <f t="shared" si="6"/>
        <v>0</v>
      </c>
      <c r="L64" s="233">
        <f t="shared" si="6"/>
        <v>0</v>
      </c>
      <c r="M64" s="232">
        <f t="shared" si="5"/>
        <v>2249</v>
      </c>
      <c r="N64" s="233">
        <f t="shared" si="5"/>
        <v>2236</v>
      </c>
    </row>
    <row r="65" spans="1:14" hidden="1" x14ac:dyDescent="0.25">
      <c r="A65" s="234">
        <v>11</v>
      </c>
      <c r="B65" s="235" t="s">
        <v>177</v>
      </c>
      <c r="C65" s="232"/>
      <c r="D65" s="232"/>
      <c r="E65" s="232"/>
      <c r="F65" s="232"/>
      <c r="G65" s="232"/>
      <c r="H65" s="232"/>
      <c r="I65" s="232"/>
      <c r="J65" s="232"/>
      <c r="K65" s="232">
        <f t="shared" si="6"/>
        <v>0</v>
      </c>
      <c r="L65" s="233">
        <f t="shared" si="6"/>
        <v>0</v>
      </c>
      <c r="M65" s="232">
        <f t="shared" si="5"/>
        <v>206</v>
      </c>
      <c r="N65" s="233">
        <f t="shared" si="5"/>
        <v>215</v>
      </c>
    </row>
    <row r="66" spans="1:14" ht="24" hidden="1" x14ac:dyDescent="0.25">
      <c r="A66" s="234">
        <v>12</v>
      </c>
      <c r="B66" s="235" t="s">
        <v>178</v>
      </c>
      <c r="C66" s="232"/>
      <c r="D66" s="232"/>
      <c r="E66" s="232"/>
      <c r="F66" s="232"/>
      <c r="G66" s="232"/>
      <c r="H66" s="232"/>
      <c r="I66" s="232"/>
      <c r="J66" s="232"/>
      <c r="K66" s="232">
        <f t="shared" si="6"/>
        <v>0</v>
      </c>
      <c r="L66" s="233">
        <f t="shared" si="6"/>
        <v>0</v>
      </c>
      <c r="M66" s="232">
        <f t="shared" si="5"/>
        <v>83</v>
      </c>
      <c r="N66" s="233">
        <f t="shared" si="5"/>
        <v>119</v>
      </c>
    </row>
    <row r="67" spans="1:14" hidden="1" x14ac:dyDescent="0.25">
      <c r="A67" s="234">
        <v>13</v>
      </c>
      <c r="B67" s="236" t="s">
        <v>179</v>
      </c>
      <c r="C67" s="232"/>
      <c r="D67" s="232"/>
      <c r="E67" s="232"/>
      <c r="F67" s="232"/>
      <c r="G67" s="232"/>
      <c r="H67" s="232"/>
      <c r="I67" s="232"/>
      <c r="J67" s="232"/>
      <c r="K67" s="232">
        <f t="shared" si="6"/>
        <v>0</v>
      </c>
      <c r="L67" s="233">
        <f t="shared" si="6"/>
        <v>0</v>
      </c>
      <c r="M67" s="232">
        <f t="shared" si="5"/>
        <v>364</v>
      </c>
      <c r="N67" s="233">
        <f t="shared" si="5"/>
        <v>362</v>
      </c>
    </row>
    <row r="68" spans="1:14" hidden="1" x14ac:dyDescent="0.25">
      <c r="A68" s="234">
        <v>14</v>
      </c>
      <c r="B68" s="236" t="s">
        <v>180</v>
      </c>
      <c r="C68" s="232"/>
      <c r="D68" s="232"/>
      <c r="E68" s="232"/>
      <c r="F68" s="232"/>
      <c r="G68" s="232"/>
      <c r="H68" s="232"/>
      <c r="I68" s="232"/>
      <c r="J68" s="232"/>
      <c r="K68" s="232">
        <f t="shared" si="6"/>
        <v>0</v>
      </c>
      <c r="L68" s="233">
        <f t="shared" si="6"/>
        <v>0</v>
      </c>
      <c r="M68" s="232">
        <f t="shared" si="5"/>
        <v>9</v>
      </c>
      <c r="N68" s="233">
        <f t="shared" si="5"/>
        <v>17</v>
      </c>
    </row>
    <row r="69" spans="1:14" hidden="1" x14ac:dyDescent="0.25">
      <c r="A69" s="234">
        <v>15</v>
      </c>
      <c r="B69" s="236" t="s">
        <v>181</v>
      </c>
      <c r="C69" s="232"/>
      <c r="D69" s="232"/>
      <c r="E69" s="232"/>
      <c r="F69" s="232"/>
      <c r="G69" s="232"/>
      <c r="H69" s="232"/>
      <c r="I69" s="232"/>
      <c r="J69" s="232"/>
      <c r="K69" s="232">
        <f>+C69+E69+G69+I69</f>
        <v>0</v>
      </c>
      <c r="L69" s="233">
        <f>+D69+F69+H69+J69</f>
        <v>0</v>
      </c>
      <c r="M69" s="232">
        <f t="shared" si="5"/>
        <v>187</v>
      </c>
      <c r="N69" s="233">
        <f t="shared" si="5"/>
        <v>284</v>
      </c>
    </row>
    <row r="70" spans="1:14" hidden="1" x14ac:dyDescent="0.25">
      <c r="A70" s="234">
        <v>16</v>
      </c>
      <c r="B70" s="236" t="s">
        <v>182</v>
      </c>
      <c r="C70" s="232"/>
      <c r="D70" s="232"/>
      <c r="E70" s="232"/>
      <c r="F70" s="232"/>
      <c r="G70" s="232"/>
      <c r="H70" s="232"/>
      <c r="I70" s="232"/>
      <c r="J70" s="232"/>
      <c r="K70" s="232">
        <f t="shared" si="6"/>
        <v>0</v>
      </c>
      <c r="L70" s="233">
        <f t="shared" si="6"/>
        <v>0</v>
      </c>
      <c r="M70" s="232">
        <f t="shared" si="5"/>
        <v>37</v>
      </c>
      <c r="N70" s="233">
        <f t="shared" si="5"/>
        <v>0</v>
      </c>
    </row>
    <row r="71" spans="1:14" ht="15.75" hidden="1" thickBot="1" x14ac:dyDescent="0.3">
      <c r="A71" s="329" t="s">
        <v>187</v>
      </c>
      <c r="B71" s="330"/>
      <c r="C71" s="237">
        <f t="shared" ref="C71:N71" si="7">SUM(C55:C70)</f>
        <v>0</v>
      </c>
      <c r="D71" s="237">
        <f t="shared" si="7"/>
        <v>0</v>
      </c>
      <c r="E71" s="237">
        <f>SUM(E55:E70)</f>
        <v>0</v>
      </c>
      <c r="F71" s="237">
        <f t="shared" si="7"/>
        <v>0</v>
      </c>
      <c r="G71" s="237">
        <f>SUM(G55:G70)</f>
        <v>0</v>
      </c>
      <c r="H71" s="237">
        <f t="shared" si="7"/>
        <v>0</v>
      </c>
      <c r="I71" s="237">
        <f t="shared" si="7"/>
        <v>0</v>
      </c>
      <c r="J71" s="237">
        <f t="shared" si="7"/>
        <v>0</v>
      </c>
      <c r="K71" s="237">
        <f t="shared" si="7"/>
        <v>0</v>
      </c>
      <c r="L71" s="238">
        <f t="shared" si="7"/>
        <v>0</v>
      </c>
      <c r="M71" s="237">
        <f t="shared" si="7"/>
        <v>13353</v>
      </c>
      <c r="N71" s="238">
        <f t="shared" si="7"/>
        <v>15167</v>
      </c>
    </row>
    <row r="72" spans="1:14" x14ac:dyDescent="0.25">
      <c r="A72" s="240"/>
      <c r="B72" s="240"/>
      <c r="C72" s="241"/>
      <c r="D72" s="241"/>
      <c r="E72" s="241"/>
      <c r="F72" s="241"/>
      <c r="G72" s="241"/>
      <c r="H72" s="241"/>
      <c r="I72" s="241"/>
      <c r="J72" s="241"/>
      <c r="K72" s="241"/>
      <c r="L72" s="241"/>
    </row>
    <row r="73" spans="1:14" x14ac:dyDescent="0.25">
      <c r="A73" s="240"/>
      <c r="B73" s="240"/>
      <c r="C73" s="199"/>
      <c r="D73" s="197"/>
      <c r="E73" s="197"/>
      <c r="F73" s="197"/>
      <c r="G73" s="197"/>
      <c r="H73" s="197"/>
      <c r="I73" s="197"/>
      <c r="J73" s="197"/>
      <c r="K73" s="197"/>
      <c r="L73" s="197"/>
    </row>
    <row r="74" spans="1:14" ht="15.75" thickBot="1" x14ac:dyDescent="0.3">
      <c r="A74" s="240"/>
      <c r="B74" s="240" t="s">
        <v>94</v>
      </c>
      <c r="C74" s="199"/>
      <c r="D74" s="197"/>
      <c r="E74" s="197"/>
      <c r="F74" s="197"/>
      <c r="G74" s="197"/>
      <c r="H74" s="197"/>
      <c r="I74" s="197"/>
      <c r="J74" s="197"/>
      <c r="K74" s="197"/>
      <c r="L74" s="197"/>
    </row>
    <row r="75" spans="1:14" x14ac:dyDescent="0.25">
      <c r="A75" s="304" t="s">
        <v>68</v>
      </c>
      <c r="B75" s="331" t="s">
        <v>164</v>
      </c>
      <c r="C75" s="327" t="s">
        <v>144</v>
      </c>
      <c r="D75" s="328"/>
      <c r="E75" s="197"/>
      <c r="F75" s="197"/>
      <c r="G75" s="197"/>
      <c r="H75" s="197"/>
      <c r="I75" s="197"/>
      <c r="J75" s="197"/>
      <c r="K75" s="197"/>
      <c r="L75" s="197"/>
    </row>
    <row r="76" spans="1:14" ht="15.75" thickBot="1" x14ac:dyDescent="0.3">
      <c r="A76" s="304"/>
      <c r="B76" s="332"/>
      <c r="C76" s="228" t="s">
        <v>166</v>
      </c>
      <c r="D76" s="229" t="s">
        <v>146</v>
      </c>
      <c r="E76" s="197"/>
      <c r="F76" s="197"/>
      <c r="G76" s="197"/>
      <c r="H76" s="197"/>
      <c r="I76" s="197"/>
      <c r="J76" s="197"/>
      <c r="K76" s="197"/>
      <c r="L76" s="197"/>
    </row>
    <row r="77" spans="1:14" x14ac:dyDescent="0.25">
      <c r="A77" s="230">
        <v>1</v>
      </c>
      <c r="B77" s="231" t="s">
        <v>167</v>
      </c>
      <c r="C77" s="232">
        <f t="shared" ref="C77:D90" si="8">+K13+K34+K55</f>
        <v>64</v>
      </c>
      <c r="D77" s="233">
        <f t="shared" si="8"/>
        <v>78</v>
      </c>
      <c r="E77" s="242"/>
      <c r="F77" s="197"/>
      <c r="G77" s="197"/>
      <c r="H77" s="197"/>
      <c r="I77" s="197"/>
      <c r="J77" s="197"/>
      <c r="K77" s="197"/>
      <c r="L77" s="197"/>
    </row>
    <row r="78" spans="1:14" x14ac:dyDescent="0.25">
      <c r="A78" s="234">
        <v>2</v>
      </c>
      <c r="B78" s="235" t="s">
        <v>168</v>
      </c>
      <c r="C78" s="232">
        <f t="shared" si="8"/>
        <v>70</v>
      </c>
      <c r="D78" s="233">
        <f t="shared" si="8"/>
        <v>75</v>
      </c>
      <c r="E78" s="242"/>
      <c r="F78" s="197"/>
      <c r="G78" s="197"/>
      <c r="H78" s="197"/>
      <c r="I78" s="197"/>
      <c r="J78" s="197"/>
      <c r="K78" s="197"/>
      <c r="L78" s="197"/>
    </row>
    <row r="79" spans="1:14" x14ac:dyDescent="0.25">
      <c r="A79" s="234">
        <v>3</v>
      </c>
      <c r="B79" s="235" t="s">
        <v>169</v>
      </c>
      <c r="C79" s="232">
        <f t="shared" si="8"/>
        <v>415</v>
      </c>
      <c r="D79" s="233">
        <f t="shared" si="8"/>
        <v>440</v>
      </c>
      <c r="E79" s="242"/>
      <c r="F79" s="197"/>
      <c r="G79" s="197"/>
      <c r="H79" s="197"/>
      <c r="I79" s="197"/>
      <c r="J79" s="197"/>
      <c r="K79" s="197"/>
      <c r="L79" s="197"/>
    </row>
    <row r="80" spans="1:14" x14ac:dyDescent="0.25">
      <c r="A80" s="234">
        <v>4</v>
      </c>
      <c r="B80" s="235" t="s">
        <v>170</v>
      </c>
      <c r="C80" s="232">
        <f t="shared" si="8"/>
        <v>66</v>
      </c>
      <c r="D80" s="233">
        <f t="shared" si="8"/>
        <v>65</v>
      </c>
      <c r="E80" s="242"/>
      <c r="F80" s="197"/>
      <c r="G80" s="197"/>
      <c r="H80" s="197"/>
      <c r="I80" s="197"/>
      <c r="J80" s="197"/>
      <c r="K80" s="197"/>
      <c r="L80" s="197"/>
    </row>
    <row r="81" spans="1:12" x14ac:dyDescent="0.25">
      <c r="A81" s="234">
        <v>5</v>
      </c>
      <c r="B81" s="235" t="s">
        <v>171</v>
      </c>
      <c r="C81" s="232">
        <f t="shared" si="8"/>
        <v>1907</v>
      </c>
      <c r="D81" s="233">
        <f t="shared" si="8"/>
        <v>2504</v>
      </c>
      <c r="E81" s="242"/>
      <c r="F81" s="197"/>
      <c r="G81" s="197"/>
      <c r="H81" s="197"/>
      <c r="I81" s="197"/>
      <c r="J81" s="197"/>
      <c r="K81" s="197"/>
      <c r="L81" s="197"/>
    </row>
    <row r="82" spans="1:12" x14ac:dyDescent="0.25">
      <c r="A82" s="234">
        <v>6</v>
      </c>
      <c r="B82" s="235" t="s">
        <v>172</v>
      </c>
      <c r="C82" s="232">
        <f t="shared" si="8"/>
        <v>1631</v>
      </c>
      <c r="D82" s="233">
        <f t="shared" si="8"/>
        <v>1924</v>
      </c>
      <c r="E82" s="242"/>
      <c r="F82" s="197"/>
      <c r="G82" s="197"/>
      <c r="H82" s="197"/>
      <c r="I82" s="197"/>
      <c r="J82" s="197"/>
      <c r="K82" s="197"/>
      <c r="L82" s="197"/>
    </row>
    <row r="83" spans="1:12" x14ac:dyDescent="0.25">
      <c r="A83" s="234">
        <v>7</v>
      </c>
      <c r="B83" s="235" t="s">
        <v>173</v>
      </c>
      <c r="C83" s="232">
        <f t="shared" si="8"/>
        <v>612</v>
      </c>
      <c r="D83" s="233">
        <f t="shared" si="8"/>
        <v>678</v>
      </c>
      <c r="E83" s="242"/>
      <c r="F83" s="197"/>
      <c r="G83" s="197"/>
      <c r="H83" s="197"/>
      <c r="I83" s="197"/>
      <c r="J83" s="197"/>
      <c r="K83" s="197"/>
      <c r="L83" s="197"/>
    </row>
    <row r="84" spans="1:12" x14ac:dyDescent="0.25">
      <c r="A84" s="234">
        <v>8</v>
      </c>
      <c r="B84" s="235" t="s">
        <v>174</v>
      </c>
      <c r="C84" s="232">
        <f t="shared" si="8"/>
        <v>735</v>
      </c>
      <c r="D84" s="233">
        <f t="shared" si="8"/>
        <v>759</v>
      </c>
      <c r="E84" s="242"/>
      <c r="F84" s="197"/>
      <c r="G84" s="197"/>
      <c r="H84" s="197"/>
      <c r="I84" s="197"/>
      <c r="J84" s="197"/>
      <c r="K84" s="197"/>
      <c r="L84" s="197"/>
    </row>
    <row r="85" spans="1:12" x14ac:dyDescent="0.25">
      <c r="A85" s="234">
        <v>9</v>
      </c>
      <c r="B85" s="235" t="s">
        <v>175</v>
      </c>
      <c r="C85" s="232">
        <f t="shared" si="8"/>
        <v>4718</v>
      </c>
      <c r="D85" s="233">
        <f t="shared" si="8"/>
        <v>5411</v>
      </c>
      <c r="E85" s="242"/>
      <c r="F85" s="197"/>
      <c r="G85" s="197"/>
      <c r="H85" s="197"/>
      <c r="I85" s="197"/>
      <c r="J85" s="197"/>
      <c r="K85" s="197"/>
      <c r="L85" s="197"/>
    </row>
    <row r="86" spans="1:12" x14ac:dyDescent="0.25">
      <c r="A86" s="234">
        <v>10</v>
      </c>
      <c r="B86" s="235" t="s">
        <v>176</v>
      </c>
      <c r="C86" s="232">
        <f t="shared" si="8"/>
        <v>2249</v>
      </c>
      <c r="D86" s="233">
        <f t="shared" si="8"/>
        <v>2236</v>
      </c>
      <c r="E86" s="242"/>
      <c r="F86" s="197"/>
      <c r="G86" s="197"/>
      <c r="H86" s="197"/>
      <c r="I86" s="197"/>
      <c r="J86" s="197"/>
      <c r="K86" s="197"/>
      <c r="L86" s="197"/>
    </row>
    <row r="87" spans="1:12" x14ac:dyDescent="0.25">
      <c r="A87" s="234">
        <v>11</v>
      </c>
      <c r="B87" s="235" t="s">
        <v>177</v>
      </c>
      <c r="C87" s="232">
        <f t="shared" si="8"/>
        <v>206</v>
      </c>
      <c r="D87" s="233">
        <f t="shared" si="8"/>
        <v>215</v>
      </c>
      <c r="E87" s="242"/>
      <c r="F87" s="197"/>
      <c r="G87" s="197"/>
      <c r="H87" s="197"/>
      <c r="I87" s="197"/>
      <c r="J87" s="197"/>
      <c r="K87" s="197"/>
      <c r="L87" s="197"/>
    </row>
    <row r="88" spans="1:12" ht="24" x14ac:dyDescent="0.25">
      <c r="A88" s="234">
        <v>12</v>
      </c>
      <c r="B88" s="235" t="s">
        <v>178</v>
      </c>
      <c r="C88" s="232">
        <f t="shared" si="8"/>
        <v>83</v>
      </c>
      <c r="D88" s="233">
        <f t="shared" si="8"/>
        <v>119</v>
      </c>
      <c r="E88" s="242"/>
      <c r="F88" s="197"/>
      <c r="G88" s="197"/>
      <c r="H88" s="197"/>
      <c r="I88" s="197"/>
      <c r="J88" s="197"/>
      <c r="K88" s="197"/>
      <c r="L88" s="197"/>
    </row>
    <row r="89" spans="1:12" x14ac:dyDescent="0.25">
      <c r="A89" s="234">
        <v>13</v>
      </c>
      <c r="B89" s="236" t="s">
        <v>179</v>
      </c>
      <c r="C89" s="232">
        <f t="shared" si="8"/>
        <v>364</v>
      </c>
      <c r="D89" s="233">
        <f t="shared" si="8"/>
        <v>362</v>
      </c>
      <c r="E89" s="242"/>
      <c r="F89" s="197"/>
      <c r="G89" s="197"/>
      <c r="H89" s="197"/>
      <c r="I89" s="197"/>
      <c r="J89" s="197"/>
      <c r="K89" s="197"/>
      <c r="L89" s="197"/>
    </row>
    <row r="90" spans="1:12" x14ac:dyDescent="0.25">
      <c r="A90" s="234">
        <v>14</v>
      </c>
      <c r="B90" s="236" t="s">
        <v>180</v>
      </c>
      <c r="C90" s="232">
        <f t="shared" si="8"/>
        <v>9</v>
      </c>
      <c r="D90" s="233">
        <f t="shared" si="8"/>
        <v>17</v>
      </c>
      <c r="E90" s="242"/>
      <c r="F90" s="197"/>
      <c r="G90" s="197"/>
      <c r="H90" s="197"/>
      <c r="I90" s="197"/>
      <c r="J90" s="197"/>
      <c r="K90" s="197"/>
      <c r="L90" s="197"/>
    </row>
    <row r="91" spans="1:12" x14ac:dyDescent="0.25">
      <c r="A91" s="234">
        <v>15</v>
      </c>
      <c r="B91" s="236" t="s">
        <v>181</v>
      </c>
      <c r="C91" s="232">
        <f>+K27+K48+K69</f>
        <v>187</v>
      </c>
      <c r="D91" s="233">
        <f>+L27+L48+L69</f>
        <v>284</v>
      </c>
      <c r="E91" s="242"/>
      <c r="F91" s="197"/>
      <c r="G91" s="197"/>
      <c r="H91" s="197"/>
      <c r="I91" s="197"/>
      <c r="J91" s="197"/>
      <c r="K91" s="197"/>
      <c r="L91" s="197"/>
    </row>
    <row r="92" spans="1:12" ht="15.75" thickBot="1" x14ac:dyDescent="0.3">
      <c r="A92" s="234">
        <v>16</v>
      </c>
      <c r="B92" s="236" t="s">
        <v>182</v>
      </c>
      <c r="C92" s="232">
        <f>+K28+K49+K70</f>
        <v>37</v>
      </c>
      <c r="D92" s="233">
        <f>+L28+L49+L70</f>
        <v>0</v>
      </c>
      <c r="E92" s="242"/>
      <c r="F92" s="197"/>
      <c r="G92" s="197"/>
      <c r="H92" s="197"/>
      <c r="I92" s="197"/>
      <c r="J92" s="197"/>
      <c r="K92" s="197"/>
      <c r="L92" s="197"/>
    </row>
    <row r="93" spans="1:12" ht="15.75" thickBot="1" x14ac:dyDescent="0.3">
      <c r="A93" s="329" t="s">
        <v>187</v>
      </c>
      <c r="B93" s="330"/>
      <c r="C93" s="243">
        <f>SUM(C77:C92)</f>
        <v>13353</v>
      </c>
      <c r="D93" s="244">
        <f>SUM(D77:D92)</f>
        <v>15167</v>
      </c>
      <c r="E93" s="197"/>
      <c r="F93" s="197"/>
      <c r="G93" s="197"/>
      <c r="H93" s="197"/>
      <c r="I93" s="197"/>
      <c r="J93" s="197"/>
      <c r="K93" s="197"/>
      <c r="L93" s="197"/>
    </row>
    <row r="94" spans="1:12" x14ac:dyDescent="0.25">
      <c r="A94" s="240"/>
      <c r="B94" s="240"/>
      <c r="C94" s="199"/>
      <c r="D94" s="197"/>
      <c r="E94" s="197"/>
      <c r="F94" s="197"/>
      <c r="G94" s="197"/>
      <c r="H94" s="197"/>
      <c r="I94" s="197"/>
      <c r="J94" s="197"/>
      <c r="K94" s="197"/>
      <c r="L94" s="197"/>
    </row>
    <row r="95" spans="1:12" x14ac:dyDescent="0.25">
      <c r="A95" s="240"/>
      <c r="B95" s="240"/>
      <c r="C95" s="199"/>
      <c r="D95" s="197"/>
      <c r="E95" s="197"/>
      <c r="F95" s="197"/>
      <c r="G95" s="197"/>
      <c r="H95" s="197"/>
      <c r="I95" s="197"/>
      <c r="J95" s="197"/>
      <c r="K95" s="197"/>
      <c r="L95" s="197"/>
    </row>
    <row r="96" spans="1:12" x14ac:dyDescent="0.25">
      <c r="A96" s="240"/>
      <c r="B96" s="240"/>
      <c r="C96" s="199"/>
      <c r="D96" s="197"/>
      <c r="E96" s="197"/>
      <c r="F96" s="197"/>
      <c r="G96" s="197"/>
      <c r="H96" s="197"/>
      <c r="I96" s="197"/>
      <c r="J96" s="197"/>
      <c r="K96" s="197"/>
      <c r="L96" s="197"/>
    </row>
    <row r="97" spans="1:12" x14ac:dyDescent="0.25">
      <c r="A97" s="240"/>
      <c r="B97" s="240"/>
      <c r="C97" s="199"/>
      <c r="D97" s="197"/>
      <c r="E97" s="197"/>
      <c r="F97" s="197"/>
      <c r="G97" s="197"/>
      <c r="H97" s="197"/>
      <c r="I97" s="197"/>
      <c r="J97" s="197"/>
      <c r="K97" s="197"/>
      <c r="L97" s="197"/>
    </row>
    <row r="98" spans="1:12" x14ac:dyDescent="0.25">
      <c r="A98" s="240"/>
      <c r="B98" s="240"/>
      <c r="C98" s="199"/>
      <c r="D98" s="197"/>
      <c r="E98" s="197"/>
      <c r="F98" s="197"/>
      <c r="G98" s="197"/>
      <c r="H98" s="197"/>
      <c r="I98" s="197"/>
      <c r="J98" s="197"/>
      <c r="K98" s="197"/>
      <c r="L98" s="197"/>
    </row>
    <row r="99" spans="1:12" x14ac:dyDescent="0.25">
      <c r="A99" s="240"/>
      <c r="B99" s="240"/>
      <c r="C99" s="199"/>
      <c r="D99" s="197"/>
      <c r="E99" s="197"/>
      <c r="F99" s="197"/>
      <c r="G99" s="197"/>
      <c r="H99" s="197"/>
      <c r="I99" s="197"/>
      <c r="J99" s="197"/>
      <c r="K99" s="197"/>
      <c r="L99" s="197"/>
    </row>
    <row r="100" spans="1:12" x14ac:dyDescent="0.25">
      <c r="A100" s="240"/>
      <c r="B100" s="240"/>
      <c r="C100" s="199"/>
      <c r="D100" s="197"/>
      <c r="E100" s="197"/>
      <c r="F100" s="197"/>
      <c r="G100" s="197"/>
      <c r="H100" s="197"/>
      <c r="I100" s="197"/>
      <c r="J100" s="197"/>
      <c r="K100" s="197"/>
      <c r="L100" s="197"/>
    </row>
    <row r="101" spans="1:12" x14ac:dyDescent="0.25">
      <c r="A101" s="240"/>
      <c r="B101" s="240"/>
      <c r="C101" s="199"/>
      <c r="D101" s="197"/>
      <c r="E101" s="197"/>
      <c r="F101" s="197"/>
      <c r="G101" s="197"/>
      <c r="H101" s="197"/>
      <c r="I101" s="197"/>
      <c r="J101" s="197"/>
      <c r="K101" s="197"/>
      <c r="L101" s="197"/>
    </row>
    <row r="102" spans="1:12" x14ac:dyDescent="0.25">
      <c r="A102" s="240"/>
      <c r="B102" s="240"/>
      <c r="C102" s="199"/>
      <c r="D102" s="197"/>
      <c r="E102" s="197"/>
      <c r="F102" s="197"/>
      <c r="G102" s="197"/>
      <c r="H102" s="197"/>
      <c r="I102" s="197"/>
      <c r="J102" s="197"/>
      <c r="K102" s="197"/>
      <c r="L102" s="197"/>
    </row>
    <row r="103" spans="1:12" x14ac:dyDescent="0.25">
      <c r="A103" s="240"/>
      <c r="B103" s="240"/>
      <c r="C103" s="199"/>
      <c r="D103" s="197"/>
      <c r="E103" s="197"/>
      <c r="F103" s="197"/>
      <c r="G103" s="197"/>
      <c r="H103" s="197"/>
      <c r="I103" s="197"/>
      <c r="J103" s="197"/>
      <c r="K103" s="197"/>
      <c r="L103" s="197"/>
    </row>
    <row r="104" spans="1:12" x14ac:dyDescent="0.25">
      <c r="A104" s="240"/>
      <c r="B104" s="240"/>
      <c r="C104" s="199"/>
      <c r="D104" s="197"/>
      <c r="E104" s="197"/>
      <c r="F104" s="197"/>
      <c r="G104" s="197"/>
      <c r="H104" s="197"/>
      <c r="I104" s="197"/>
      <c r="J104" s="197"/>
      <c r="K104" s="197"/>
      <c r="L104" s="197"/>
    </row>
    <row r="105" spans="1:12" x14ac:dyDescent="0.25">
      <c r="A105" s="240"/>
      <c r="B105" s="240"/>
      <c r="C105" s="199"/>
      <c r="D105" s="197"/>
      <c r="E105" s="197"/>
      <c r="F105" s="197"/>
      <c r="G105" s="197"/>
      <c r="H105" s="197"/>
      <c r="I105" s="197"/>
      <c r="J105" s="197"/>
      <c r="K105" s="197"/>
      <c r="L105" s="197"/>
    </row>
    <row r="106" spans="1:12" x14ac:dyDescent="0.25">
      <c r="A106" s="240"/>
      <c r="B106" s="240"/>
      <c r="C106" s="199"/>
      <c r="D106" s="197"/>
      <c r="E106" s="197"/>
      <c r="F106" s="197"/>
      <c r="G106" s="197"/>
      <c r="H106" s="197"/>
      <c r="I106" s="197"/>
      <c r="J106" s="197"/>
      <c r="K106" s="197"/>
      <c r="L106" s="197"/>
    </row>
    <row r="107" spans="1:12" x14ac:dyDescent="0.25">
      <c r="A107" s="240"/>
      <c r="B107" s="240"/>
      <c r="C107" s="199"/>
      <c r="D107" s="197"/>
      <c r="E107" s="197"/>
      <c r="F107" s="197"/>
      <c r="G107" s="197"/>
      <c r="H107" s="197"/>
      <c r="I107" s="197"/>
      <c r="J107" s="197"/>
      <c r="K107" s="197"/>
      <c r="L107" s="197"/>
    </row>
    <row r="108" spans="1:12" x14ac:dyDescent="0.25">
      <c r="A108" s="240"/>
      <c r="B108" s="240"/>
      <c r="C108" s="199"/>
      <c r="D108" s="197"/>
      <c r="E108" s="197"/>
      <c r="F108" s="197"/>
      <c r="G108" s="197"/>
      <c r="H108" s="197"/>
      <c r="I108" s="197"/>
      <c r="J108" s="197"/>
      <c r="K108" s="197"/>
      <c r="L108" s="197"/>
    </row>
    <row r="109" spans="1:12" x14ac:dyDescent="0.25">
      <c r="A109" s="240"/>
      <c r="B109" s="240"/>
      <c r="C109" s="199"/>
      <c r="D109" s="197"/>
      <c r="E109" s="197"/>
      <c r="F109" s="197"/>
      <c r="G109" s="197"/>
      <c r="H109" s="197"/>
      <c r="I109" s="197"/>
      <c r="J109" s="197"/>
      <c r="K109" s="197"/>
      <c r="L109" s="197"/>
    </row>
    <row r="110" spans="1:12" x14ac:dyDescent="0.25">
      <c r="A110" s="240"/>
      <c r="B110" s="240"/>
      <c r="C110" s="199"/>
      <c r="D110" s="197"/>
      <c r="E110" s="197"/>
      <c r="F110" s="197"/>
      <c r="G110" s="197"/>
      <c r="H110" s="197"/>
      <c r="I110" s="197"/>
      <c r="J110" s="197"/>
      <c r="K110" s="197"/>
      <c r="L110" s="197"/>
    </row>
    <row r="111" spans="1:12" x14ac:dyDescent="0.25">
      <c r="A111" s="240"/>
      <c r="B111" s="240"/>
      <c r="C111" s="199"/>
      <c r="D111" s="197"/>
      <c r="E111" s="197"/>
      <c r="F111" s="197"/>
      <c r="G111" s="197"/>
      <c r="H111" s="197"/>
      <c r="I111" s="197"/>
      <c r="J111" s="197"/>
      <c r="K111" s="197"/>
      <c r="L111" s="197"/>
    </row>
    <row r="112" spans="1:12" x14ac:dyDescent="0.25">
      <c r="A112" s="240"/>
      <c r="B112" s="240"/>
      <c r="C112" s="199"/>
      <c r="D112" s="197"/>
      <c r="E112" s="197"/>
      <c r="F112" s="197"/>
      <c r="G112" s="197"/>
      <c r="H112" s="197"/>
      <c r="I112" s="197"/>
      <c r="J112" s="197"/>
      <c r="K112" s="197"/>
      <c r="L112" s="197"/>
    </row>
    <row r="113" spans="1:12" x14ac:dyDescent="0.25">
      <c r="A113" s="240"/>
      <c r="B113" s="240"/>
      <c r="C113" s="199"/>
      <c r="D113" s="197"/>
      <c r="E113" s="197"/>
      <c r="F113" s="197"/>
      <c r="G113" s="197"/>
      <c r="H113" s="197"/>
      <c r="I113" s="197"/>
      <c r="J113" s="197"/>
      <c r="K113" s="197"/>
      <c r="L113" s="197"/>
    </row>
    <row r="114" spans="1:12" x14ac:dyDescent="0.25">
      <c r="A114" s="240"/>
      <c r="B114" s="240"/>
      <c r="C114" s="199"/>
      <c r="D114" s="197"/>
      <c r="E114" s="197"/>
      <c r="F114" s="197"/>
      <c r="G114" s="197"/>
      <c r="H114" s="197"/>
      <c r="I114" s="197"/>
      <c r="J114" s="197"/>
      <c r="K114" s="197"/>
      <c r="L114" s="197"/>
    </row>
    <row r="115" spans="1:12" x14ac:dyDescent="0.25">
      <c r="A115" s="240"/>
      <c r="B115" s="240"/>
      <c r="C115" s="199"/>
      <c r="D115" s="197"/>
      <c r="E115" s="197"/>
      <c r="F115" s="197"/>
      <c r="G115" s="197"/>
      <c r="H115" s="197"/>
      <c r="I115" s="197"/>
      <c r="J115" s="197"/>
      <c r="K115" s="197"/>
      <c r="L115" s="197"/>
    </row>
    <row r="117" spans="1:12" x14ac:dyDescent="0.25">
      <c r="B117" s="159" t="s">
        <v>98</v>
      </c>
      <c r="C117" s="1" t="s">
        <v>131</v>
      </c>
      <c r="D117" s="1"/>
      <c r="E117" s="1"/>
      <c r="F117" s="141" t="s">
        <v>188</v>
      </c>
      <c r="H117" t="s">
        <v>189</v>
      </c>
    </row>
    <row r="118" spans="1:12" ht="15" customHeight="1" x14ac:dyDescent="0.25">
      <c r="C118" s="285" t="s">
        <v>190</v>
      </c>
      <c r="D118" s="285"/>
      <c r="E118" s="285"/>
      <c r="F118" s="141"/>
      <c r="G118" s="141"/>
      <c r="H118" s="141" t="s">
        <v>191</v>
      </c>
      <c r="I118" s="141"/>
      <c r="J118" s="141"/>
      <c r="K118" s="141"/>
    </row>
    <row r="119" spans="1:12" ht="15" customHeight="1" x14ac:dyDescent="0.25">
      <c r="C119" s="285" t="s">
        <v>192</v>
      </c>
      <c r="D119" s="285"/>
      <c r="E119" s="285"/>
      <c r="F119" s="141"/>
      <c r="G119" s="141"/>
      <c r="H119" s="141" t="s">
        <v>193</v>
      </c>
      <c r="I119" s="141"/>
      <c r="J119" s="141"/>
      <c r="K119" s="141"/>
    </row>
    <row r="120" spans="1:12" x14ac:dyDescent="0.25">
      <c r="B120" s="159" t="s">
        <v>106</v>
      </c>
      <c r="C120" s="141" t="s">
        <v>194</v>
      </c>
      <c r="G120" s="141"/>
    </row>
  </sheetData>
  <mergeCells count="40">
    <mergeCell ref="B10:L10"/>
    <mergeCell ref="B2:C2"/>
    <mergeCell ref="A4:L4"/>
    <mergeCell ref="A6:L6"/>
    <mergeCell ref="A7:L7"/>
    <mergeCell ref="A8:L8"/>
    <mergeCell ref="K11:L11"/>
    <mergeCell ref="A29:B29"/>
    <mergeCell ref="B31:L31"/>
    <mergeCell ref="A32:A33"/>
    <mergeCell ref="B32:B33"/>
    <mergeCell ref="C32:D32"/>
    <mergeCell ref="E32:F32"/>
    <mergeCell ref="G32:H32"/>
    <mergeCell ref="I32:J32"/>
    <mergeCell ref="K32:L32"/>
    <mergeCell ref="A11:A12"/>
    <mergeCell ref="B11:B12"/>
    <mergeCell ref="C11:D11"/>
    <mergeCell ref="E11:F11"/>
    <mergeCell ref="G11:H11"/>
    <mergeCell ref="I11:J11"/>
    <mergeCell ref="M32:N32"/>
    <mergeCell ref="A50:B50"/>
    <mergeCell ref="B52:L52"/>
    <mergeCell ref="A53:A54"/>
    <mergeCell ref="B53:B54"/>
    <mergeCell ref="C53:D53"/>
    <mergeCell ref="E53:F53"/>
    <mergeCell ref="G53:H53"/>
    <mergeCell ref="I53:J53"/>
    <mergeCell ref="K53:L53"/>
    <mergeCell ref="C118:E118"/>
    <mergeCell ref="C119:E119"/>
    <mergeCell ref="M53:N53"/>
    <mergeCell ref="A71:B71"/>
    <mergeCell ref="A75:A76"/>
    <mergeCell ref="B75:B76"/>
    <mergeCell ref="C75:D75"/>
    <mergeCell ref="A93:B93"/>
  </mergeCells>
  <hyperlinks>
    <hyperlink ref="A8" r:id="rId1"/>
  </hyperlinks>
  <pageMargins left="0" right="0" top="0.15748031496062992" bottom="0.16" header="0" footer="0"/>
  <pageSetup scale="77" orientation="landscape" r:id="rId2"/>
  <drawing r:id="rId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20"/>
  <sheetViews>
    <sheetView topLeftCell="A46" workbookViewId="0">
      <selection activeCell="C51" sqref="C51"/>
    </sheetView>
  </sheetViews>
  <sheetFormatPr baseColWidth="10" defaultRowHeight="15" x14ac:dyDescent="0.25"/>
  <cols>
    <col min="1" max="1" width="5.42578125" customWidth="1"/>
    <col min="2" max="2" width="29" customWidth="1"/>
    <col min="3" max="3" width="12.28515625" customWidth="1"/>
    <col min="4" max="4" width="10.5703125" customWidth="1"/>
    <col min="5" max="5" width="13.140625" customWidth="1"/>
    <col min="6" max="6" width="10.85546875" customWidth="1"/>
    <col min="7" max="7" width="12.5703125" customWidth="1"/>
    <col min="11" max="11" width="12.7109375" customWidth="1"/>
    <col min="12" max="12" width="10.5703125" customWidth="1"/>
    <col min="13" max="13" width="14.140625" bestFit="1" customWidth="1"/>
    <col min="14" max="14" width="11.7109375" bestFit="1" customWidth="1"/>
    <col min="257" max="257" width="5.42578125" customWidth="1"/>
    <col min="258" max="258" width="29" customWidth="1"/>
    <col min="259" max="259" width="12.28515625" customWidth="1"/>
    <col min="260" max="260" width="10.5703125" customWidth="1"/>
    <col min="261" max="261" width="13.140625" customWidth="1"/>
    <col min="262" max="262" width="10.85546875" customWidth="1"/>
    <col min="263" max="263" width="12.5703125" customWidth="1"/>
    <col min="267" max="267" width="12.7109375" customWidth="1"/>
    <col min="268" max="268" width="10.5703125" customWidth="1"/>
    <col min="269" max="269" width="14.140625" bestFit="1" customWidth="1"/>
    <col min="270" max="270" width="11.7109375" bestFit="1" customWidth="1"/>
    <col min="513" max="513" width="5.42578125" customWidth="1"/>
    <col min="514" max="514" width="29" customWidth="1"/>
    <col min="515" max="515" width="12.28515625" customWidth="1"/>
    <col min="516" max="516" width="10.5703125" customWidth="1"/>
    <col min="517" max="517" width="13.140625" customWidth="1"/>
    <col min="518" max="518" width="10.85546875" customWidth="1"/>
    <col min="519" max="519" width="12.5703125" customWidth="1"/>
    <col min="523" max="523" width="12.7109375" customWidth="1"/>
    <col min="524" max="524" width="10.5703125" customWidth="1"/>
    <col min="525" max="525" width="14.140625" bestFit="1" customWidth="1"/>
    <col min="526" max="526" width="11.7109375" bestFit="1" customWidth="1"/>
    <col min="769" max="769" width="5.42578125" customWidth="1"/>
    <col min="770" max="770" width="29" customWidth="1"/>
    <col min="771" max="771" width="12.28515625" customWidth="1"/>
    <col min="772" max="772" width="10.5703125" customWidth="1"/>
    <col min="773" max="773" width="13.140625" customWidth="1"/>
    <col min="774" max="774" width="10.85546875" customWidth="1"/>
    <col min="775" max="775" width="12.5703125" customWidth="1"/>
    <col min="779" max="779" width="12.7109375" customWidth="1"/>
    <col min="780" max="780" width="10.5703125" customWidth="1"/>
    <col min="781" max="781" width="14.140625" bestFit="1" customWidth="1"/>
    <col min="782" max="782" width="11.7109375" bestFit="1" customWidth="1"/>
    <col min="1025" max="1025" width="5.42578125" customWidth="1"/>
    <col min="1026" max="1026" width="29" customWidth="1"/>
    <col min="1027" max="1027" width="12.28515625" customWidth="1"/>
    <col min="1028" max="1028" width="10.5703125" customWidth="1"/>
    <col min="1029" max="1029" width="13.140625" customWidth="1"/>
    <col min="1030" max="1030" width="10.85546875" customWidth="1"/>
    <col min="1031" max="1031" width="12.5703125" customWidth="1"/>
    <col min="1035" max="1035" width="12.7109375" customWidth="1"/>
    <col min="1036" max="1036" width="10.5703125" customWidth="1"/>
    <col min="1037" max="1037" width="14.140625" bestFit="1" customWidth="1"/>
    <col min="1038" max="1038" width="11.7109375" bestFit="1" customWidth="1"/>
    <col min="1281" max="1281" width="5.42578125" customWidth="1"/>
    <col min="1282" max="1282" width="29" customWidth="1"/>
    <col min="1283" max="1283" width="12.28515625" customWidth="1"/>
    <col min="1284" max="1284" width="10.5703125" customWidth="1"/>
    <col min="1285" max="1285" width="13.140625" customWidth="1"/>
    <col min="1286" max="1286" width="10.85546875" customWidth="1"/>
    <col min="1287" max="1287" width="12.5703125" customWidth="1"/>
    <col min="1291" max="1291" width="12.7109375" customWidth="1"/>
    <col min="1292" max="1292" width="10.5703125" customWidth="1"/>
    <col min="1293" max="1293" width="14.140625" bestFit="1" customWidth="1"/>
    <col min="1294" max="1294" width="11.7109375" bestFit="1" customWidth="1"/>
    <col min="1537" max="1537" width="5.42578125" customWidth="1"/>
    <col min="1538" max="1538" width="29" customWidth="1"/>
    <col min="1539" max="1539" width="12.28515625" customWidth="1"/>
    <col min="1540" max="1540" width="10.5703125" customWidth="1"/>
    <col min="1541" max="1541" width="13.140625" customWidth="1"/>
    <col min="1542" max="1542" width="10.85546875" customWidth="1"/>
    <col min="1543" max="1543" width="12.5703125" customWidth="1"/>
    <col min="1547" max="1547" width="12.7109375" customWidth="1"/>
    <col min="1548" max="1548" width="10.5703125" customWidth="1"/>
    <col min="1549" max="1549" width="14.140625" bestFit="1" customWidth="1"/>
    <col min="1550" max="1550" width="11.7109375" bestFit="1" customWidth="1"/>
    <col min="1793" max="1793" width="5.42578125" customWidth="1"/>
    <col min="1794" max="1794" width="29" customWidth="1"/>
    <col min="1795" max="1795" width="12.28515625" customWidth="1"/>
    <col min="1796" max="1796" width="10.5703125" customWidth="1"/>
    <col min="1797" max="1797" width="13.140625" customWidth="1"/>
    <col min="1798" max="1798" width="10.85546875" customWidth="1"/>
    <col min="1799" max="1799" width="12.5703125" customWidth="1"/>
    <col min="1803" max="1803" width="12.7109375" customWidth="1"/>
    <col min="1804" max="1804" width="10.5703125" customWidth="1"/>
    <col min="1805" max="1805" width="14.140625" bestFit="1" customWidth="1"/>
    <col min="1806" max="1806" width="11.7109375" bestFit="1" customWidth="1"/>
    <col min="2049" max="2049" width="5.42578125" customWidth="1"/>
    <col min="2050" max="2050" width="29" customWidth="1"/>
    <col min="2051" max="2051" width="12.28515625" customWidth="1"/>
    <col min="2052" max="2052" width="10.5703125" customWidth="1"/>
    <col min="2053" max="2053" width="13.140625" customWidth="1"/>
    <col min="2054" max="2054" width="10.85546875" customWidth="1"/>
    <col min="2055" max="2055" width="12.5703125" customWidth="1"/>
    <col min="2059" max="2059" width="12.7109375" customWidth="1"/>
    <col min="2060" max="2060" width="10.5703125" customWidth="1"/>
    <col min="2061" max="2061" width="14.140625" bestFit="1" customWidth="1"/>
    <col min="2062" max="2062" width="11.7109375" bestFit="1" customWidth="1"/>
    <col min="2305" max="2305" width="5.42578125" customWidth="1"/>
    <col min="2306" max="2306" width="29" customWidth="1"/>
    <col min="2307" max="2307" width="12.28515625" customWidth="1"/>
    <col min="2308" max="2308" width="10.5703125" customWidth="1"/>
    <col min="2309" max="2309" width="13.140625" customWidth="1"/>
    <col min="2310" max="2310" width="10.85546875" customWidth="1"/>
    <col min="2311" max="2311" width="12.5703125" customWidth="1"/>
    <col min="2315" max="2315" width="12.7109375" customWidth="1"/>
    <col min="2316" max="2316" width="10.5703125" customWidth="1"/>
    <col min="2317" max="2317" width="14.140625" bestFit="1" customWidth="1"/>
    <col min="2318" max="2318" width="11.7109375" bestFit="1" customWidth="1"/>
    <col min="2561" max="2561" width="5.42578125" customWidth="1"/>
    <col min="2562" max="2562" width="29" customWidth="1"/>
    <col min="2563" max="2563" width="12.28515625" customWidth="1"/>
    <col min="2564" max="2564" width="10.5703125" customWidth="1"/>
    <col min="2565" max="2565" width="13.140625" customWidth="1"/>
    <col min="2566" max="2566" width="10.85546875" customWidth="1"/>
    <col min="2567" max="2567" width="12.5703125" customWidth="1"/>
    <col min="2571" max="2571" width="12.7109375" customWidth="1"/>
    <col min="2572" max="2572" width="10.5703125" customWidth="1"/>
    <col min="2573" max="2573" width="14.140625" bestFit="1" customWidth="1"/>
    <col min="2574" max="2574" width="11.7109375" bestFit="1" customWidth="1"/>
    <col min="2817" max="2817" width="5.42578125" customWidth="1"/>
    <col min="2818" max="2818" width="29" customWidth="1"/>
    <col min="2819" max="2819" width="12.28515625" customWidth="1"/>
    <col min="2820" max="2820" width="10.5703125" customWidth="1"/>
    <col min="2821" max="2821" width="13.140625" customWidth="1"/>
    <col min="2822" max="2822" width="10.85546875" customWidth="1"/>
    <col min="2823" max="2823" width="12.5703125" customWidth="1"/>
    <col min="2827" max="2827" width="12.7109375" customWidth="1"/>
    <col min="2828" max="2828" width="10.5703125" customWidth="1"/>
    <col min="2829" max="2829" width="14.140625" bestFit="1" customWidth="1"/>
    <col min="2830" max="2830" width="11.7109375" bestFit="1" customWidth="1"/>
    <col min="3073" max="3073" width="5.42578125" customWidth="1"/>
    <col min="3074" max="3074" width="29" customWidth="1"/>
    <col min="3075" max="3075" width="12.28515625" customWidth="1"/>
    <col min="3076" max="3076" width="10.5703125" customWidth="1"/>
    <col min="3077" max="3077" width="13.140625" customWidth="1"/>
    <col min="3078" max="3078" width="10.85546875" customWidth="1"/>
    <col min="3079" max="3079" width="12.5703125" customWidth="1"/>
    <col min="3083" max="3083" width="12.7109375" customWidth="1"/>
    <col min="3084" max="3084" width="10.5703125" customWidth="1"/>
    <col min="3085" max="3085" width="14.140625" bestFit="1" customWidth="1"/>
    <col min="3086" max="3086" width="11.7109375" bestFit="1" customWidth="1"/>
    <col min="3329" max="3329" width="5.42578125" customWidth="1"/>
    <col min="3330" max="3330" width="29" customWidth="1"/>
    <col min="3331" max="3331" width="12.28515625" customWidth="1"/>
    <col min="3332" max="3332" width="10.5703125" customWidth="1"/>
    <col min="3333" max="3333" width="13.140625" customWidth="1"/>
    <col min="3334" max="3334" width="10.85546875" customWidth="1"/>
    <col min="3335" max="3335" width="12.5703125" customWidth="1"/>
    <col min="3339" max="3339" width="12.7109375" customWidth="1"/>
    <col min="3340" max="3340" width="10.5703125" customWidth="1"/>
    <col min="3341" max="3341" width="14.140625" bestFit="1" customWidth="1"/>
    <col min="3342" max="3342" width="11.7109375" bestFit="1" customWidth="1"/>
    <col min="3585" max="3585" width="5.42578125" customWidth="1"/>
    <col min="3586" max="3586" width="29" customWidth="1"/>
    <col min="3587" max="3587" width="12.28515625" customWidth="1"/>
    <col min="3588" max="3588" width="10.5703125" customWidth="1"/>
    <col min="3589" max="3589" width="13.140625" customWidth="1"/>
    <col min="3590" max="3590" width="10.85546875" customWidth="1"/>
    <col min="3591" max="3591" width="12.5703125" customWidth="1"/>
    <col min="3595" max="3595" width="12.7109375" customWidth="1"/>
    <col min="3596" max="3596" width="10.5703125" customWidth="1"/>
    <col min="3597" max="3597" width="14.140625" bestFit="1" customWidth="1"/>
    <col min="3598" max="3598" width="11.7109375" bestFit="1" customWidth="1"/>
    <col min="3841" max="3841" width="5.42578125" customWidth="1"/>
    <col min="3842" max="3842" width="29" customWidth="1"/>
    <col min="3843" max="3843" width="12.28515625" customWidth="1"/>
    <col min="3844" max="3844" width="10.5703125" customWidth="1"/>
    <col min="3845" max="3845" width="13.140625" customWidth="1"/>
    <col min="3846" max="3846" width="10.85546875" customWidth="1"/>
    <col min="3847" max="3847" width="12.5703125" customWidth="1"/>
    <col min="3851" max="3851" width="12.7109375" customWidth="1"/>
    <col min="3852" max="3852" width="10.5703125" customWidth="1"/>
    <col min="3853" max="3853" width="14.140625" bestFit="1" customWidth="1"/>
    <col min="3854" max="3854" width="11.7109375" bestFit="1" customWidth="1"/>
    <col min="4097" max="4097" width="5.42578125" customWidth="1"/>
    <col min="4098" max="4098" width="29" customWidth="1"/>
    <col min="4099" max="4099" width="12.28515625" customWidth="1"/>
    <col min="4100" max="4100" width="10.5703125" customWidth="1"/>
    <col min="4101" max="4101" width="13.140625" customWidth="1"/>
    <col min="4102" max="4102" width="10.85546875" customWidth="1"/>
    <col min="4103" max="4103" width="12.5703125" customWidth="1"/>
    <col min="4107" max="4107" width="12.7109375" customWidth="1"/>
    <col min="4108" max="4108" width="10.5703125" customWidth="1"/>
    <col min="4109" max="4109" width="14.140625" bestFit="1" customWidth="1"/>
    <col min="4110" max="4110" width="11.7109375" bestFit="1" customWidth="1"/>
    <col min="4353" max="4353" width="5.42578125" customWidth="1"/>
    <col min="4354" max="4354" width="29" customWidth="1"/>
    <col min="4355" max="4355" width="12.28515625" customWidth="1"/>
    <col min="4356" max="4356" width="10.5703125" customWidth="1"/>
    <col min="4357" max="4357" width="13.140625" customWidth="1"/>
    <col min="4358" max="4358" width="10.85546875" customWidth="1"/>
    <col min="4359" max="4359" width="12.5703125" customWidth="1"/>
    <col min="4363" max="4363" width="12.7109375" customWidth="1"/>
    <col min="4364" max="4364" width="10.5703125" customWidth="1"/>
    <col min="4365" max="4365" width="14.140625" bestFit="1" customWidth="1"/>
    <col min="4366" max="4366" width="11.7109375" bestFit="1" customWidth="1"/>
    <col min="4609" max="4609" width="5.42578125" customWidth="1"/>
    <col min="4610" max="4610" width="29" customWidth="1"/>
    <col min="4611" max="4611" width="12.28515625" customWidth="1"/>
    <col min="4612" max="4612" width="10.5703125" customWidth="1"/>
    <col min="4613" max="4613" width="13.140625" customWidth="1"/>
    <col min="4614" max="4614" width="10.85546875" customWidth="1"/>
    <col min="4615" max="4615" width="12.5703125" customWidth="1"/>
    <col min="4619" max="4619" width="12.7109375" customWidth="1"/>
    <col min="4620" max="4620" width="10.5703125" customWidth="1"/>
    <col min="4621" max="4621" width="14.140625" bestFit="1" customWidth="1"/>
    <col min="4622" max="4622" width="11.7109375" bestFit="1" customWidth="1"/>
    <col min="4865" max="4865" width="5.42578125" customWidth="1"/>
    <col min="4866" max="4866" width="29" customWidth="1"/>
    <col min="4867" max="4867" width="12.28515625" customWidth="1"/>
    <col min="4868" max="4868" width="10.5703125" customWidth="1"/>
    <col min="4869" max="4869" width="13.140625" customWidth="1"/>
    <col min="4870" max="4870" width="10.85546875" customWidth="1"/>
    <col min="4871" max="4871" width="12.5703125" customWidth="1"/>
    <col min="4875" max="4875" width="12.7109375" customWidth="1"/>
    <col min="4876" max="4876" width="10.5703125" customWidth="1"/>
    <col min="4877" max="4877" width="14.140625" bestFit="1" customWidth="1"/>
    <col min="4878" max="4878" width="11.7109375" bestFit="1" customWidth="1"/>
    <col min="5121" max="5121" width="5.42578125" customWidth="1"/>
    <col min="5122" max="5122" width="29" customWidth="1"/>
    <col min="5123" max="5123" width="12.28515625" customWidth="1"/>
    <col min="5124" max="5124" width="10.5703125" customWidth="1"/>
    <col min="5125" max="5125" width="13.140625" customWidth="1"/>
    <col min="5126" max="5126" width="10.85546875" customWidth="1"/>
    <col min="5127" max="5127" width="12.5703125" customWidth="1"/>
    <col min="5131" max="5131" width="12.7109375" customWidth="1"/>
    <col min="5132" max="5132" width="10.5703125" customWidth="1"/>
    <col min="5133" max="5133" width="14.140625" bestFit="1" customWidth="1"/>
    <col min="5134" max="5134" width="11.7109375" bestFit="1" customWidth="1"/>
    <col min="5377" max="5377" width="5.42578125" customWidth="1"/>
    <col min="5378" max="5378" width="29" customWidth="1"/>
    <col min="5379" max="5379" width="12.28515625" customWidth="1"/>
    <col min="5380" max="5380" width="10.5703125" customWidth="1"/>
    <col min="5381" max="5381" width="13.140625" customWidth="1"/>
    <col min="5382" max="5382" width="10.85546875" customWidth="1"/>
    <col min="5383" max="5383" width="12.5703125" customWidth="1"/>
    <col min="5387" max="5387" width="12.7109375" customWidth="1"/>
    <col min="5388" max="5388" width="10.5703125" customWidth="1"/>
    <col min="5389" max="5389" width="14.140625" bestFit="1" customWidth="1"/>
    <col min="5390" max="5390" width="11.7109375" bestFit="1" customWidth="1"/>
    <col min="5633" max="5633" width="5.42578125" customWidth="1"/>
    <col min="5634" max="5634" width="29" customWidth="1"/>
    <col min="5635" max="5635" width="12.28515625" customWidth="1"/>
    <col min="5636" max="5636" width="10.5703125" customWidth="1"/>
    <col min="5637" max="5637" width="13.140625" customWidth="1"/>
    <col min="5638" max="5638" width="10.85546875" customWidth="1"/>
    <col min="5639" max="5639" width="12.5703125" customWidth="1"/>
    <col min="5643" max="5643" width="12.7109375" customWidth="1"/>
    <col min="5644" max="5644" width="10.5703125" customWidth="1"/>
    <col min="5645" max="5645" width="14.140625" bestFit="1" customWidth="1"/>
    <col min="5646" max="5646" width="11.7109375" bestFit="1" customWidth="1"/>
    <col min="5889" max="5889" width="5.42578125" customWidth="1"/>
    <col min="5890" max="5890" width="29" customWidth="1"/>
    <col min="5891" max="5891" width="12.28515625" customWidth="1"/>
    <col min="5892" max="5892" width="10.5703125" customWidth="1"/>
    <col min="5893" max="5893" width="13.140625" customWidth="1"/>
    <col min="5894" max="5894" width="10.85546875" customWidth="1"/>
    <col min="5895" max="5895" width="12.5703125" customWidth="1"/>
    <col min="5899" max="5899" width="12.7109375" customWidth="1"/>
    <col min="5900" max="5900" width="10.5703125" customWidth="1"/>
    <col min="5901" max="5901" width="14.140625" bestFit="1" customWidth="1"/>
    <col min="5902" max="5902" width="11.7109375" bestFit="1" customWidth="1"/>
    <col min="6145" max="6145" width="5.42578125" customWidth="1"/>
    <col min="6146" max="6146" width="29" customWidth="1"/>
    <col min="6147" max="6147" width="12.28515625" customWidth="1"/>
    <col min="6148" max="6148" width="10.5703125" customWidth="1"/>
    <col min="6149" max="6149" width="13.140625" customWidth="1"/>
    <col min="6150" max="6150" width="10.85546875" customWidth="1"/>
    <col min="6151" max="6151" width="12.5703125" customWidth="1"/>
    <col min="6155" max="6155" width="12.7109375" customWidth="1"/>
    <col min="6156" max="6156" width="10.5703125" customWidth="1"/>
    <col min="6157" max="6157" width="14.140625" bestFit="1" customWidth="1"/>
    <col min="6158" max="6158" width="11.7109375" bestFit="1" customWidth="1"/>
    <col min="6401" max="6401" width="5.42578125" customWidth="1"/>
    <col min="6402" max="6402" width="29" customWidth="1"/>
    <col min="6403" max="6403" width="12.28515625" customWidth="1"/>
    <col min="6404" max="6404" width="10.5703125" customWidth="1"/>
    <col min="6405" max="6405" width="13.140625" customWidth="1"/>
    <col min="6406" max="6406" width="10.85546875" customWidth="1"/>
    <col min="6407" max="6407" width="12.5703125" customWidth="1"/>
    <col min="6411" max="6411" width="12.7109375" customWidth="1"/>
    <col min="6412" max="6412" width="10.5703125" customWidth="1"/>
    <col min="6413" max="6413" width="14.140625" bestFit="1" customWidth="1"/>
    <col min="6414" max="6414" width="11.7109375" bestFit="1" customWidth="1"/>
    <col min="6657" max="6657" width="5.42578125" customWidth="1"/>
    <col min="6658" max="6658" width="29" customWidth="1"/>
    <col min="6659" max="6659" width="12.28515625" customWidth="1"/>
    <col min="6660" max="6660" width="10.5703125" customWidth="1"/>
    <col min="6661" max="6661" width="13.140625" customWidth="1"/>
    <col min="6662" max="6662" width="10.85546875" customWidth="1"/>
    <col min="6663" max="6663" width="12.5703125" customWidth="1"/>
    <col min="6667" max="6667" width="12.7109375" customWidth="1"/>
    <col min="6668" max="6668" width="10.5703125" customWidth="1"/>
    <col min="6669" max="6669" width="14.140625" bestFit="1" customWidth="1"/>
    <col min="6670" max="6670" width="11.7109375" bestFit="1" customWidth="1"/>
    <col min="6913" max="6913" width="5.42578125" customWidth="1"/>
    <col min="6914" max="6914" width="29" customWidth="1"/>
    <col min="6915" max="6915" width="12.28515625" customWidth="1"/>
    <col min="6916" max="6916" width="10.5703125" customWidth="1"/>
    <col min="6917" max="6917" width="13.140625" customWidth="1"/>
    <col min="6918" max="6918" width="10.85546875" customWidth="1"/>
    <col min="6919" max="6919" width="12.5703125" customWidth="1"/>
    <col min="6923" max="6923" width="12.7109375" customWidth="1"/>
    <col min="6924" max="6924" width="10.5703125" customWidth="1"/>
    <col min="6925" max="6925" width="14.140625" bestFit="1" customWidth="1"/>
    <col min="6926" max="6926" width="11.7109375" bestFit="1" customWidth="1"/>
    <col min="7169" max="7169" width="5.42578125" customWidth="1"/>
    <col min="7170" max="7170" width="29" customWidth="1"/>
    <col min="7171" max="7171" width="12.28515625" customWidth="1"/>
    <col min="7172" max="7172" width="10.5703125" customWidth="1"/>
    <col min="7173" max="7173" width="13.140625" customWidth="1"/>
    <col min="7174" max="7174" width="10.85546875" customWidth="1"/>
    <col min="7175" max="7175" width="12.5703125" customWidth="1"/>
    <col min="7179" max="7179" width="12.7109375" customWidth="1"/>
    <col min="7180" max="7180" width="10.5703125" customWidth="1"/>
    <col min="7181" max="7181" width="14.140625" bestFit="1" customWidth="1"/>
    <col min="7182" max="7182" width="11.7109375" bestFit="1" customWidth="1"/>
    <col min="7425" max="7425" width="5.42578125" customWidth="1"/>
    <col min="7426" max="7426" width="29" customWidth="1"/>
    <col min="7427" max="7427" width="12.28515625" customWidth="1"/>
    <col min="7428" max="7428" width="10.5703125" customWidth="1"/>
    <col min="7429" max="7429" width="13.140625" customWidth="1"/>
    <col min="7430" max="7430" width="10.85546875" customWidth="1"/>
    <col min="7431" max="7431" width="12.5703125" customWidth="1"/>
    <col min="7435" max="7435" width="12.7109375" customWidth="1"/>
    <col min="7436" max="7436" width="10.5703125" customWidth="1"/>
    <col min="7437" max="7437" width="14.140625" bestFit="1" customWidth="1"/>
    <col min="7438" max="7438" width="11.7109375" bestFit="1" customWidth="1"/>
    <col min="7681" max="7681" width="5.42578125" customWidth="1"/>
    <col min="7682" max="7682" width="29" customWidth="1"/>
    <col min="7683" max="7683" width="12.28515625" customWidth="1"/>
    <col min="7684" max="7684" width="10.5703125" customWidth="1"/>
    <col min="7685" max="7685" width="13.140625" customWidth="1"/>
    <col min="7686" max="7686" width="10.85546875" customWidth="1"/>
    <col min="7687" max="7687" width="12.5703125" customWidth="1"/>
    <col min="7691" max="7691" width="12.7109375" customWidth="1"/>
    <col min="7692" max="7692" width="10.5703125" customWidth="1"/>
    <col min="7693" max="7693" width="14.140625" bestFit="1" customWidth="1"/>
    <col min="7694" max="7694" width="11.7109375" bestFit="1" customWidth="1"/>
    <col min="7937" max="7937" width="5.42578125" customWidth="1"/>
    <col min="7938" max="7938" width="29" customWidth="1"/>
    <col min="7939" max="7939" width="12.28515625" customWidth="1"/>
    <col min="7940" max="7940" width="10.5703125" customWidth="1"/>
    <col min="7941" max="7941" width="13.140625" customWidth="1"/>
    <col min="7942" max="7942" width="10.85546875" customWidth="1"/>
    <col min="7943" max="7943" width="12.5703125" customWidth="1"/>
    <col min="7947" max="7947" width="12.7109375" customWidth="1"/>
    <col min="7948" max="7948" width="10.5703125" customWidth="1"/>
    <col min="7949" max="7949" width="14.140625" bestFit="1" customWidth="1"/>
    <col min="7950" max="7950" width="11.7109375" bestFit="1" customWidth="1"/>
    <col min="8193" max="8193" width="5.42578125" customWidth="1"/>
    <col min="8194" max="8194" width="29" customWidth="1"/>
    <col min="8195" max="8195" width="12.28515625" customWidth="1"/>
    <col min="8196" max="8196" width="10.5703125" customWidth="1"/>
    <col min="8197" max="8197" width="13.140625" customWidth="1"/>
    <col min="8198" max="8198" width="10.85546875" customWidth="1"/>
    <col min="8199" max="8199" width="12.5703125" customWidth="1"/>
    <col min="8203" max="8203" width="12.7109375" customWidth="1"/>
    <col min="8204" max="8204" width="10.5703125" customWidth="1"/>
    <col min="8205" max="8205" width="14.140625" bestFit="1" customWidth="1"/>
    <col min="8206" max="8206" width="11.7109375" bestFit="1" customWidth="1"/>
    <col min="8449" max="8449" width="5.42578125" customWidth="1"/>
    <col min="8450" max="8450" width="29" customWidth="1"/>
    <col min="8451" max="8451" width="12.28515625" customWidth="1"/>
    <col min="8452" max="8452" width="10.5703125" customWidth="1"/>
    <col min="8453" max="8453" width="13.140625" customWidth="1"/>
    <col min="8454" max="8454" width="10.85546875" customWidth="1"/>
    <col min="8455" max="8455" width="12.5703125" customWidth="1"/>
    <col min="8459" max="8459" width="12.7109375" customWidth="1"/>
    <col min="8460" max="8460" width="10.5703125" customWidth="1"/>
    <col min="8461" max="8461" width="14.140625" bestFit="1" customWidth="1"/>
    <col min="8462" max="8462" width="11.7109375" bestFit="1" customWidth="1"/>
    <col min="8705" max="8705" width="5.42578125" customWidth="1"/>
    <col min="8706" max="8706" width="29" customWidth="1"/>
    <col min="8707" max="8707" width="12.28515625" customWidth="1"/>
    <col min="8708" max="8708" width="10.5703125" customWidth="1"/>
    <col min="8709" max="8709" width="13.140625" customWidth="1"/>
    <col min="8710" max="8710" width="10.85546875" customWidth="1"/>
    <col min="8711" max="8711" width="12.5703125" customWidth="1"/>
    <col min="8715" max="8715" width="12.7109375" customWidth="1"/>
    <col min="8716" max="8716" width="10.5703125" customWidth="1"/>
    <col min="8717" max="8717" width="14.140625" bestFit="1" customWidth="1"/>
    <col min="8718" max="8718" width="11.7109375" bestFit="1" customWidth="1"/>
    <col min="8961" max="8961" width="5.42578125" customWidth="1"/>
    <col min="8962" max="8962" width="29" customWidth="1"/>
    <col min="8963" max="8963" width="12.28515625" customWidth="1"/>
    <col min="8964" max="8964" width="10.5703125" customWidth="1"/>
    <col min="8965" max="8965" width="13.140625" customWidth="1"/>
    <col min="8966" max="8966" width="10.85546875" customWidth="1"/>
    <col min="8967" max="8967" width="12.5703125" customWidth="1"/>
    <col min="8971" max="8971" width="12.7109375" customWidth="1"/>
    <col min="8972" max="8972" width="10.5703125" customWidth="1"/>
    <col min="8973" max="8973" width="14.140625" bestFit="1" customWidth="1"/>
    <col min="8974" max="8974" width="11.7109375" bestFit="1" customWidth="1"/>
    <col min="9217" max="9217" width="5.42578125" customWidth="1"/>
    <col min="9218" max="9218" width="29" customWidth="1"/>
    <col min="9219" max="9219" width="12.28515625" customWidth="1"/>
    <col min="9220" max="9220" width="10.5703125" customWidth="1"/>
    <col min="9221" max="9221" width="13.140625" customWidth="1"/>
    <col min="9222" max="9222" width="10.85546875" customWidth="1"/>
    <col min="9223" max="9223" width="12.5703125" customWidth="1"/>
    <col min="9227" max="9227" width="12.7109375" customWidth="1"/>
    <col min="9228" max="9228" width="10.5703125" customWidth="1"/>
    <col min="9229" max="9229" width="14.140625" bestFit="1" customWidth="1"/>
    <col min="9230" max="9230" width="11.7109375" bestFit="1" customWidth="1"/>
    <col min="9473" max="9473" width="5.42578125" customWidth="1"/>
    <col min="9474" max="9474" width="29" customWidth="1"/>
    <col min="9475" max="9475" width="12.28515625" customWidth="1"/>
    <col min="9476" max="9476" width="10.5703125" customWidth="1"/>
    <col min="9477" max="9477" width="13.140625" customWidth="1"/>
    <col min="9478" max="9478" width="10.85546875" customWidth="1"/>
    <col min="9479" max="9479" width="12.5703125" customWidth="1"/>
    <col min="9483" max="9483" width="12.7109375" customWidth="1"/>
    <col min="9484" max="9484" width="10.5703125" customWidth="1"/>
    <col min="9485" max="9485" width="14.140625" bestFit="1" customWidth="1"/>
    <col min="9486" max="9486" width="11.7109375" bestFit="1" customWidth="1"/>
    <col min="9729" max="9729" width="5.42578125" customWidth="1"/>
    <col min="9730" max="9730" width="29" customWidth="1"/>
    <col min="9731" max="9731" width="12.28515625" customWidth="1"/>
    <col min="9732" max="9732" width="10.5703125" customWidth="1"/>
    <col min="9733" max="9733" width="13.140625" customWidth="1"/>
    <col min="9734" max="9734" width="10.85546875" customWidth="1"/>
    <col min="9735" max="9735" width="12.5703125" customWidth="1"/>
    <col min="9739" max="9739" width="12.7109375" customWidth="1"/>
    <col min="9740" max="9740" width="10.5703125" customWidth="1"/>
    <col min="9741" max="9741" width="14.140625" bestFit="1" customWidth="1"/>
    <col min="9742" max="9742" width="11.7109375" bestFit="1" customWidth="1"/>
    <col min="9985" max="9985" width="5.42578125" customWidth="1"/>
    <col min="9986" max="9986" width="29" customWidth="1"/>
    <col min="9987" max="9987" width="12.28515625" customWidth="1"/>
    <col min="9988" max="9988" width="10.5703125" customWidth="1"/>
    <col min="9989" max="9989" width="13.140625" customWidth="1"/>
    <col min="9990" max="9990" width="10.85546875" customWidth="1"/>
    <col min="9991" max="9991" width="12.5703125" customWidth="1"/>
    <col min="9995" max="9995" width="12.7109375" customWidth="1"/>
    <col min="9996" max="9996" width="10.5703125" customWidth="1"/>
    <col min="9997" max="9997" width="14.140625" bestFit="1" customWidth="1"/>
    <col min="9998" max="9998" width="11.7109375" bestFit="1" customWidth="1"/>
    <col min="10241" max="10241" width="5.42578125" customWidth="1"/>
    <col min="10242" max="10242" width="29" customWidth="1"/>
    <col min="10243" max="10243" width="12.28515625" customWidth="1"/>
    <col min="10244" max="10244" width="10.5703125" customWidth="1"/>
    <col min="10245" max="10245" width="13.140625" customWidth="1"/>
    <col min="10246" max="10246" width="10.85546875" customWidth="1"/>
    <col min="10247" max="10247" width="12.5703125" customWidth="1"/>
    <col min="10251" max="10251" width="12.7109375" customWidth="1"/>
    <col min="10252" max="10252" width="10.5703125" customWidth="1"/>
    <col min="10253" max="10253" width="14.140625" bestFit="1" customWidth="1"/>
    <col min="10254" max="10254" width="11.7109375" bestFit="1" customWidth="1"/>
    <col min="10497" max="10497" width="5.42578125" customWidth="1"/>
    <col min="10498" max="10498" width="29" customWidth="1"/>
    <col min="10499" max="10499" width="12.28515625" customWidth="1"/>
    <col min="10500" max="10500" width="10.5703125" customWidth="1"/>
    <col min="10501" max="10501" width="13.140625" customWidth="1"/>
    <col min="10502" max="10502" width="10.85546875" customWidth="1"/>
    <col min="10503" max="10503" width="12.5703125" customWidth="1"/>
    <col min="10507" max="10507" width="12.7109375" customWidth="1"/>
    <col min="10508" max="10508" width="10.5703125" customWidth="1"/>
    <col min="10509" max="10509" width="14.140625" bestFit="1" customWidth="1"/>
    <col min="10510" max="10510" width="11.7109375" bestFit="1" customWidth="1"/>
    <col min="10753" max="10753" width="5.42578125" customWidth="1"/>
    <col min="10754" max="10754" width="29" customWidth="1"/>
    <col min="10755" max="10755" width="12.28515625" customWidth="1"/>
    <col min="10756" max="10756" width="10.5703125" customWidth="1"/>
    <col min="10757" max="10757" width="13.140625" customWidth="1"/>
    <col min="10758" max="10758" width="10.85546875" customWidth="1"/>
    <col min="10759" max="10759" width="12.5703125" customWidth="1"/>
    <col min="10763" max="10763" width="12.7109375" customWidth="1"/>
    <col min="10764" max="10764" width="10.5703125" customWidth="1"/>
    <col min="10765" max="10765" width="14.140625" bestFit="1" customWidth="1"/>
    <col min="10766" max="10766" width="11.7109375" bestFit="1" customWidth="1"/>
    <col min="11009" max="11009" width="5.42578125" customWidth="1"/>
    <col min="11010" max="11010" width="29" customWidth="1"/>
    <col min="11011" max="11011" width="12.28515625" customWidth="1"/>
    <col min="11012" max="11012" width="10.5703125" customWidth="1"/>
    <col min="11013" max="11013" width="13.140625" customWidth="1"/>
    <col min="11014" max="11014" width="10.85546875" customWidth="1"/>
    <col min="11015" max="11015" width="12.5703125" customWidth="1"/>
    <col min="11019" max="11019" width="12.7109375" customWidth="1"/>
    <col min="11020" max="11020" width="10.5703125" customWidth="1"/>
    <col min="11021" max="11021" width="14.140625" bestFit="1" customWidth="1"/>
    <col min="11022" max="11022" width="11.7109375" bestFit="1" customWidth="1"/>
    <col min="11265" max="11265" width="5.42578125" customWidth="1"/>
    <col min="11266" max="11266" width="29" customWidth="1"/>
    <col min="11267" max="11267" width="12.28515625" customWidth="1"/>
    <col min="11268" max="11268" width="10.5703125" customWidth="1"/>
    <col min="11269" max="11269" width="13.140625" customWidth="1"/>
    <col min="11270" max="11270" width="10.85546875" customWidth="1"/>
    <col min="11271" max="11271" width="12.5703125" customWidth="1"/>
    <col min="11275" max="11275" width="12.7109375" customWidth="1"/>
    <col min="11276" max="11276" width="10.5703125" customWidth="1"/>
    <col min="11277" max="11277" width="14.140625" bestFit="1" customWidth="1"/>
    <col min="11278" max="11278" width="11.7109375" bestFit="1" customWidth="1"/>
    <col min="11521" max="11521" width="5.42578125" customWidth="1"/>
    <col min="11522" max="11522" width="29" customWidth="1"/>
    <col min="11523" max="11523" width="12.28515625" customWidth="1"/>
    <col min="11524" max="11524" width="10.5703125" customWidth="1"/>
    <col min="11525" max="11525" width="13.140625" customWidth="1"/>
    <col min="11526" max="11526" width="10.85546875" customWidth="1"/>
    <col min="11527" max="11527" width="12.5703125" customWidth="1"/>
    <col min="11531" max="11531" width="12.7109375" customWidth="1"/>
    <col min="11532" max="11532" width="10.5703125" customWidth="1"/>
    <col min="11533" max="11533" width="14.140625" bestFit="1" customWidth="1"/>
    <col min="11534" max="11534" width="11.7109375" bestFit="1" customWidth="1"/>
    <col min="11777" max="11777" width="5.42578125" customWidth="1"/>
    <col min="11778" max="11778" width="29" customWidth="1"/>
    <col min="11779" max="11779" width="12.28515625" customWidth="1"/>
    <col min="11780" max="11780" width="10.5703125" customWidth="1"/>
    <col min="11781" max="11781" width="13.140625" customWidth="1"/>
    <col min="11782" max="11782" width="10.85546875" customWidth="1"/>
    <col min="11783" max="11783" width="12.5703125" customWidth="1"/>
    <col min="11787" max="11787" width="12.7109375" customWidth="1"/>
    <col min="11788" max="11788" width="10.5703125" customWidth="1"/>
    <col min="11789" max="11789" width="14.140625" bestFit="1" customWidth="1"/>
    <col min="11790" max="11790" width="11.7109375" bestFit="1" customWidth="1"/>
    <col min="12033" max="12033" width="5.42578125" customWidth="1"/>
    <col min="12034" max="12034" width="29" customWidth="1"/>
    <col min="12035" max="12035" width="12.28515625" customWidth="1"/>
    <col min="12036" max="12036" width="10.5703125" customWidth="1"/>
    <col min="12037" max="12037" width="13.140625" customWidth="1"/>
    <col min="12038" max="12038" width="10.85546875" customWidth="1"/>
    <col min="12039" max="12039" width="12.5703125" customWidth="1"/>
    <col min="12043" max="12043" width="12.7109375" customWidth="1"/>
    <col min="12044" max="12044" width="10.5703125" customWidth="1"/>
    <col min="12045" max="12045" width="14.140625" bestFit="1" customWidth="1"/>
    <col min="12046" max="12046" width="11.7109375" bestFit="1" customWidth="1"/>
    <col min="12289" max="12289" width="5.42578125" customWidth="1"/>
    <col min="12290" max="12290" width="29" customWidth="1"/>
    <col min="12291" max="12291" width="12.28515625" customWidth="1"/>
    <col min="12292" max="12292" width="10.5703125" customWidth="1"/>
    <col min="12293" max="12293" width="13.140625" customWidth="1"/>
    <col min="12294" max="12294" width="10.85546875" customWidth="1"/>
    <col min="12295" max="12295" width="12.5703125" customWidth="1"/>
    <col min="12299" max="12299" width="12.7109375" customWidth="1"/>
    <col min="12300" max="12300" width="10.5703125" customWidth="1"/>
    <col min="12301" max="12301" width="14.140625" bestFit="1" customWidth="1"/>
    <col min="12302" max="12302" width="11.7109375" bestFit="1" customWidth="1"/>
    <col min="12545" max="12545" width="5.42578125" customWidth="1"/>
    <col min="12546" max="12546" width="29" customWidth="1"/>
    <col min="12547" max="12547" width="12.28515625" customWidth="1"/>
    <col min="12548" max="12548" width="10.5703125" customWidth="1"/>
    <col min="12549" max="12549" width="13.140625" customWidth="1"/>
    <col min="12550" max="12550" width="10.85546875" customWidth="1"/>
    <col min="12551" max="12551" width="12.5703125" customWidth="1"/>
    <col min="12555" max="12555" width="12.7109375" customWidth="1"/>
    <col min="12556" max="12556" width="10.5703125" customWidth="1"/>
    <col min="12557" max="12557" width="14.140625" bestFit="1" customWidth="1"/>
    <col min="12558" max="12558" width="11.7109375" bestFit="1" customWidth="1"/>
    <col min="12801" max="12801" width="5.42578125" customWidth="1"/>
    <col min="12802" max="12802" width="29" customWidth="1"/>
    <col min="12803" max="12803" width="12.28515625" customWidth="1"/>
    <col min="12804" max="12804" width="10.5703125" customWidth="1"/>
    <col min="12805" max="12805" width="13.140625" customWidth="1"/>
    <col min="12806" max="12806" width="10.85546875" customWidth="1"/>
    <col min="12807" max="12807" width="12.5703125" customWidth="1"/>
    <col min="12811" max="12811" width="12.7109375" customWidth="1"/>
    <col min="12812" max="12812" width="10.5703125" customWidth="1"/>
    <col min="12813" max="12813" width="14.140625" bestFit="1" customWidth="1"/>
    <col min="12814" max="12814" width="11.7109375" bestFit="1" customWidth="1"/>
    <col min="13057" max="13057" width="5.42578125" customWidth="1"/>
    <col min="13058" max="13058" width="29" customWidth="1"/>
    <col min="13059" max="13059" width="12.28515625" customWidth="1"/>
    <col min="13060" max="13060" width="10.5703125" customWidth="1"/>
    <col min="13061" max="13061" width="13.140625" customWidth="1"/>
    <col min="13062" max="13062" width="10.85546875" customWidth="1"/>
    <col min="13063" max="13063" width="12.5703125" customWidth="1"/>
    <col min="13067" max="13067" width="12.7109375" customWidth="1"/>
    <col min="13068" max="13068" width="10.5703125" customWidth="1"/>
    <col min="13069" max="13069" width="14.140625" bestFit="1" customWidth="1"/>
    <col min="13070" max="13070" width="11.7109375" bestFit="1" customWidth="1"/>
    <col min="13313" max="13313" width="5.42578125" customWidth="1"/>
    <col min="13314" max="13314" width="29" customWidth="1"/>
    <col min="13315" max="13315" width="12.28515625" customWidth="1"/>
    <col min="13316" max="13316" width="10.5703125" customWidth="1"/>
    <col min="13317" max="13317" width="13.140625" customWidth="1"/>
    <col min="13318" max="13318" width="10.85546875" customWidth="1"/>
    <col min="13319" max="13319" width="12.5703125" customWidth="1"/>
    <col min="13323" max="13323" width="12.7109375" customWidth="1"/>
    <col min="13324" max="13324" width="10.5703125" customWidth="1"/>
    <col min="13325" max="13325" width="14.140625" bestFit="1" customWidth="1"/>
    <col min="13326" max="13326" width="11.7109375" bestFit="1" customWidth="1"/>
    <col min="13569" max="13569" width="5.42578125" customWidth="1"/>
    <col min="13570" max="13570" width="29" customWidth="1"/>
    <col min="13571" max="13571" width="12.28515625" customWidth="1"/>
    <col min="13572" max="13572" width="10.5703125" customWidth="1"/>
    <col min="13573" max="13573" width="13.140625" customWidth="1"/>
    <col min="13574" max="13574" width="10.85546875" customWidth="1"/>
    <col min="13575" max="13575" width="12.5703125" customWidth="1"/>
    <col min="13579" max="13579" width="12.7109375" customWidth="1"/>
    <col min="13580" max="13580" width="10.5703125" customWidth="1"/>
    <col min="13581" max="13581" width="14.140625" bestFit="1" customWidth="1"/>
    <col min="13582" max="13582" width="11.7109375" bestFit="1" customWidth="1"/>
    <col min="13825" max="13825" width="5.42578125" customWidth="1"/>
    <col min="13826" max="13826" width="29" customWidth="1"/>
    <col min="13827" max="13827" width="12.28515625" customWidth="1"/>
    <col min="13828" max="13828" width="10.5703125" customWidth="1"/>
    <col min="13829" max="13829" width="13.140625" customWidth="1"/>
    <col min="13830" max="13830" width="10.85546875" customWidth="1"/>
    <col min="13831" max="13831" width="12.5703125" customWidth="1"/>
    <col min="13835" max="13835" width="12.7109375" customWidth="1"/>
    <col min="13836" max="13836" width="10.5703125" customWidth="1"/>
    <col min="13837" max="13837" width="14.140625" bestFit="1" customWidth="1"/>
    <col min="13838" max="13838" width="11.7109375" bestFit="1" customWidth="1"/>
    <col min="14081" max="14081" width="5.42578125" customWidth="1"/>
    <col min="14082" max="14082" width="29" customWidth="1"/>
    <col min="14083" max="14083" width="12.28515625" customWidth="1"/>
    <col min="14084" max="14084" width="10.5703125" customWidth="1"/>
    <col min="14085" max="14085" width="13.140625" customWidth="1"/>
    <col min="14086" max="14086" width="10.85546875" customWidth="1"/>
    <col min="14087" max="14087" width="12.5703125" customWidth="1"/>
    <col min="14091" max="14091" width="12.7109375" customWidth="1"/>
    <col min="14092" max="14092" width="10.5703125" customWidth="1"/>
    <col min="14093" max="14093" width="14.140625" bestFit="1" customWidth="1"/>
    <col min="14094" max="14094" width="11.7109375" bestFit="1" customWidth="1"/>
    <col min="14337" max="14337" width="5.42578125" customWidth="1"/>
    <col min="14338" max="14338" width="29" customWidth="1"/>
    <col min="14339" max="14339" width="12.28515625" customWidth="1"/>
    <col min="14340" max="14340" width="10.5703125" customWidth="1"/>
    <col min="14341" max="14341" width="13.140625" customWidth="1"/>
    <col min="14342" max="14342" width="10.85546875" customWidth="1"/>
    <col min="14343" max="14343" width="12.5703125" customWidth="1"/>
    <col min="14347" max="14347" width="12.7109375" customWidth="1"/>
    <col min="14348" max="14348" width="10.5703125" customWidth="1"/>
    <col min="14349" max="14349" width="14.140625" bestFit="1" customWidth="1"/>
    <col min="14350" max="14350" width="11.7109375" bestFit="1" customWidth="1"/>
    <col min="14593" max="14593" width="5.42578125" customWidth="1"/>
    <col min="14594" max="14594" width="29" customWidth="1"/>
    <col min="14595" max="14595" width="12.28515625" customWidth="1"/>
    <col min="14596" max="14596" width="10.5703125" customWidth="1"/>
    <col min="14597" max="14597" width="13.140625" customWidth="1"/>
    <col min="14598" max="14598" width="10.85546875" customWidth="1"/>
    <col min="14599" max="14599" width="12.5703125" customWidth="1"/>
    <col min="14603" max="14603" width="12.7109375" customWidth="1"/>
    <col min="14604" max="14604" width="10.5703125" customWidth="1"/>
    <col min="14605" max="14605" width="14.140625" bestFit="1" customWidth="1"/>
    <col min="14606" max="14606" width="11.7109375" bestFit="1" customWidth="1"/>
    <col min="14849" max="14849" width="5.42578125" customWidth="1"/>
    <col min="14850" max="14850" width="29" customWidth="1"/>
    <col min="14851" max="14851" width="12.28515625" customWidth="1"/>
    <col min="14852" max="14852" width="10.5703125" customWidth="1"/>
    <col min="14853" max="14853" width="13.140625" customWidth="1"/>
    <col min="14854" max="14854" width="10.85546875" customWidth="1"/>
    <col min="14855" max="14855" width="12.5703125" customWidth="1"/>
    <col min="14859" max="14859" width="12.7109375" customWidth="1"/>
    <col min="14860" max="14860" width="10.5703125" customWidth="1"/>
    <col min="14861" max="14861" width="14.140625" bestFit="1" customWidth="1"/>
    <col min="14862" max="14862" width="11.7109375" bestFit="1" customWidth="1"/>
    <col min="15105" max="15105" width="5.42578125" customWidth="1"/>
    <col min="15106" max="15106" width="29" customWidth="1"/>
    <col min="15107" max="15107" width="12.28515625" customWidth="1"/>
    <col min="15108" max="15108" width="10.5703125" customWidth="1"/>
    <col min="15109" max="15109" width="13.140625" customWidth="1"/>
    <col min="15110" max="15110" width="10.85546875" customWidth="1"/>
    <col min="15111" max="15111" width="12.5703125" customWidth="1"/>
    <col min="15115" max="15115" width="12.7109375" customWidth="1"/>
    <col min="15116" max="15116" width="10.5703125" customWidth="1"/>
    <col min="15117" max="15117" width="14.140625" bestFit="1" customWidth="1"/>
    <col min="15118" max="15118" width="11.7109375" bestFit="1" customWidth="1"/>
    <col min="15361" max="15361" width="5.42578125" customWidth="1"/>
    <col min="15362" max="15362" width="29" customWidth="1"/>
    <col min="15363" max="15363" width="12.28515625" customWidth="1"/>
    <col min="15364" max="15364" width="10.5703125" customWidth="1"/>
    <col min="15365" max="15365" width="13.140625" customWidth="1"/>
    <col min="15366" max="15366" width="10.85546875" customWidth="1"/>
    <col min="15367" max="15367" width="12.5703125" customWidth="1"/>
    <col min="15371" max="15371" width="12.7109375" customWidth="1"/>
    <col min="15372" max="15372" width="10.5703125" customWidth="1"/>
    <col min="15373" max="15373" width="14.140625" bestFit="1" customWidth="1"/>
    <col min="15374" max="15374" width="11.7109375" bestFit="1" customWidth="1"/>
    <col min="15617" max="15617" width="5.42578125" customWidth="1"/>
    <col min="15618" max="15618" width="29" customWidth="1"/>
    <col min="15619" max="15619" width="12.28515625" customWidth="1"/>
    <col min="15620" max="15620" width="10.5703125" customWidth="1"/>
    <col min="15621" max="15621" width="13.140625" customWidth="1"/>
    <col min="15622" max="15622" width="10.85546875" customWidth="1"/>
    <col min="15623" max="15623" width="12.5703125" customWidth="1"/>
    <col min="15627" max="15627" width="12.7109375" customWidth="1"/>
    <col min="15628" max="15628" width="10.5703125" customWidth="1"/>
    <col min="15629" max="15629" width="14.140625" bestFit="1" customWidth="1"/>
    <col min="15630" max="15630" width="11.7109375" bestFit="1" customWidth="1"/>
    <col min="15873" max="15873" width="5.42578125" customWidth="1"/>
    <col min="15874" max="15874" width="29" customWidth="1"/>
    <col min="15875" max="15875" width="12.28515625" customWidth="1"/>
    <col min="15876" max="15876" width="10.5703125" customWidth="1"/>
    <col min="15877" max="15877" width="13.140625" customWidth="1"/>
    <col min="15878" max="15878" width="10.85546875" customWidth="1"/>
    <col min="15879" max="15879" width="12.5703125" customWidth="1"/>
    <col min="15883" max="15883" width="12.7109375" customWidth="1"/>
    <col min="15884" max="15884" width="10.5703125" customWidth="1"/>
    <col min="15885" max="15885" width="14.140625" bestFit="1" customWidth="1"/>
    <col min="15886" max="15886" width="11.7109375" bestFit="1" customWidth="1"/>
    <col min="16129" max="16129" width="5.42578125" customWidth="1"/>
    <col min="16130" max="16130" width="29" customWidth="1"/>
    <col min="16131" max="16131" width="12.28515625" customWidth="1"/>
    <col min="16132" max="16132" width="10.5703125" customWidth="1"/>
    <col min="16133" max="16133" width="13.140625" customWidth="1"/>
    <col min="16134" max="16134" width="10.85546875" customWidth="1"/>
    <col min="16135" max="16135" width="12.5703125" customWidth="1"/>
    <col min="16139" max="16139" width="12.7109375" customWidth="1"/>
    <col min="16140" max="16140" width="10.5703125" customWidth="1"/>
    <col min="16141" max="16141" width="14.140625" bestFit="1" customWidth="1"/>
    <col min="16142" max="16142" width="11.7109375" bestFit="1" customWidth="1"/>
  </cols>
  <sheetData>
    <row r="1" spans="1:12" ht="15.75" thickBot="1" x14ac:dyDescent="0.3"/>
    <row r="2" spans="1:12" ht="15.75" thickBot="1" x14ac:dyDescent="0.3">
      <c r="B2" s="293"/>
      <c r="C2" s="293"/>
      <c r="L2" s="225" t="s">
        <v>162</v>
      </c>
    </row>
    <row r="3" spans="1:12" ht="18.75" x14ac:dyDescent="0.3">
      <c r="H3" s="226"/>
      <c r="I3" s="226"/>
      <c r="J3" s="226"/>
      <c r="L3" s="227"/>
    </row>
    <row r="4" spans="1:12" x14ac:dyDescent="0.25">
      <c r="A4" s="302"/>
      <c r="B4" s="302"/>
      <c r="C4" s="302"/>
      <c r="D4" s="302"/>
      <c r="E4" s="302"/>
      <c r="F4" s="302"/>
      <c r="G4" s="302"/>
      <c r="H4" s="302"/>
      <c r="I4" s="302"/>
      <c r="J4" s="302"/>
      <c r="K4" s="302"/>
      <c r="L4" s="302"/>
    </row>
    <row r="5" spans="1:12" x14ac:dyDescent="0.25">
      <c r="A5" s="245"/>
      <c r="B5" s="245"/>
      <c r="C5" s="245"/>
      <c r="D5" s="245"/>
      <c r="E5" s="245"/>
      <c r="F5" s="245"/>
      <c r="G5" s="245"/>
      <c r="H5" s="245"/>
      <c r="I5" s="245"/>
      <c r="J5" s="245"/>
      <c r="K5" s="245"/>
      <c r="L5" s="245"/>
    </row>
    <row r="6" spans="1:12" x14ac:dyDescent="0.25">
      <c r="A6" s="301" t="s">
        <v>0</v>
      </c>
      <c r="B6" s="301"/>
      <c r="C6" s="301"/>
      <c r="D6" s="301"/>
      <c r="E6" s="301"/>
      <c r="F6" s="301"/>
      <c r="G6" s="301"/>
      <c r="H6" s="301"/>
      <c r="I6" s="301"/>
      <c r="J6" s="301"/>
      <c r="K6" s="301"/>
      <c r="L6" s="301"/>
    </row>
    <row r="7" spans="1:12" x14ac:dyDescent="0.25">
      <c r="A7" s="302" t="s">
        <v>65</v>
      </c>
      <c r="B7" s="302"/>
      <c r="C7" s="302"/>
      <c r="D7" s="302"/>
      <c r="E7" s="302"/>
      <c r="F7" s="302"/>
      <c r="G7" s="302"/>
      <c r="H7" s="302"/>
      <c r="I7" s="302"/>
      <c r="J7" s="302"/>
      <c r="K7" s="302"/>
      <c r="L7" s="302"/>
    </row>
    <row r="8" spans="1:12" x14ac:dyDescent="0.25">
      <c r="A8" s="303" t="s">
        <v>66</v>
      </c>
      <c r="B8" s="302"/>
      <c r="C8" s="302"/>
      <c r="D8" s="302"/>
      <c r="E8" s="302"/>
      <c r="F8" s="302"/>
      <c r="G8" s="302"/>
      <c r="H8" s="302"/>
      <c r="I8" s="302"/>
      <c r="J8" s="302"/>
      <c r="K8" s="302"/>
      <c r="L8" s="302"/>
    </row>
    <row r="10" spans="1:12" ht="15.75" customHeight="1" thickBot="1" x14ac:dyDescent="0.3">
      <c r="A10" s="1"/>
      <c r="B10" s="333" t="s">
        <v>163</v>
      </c>
      <c r="C10" s="333"/>
      <c r="D10" s="333"/>
      <c r="E10" s="333"/>
      <c r="F10" s="333"/>
      <c r="G10" s="333"/>
      <c r="H10" s="333"/>
      <c r="I10" s="333"/>
      <c r="J10" s="333"/>
      <c r="K10" s="333"/>
      <c r="L10" s="333"/>
    </row>
    <row r="11" spans="1:12" x14ac:dyDescent="0.25">
      <c r="A11" s="334" t="s">
        <v>68</v>
      </c>
      <c r="B11" s="331" t="s">
        <v>164</v>
      </c>
      <c r="C11" s="336" t="s">
        <v>140</v>
      </c>
      <c r="D11" s="336"/>
      <c r="E11" s="327" t="s">
        <v>141</v>
      </c>
      <c r="F11" s="327"/>
      <c r="G11" s="327" t="s">
        <v>142</v>
      </c>
      <c r="H11" s="327"/>
      <c r="I11" s="327" t="s">
        <v>143</v>
      </c>
      <c r="J11" s="327"/>
      <c r="K11" s="327" t="s">
        <v>165</v>
      </c>
      <c r="L11" s="328"/>
    </row>
    <row r="12" spans="1:12" ht="15.75" thickBot="1" x14ac:dyDescent="0.3">
      <c r="A12" s="335"/>
      <c r="B12" s="332"/>
      <c r="C12" s="228" t="s">
        <v>166</v>
      </c>
      <c r="D12" s="228" t="s">
        <v>146</v>
      </c>
      <c r="E12" s="228" t="s">
        <v>166</v>
      </c>
      <c r="F12" s="228" t="s">
        <v>146</v>
      </c>
      <c r="G12" s="228" t="s">
        <v>166</v>
      </c>
      <c r="H12" s="228" t="s">
        <v>146</v>
      </c>
      <c r="I12" s="228" t="s">
        <v>166</v>
      </c>
      <c r="J12" s="228" t="s">
        <v>146</v>
      </c>
      <c r="K12" s="228" t="s">
        <v>166</v>
      </c>
      <c r="L12" s="229" t="s">
        <v>146</v>
      </c>
    </row>
    <row r="13" spans="1:12" x14ac:dyDescent="0.25">
      <c r="A13" s="230">
        <v>1</v>
      </c>
      <c r="B13" s="231" t="s">
        <v>167</v>
      </c>
      <c r="C13" s="232">
        <v>7</v>
      </c>
      <c r="D13" s="232">
        <v>10</v>
      </c>
      <c r="E13" s="232">
        <v>14</v>
      </c>
      <c r="F13" s="232">
        <v>18</v>
      </c>
      <c r="G13" s="232">
        <v>15</v>
      </c>
      <c r="H13" s="232">
        <v>21</v>
      </c>
      <c r="I13" s="232">
        <v>13</v>
      </c>
      <c r="J13" s="232">
        <v>12</v>
      </c>
      <c r="K13" s="232">
        <f>+C13+E13+G13+I13</f>
        <v>49</v>
      </c>
      <c r="L13" s="233">
        <f>+D13+F13+H13+J13</f>
        <v>61</v>
      </c>
    </row>
    <row r="14" spans="1:12" x14ac:dyDescent="0.25">
      <c r="A14" s="234">
        <v>2</v>
      </c>
      <c r="B14" s="235" t="s">
        <v>168</v>
      </c>
      <c r="C14" s="232">
        <v>7</v>
      </c>
      <c r="D14" s="232">
        <v>9</v>
      </c>
      <c r="E14" s="232">
        <v>15</v>
      </c>
      <c r="F14" s="232">
        <v>15</v>
      </c>
      <c r="G14" s="232">
        <v>16</v>
      </c>
      <c r="H14" s="232">
        <v>16</v>
      </c>
      <c r="I14" s="232">
        <v>16</v>
      </c>
      <c r="J14" s="232">
        <v>14</v>
      </c>
      <c r="K14" s="232">
        <f t="shared" ref="K14:L28" si="0">+C14+E14+G14+I14</f>
        <v>54</v>
      </c>
      <c r="L14" s="233">
        <f t="shared" si="0"/>
        <v>54</v>
      </c>
    </row>
    <row r="15" spans="1:12" x14ac:dyDescent="0.25">
      <c r="A15" s="234">
        <v>3</v>
      </c>
      <c r="B15" s="235" t="s">
        <v>169</v>
      </c>
      <c r="C15" s="232">
        <v>42</v>
      </c>
      <c r="D15" s="232">
        <v>92</v>
      </c>
      <c r="E15" s="232">
        <v>93</v>
      </c>
      <c r="F15" s="232">
        <v>88</v>
      </c>
      <c r="G15" s="232">
        <v>94</v>
      </c>
      <c r="H15" s="232">
        <v>100</v>
      </c>
      <c r="I15" s="232">
        <v>92</v>
      </c>
      <c r="J15" s="232">
        <v>75</v>
      </c>
      <c r="K15" s="232">
        <f t="shared" si="0"/>
        <v>321</v>
      </c>
      <c r="L15" s="233">
        <f t="shared" si="0"/>
        <v>355</v>
      </c>
    </row>
    <row r="16" spans="1:12" x14ac:dyDescent="0.25">
      <c r="A16" s="234">
        <v>4</v>
      </c>
      <c r="B16" s="235" t="s">
        <v>170</v>
      </c>
      <c r="C16" s="232">
        <v>6</v>
      </c>
      <c r="D16" s="232">
        <v>14</v>
      </c>
      <c r="E16" s="232">
        <v>15</v>
      </c>
      <c r="F16" s="232">
        <v>16</v>
      </c>
      <c r="G16" s="232">
        <v>15</v>
      </c>
      <c r="H16" s="232">
        <v>17</v>
      </c>
      <c r="I16" s="232">
        <v>15</v>
      </c>
      <c r="J16" s="232">
        <v>8</v>
      </c>
      <c r="K16" s="232">
        <f t="shared" si="0"/>
        <v>51</v>
      </c>
      <c r="L16" s="233">
        <f t="shared" si="0"/>
        <v>55</v>
      </c>
    </row>
    <row r="17" spans="1:14" x14ac:dyDescent="0.25">
      <c r="A17" s="234">
        <v>5</v>
      </c>
      <c r="B17" s="235" t="s">
        <v>171</v>
      </c>
      <c r="C17" s="232">
        <v>195</v>
      </c>
      <c r="D17" s="232">
        <v>468</v>
      </c>
      <c r="E17" s="232">
        <v>428</v>
      </c>
      <c r="F17" s="232">
        <v>503</v>
      </c>
      <c r="G17" s="232">
        <v>428</v>
      </c>
      <c r="H17" s="232">
        <v>606</v>
      </c>
      <c r="I17" s="232">
        <v>428</v>
      </c>
      <c r="J17" s="232">
        <v>478</v>
      </c>
      <c r="K17" s="232">
        <f t="shared" si="0"/>
        <v>1479</v>
      </c>
      <c r="L17" s="233">
        <f t="shared" si="0"/>
        <v>2055</v>
      </c>
    </row>
    <row r="18" spans="1:14" x14ac:dyDescent="0.25">
      <c r="A18" s="234">
        <v>6</v>
      </c>
      <c r="B18" s="235" t="s">
        <v>172</v>
      </c>
      <c r="C18" s="232">
        <v>167</v>
      </c>
      <c r="D18" s="232">
        <v>419</v>
      </c>
      <c r="E18" s="232">
        <v>367</v>
      </c>
      <c r="F18" s="232">
        <v>382</v>
      </c>
      <c r="G18" s="232">
        <v>367</v>
      </c>
      <c r="H18" s="232">
        <v>423</v>
      </c>
      <c r="I18" s="232">
        <v>363</v>
      </c>
      <c r="J18" s="232">
        <v>280</v>
      </c>
      <c r="K18" s="232">
        <f t="shared" si="0"/>
        <v>1264</v>
      </c>
      <c r="L18" s="233">
        <f t="shared" si="0"/>
        <v>1504</v>
      </c>
    </row>
    <row r="19" spans="1:14" x14ac:dyDescent="0.25">
      <c r="A19" s="234">
        <v>7</v>
      </c>
      <c r="B19" s="235" t="s">
        <v>173</v>
      </c>
      <c r="C19" s="232">
        <v>64</v>
      </c>
      <c r="D19" s="232">
        <v>133</v>
      </c>
      <c r="E19" s="232">
        <v>137</v>
      </c>
      <c r="F19" s="232">
        <v>136</v>
      </c>
      <c r="G19" s="232">
        <v>138</v>
      </c>
      <c r="H19" s="232">
        <v>144</v>
      </c>
      <c r="I19" s="232">
        <v>136</v>
      </c>
      <c r="J19" s="232">
        <v>120</v>
      </c>
      <c r="K19" s="232">
        <f t="shared" si="0"/>
        <v>475</v>
      </c>
      <c r="L19" s="233">
        <f t="shared" si="0"/>
        <v>533</v>
      </c>
    </row>
    <row r="20" spans="1:14" x14ac:dyDescent="0.25">
      <c r="A20" s="234">
        <v>8</v>
      </c>
      <c r="B20" s="235" t="s">
        <v>174</v>
      </c>
      <c r="C20" s="232">
        <v>75</v>
      </c>
      <c r="D20" s="232">
        <v>184</v>
      </c>
      <c r="E20" s="232">
        <v>165</v>
      </c>
      <c r="F20" s="232">
        <v>160</v>
      </c>
      <c r="G20" s="232">
        <v>165</v>
      </c>
      <c r="H20" s="232">
        <v>163</v>
      </c>
      <c r="I20" s="232">
        <v>165</v>
      </c>
      <c r="J20" s="232">
        <v>102</v>
      </c>
      <c r="K20" s="232">
        <f t="shared" si="0"/>
        <v>570</v>
      </c>
      <c r="L20" s="233">
        <f t="shared" si="0"/>
        <v>609</v>
      </c>
    </row>
    <row r="21" spans="1:14" x14ac:dyDescent="0.25">
      <c r="A21" s="234">
        <v>9</v>
      </c>
      <c r="B21" s="235" t="s">
        <v>175</v>
      </c>
      <c r="C21" s="232">
        <v>482</v>
      </c>
      <c r="D21" s="232">
        <v>1075</v>
      </c>
      <c r="E21" s="232">
        <v>1059</v>
      </c>
      <c r="F21" s="232">
        <v>1078</v>
      </c>
      <c r="G21" s="232">
        <v>1059</v>
      </c>
      <c r="H21" s="232">
        <v>1250</v>
      </c>
      <c r="I21" s="232">
        <v>1059</v>
      </c>
      <c r="J21" s="232">
        <v>884</v>
      </c>
      <c r="K21" s="232">
        <f t="shared" si="0"/>
        <v>3659</v>
      </c>
      <c r="L21" s="233">
        <f t="shared" si="0"/>
        <v>4287</v>
      </c>
    </row>
    <row r="22" spans="1:14" x14ac:dyDescent="0.25">
      <c r="A22" s="234">
        <v>10</v>
      </c>
      <c r="B22" s="235" t="s">
        <v>176</v>
      </c>
      <c r="C22" s="232">
        <v>230</v>
      </c>
      <c r="D22" s="232">
        <v>505</v>
      </c>
      <c r="E22" s="232">
        <v>506</v>
      </c>
      <c r="F22" s="232">
        <v>440</v>
      </c>
      <c r="G22" s="232">
        <v>506</v>
      </c>
      <c r="H22" s="232">
        <v>447</v>
      </c>
      <c r="I22" s="232">
        <v>501</v>
      </c>
      <c r="J22" s="232">
        <v>343</v>
      </c>
      <c r="K22" s="232">
        <f t="shared" si="0"/>
        <v>1743</v>
      </c>
      <c r="L22" s="233">
        <f t="shared" si="0"/>
        <v>1735</v>
      </c>
    </row>
    <row r="23" spans="1:14" x14ac:dyDescent="0.25">
      <c r="A23" s="234">
        <v>11</v>
      </c>
      <c r="B23" s="235" t="s">
        <v>177</v>
      </c>
      <c r="C23" s="232">
        <v>22</v>
      </c>
      <c r="D23" s="232">
        <v>47</v>
      </c>
      <c r="E23" s="232">
        <v>47</v>
      </c>
      <c r="F23" s="232">
        <v>45</v>
      </c>
      <c r="G23" s="232">
        <v>47</v>
      </c>
      <c r="H23" s="232">
        <v>43</v>
      </c>
      <c r="I23" s="232">
        <v>43</v>
      </c>
      <c r="J23" s="232">
        <v>27</v>
      </c>
      <c r="K23" s="232">
        <f t="shared" si="0"/>
        <v>159</v>
      </c>
      <c r="L23" s="233">
        <f t="shared" si="0"/>
        <v>162</v>
      </c>
    </row>
    <row r="24" spans="1:14" ht="24" x14ac:dyDescent="0.25">
      <c r="A24" s="234">
        <v>12</v>
      </c>
      <c r="B24" s="235" t="s">
        <v>178</v>
      </c>
      <c r="C24" s="232">
        <v>7</v>
      </c>
      <c r="D24" s="232">
        <v>20</v>
      </c>
      <c r="E24" s="232">
        <v>20</v>
      </c>
      <c r="F24" s="232">
        <v>20</v>
      </c>
      <c r="G24" s="232">
        <v>20</v>
      </c>
      <c r="H24" s="232">
        <v>34</v>
      </c>
      <c r="I24" s="232">
        <v>16</v>
      </c>
      <c r="J24" s="232">
        <v>21</v>
      </c>
      <c r="K24" s="232">
        <f t="shared" si="0"/>
        <v>63</v>
      </c>
      <c r="L24" s="233">
        <f t="shared" si="0"/>
        <v>95</v>
      </c>
    </row>
    <row r="25" spans="1:14" x14ac:dyDescent="0.25">
      <c r="A25" s="234">
        <v>13</v>
      </c>
      <c r="B25" s="236" t="s">
        <v>179</v>
      </c>
      <c r="C25" s="232">
        <v>38</v>
      </c>
      <c r="D25" s="232">
        <v>63</v>
      </c>
      <c r="E25" s="232">
        <v>83</v>
      </c>
      <c r="F25" s="232">
        <v>72</v>
      </c>
      <c r="G25" s="232">
        <v>83</v>
      </c>
      <c r="H25" s="232">
        <v>85</v>
      </c>
      <c r="I25" s="232">
        <v>77</v>
      </c>
      <c r="J25" s="232">
        <v>58</v>
      </c>
      <c r="K25" s="232">
        <f t="shared" si="0"/>
        <v>281</v>
      </c>
      <c r="L25" s="233">
        <f t="shared" si="0"/>
        <v>278</v>
      </c>
    </row>
    <row r="26" spans="1:14" x14ac:dyDescent="0.25">
      <c r="A26" s="234">
        <v>14</v>
      </c>
      <c r="B26" s="236" t="s">
        <v>180</v>
      </c>
      <c r="C26" s="232">
        <v>1</v>
      </c>
      <c r="D26" s="232">
        <v>6</v>
      </c>
      <c r="E26" s="232">
        <v>2</v>
      </c>
      <c r="F26" s="232">
        <v>2</v>
      </c>
      <c r="G26" s="232">
        <v>2</v>
      </c>
      <c r="H26" s="232">
        <v>2</v>
      </c>
      <c r="I26" s="232">
        <v>2</v>
      </c>
      <c r="J26" s="232">
        <v>4</v>
      </c>
      <c r="K26" s="232">
        <f t="shared" si="0"/>
        <v>7</v>
      </c>
      <c r="L26" s="233">
        <f t="shared" si="0"/>
        <v>14</v>
      </c>
    </row>
    <row r="27" spans="1:14" x14ac:dyDescent="0.25">
      <c r="A27" s="234">
        <v>15</v>
      </c>
      <c r="B27" s="236" t="s">
        <v>181</v>
      </c>
      <c r="C27" s="232">
        <v>20</v>
      </c>
      <c r="D27" s="232">
        <v>64</v>
      </c>
      <c r="E27" s="232">
        <v>43</v>
      </c>
      <c r="F27" s="232">
        <v>59</v>
      </c>
      <c r="G27" s="232">
        <v>43</v>
      </c>
      <c r="H27" s="232">
        <v>66</v>
      </c>
      <c r="I27" s="232">
        <v>38</v>
      </c>
      <c r="J27" s="232">
        <v>45</v>
      </c>
      <c r="K27" s="232">
        <f t="shared" si="0"/>
        <v>144</v>
      </c>
      <c r="L27" s="233">
        <f t="shared" si="0"/>
        <v>234</v>
      </c>
    </row>
    <row r="28" spans="1:14" ht="15.75" thickBot="1" x14ac:dyDescent="0.3">
      <c r="A28" s="234">
        <v>16</v>
      </c>
      <c r="B28" s="236" t="s">
        <v>182</v>
      </c>
      <c r="C28" s="232">
        <v>5</v>
      </c>
      <c r="D28" s="232">
        <v>0</v>
      </c>
      <c r="E28" s="232">
        <v>8</v>
      </c>
      <c r="F28" s="232">
        <v>0</v>
      </c>
      <c r="G28" s="232">
        <v>8</v>
      </c>
      <c r="H28" s="232">
        <v>0</v>
      </c>
      <c r="I28" s="232">
        <v>7</v>
      </c>
      <c r="J28" s="232">
        <v>0</v>
      </c>
      <c r="K28" s="232">
        <f t="shared" si="0"/>
        <v>28</v>
      </c>
      <c r="L28" s="233">
        <f t="shared" si="0"/>
        <v>0</v>
      </c>
    </row>
    <row r="29" spans="1:14" ht="15.75" thickBot="1" x14ac:dyDescent="0.3">
      <c r="A29" s="329" t="s">
        <v>183</v>
      </c>
      <c r="B29" s="330"/>
      <c r="C29" s="237">
        <f t="shared" ref="C29:H29" si="1">SUM(C13:C28)</f>
        <v>1368</v>
      </c>
      <c r="D29" s="237">
        <f t="shared" si="1"/>
        <v>3109</v>
      </c>
      <c r="E29" s="237">
        <f>SUM(E13:E28)</f>
        <v>3002</v>
      </c>
      <c r="F29" s="237">
        <f t="shared" si="1"/>
        <v>3034</v>
      </c>
      <c r="G29" s="237">
        <f>SUM(G13:G28)</f>
        <v>3006</v>
      </c>
      <c r="H29" s="237">
        <f t="shared" si="1"/>
        <v>3417</v>
      </c>
      <c r="I29" s="237">
        <f>SUM(I13:I28)</f>
        <v>2971</v>
      </c>
      <c r="J29" s="237">
        <f>SUM(J13:J28)</f>
        <v>2471</v>
      </c>
      <c r="K29" s="237">
        <f>SUM(K13:K28)</f>
        <v>10347</v>
      </c>
      <c r="L29" s="238">
        <f>SUM(L13:L28)</f>
        <v>12031</v>
      </c>
    </row>
    <row r="30" spans="1:14" x14ac:dyDescent="0.25">
      <c r="A30" s="239"/>
      <c r="B30" s="217"/>
      <c r="C30" s="199"/>
      <c r="D30" s="197"/>
      <c r="E30" s="197"/>
      <c r="F30" s="197"/>
      <c r="G30" s="197"/>
      <c r="H30" s="197"/>
      <c r="I30" s="197"/>
      <c r="J30" s="197"/>
      <c r="K30" s="197"/>
      <c r="L30" s="197"/>
    </row>
    <row r="31" spans="1:14" ht="15.75" customHeight="1" thickBot="1" x14ac:dyDescent="0.3">
      <c r="A31" s="1"/>
      <c r="B31" s="333" t="s">
        <v>184</v>
      </c>
      <c r="C31" s="333"/>
      <c r="D31" s="333"/>
      <c r="E31" s="333"/>
      <c r="F31" s="333"/>
      <c r="G31" s="333"/>
      <c r="H31" s="333"/>
      <c r="I31" s="333"/>
      <c r="J31" s="333"/>
      <c r="K31" s="333"/>
      <c r="L31" s="333"/>
    </row>
    <row r="32" spans="1:14" x14ac:dyDescent="0.25">
      <c r="A32" s="334" t="s">
        <v>68</v>
      </c>
      <c r="B32" s="331" t="s">
        <v>164</v>
      </c>
      <c r="C32" s="336" t="s">
        <v>151</v>
      </c>
      <c r="D32" s="336"/>
      <c r="E32" s="327" t="s">
        <v>152</v>
      </c>
      <c r="F32" s="327"/>
      <c r="G32" s="327" t="s">
        <v>115</v>
      </c>
      <c r="H32" s="327"/>
      <c r="I32" s="327" t="s">
        <v>116</v>
      </c>
      <c r="J32" s="327"/>
      <c r="K32" s="327" t="s">
        <v>144</v>
      </c>
      <c r="L32" s="328"/>
      <c r="M32" s="327" t="s">
        <v>185</v>
      </c>
      <c r="N32" s="328"/>
    </row>
    <row r="33" spans="1:14" ht="15.75" thickBot="1" x14ac:dyDescent="0.3">
      <c r="A33" s="335"/>
      <c r="B33" s="332"/>
      <c r="C33" s="228" t="s">
        <v>166</v>
      </c>
      <c r="D33" s="228" t="s">
        <v>146</v>
      </c>
      <c r="E33" s="228" t="s">
        <v>166</v>
      </c>
      <c r="F33" s="228" t="s">
        <v>146</v>
      </c>
      <c r="G33" s="228" t="s">
        <v>166</v>
      </c>
      <c r="H33" s="228" t="s">
        <v>146</v>
      </c>
      <c r="I33" s="228" t="s">
        <v>166</v>
      </c>
      <c r="J33" s="228" t="s">
        <v>146</v>
      </c>
      <c r="K33" s="228" t="s">
        <v>166</v>
      </c>
      <c r="L33" s="229" t="s">
        <v>146</v>
      </c>
      <c r="M33" s="228" t="s">
        <v>166</v>
      </c>
      <c r="N33" s="229" t="s">
        <v>146</v>
      </c>
    </row>
    <row r="34" spans="1:14" x14ac:dyDescent="0.25">
      <c r="A34" s="230">
        <v>1</v>
      </c>
      <c r="B34" s="231" t="s">
        <v>167</v>
      </c>
      <c r="C34" s="232">
        <v>15</v>
      </c>
      <c r="D34" s="232">
        <v>17</v>
      </c>
      <c r="E34" s="232">
        <v>15</v>
      </c>
      <c r="F34" s="232">
        <v>14</v>
      </c>
      <c r="G34" s="232"/>
      <c r="H34" s="232"/>
      <c r="I34" s="232"/>
      <c r="J34" s="232"/>
      <c r="K34" s="232">
        <f>+C34+E34+G34+I34</f>
        <v>30</v>
      </c>
      <c r="L34" s="233">
        <f>+D34+F34+H34+J34</f>
        <v>31</v>
      </c>
      <c r="M34" s="232">
        <f t="shared" ref="M34:N49" si="2">+K34+K13</f>
        <v>79</v>
      </c>
      <c r="N34" s="233">
        <f t="shared" si="2"/>
        <v>92</v>
      </c>
    </row>
    <row r="35" spans="1:14" x14ac:dyDescent="0.25">
      <c r="A35" s="234">
        <v>2</v>
      </c>
      <c r="B35" s="235" t="s">
        <v>168</v>
      </c>
      <c r="C35" s="232">
        <v>16</v>
      </c>
      <c r="D35" s="232">
        <v>21</v>
      </c>
      <c r="E35" s="232">
        <v>16</v>
      </c>
      <c r="F35" s="232">
        <v>14</v>
      </c>
      <c r="G35" s="232"/>
      <c r="H35" s="232"/>
      <c r="I35" s="232"/>
      <c r="J35" s="232"/>
      <c r="K35" s="232">
        <f t="shared" ref="K35:L49" si="3">+C35+E35+G35+I35</f>
        <v>32</v>
      </c>
      <c r="L35" s="233">
        <f t="shared" si="3"/>
        <v>35</v>
      </c>
      <c r="M35" s="232">
        <f t="shared" si="2"/>
        <v>86</v>
      </c>
      <c r="N35" s="233">
        <f t="shared" si="2"/>
        <v>89</v>
      </c>
    </row>
    <row r="36" spans="1:14" x14ac:dyDescent="0.25">
      <c r="A36" s="234">
        <v>3</v>
      </c>
      <c r="B36" s="235" t="s">
        <v>169</v>
      </c>
      <c r="C36" s="232">
        <v>94</v>
      </c>
      <c r="D36" s="232">
        <v>85</v>
      </c>
      <c r="E36" s="232">
        <v>94</v>
      </c>
      <c r="F36" s="232">
        <v>66</v>
      </c>
      <c r="G36" s="232"/>
      <c r="H36" s="232"/>
      <c r="I36" s="232"/>
      <c r="J36" s="232"/>
      <c r="K36" s="232">
        <f t="shared" si="3"/>
        <v>188</v>
      </c>
      <c r="L36" s="233">
        <f t="shared" si="3"/>
        <v>151</v>
      </c>
      <c r="M36" s="232">
        <f t="shared" si="2"/>
        <v>509</v>
      </c>
      <c r="N36" s="233">
        <f t="shared" si="2"/>
        <v>506</v>
      </c>
    </row>
    <row r="37" spans="1:14" x14ac:dyDescent="0.25">
      <c r="A37" s="234">
        <v>4</v>
      </c>
      <c r="B37" s="235" t="s">
        <v>170</v>
      </c>
      <c r="C37" s="232">
        <v>15</v>
      </c>
      <c r="D37" s="232">
        <v>10</v>
      </c>
      <c r="E37" s="232">
        <v>15</v>
      </c>
      <c r="F37" s="232">
        <v>11</v>
      </c>
      <c r="G37" s="232"/>
      <c r="H37" s="232"/>
      <c r="I37" s="232"/>
      <c r="J37" s="232"/>
      <c r="K37" s="232">
        <f t="shared" si="3"/>
        <v>30</v>
      </c>
      <c r="L37" s="233">
        <f t="shared" si="3"/>
        <v>21</v>
      </c>
      <c r="M37" s="232">
        <f t="shared" si="2"/>
        <v>81</v>
      </c>
      <c r="N37" s="233">
        <f t="shared" si="2"/>
        <v>76</v>
      </c>
    </row>
    <row r="38" spans="1:14" x14ac:dyDescent="0.25">
      <c r="A38" s="234">
        <v>5</v>
      </c>
      <c r="B38" s="235" t="s">
        <v>171</v>
      </c>
      <c r="C38" s="232">
        <v>428</v>
      </c>
      <c r="D38" s="232">
        <v>449</v>
      </c>
      <c r="E38" s="232">
        <v>428</v>
      </c>
      <c r="F38" s="232">
        <v>507</v>
      </c>
      <c r="G38" s="232"/>
      <c r="H38" s="232"/>
      <c r="I38" s="232"/>
      <c r="J38" s="232"/>
      <c r="K38" s="232">
        <f t="shared" si="3"/>
        <v>856</v>
      </c>
      <c r="L38" s="233">
        <f t="shared" si="3"/>
        <v>956</v>
      </c>
      <c r="M38" s="232">
        <f t="shared" si="2"/>
        <v>2335</v>
      </c>
      <c r="N38" s="233">
        <f t="shared" si="2"/>
        <v>3011</v>
      </c>
    </row>
    <row r="39" spans="1:14" x14ac:dyDescent="0.25">
      <c r="A39" s="234">
        <v>6</v>
      </c>
      <c r="B39" s="235" t="s">
        <v>172</v>
      </c>
      <c r="C39" s="232">
        <v>367</v>
      </c>
      <c r="D39" s="232">
        <v>420</v>
      </c>
      <c r="E39" s="232">
        <v>367</v>
      </c>
      <c r="F39" s="232">
        <v>421</v>
      </c>
      <c r="G39" s="232"/>
      <c r="H39" s="232"/>
      <c r="I39" s="232"/>
      <c r="J39" s="232"/>
      <c r="K39" s="232">
        <f t="shared" si="3"/>
        <v>734</v>
      </c>
      <c r="L39" s="233">
        <f t="shared" si="3"/>
        <v>841</v>
      </c>
      <c r="M39" s="232">
        <f t="shared" si="2"/>
        <v>1998</v>
      </c>
      <c r="N39" s="233">
        <f t="shared" si="2"/>
        <v>2345</v>
      </c>
    </row>
    <row r="40" spans="1:14" x14ac:dyDescent="0.25">
      <c r="A40" s="234">
        <v>7</v>
      </c>
      <c r="B40" s="235" t="s">
        <v>173</v>
      </c>
      <c r="C40" s="232">
        <v>137</v>
      </c>
      <c r="D40" s="232">
        <v>145</v>
      </c>
      <c r="E40" s="232">
        <v>137</v>
      </c>
      <c r="F40" s="232">
        <v>113</v>
      </c>
      <c r="G40" s="232"/>
      <c r="H40" s="232"/>
      <c r="I40" s="232"/>
      <c r="J40" s="232"/>
      <c r="K40" s="232">
        <f t="shared" si="3"/>
        <v>274</v>
      </c>
      <c r="L40" s="233">
        <f t="shared" si="3"/>
        <v>258</v>
      </c>
      <c r="M40" s="232">
        <f t="shared" si="2"/>
        <v>749</v>
      </c>
      <c r="N40" s="233">
        <f t="shared" si="2"/>
        <v>791</v>
      </c>
    </row>
    <row r="41" spans="1:14" x14ac:dyDescent="0.25">
      <c r="A41" s="234">
        <v>8</v>
      </c>
      <c r="B41" s="235" t="s">
        <v>174</v>
      </c>
      <c r="C41" s="232">
        <v>165</v>
      </c>
      <c r="D41" s="232">
        <v>150</v>
      </c>
      <c r="E41" s="232">
        <v>165</v>
      </c>
      <c r="F41" s="232">
        <v>137</v>
      </c>
      <c r="G41" s="232"/>
      <c r="H41" s="232"/>
      <c r="I41" s="232"/>
      <c r="J41" s="232"/>
      <c r="K41" s="232">
        <f t="shared" si="3"/>
        <v>330</v>
      </c>
      <c r="L41" s="233">
        <f t="shared" si="3"/>
        <v>287</v>
      </c>
      <c r="M41" s="232">
        <f t="shared" si="2"/>
        <v>900</v>
      </c>
      <c r="N41" s="233">
        <f t="shared" si="2"/>
        <v>896</v>
      </c>
    </row>
    <row r="42" spans="1:14" x14ac:dyDescent="0.25">
      <c r="A42" s="234">
        <v>9</v>
      </c>
      <c r="B42" s="235" t="s">
        <v>175</v>
      </c>
      <c r="C42" s="232">
        <v>1059</v>
      </c>
      <c r="D42" s="232">
        <v>1124</v>
      </c>
      <c r="E42" s="232">
        <v>1059</v>
      </c>
      <c r="F42" s="232">
        <v>1062</v>
      </c>
      <c r="G42" s="232"/>
      <c r="H42" s="232"/>
      <c r="I42" s="232"/>
      <c r="J42" s="232"/>
      <c r="K42" s="232">
        <f t="shared" si="3"/>
        <v>2118</v>
      </c>
      <c r="L42" s="233">
        <f t="shared" si="3"/>
        <v>2186</v>
      </c>
      <c r="M42" s="232">
        <f t="shared" si="2"/>
        <v>5777</v>
      </c>
      <c r="N42" s="233">
        <f t="shared" si="2"/>
        <v>6473</v>
      </c>
    </row>
    <row r="43" spans="1:14" x14ac:dyDescent="0.25">
      <c r="A43" s="234">
        <v>10</v>
      </c>
      <c r="B43" s="235" t="s">
        <v>176</v>
      </c>
      <c r="C43" s="232">
        <v>506</v>
      </c>
      <c r="D43" s="232">
        <v>501</v>
      </c>
      <c r="E43" s="232">
        <v>506</v>
      </c>
      <c r="F43" s="232">
        <v>421</v>
      </c>
      <c r="G43" s="232"/>
      <c r="H43" s="232"/>
      <c r="I43" s="232"/>
      <c r="J43" s="232"/>
      <c r="K43" s="232">
        <f t="shared" si="3"/>
        <v>1012</v>
      </c>
      <c r="L43" s="233">
        <f t="shared" si="3"/>
        <v>922</v>
      </c>
      <c r="M43" s="232">
        <f t="shared" si="2"/>
        <v>2755</v>
      </c>
      <c r="N43" s="233">
        <f t="shared" si="2"/>
        <v>2657</v>
      </c>
    </row>
    <row r="44" spans="1:14" x14ac:dyDescent="0.25">
      <c r="A44" s="234">
        <v>11</v>
      </c>
      <c r="B44" s="235" t="s">
        <v>177</v>
      </c>
      <c r="C44" s="232">
        <v>47</v>
      </c>
      <c r="D44" s="232">
        <v>53</v>
      </c>
      <c r="E44" s="232">
        <v>47</v>
      </c>
      <c r="F44" s="232">
        <v>59</v>
      </c>
      <c r="G44" s="232"/>
      <c r="H44" s="232"/>
      <c r="I44" s="232"/>
      <c r="J44" s="232"/>
      <c r="K44" s="232">
        <f t="shared" si="3"/>
        <v>94</v>
      </c>
      <c r="L44" s="233">
        <f t="shared" si="3"/>
        <v>112</v>
      </c>
      <c r="M44" s="232">
        <f t="shared" si="2"/>
        <v>253</v>
      </c>
      <c r="N44" s="233">
        <f t="shared" si="2"/>
        <v>274</v>
      </c>
    </row>
    <row r="45" spans="1:14" ht="24" x14ac:dyDescent="0.25">
      <c r="A45" s="234">
        <v>12</v>
      </c>
      <c r="B45" s="235" t="s">
        <v>178</v>
      </c>
      <c r="C45" s="232">
        <v>20</v>
      </c>
      <c r="D45" s="232">
        <v>24</v>
      </c>
      <c r="E45" s="232">
        <v>20</v>
      </c>
      <c r="F45" s="232">
        <v>18</v>
      </c>
      <c r="G45" s="232"/>
      <c r="H45" s="232"/>
      <c r="I45" s="232"/>
      <c r="J45" s="232"/>
      <c r="K45" s="232">
        <f t="shared" si="3"/>
        <v>40</v>
      </c>
      <c r="L45" s="233">
        <f t="shared" si="3"/>
        <v>42</v>
      </c>
      <c r="M45" s="232">
        <f t="shared" si="2"/>
        <v>103</v>
      </c>
      <c r="N45" s="233">
        <f t="shared" si="2"/>
        <v>137</v>
      </c>
    </row>
    <row r="46" spans="1:14" x14ac:dyDescent="0.25">
      <c r="A46" s="234">
        <v>13</v>
      </c>
      <c r="B46" s="236" t="s">
        <v>179</v>
      </c>
      <c r="C46" s="232">
        <v>83</v>
      </c>
      <c r="D46" s="232">
        <v>84</v>
      </c>
      <c r="E46" s="232">
        <v>83</v>
      </c>
      <c r="F46" s="232">
        <v>62</v>
      </c>
      <c r="G46" s="232"/>
      <c r="H46" s="232"/>
      <c r="I46" s="232"/>
      <c r="J46" s="232"/>
      <c r="K46" s="232">
        <f t="shared" si="3"/>
        <v>166</v>
      </c>
      <c r="L46" s="233">
        <f t="shared" si="3"/>
        <v>146</v>
      </c>
      <c r="M46" s="232">
        <f t="shared" si="2"/>
        <v>447</v>
      </c>
      <c r="N46" s="233">
        <f t="shared" si="2"/>
        <v>424</v>
      </c>
    </row>
    <row r="47" spans="1:14" x14ac:dyDescent="0.25">
      <c r="A47" s="234">
        <v>14</v>
      </c>
      <c r="B47" s="236" t="s">
        <v>180</v>
      </c>
      <c r="C47" s="232">
        <v>2</v>
      </c>
      <c r="D47" s="232">
        <v>3</v>
      </c>
      <c r="E47" s="232">
        <v>2</v>
      </c>
      <c r="F47" s="232">
        <v>3</v>
      </c>
      <c r="G47" s="232"/>
      <c r="H47" s="232"/>
      <c r="I47" s="232"/>
      <c r="J47" s="232"/>
      <c r="K47" s="232">
        <f t="shared" si="3"/>
        <v>4</v>
      </c>
      <c r="L47" s="233">
        <f t="shared" si="3"/>
        <v>6</v>
      </c>
      <c r="M47" s="232">
        <f t="shared" si="2"/>
        <v>11</v>
      </c>
      <c r="N47" s="233">
        <f t="shared" si="2"/>
        <v>20</v>
      </c>
    </row>
    <row r="48" spans="1:14" x14ac:dyDescent="0.25">
      <c r="A48" s="234">
        <v>15</v>
      </c>
      <c r="B48" s="236" t="s">
        <v>181</v>
      </c>
      <c r="C48" s="232">
        <v>43</v>
      </c>
      <c r="D48" s="232">
        <v>50</v>
      </c>
      <c r="E48" s="232">
        <v>43</v>
      </c>
      <c r="F48" s="232">
        <v>53</v>
      </c>
      <c r="G48" s="232"/>
      <c r="H48" s="232"/>
      <c r="I48" s="232"/>
      <c r="J48" s="232"/>
      <c r="K48" s="232">
        <f>+C48+E48+G48+I48</f>
        <v>86</v>
      </c>
      <c r="L48" s="233">
        <f>+D48+F48+H48+J48</f>
        <v>103</v>
      </c>
      <c r="M48" s="232">
        <f t="shared" si="2"/>
        <v>230</v>
      </c>
      <c r="N48" s="233">
        <f t="shared" si="2"/>
        <v>337</v>
      </c>
    </row>
    <row r="49" spans="1:14" ht="15.75" thickBot="1" x14ac:dyDescent="0.3">
      <c r="A49" s="234">
        <v>16</v>
      </c>
      <c r="B49" s="236" t="s">
        <v>182</v>
      </c>
      <c r="C49" s="232">
        <v>9</v>
      </c>
      <c r="D49" s="232">
        <v>0</v>
      </c>
      <c r="E49" s="232">
        <v>9</v>
      </c>
      <c r="F49" s="232">
        <v>1</v>
      </c>
      <c r="G49" s="232"/>
      <c r="H49" s="232"/>
      <c r="I49" s="232"/>
      <c r="J49" s="232"/>
      <c r="K49" s="232">
        <f t="shared" si="3"/>
        <v>18</v>
      </c>
      <c r="L49" s="233">
        <f t="shared" si="3"/>
        <v>1</v>
      </c>
      <c r="M49" s="232">
        <f t="shared" si="2"/>
        <v>46</v>
      </c>
      <c r="N49" s="233">
        <f t="shared" si="2"/>
        <v>1</v>
      </c>
    </row>
    <row r="50" spans="1:14" ht="15.75" thickBot="1" x14ac:dyDescent="0.3">
      <c r="A50" s="329" t="s">
        <v>183</v>
      </c>
      <c r="B50" s="330"/>
      <c r="C50" s="237">
        <f t="shared" ref="C50:L50" si="4">SUM(C34:C49)</f>
        <v>3006</v>
      </c>
      <c r="D50" s="237">
        <f t="shared" si="4"/>
        <v>3136</v>
      </c>
      <c r="E50" s="237">
        <f>SUM(E34:E49)</f>
        <v>3006</v>
      </c>
      <c r="F50" s="237">
        <f t="shared" si="4"/>
        <v>2962</v>
      </c>
      <c r="G50" s="237">
        <f>SUM(G34:G49)</f>
        <v>0</v>
      </c>
      <c r="H50" s="237">
        <f t="shared" si="4"/>
        <v>0</v>
      </c>
      <c r="I50" s="237">
        <f>SUM(I34:I49)</f>
        <v>0</v>
      </c>
      <c r="J50" s="237">
        <f t="shared" si="4"/>
        <v>0</v>
      </c>
      <c r="K50" s="237">
        <f t="shared" si="4"/>
        <v>6012</v>
      </c>
      <c r="L50" s="238">
        <f t="shared" si="4"/>
        <v>6098</v>
      </c>
      <c r="M50" s="237">
        <f>SUM(M34:M49)</f>
        <v>16359</v>
      </c>
      <c r="N50" s="238">
        <f>SUM(N34:N49)</f>
        <v>18129</v>
      </c>
    </row>
    <row r="51" spans="1:14" x14ac:dyDescent="0.25">
      <c r="A51" s="240"/>
      <c r="B51" s="240"/>
      <c r="C51" s="199"/>
      <c r="D51" s="197"/>
      <c r="E51" s="197"/>
      <c r="F51" s="197"/>
      <c r="G51" s="197"/>
      <c r="H51" s="197"/>
      <c r="I51" s="197"/>
      <c r="J51" s="197"/>
      <c r="K51" s="197"/>
      <c r="L51" s="197"/>
    </row>
    <row r="52" spans="1:14" ht="15.75" hidden="1" customHeight="1" thickBot="1" x14ac:dyDescent="0.3">
      <c r="A52" s="1"/>
      <c r="B52" s="333" t="s">
        <v>186</v>
      </c>
      <c r="C52" s="333"/>
      <c r="D52" s="333"/>
      <c r="E52" s="333"/>
      <c r="F52" s="333"/>
      <c r="G52" s="333"/>
      <c r="H52" s="333"/>
      <c r="I52" s="333"/>
      <c r="J52" s="333"/>
      <c r="K52" s="333"/>
      <c r="L52" s="333"/>
    </row>
    <row r="53" spans="1:14" hidden="1" x14ac:dyDescent="0.25">
      <c r="A53" s="334" t="s">
        <v>68</v>
      </c>
      <c r="B53" s="331" t="s">
        <v>164</v>
      </c>
      <c r="C53" s="336" t="s">
        <v>117</v>
      </c>
      <c r="D53" s="336"/>
      <c r="E53" s="327" t="s">
        <v>154</v>
      </c>
      <c r="F53" s="327"/>
      <c r="G53" s="327" t="s">
        <v>155</v>
      </c>
      <c r="H53" s="327"/>
      <c r="I53" s="327" t="s">
        <v>156</v>
      </c>
      <c r="J53" s="327"/>
      <c r="K53" s="327" t="s">
        <v>144</v>
      </c>
      <c r="L53" s="328"/>
      <c r="M53" s="327" t="s">
        <v>185</v>
      </c>
      <c r="N53" s="328"/>
    </row>
    <row r="54" spans="1:14" ht="15.75" hidden="1" thickBot="1" x14ac:dyDescent="0.3">
      <c r="A54" s="335"/>
      <c r="B54" s="332"/>
      <c r="C54" s="228" t="s">
        <v>166</v>
      </c>
      <c r="D54" s="228" t="s">
        <v>146</v>
      </c>
      <c r="E54" s="228" t="s">
        <v>166</v>
      </c>
      <c r="F54" s="228" t="s">
        <v>146</v>
      </c>
      <c r="G54" s="228" t="s">
        <v>166</v>
      </c>
      <c r="H54" s="228" t="s">
        <v>146</v>
      </c>
      <c r="I54" s="228" t="s">
        <v>166</v>
      </c>
      <c r="J54" s="228" t="s">
        <v>146</v>
      </c>
      <c r="K54" s="228" t="s">
        <v>166</v>
      </c>
      <c r="L54" s="229" t="s">
        <v>146</v>
      </c>
      <c r="M54" s="228" t="s">
        <v>166</v>
      </c>
      <c r="N54" s="229" t="s">
        <v>146</v>
      </c>
    </row>
    <row r="55" spans="1:14" hidden="1" x14ac:dyDescent="0.25">
      <c r="A55" s="230">
        <v>1</v>
      </c>
      <c r="B55" s="231" t="s">
        <v>167</v>
      </c>
      <c r="C55" s="232"/>
      <c r="D55" s="232"/>
      <c r="E55" s="232"/>
      <c r="F55" s="232"/>
      <c r="G55" s="232"/>
      <c r="H55" s="232"/>
      <c r="I55" s="232"/>
      <c r="J55" s="232"/>
      <c r="K55" s="232">
        <f>+C55+E55+G55+I55</f>
        <v>0</v>
      </c>
      <c r="L55" s="233">
        <f>+D55+F55+H55+J55</f>
        <v>0</v>
      </c>
      <c r="M55" s="232">
        <f t="shared" ref="M55:N70" si="5">+K55+M34</f>
        <v>79</v>
      </c>
      <c r="N55" s="233">
        <f t="shared" si="5"/>
        <v>92</v>
      </c>
    </row>
    <row r="56" spans="1:14" hidden="1" x14ac:dyDescent="0.25">
      <c r="A56" s="234">
        <v>2</v>
      </c>
      <c r="B56" s="235" t="s">
        <v>168</v>
      </c>
      <c r="C56" s="232"/>
      <c r="D56" s="232"/>
      <c r="E56" s="232"/>
      <c r="F56" s="232"/>
      <c r="G56" s="232"/>
      <c r="H56" s="232"/>
      <c r="I56" s="232"/>
      <c r="J56" s="232"/>
      <c r="K56" s="232">
        <f t="shared" ref="K56:L70" si="6">+C56+E56+G56+I56</f>
        <v>0</v>
      </c>
      <c r="L56" s="233">
        <f t="shared" si="6"/>
        <v>0</v>
      </c>
      <c r="M56" s="232">
        <f t="shared" si="5"/>
        <v>86</v>
      </c>
      <c r="N56" s="233">
        <f t="shared" si="5"/>
        <v>89</v>
      </c>
    </row>
    <row r="57" spans="1:14" hidden="1" x14ac:dyDescent="0.25">
      <c r="A57" s="234">
        <v>3</v>
      </c>
      <c r="B57" s="235" t="s">
        <v>169</v>
      </c>
      <c r="C57" s="232"/>
      <c r="D57" s="232"/>
      <c r="E57" s="232"/>
      <c r="F57" s="232"/>
      <c r="G57" s="232"/>
      <c r="H57" s="232"/>
      <c r="I57" s="232"/>
      <c r="J57" s="232"/>
      <c r="K57" s="232">
        <f t="shared" si="6"/>
        <v>0</v>
      </c>
      <c r="L57" s="233">
        <f t="shared" si="6"/>
        <v>0</v>
      </c>
      <c r="M57" s="232">
        <f t="shared" si="5"/>
        <v>509</v>
      </c>
      <c r="N57" s="233">
        <f t="shared" si="5"/>
        <v>506</v>
      </c>
    </row>
    <row r="58" spans="1:14" hidden="1" x14ac:dyDescent="0.25">
      <c r="A58" s="234">
        <v>4</v>
      </c>
      <c r="B58" s="235" t="s">
        <v>170</v>
      </c>
      <c r="C58" s="232"/>
      <c r="D58" s="232"/>
      <c r="E58" s="232"/>
      <c r="F58" s="232"/>
      <c r="G58" s="232"/>
      <c r="H58" s="232"/>
      <c r="I58" s="232"/>
      <c r="J58" s="232"/>
      <c r="K58" s="232">
        <f t="shared" si="6"/>
        <v>0</v>
      </c>
      <c r="L58" s="233">
        <f t="shared" si="6"/>
        <v>0</v>
      </c>
      <c r="M58" s="232">
        <f t="shared" si="5"/>
        <v>81</v>
      </c>
      <c r="N58" s="233">
        <f t="shared" si="5"/>
        <v>76</v>
      </c>
    </row>
    <row r="59" spans="1:14" hidden="1" x14ac:dyDescent="0.25">
      <c r="A59" s="234">
        <v>5</v>
      </c>
      <c r="B59" s="235" t="s">
        <v>171</v>
      </c>
      <c r="C59" s="232"/>
      <c r="D59" s="232"/>
      <c r="E59" s="232"/>
      <c r="F59" s="232"/>
      <c r="G59" s="232"/>
      <c r="H59" s="232"/>
      <c r="I59" s="232"/>
      <c r="J59" s="232"/>
      <c r="K59" s="232">
        <f t="shared" si="6"/>
        <v>0</v>
      </c>
      <c r="L59" s="233">
        <f t="shared" si="6"/>
        <v>0</v>
      </c>
      <c r="M59" s="232">
        <f t="shared" si="5"/>
        <v>2335</v>
      </c>
      <c r="N59" s="233">
        <f t="shared" si="5"/>
        <v>3011</v>
      </c>
    </row>
    <row r="60" spans="1:14" hidden="1" x14ac:dyDescent="0.25">
      <c r="A60" s="234">
        <v>6</v>
      </c>
      <c r="B60" s="235" t="s">
        <v>172</v>
      </c>
      <c r="C60" s="232"/>
      <c r="D60" s="232"/>
      <c r="E60" s="232"/>
      <c r="F60" s="232"/>
      <c r="G60" s="232"/>
      <c r="H60" s="232"/>
      <c r="I60" s="232"/>
      <c r="J60" s="232"/>
      <c r="K60" s="232">
        <f t="shared" si="6"/>
        <v>0</v>
      </c>
      <c r="L60" s="233">
        <f t="shared" si="6"/>
        <v>0</v>
      </c>
      <c r="M60" s="232">
        <f t="shared" si="5"/>
        <v>1998</v>
      </c>
      <c r="N60" s="233">
        <f t="shared" si="5"/>
        <v>2345</v>
      </c>
    </row>
    <row r="61" spans="1:14" hidden="1" x14ac:dyDescent="0.25">
      <c r="A61" s="234">
        <v>7</v>
      </c>
      <c r="B61" s="235" t="s">
        <v>173</v>
      </c>
      <c r="C61" s="232"/>
      <c r="D61" s="232"/>
      <c r="E61" s="232"/>
      <c r="F61" s="232"/>
      <c r="G61" s="232"/>
      <c r="H61" s="232"/>
      <c r="I61" s="232"/>
      <c r="J61" s="232"/>
      <c r="K61" s="232">
        <f t="shared" si="6"/>
        <v>0</v>
      </c>
      <c r="L61" s="233">
        <f t="shared" si="6"/>
        <v>0</v>
      </c>
      <c r="M61" s="232">
        <f t="shared" si="5"/>
        <v>749</v>
      </c>
      <c r="N61" s="233">
        <f t="shared" si="5"/>
        <v>791</v>
      </c>
    </row>
    <row r="62" spans="1:14" hidden="1" x14ac:dyDescent="0.25">
      <c r="A62" s="234">
        <v>8</v>
      </c>
      <c r="B62" s="235" t="s">
        <v>174</v>
      </c>
      <c r="C62" s="232"/>
      <c r="D62" s="232"/>
      <c r="E62" s="232"/>
      <c r="F62" s="232"/>
      <c r="G62" s="232"/>
      <c r="H62" s="232"/>
      <c r="I62" s="232"/>
      <c r="J62" s="232"/>
      <c r="K62" s="232">
        <f t="shared" si="6"/>
        <v>0</v>
      </c>
      <c r="L62" s="233">
        <f t="shared" si="6"/>
        <v>0</v>
      </c>
      <c r="M62" s="232">
        <f t="shared" si="5"/>
        <v>900</v>
      </c>
      <c r="N62" s="233">
        <f t="shared" si="5"/>
        <v>896</v>
      </c>
    </row>
    <row r="63" spans="1:14" hidden="1" x14ac:dyDescent="0.25">
      <c r="A63" s="234">
        <v>9</v>
      </c>
      <c r="B63" s="235" t="s">
        <v>175</v>
      </c>
      <c r="C63" s="232"/>
      <c r="D63" s="232"/>
      <c r="E63" s="232"/>
      <c r="F63" s="232"/>
      <c r="G63" s="232"/>
      <c r="H63" s="232"/>
      <c r="I63" s="232"/>
      <c r="J63" s="232"/>
      <c r="K63" s="232">
        <f t="shared" si="6"/>
        <v>0</v>
      </c>
      <c r="L63" s="233">
        <f t="shared" si="6"/>
        <v>0</v>
      </c>
      <c r="M63" s="232">
        <f t="shared" si="5"/>
        <v>5777</v>
      </c>
      <c r="N63" s="233">
        <f t="shared" si="5"/>
        <v>6473</v>
      </c>
    </row>
    <row r="64" spans="1:14" hidden="1" x14ac:dyDescent="0.25">
      <c r="A64" s="234">
        <v>10</v>
      </c>
      <c r="B64" s="235" t="s">
        <v>176</v>
      </c>
      <c r="C64" s="232"/>
      <c r="D64" s="232"/>
      <c r="E64" s="232"/>
      <c r="F64" s="232"/>
      <c r="G64" s="232"/>
      <c r="H64" s="232"/>
      <c r="I64" s="232"/>
      <c r="J64" s="232"/>
      <c r="K64" s="232">
        <f t="shared" si="6"/>
        <v>0</v>
      </c>
      <c r="L64" s="233">
        <f t="shared" si="6"/>
        <v>0</v>
      </c>
      <c r="M64" s="232">
        <f t="shared" si="5"/>
        <v>2755</v>
      </c>
      <c r="N64" s="233">
        <f t="shared" si="5"/>
        <v>2657</v>
      </c>
    </row>
    <row r="65" spans="1:14" hidden="1" x14ac:dyDescent="0.25">
      <c r="A65" s="234">
        <v>11</v>
      </c>
      <c r="B65" s="235" t="s">
        <v>177</v>
      </c>
      <c r="C65" s="232"/>
      <c r="D65" s="232"/>
      <c r="E65" s="232"/>
      <c r="F65" s="232"/>
      <c r="G65" s="232"/>
      <c r="H65" s="232"/>
      <c r="I65" s="232"/>
      <c r="J65" s="232"/>
      <c r="K65" s="232">
        <f t="shared" si="6"/>
        <v>0</v>
      </c>
      <c r="L65" s="233">
        <f t="shared" si="6"/>
        <v>0</v>
      </c>
      <c r="M65" s="232">
        <f t="shared" si="5"/>
        <v>253</v>
      </c>
      <c r="N65" s="233">
        <f t="shared" si="5"/>
        <v>274</v>
      </c>
    </row>
    <row r="66" spans="1:14" ht="24" hidden="1" x14ac:dyDescent="0.25">
      <c r="A66" s="234">
        <v>12</v>
      </c>
      <c r="B66" s="235" t="s">
        <v>178</v>
      </c>
      <c r="C66" s="232"/>
      <c r="D66" s="232"/>
      <c r="E66" s="232"/>
      <c r="F66" s="232"/>
      <c r="G66" s="232"/>
      <c r="H66" s="232"/>
      <c r="I66" s="232"/>
      <c r="J66" s="232"/>
      <c r="K66" s="232">
        <f t="shared" si="6"/>
        <v>0</v>
      </c>
      <c r="L66" s="233">
        <f t="shared" si="6"/>
        <v>0</v>
      </c>
      <c r="M66" s="232">
        <f t="shared" si="5"/>
        <v>103</v>
      </c>
      <c r="N66" s="233">
        <f t="shared" si="5"/>
        <v>137</v>
      </c>
    </row>
    <row r="67" spans="1:14" hidden="1" x14ac:dyDescent="0.25">
      <c r="A67" s="234">
        <v>13</v>
      </c>
      <c r="B67" s="236" t="s">
        <v>179</v>
      </c>
      <c r="C67" s="232"/>
      <c r="D67" s="232"/>
      <c r="E67" s="232"/>
      <c r="F67" s="232"/>
      <c r="G67" s="232"/>
      <c r="H67" s="232"/>
      <c r="I67" s="232"/>
      <c r="J67" s="232"/>
      <c r="K67" s="232">
        <f t="shared" si="6"/>
        <v>0</v>
      </c>
      <c r="L67" s="233">
        <f t="shared" si="6"/>
        <v>0</v>
      </c>
      <c r="M67" s="232">
        <f t="shared" si="5"/>
        <v>447</v>
      </c>
      <c r="N67" s="233">
        <f t="shared" si="5"/>
        <v>424</v>
      </c>
    </row>
    <row r="68" spans="1:14" hidden="1" x14ac:dyDescent="0.25">
      <c r="A68" s="234">
        <v>14</v>
      </c>
      <c r="B68" s="236" t="s">
        <v>180</v>
      </c>
      <c r="C68" s="232"/>
      <c r="D68" s="232"/>
      <c r="E68" s="232"/>
      <c r="F68" s="232"/>
      <c r="G68" s="232"/>
      <c r="H68" s="232"/>
      <c r="I68" s="232"/>
      <c r="J68" s="232"/>
      <c r="K68" s="232">
        <f t="shared" si="6"/>
        <v>0</v>
      </c>
      <c r="L68" s="233">
        <f t="shared" si="6"/>
        <v>0</v>
      </c>
      <c r="M68" s="232">
        <f t="shared" si="5"/>
        <v>11</v>
      </c>
      <c r="N68" s="233">
        <f t="shared" si="5"/>
        <v>20</v>
      </c>
    </row>
    <row r="69" spans="1:14" hidden="1" x14ac:dyDescent="0.25">
      <c r="A69" s="234">
        <v>15</v>
      </c>
      <c r="B69" s="236" t="s">
        <v>181</v>
      </c>
      <c r="C69" s="232"/>
      <c r="D69" s="232"/>
      <c r="E69" s="232"/>
      <c r="F69" s="232"/>
      <c r="G69" s="232"/>
      <c r="H69" s="232"/>
      <c r="I69" s="232"/>
      <c r="J69" s="232"/>
      <c r="K69" s="232">
        <f>+C69+E69+G69+I69</f>
        <v>0</v>
      </c>
      <c r="L69" s="233">
        <f>+D69+F69+H69+J69</f>
        <v>0</v>
      </c>
      <c r="M69" s="232">
        <f t="shared" si="5"/>
        <v>230</v>
      </c>
      <c r="N69" s="233">
        <f t="shared" si="5"/>
        <v>337</v>
      </c>
    </row>
    <row r="70" spans="1:14" hidden="1" x14ac:dyDescent="0.25">
      <c r="A70" s="234">
        <v>16</v>
      </c>
      <c r="B70" s="236" t="s">
        <v>182</v>
      </c>
      <c r="C70" s="232"/>
      <c r="D70" s="232"/>
      <c r="E70" s="232"/>
      <c r="F70" s="232"/>
      <c r="G70" s="232"/>
      <c r="H70" s="232"/>
      <c r="I70" s="232"/>
      <c r="J70" s="232"/>
      <c r="K70" s="232">
        <f t="shared" si="6"/>
        <v>0</v>
      </c>
      <c r="L70" s="233">
        <f t="shared" si="6"/>
        <v>0</v>
      </c>
      <c r="M70" s="232">
        <f t="shared" si="5"/>
        <v>46</v>
      </c>
      <c r="N70" s="233">
        <f t="shared" si="5"/>
        <v>1</v>
      </c>
    </row>
    <row r="71" spans="1:14" ht="15.75" hidden="1" thickBot="1" x14ac:dyDescent="0.3">
      <c r="A71" s="329" t="s">
        <v>187</v>
      </c>
      <c r="B71" s="330"/>
      <c r="C71" s="237">
        <f t="shared" ref="C71:N71" si="7">SUM(C55:C70)</f>
        <v>0</v>
      </c>
      <c r="D71" s="237">
        <f t="shared" si="7"/>
        <v>0</v>
      </c>
      <c r="E71" s="237">
        <f>SUM(E55:E70)</f>
        <v>0</v>
      </c>
      <c r="F71" s="237">
        <f t="shared" si="7"/>
        <v>0</v>
      </c>
      <c r="G71" s="237">
        <f>SUM(G55:G70)</f>
        <v>0</v>
      </c>
      <c r="H71" s="237">
        <f t="shared" si="7"/>
        <v>0</v>
      </c>
      <c r="I71" s="237">
        <f t="shared" si="7"/>
        <v>0</v>
      </c>
      <c r="J71" s="237">
        <f t="shared" si="7"/>
        <v>0</v>
      </c>
      <c r="K71" s="237">
        <f t="shared" si="7"/>
        <v>0</v>
      </c>
      <c r="L71" s="238">
        <f t="shared" si="7"/>
        <v>0</v>
      </c>
      <c r="M71" s="237">
        <f t="shared" si="7"/>
        <v>16359</v>
      </c>
      <c r="N71" s="238">
        <f t="shared" si="7"/>
        <v>18129</v>
      </c>
    </row>
    <row r="72" spans="1:14" x14ac:dyDescent="0.25">
      <c r="A72" s="240"/>
      <c r="B72" s="240"/>
      <c r="C72" s="241"/>
      <c r="D72" s="241"/>
      <c r="E72" s="241"/>
      <c r="F72" s="241"/>
      <c r="G72" s="241"/>
      <c r="H72" s="241"/>
      <c r="I72" s="241"/>
      <c r="J72" s="241"/>
      <c r="K72" s="241"/>
      <c r="L72" s="241"/>
    </row>
    <row r="73" spans="1:14" x14ac:dyDescent="0.25">
      <c r="A73" s="240"/>
      <c r="B73" s="240"/>
      <c r="C73" s="199"/>
      <c r="D73" s="197"/>
      <c r="E73" s="197"/>
      <c r="F73" s="197"/>
      <c r="G73" s="197"/>
      <c r="H73" s="197"/>
      <c r="I73" s="197"/>
      <c r="J73" s="197"/>
      <c r="K73" s="197"/>
      <c r="L73" s="197"/>
    </row>
    <row r="74" spans="1:14" ht="15.75" thickBot="1" x14ac:dyDescent="0.3">
      <c r="A74" s="240"/>
      <c r="B74" s="240" t="s">
        <v>94</v>
      </c>
      <c r="C74" s="199"/>
      <c r="D74" s="197"/>
      <c r="E74" s="197"/>
      <c r="F74" s="197"/>
      <c r="G74" s="197"/>
      <c r="H74" s="197"/>
      <c r="I74" s="197"/>
      <c r="J74" s="197"/>
      <c r="K74" s="197"/>
      <c r="L74" s="197"/>
    </row>
    <row r="75" spans="1:14" x14ac:dyDescent="0.25">
      <c r="A75" s="304" t="s">
        <v>68</v>
      </c>
      <c r="B75" s="331" t="s">
        <v>164</v>
      </c>
      <c r="C75" s="327" t="s">
        <v>144</v>
      </c>
      <c r="D75" s="328"/>
      <c r="E75" s="197"/>
      <c r="F75" s="197"/>
      <c r="G75" s="197"/>
      <c r="H75" s="197"/>
      <c r="I75" s="197"/>
      <c r="J75" s="197"/>
      <c r="K75" s="197"/>
      <c r="L75" s="197"/>
    </row>
    <row r="76" spans="1:14" ht="15.75" thickBot="1" x14ac:dyDescent="0.3">
      <c r="A76" s="304"/>
      <c r="B76" s="332"/>
      <c r="C76" s="228" t="s">
        <v>166</v>
      </c>
      <c r="D76" s="229" t="s">
        <v>146</v>
      </c>
      <c r="E76" s="197"/>
      <c r="F76" s="197"/>
      <c r="G76" s="197"/>
      <c r="H76" s="197"/>
      <c r="I76" s="197"/>
      <c r="J76" s="197"/>
      <c r="K76" s="197"/>
      <c r="L76" s="197"/>
    </row>
    <row r="77" spans="1:14" x14ac:dyDescent="0.25">
      <c r="A77" s="230">
        <v>1</v>
      </c>
      <c r="B77" s="231" t="s">
        <v>167</v>
      </c>
      <c r="C77" s="232">
        <f t="shared" ref="C77:D90" si="8">+K13+K34+K55</f>
        <v>79</v>
      </c>
      <c r="D77" s="233">
        <f t="shared" si="8"/>
        <v>92</v>
      </c>
      <c r="E77" s="242"/>
      <c r="F77" s="197"/>
      <c r="G77" s="197"/>
      <c r="H77" s="197"/>
      <c r="I77" s="197"/>
      <c r="J77" s="197"/>
      <c r="K77" s="197"/>
      <c r="L77" s="197"/>
    </row>
    <row r="78" spans="1:14" x14ac:dyDescent="0.25">
      <c r="A78" s="234">
        <v>2</v>
      </c>
      <c r="B78" s="235" t="s">
        <v>168</v>
      </c>
      <c r="C78" s="232">
        <f t="shared" si="8"/>
        <v>86</v>
      </c>
      <c r="D78" s="233">
        <f t="shared" si="8"/>
        <v>89</v>
      </c>
      <c r="E78" s="242"/>
      <c r="F78" s="197"/>
      <c r="G78" s="197"/>
      <c r="H78" s="197"/>
      <c r="I78" s="197"/>
      <c r="J78" s="197"/>
      <c r="K78" s="197"/>
      <c r="L78" s="197"/>
    </row>
    <row r="79" spans="1:14" x14ac:dyDescent="0.25">
      <c r="A79" s="234">
        <v>3</v>
      </c>
      <c r="B79" s="235" t="s">
        <v>169</v>
      </c>
      <c r="C79" s="232">
        <f t="shared" si="8"/>
        <v>509</v>
      </c>
      <c r="D79" s="233">
        <f t="shared" si="8"/>
        <v>506</v>
      </c>
      <c r="E79" s="242"/>
      <c r="F79" s="197"/>
      <c r="G79" s="197"/>
      <c r="H79" s="197"/>
      <c r="I79" s="197"/>
      <c r="J79" s="197"/>
      <c r="K79" s="197"/>
      <c r="L79" s="197"/>
    </row>
    <row r="80" spans="1:14" x14ac:dyDescent="0.25">
      <c r="A80" s="234">
        <v>4</v>
      </c>
      <c r="B80" s="235" t="s">
        <v>170</v>
      </c>
      <c r="C80" s="232">
        <f t="shared" si="8"/>
        <v>81</v>
      </c>
      <c r="D80" s="233">
        <f t="shared" si="8"/>
        <v>76</v>
      </c>
      <c r="E80" s="242"/>
      <c r="F80" s="197"/>
      <c r="G80" s="197"/>
      <c r="H80" s="197"/>
      <c r="I80" s="197"/>
      <c r="J80" s="197"/>
      <c r="K80" s="197"/>
      <c r="L80" s="197"/>
    </row>
    <row r="81" spans="1:12" x14ac:dyDescent="0.25">
      <c r="A81" s="234">
        <v>5</v>
      </c>
      <c r="B81" s="235" t="s">
        <v>171</v>
      </c>
      <c r="C81" s="232">
        <f t="shared" si="8"/>
        <v>2335</v>
      </c>
      <c r="D81" s="233">
        <f t="shared" si="8"/>
        <v>3011</v>
      </c>
      <c r="E81" s="242"/>
      <c r="F81" s="197"/>
      <c r="G81" s="197"/>
      <c r="H81" s="197"/>
      <c r="I81" s="197"/>
      <c r="J81" s="197"/>
      <c r="K81" s="197"/>
      <c r="L81" s="197"/>
    </row>
    <row r="82" spans="1:12" x14ac:dyDescent="0.25">
      <c r="A82" s="234">
        <v>6</v>
      </c>
      <c r="B82" s="235" t="s">
        <v>172</v>
      </c>
      <c r="C82" s="232">
        <f t="shared" si="8"/>
        <v>1998</v>
      </c>
      <c r="D82" s="233">
        <f t="shared" si="8"/>
        <v>2345</v>
      </c>
      <c r="E82" s="242"/>
      <c r="F82" s="197"/>
      <c r="G82" s="197"/>
      <c r="H82" s="197"/>
      <c r="I82" s="197"/>
      <c r="J82" s="197"/>
      <c r="K82" s="197"/>
      <c r="L82" s="197"/>
    </row>
    <row r="83" spans="1:12" x14ac:dyDescent="0.25">
      <c r="A83" s="234">
        <v>7</v>
      </c>
      <c r="B83" s="235" t="s">
        <v>173</v>
      </c>
      <c r="C83" s="232">
        <f t="shared" si="8"/>
        <v>749</v>
      </c>
      <c r="D83" s="233">
        <f t="shared" si="8"/>
        <v>791</v>
      </c>
      <c r="E83" s="242"/>
      <c r="F83" s="197"/>
      <c r="G83" s="197"/>
      <c r="H83" s="197"/>
      <c r="I83" s="197"/>
      <c r="J83" s="197"/>
      <c r="K83" s="197"/>
      <c r="L83" s="197"/>
    </row>
    <row r="84" spans="1:12" x14ac:dyDescent="0.25">
      <c r="A84" s="234">
        <v>8</v>
      </c>
      <c r="B84" s="235" t="s">
        <v>174</v>
      </c>
      <c r="C84" s="232">
        <f t="shared" si="8"/>
        <v>900</v>
      </c>
      <c r="D84" s="233">
        <f t="shared" si="8"/>
        <v>896</v>
      </c>
      <c r="E84" s="242"/>
      <c r="F84" s="197"/>
      <c r="G84" s="197"/>
      <c r="H84" s="197"/>
      <c r="I84" s="197"/>
      <c r="J84" s="197"/>
      <c r="K84" s="197"/>
      <c r="L84" s="197"/>
    </row>
    <row r="85" spans="1:12" x14ac:dyDescent="0.25">
      <c r="A85" s="234">
        <v>9</v>
      </c>
      <c r="B85" s="235" t="s">
        <v>175</v>
      </c>
      <c r="C85" s="232">
        <f t="shared" si="8"/>
        <v>5777</v>
      </c>
      <c r="D85" s="233">
        <f t="shared" si="8"/>
        <v>6473</v>
      </c>
      <c r="E85" s="242"/>
      <c r="F85" s="197"/>
      <c r="G85" s="197"/>
      <c r="H85" s="197"/>
      <c r="I85" s="197"/>
      <c r="J85" s="197"/>
      <c r="K85" s="197"/>
      <c r="L85" s="197"/>
    </row>
    <row r="86" spans="1:12" x14ac:dyDescent="0.25">
      <c r="A86" s="234">
        <v>10</v>
      </c>
      <c r="B86" s="235" t="s">
        <v>176</v>
      </c>
      <c r="C86" s="232">
        <f t="shared" si="8"/>
        <v>2755</v>
      </c>
      <c r="D86" s="233">
        <f t="shared" si="8"/>
        <v>2657</v>
      </c>
      <c r="E86" s="242"/>
      <c r="F86" s="197"/>
      <c r="G86" s="197"/>
      <c r="H86" s="197"/>
      <c r="I86" s="197"/>
      <c r="J86" s="197"/>
      <c r="K86" s="197"/>
      <c r="L86" s="197"/>
    </row>
    <row r="87" spans="1:12" x14ac:dyDescent="0.25">
      <c r="A87" s="234">
        <v>11</v>
      </c>
      <c r="B87" s="235" t="s">
        <v>177</v>
      </c>
      <c r="C87" s="232">
        <f t="shared" si="8"/>
        <v>253</v>
      </c>
      <c r="D87" s="233">
        <f t="shared" si="8"/>
        <v>274</v>
      </c>
      <c r="E87" s="242"/>
      <c r="F87" s="197"/>
      <c r="G87" s="197"/>
      <c r="H87" s="197"/>
      <c r="I87" s="197"/>
      <c r="J87" s="197"/>
      <c r="K87" s="197"/>
      <c r="L87" s="197"/>
    </row>
    <row r="88" spans="1:12" ht="24" x14ac:dyDescent="0.25">
      <c r="A88" s="234">
        <v>12</v>
      </c>
      <c r="B88" s="235" t="s">
        <v>178</v>
      </c>
      <c r="C88" s="232">
        <f t="shared" si="8"/>
        <v>103</v>
      </c>
      <c r="D88" s="233">
        <f t="shared" si="8"/>
        <v>137</v>
      </c>
      <c r="E88" s="242"/>
      <c r="F88" s="197"/>
      <c r="G88" s="197"/>
      <c r="H88" s="197"/>
      <c r="I88" s="197"/>
      <c r="J88" s="197"/>
      <c r="K88" s="197"/>
      <c r="L88" s="197"/>
    </row>
    <row r="89" spans="1:12" x14ac:dyDescent="0.25">
      <c r="A89" s="234">
        <v>13</v>
      </c>
      <c r="B89" s="236" t="s">
        <v>179</v>
      </c>
      <c r="C89" s="232">
        <f t="shared" si="8"/>
        <v>447</v>
      </c>
      <c r="D89" s="233">
        <f t="shared" si="8"/>
        <v>424</v>
      </c>
      <c r="E89" s="242"/>
      <c r="F89" s="197"/>
      <c r="G89" s="197"/>
      <c r="H89" s="197"/>
      <c r="I89" s="197"/>
      <c r="J89" s="197"/>
      <c r="K89" s="197"/>
      <c r="L89" s="197"/>
    </row>
    <row r="90" spans="1:12" x14ac:dyDescent="0.25">
      <c r="A90" s="234">
        <v>14</v>
      </c>
      <c r="B90" s="236" t="s">
        <v>180</v>
      </c>
      <c r="C90" s="232">
        <f t="shared" si="8"/>
        <v>11</v>
      </c>
      <c r="D90" s="233">
        <f t="shared" si="8"/>
        <v>20</v>
      </c>
      <c r="E90" s="242"/>
      <c r="F90" s="197"/>
      <c r="G90" s="197"/>
      <c r="H90" s="197"/>
      <c r="I90" s="197"/>
      <c r="J90" s="197"/>
      <c r="K90" s="197"/>
      <c r="L90" s="197"/>
    </row>
    <row r="91" spans="1:12" x14ac:dyDescent="0.25">
      <c r="A91" s="234">
        <v>15</v>
      </c>
      <c r="B91" s="236" t="s">
        <v>181</v>
      </c>
      <c r="C91" s="232">
        <f>+K27+K48+K69</f>
        <v>230</v>
      </c>
      <c r="D91" s="233">
        <f>+L27+L48+L69</f>
        <v>337</v>
      </c>
      <c r="E91" s="242"/>
      <c r="F91" s="197"/>
      <c r="G91" s="197"/>
      <c r="H91" s="197"/>
      <c r="I91" s="197"/>
      <c r="J91" s="197"/>
      <c r="K91" s="197"/>
      <c r="L91" s="197"/>
    </row>
    <row r="92" spans="1:12" ht="15.75" thickBot="1" x14ac:dyDescent="0.3">
      <c r="A92" s="234">
        <v>16</v>
      </c>
      <c r="B92" s="236" t="s">
        <v>182</v>
      </c>
      <c r="C92" s="232">
        <f>+K28+K49+K70</f>
        <v>46</v>
      </c>
      <c r="D92" s="233">
        <f>+L28+L49+L70</f>
        <v>1</v>
      </c>
      <c r="E92" s="242"/>
      <c r="F92" s="197"/>
      <c r="G92" s="197"/>
      <c r="H92" s="197"/>
      <c r="I92" s="197"/>
      <c r="J92" s="197"/>
      <c r="K92" s="197"/>
      <c r="L92" s="197"/>
    </row>
    <row r="93" spans="1:12" ht="15.75" thickBot="1" x14ac:dyDescent="0.3">
      <c r="A93" s="329" t="s">
        <v>187</v>
      </c>
      <c r="B93" s="330"/>
      <c r="C93" s="243">
        <f>SUM(C77:C92)</f>
        <v>16359</v>
      </c>
      <c r="D93" s="244">
        <f>SUM(D77:D92)</f>
        <v>18129</v>
      </c>
      <c r="E93" s="197"/>
      <c r="F93" s="197"/>
      <c r="G93" s="197"/>
      <c r="H93" s="197"/>
      <c r="I93" s="197"/>
      <c r="J93" s="197"/>
      <c r="K93" s="197"/>
      <c r="L93" s="197"/>
    </row>
    <row r="94" spans="1:12" x14ac:dyDescent="0.25">
      <c r="A94" s="240"/>
      <c r="B94" s="240"/>
      <c r="C94" s="199"/>
      <c r="D94" s="197"/>
      <c r="E94" s="197"/>
      <c r="F94" s="197"/>
      <c r="G94" s="197"/>
      <c r="H94" s="197"/>
      <c r="I94" s="197"/>
      <c r="J94" s="197"/>
      <c r="K94" s="197"/>
      <c r="L94" s="197"/>
    </row>
    <row r="95" spans="1:12" x14ac:dyDescent="0.25">
      <c r="A95" s="240"/>
      <c r="B95" s="240"/>
      <c r="C95" s="199"/>
      <c r="D95" s="197"/>
      <c r="E95" s="197"/>
      <c r="F95" s="197"/>
      <c r="G95" s="197"/>
      <c r="H95" s="197"/>
      <c r="I95" s="197"/>
      <c r="J95" s="197"/>
      <c r="K95" s="197"/>
      <c r="L95" s="197"/>
    </row>
    <row r="96" spans="1:12" x14ac:dyDescent="0.25">
      <c r="A96" s="240"/>
      <c r="B96" s="240"/>
      <c r="C96" s="199"/>
      <c r="D96" s="197"/>
      <c r="E96" s="197"/>
      <c r="F96" s="197"/>
      <c r="G96" s="197"/>
      <c r="H96" s="197"/>
      <c r="I96" s="197"/>
      <c r="J96" s="197"/>
      <c r="K96" s="197"/>
      <c r="L96" s="197"/>
    </row>
    <row r="97" spans="1:12" x14ac:dyDescent="0.25">
      <c r="A97" s="240"/>
      <c r="B97" s="240"/>
      <c r="C97" s="199"/>
      <c r="D97" s="197"/>
      <c r="E97" s="197"/>
      <c r="F97" s="197"/>
      <c r="G97" s="197"/>
      <c r="H97" s="197"/>
      <c r="I97" s="197"/>
      <c r="J97" s="197"/>
      <c r="K97" s="197"/>
      <c r="L97" s="197"/>
    </row>
    <row r="98" spans="1:12" x14ac:dyDescent="0.25">
      <c r="A98" s="240"/>
      <c r="B98" s="240"/>
      <c r="C98" s="199"/>
      <c r="D98" s="197"/>
      <c r="E98" s="197"/>
      <c r="F98" s="197"/>
      <c r="G98" s="197"/>
      <c r="H98" s="197"/>
      <c r="I98" s="197"/>
      <c r="J98" s="197"/>
      <c r="K98" s="197"/>
      <c r="L98" s="197"/>
    </row>
    <row r="99" spans="1:12" x14ac:dyDescent="0.25">
      <c r="A99" s="240"/>
      <c r="B99" s="240"/>
      <c r="C99" s="199"/>
      <c r="D99" s="197"/>
      <c r="E99" s="197"/>
      <c r="F99" s="197"/>
      <c r="G99" s="197"/>
      <c r="H99" s="197"/>
      <c r="I99" s="197"/>
      <c r="J99" s="197"/>
      <c r="K99" s="197"/>
      <c r="L99" s="197"/>
    </row>
    <row r="100" spans="1:12" x14ac:dyDescent="0.25">
      <c r="A100" s="240"/>
      <c r="B100" s="240"/>
      <c r="C100" s="199"/>
      <c r="D100" s="197"/>
      <c r="E100" s="197"/>
      <c r="F100" s="197"/>
      <c r="G100" s="197"/>
      <c r="H100" s="197"/>
      <c r="I100" s="197"/>
      <c r="J100" s="197"/>
      <c r="K100" s="197"/>
      <c r="L100" s="197"/>
    </row>
    <row r="101" spans="1:12" x14ac:dyDescent="0.25">
      <c r="A101" s="240"/>
      <c r="B101" s="240"/>
      <c r="C101" s="199"/>
      <c r="D101" s="197"/>
      <c r="E101" s="197"/>
      <c r="F101" s="197"/>
      <c r="G101" s="197"/>
      <c r="H101" s="197"/>
      <c r="I101" s="197"/>
      <c r="J101" s="197"/>
      <c r="K101" s="197"/>
      <c r="L101" s="197"/>
    </row>
    <row r="102" spans="1:12" x14ac:dyDescent="0.25">
      <c r="A102" s="240"/>
      <c r="B102" s="240"/>
      <c r="C102" s="199"/>
      <c r="D102" s="197"/>
      <c r="E102" s="197"/>
      <c r="F102" s="197"/>
      <c r="G102" s="197"/>
      <c r="H102" s="197"/>
      <c r="I102" s="197"/>
      <c r="J102" s="197"/>
      <c r="K102" s="197"/>
      <c r="L102" s="197"/>
    </row>
    <row r="103" spans="1:12" x14ac:dyDescent="0.25">
      <c r="A103" s="240"/>
      <c r="B103" s="240"/>
      <c r="C103" s="199"/>
      <c r="D103" s="197"/>
      <c r="E103" s="197"/>
      <c r="F103" s="197"/>
      <c r="G103" s="197"/>
      <c r="H103" s="197"/>
      <c r="I103" s="197"/>
      <c r="J103" s="197"/>
      <c r="K103" s="197"/>
      <c r="L103" s="197"/>
    </row>
    <row r="104" spans="1:12" x14ac:dyDescent="0.25">
      <c r="A104" s="240"/>
      <c r="B104" s="240"/>
      <c r="C104" s="199"/>
      <c r="D104" s="197"/>
      <c r="E104" s="197"/>
      <c r="F104" s="197"/>
      <c r="G104" s="197"/>
      <c r="H104" s="197"/>
      <c r="I104" s="197"/>
      <c r="J104" s="197"/>
      <c r="K104" s="197"/>
      <c r="L104" s="197"/>
    </row>
    <row r="105" spans="1:12" x14ac:dyDescent="0.25">
      <c r="A105" s="240"/>
      <c r="B105" s="240"/>
      <c r="C105" s="199"/>
      <c r="D105" s="197"/>
      <c r="E105" s="197"/>
      <c r="F105" s="197"/>
      <c r="G105" s="197"/>
      <c r="H105" s="197"/>
      <c r="I105" s="197"/>
      <c r="J105" s="197"/>
      <c r="K105" s="197"/>
      <c r="L105" s="197"/>
    </row>
    <row r="106" spans="1:12" x14ac:dyDescent="0.25">
      <c r="A106" s="240"/>
      <c r="B106" s="240"/>
      <c r="C106" s="199"/>
      <c r="D106" s="197"/>
      <c r="E106" s="197"/>
      <c r="F106" s="197"/>
      <c r="G106" s="197"/>
      <c r="H106" s="197"/>
      <c r="I106" s="197"/>
      <c r="J106" s="197"/>
      <c r="K106" s="197"/>
      <c r="L106" s="197"/>
    </row>
    <row r="107" spans="1:12" x14ac:dyDescent="0.25">
      <c r="A107" s="240"/>
      <c r="B107" s="240"/>
      <c r="C107" s="199"/>
      <c r="D107" s="197"/>
      <c r="E107" s="197"/>
      <c r="F107" s="197"/>
      <c r="G107" s="197"/>
      <c r="H107" s="197"/>
      <c r="I107" s="197"/>
      <c r="J107" s="197"/>
      <c r="K107" s="197"/>
      <c r="L107" s="197"/>
    </row>
    <row r="108" spans="1:12" x14ac:dyDescent="0.25">
      <c r="A108" s="240"/>
      <c r="B108" s="240"/>
      <c r="C108" s="199"/>
      <c r="D108" s="197"/>
      <c r="E108" s="197"/>
      <c r="F108" s="197"/>
      <c r="G108" s="197"/>
      <c r="H108" s="197"/>
      <c r="I108" s="197"/>
      <c r="J108" s="197"/>
      <c r="K108" s="197"/>
      <c r="L108" s="197"/>
    </row>
    <row r="109" spans="1:12" x14ac:dyDescent="0.25">
      <c r="A109" s="240"/>
      <c r="B109" s="240"/>
      <c r="C109" s="199"/>
      <c r="D109" s="197"/>
      <c r="E109" s="197"/>
      <c r="F109" s="197"/>
      <c r="G109" s="197"/>
      <c r="H109" s="197"/>
      <c r="I109" s="197"/>
      <c r="J109" s="197"/>
      <c r="K109" s="197"/>
      <c r="L109" s="197"/>
    </row>
    <row r="110" spans="1:12" x14ac:dyDescent="0.25">
      <c r="A110" s="240"/>
      <c r="B110" s="240"/>
      <c r="C110" s="199"/>
      <c r="D110" s="197"/>
      <c r="E110" s="197"/>
      <c r="F110" s="197"/>
      <c r="G110" s="197"/>
      <c r="H110" s="197"/>
      <c r="I110" s="197"/>
      <c r="J110" s="197"/>
      <c r="K110" s="197"/>
      <c r="L110" s="197"/>
    </row>
    <row r="111" spans="1:12" x14ac:dyDescent="0.25">
      <c r="A111" s="240"/>
      <c r="B111" s="240"/>
      <c r="C111" s="199"/>
      <c r="D111" s="197"/>
      <c r="E111" s="197"/>
      <c r="F111" s="197"/>
      <c r="G111" s="197"/>
      <c r="H111" s="197"/>
      <c r="I111" s="197"/>
      <c r="J111" s="197"/>
      <c r="K111" s="197"/>
      <c r="L111" s="197"/>
    </row>
    <row r="112" spans="1:12" x14ac:dyDescent="0.25">
      <c r="A112" s="240"/>
      <c r="B112" s="240"/>
      <c r="C112" s="199"/>
      <c r="D112" s="197"/>
      <c r="E112" s="197"/>
      <c r="F112" s="197"/>
      <c r="G112" s="197"/>
      <c r="H112" s="197"/>
      <c r="I112" s="197"/>
      <c r="J112" s="197"/>
      <c r="K112" s="197"/>
      <c r="L112" s="197"/>
    </row>
    <row r="113" spans="1:12" x14ac:dyDescent="0.25">
      <c r="A113" s="240"/>
      <c r="B113" s="240"/>
      <c r="C113" s="199"/>
      <c r="D113" s="197"/>
      <c r="E113" s="197"/>
      <c r="F113" s="197"/>
      <c r="G113" s="197"/>
      <c r="H113" s="197"/>
      <c r="I113" s="197"/>
      <c r="J113" s="197"/>
      <c r="K113" s="197"/>
      <c r="L113" s="197"/>
    </row>
    <row r="114" spans="1:12" x14ac:dyDescent="0.25">
      <c r="A114" s="240"/>
      <c r="B114" s="240"/>
      <c r="C114" s="199"/>
      <c r="D114" s="197"/>
      <c r="E114" s="197"/>
      <c r="F114" s="197"/>
      <c r="G114" s="197"/>
      <c r="H114" s="197"/>
      <c r="I114" s="197"/>
      <c r="J114" s="197"/>
      <c r="K114" s="197"/>
      <c r="L114" s="197"/>
    </row>
    <row r="115" spans="1:12" x14ac:dyDescent="0.25">
      <c r="A115" s="240"/>
      <c r="B115" s="240"/>
      <c r="C115" s="199"/>
      <c r="D115" s="197"/>
      <c r="E115" s="197"/>
      <c r="F115" s="197"/>
      <c r="G115" s="197"/>
      <c r="H115" s="197"/>
      <c r="I115" s="197"/>
      <c r="J115" s="197"/>
      <c r="K115" s="197"/>
      <c r="L115" s="197"/>
    </row>
    <row r="117" spans="1:12" x14ac:dyDescent="0.25">
      <c r="B117" s="159" t="s">
        <v>98</v>
      </c>
      <c r="C117" s="1" t="s">
        <v>131</v>
      </c>
      <c r="D117" s="1"/>
      <c r="E117" s="1"/>
      <c r="F117" s="141" t="s">
        <v>188</v>
      </c>
      <c r="H117" t="s">
        <v>189</v>
      </c>
    </row>
    <row r="118" spans="1:12" ht="15" customHeight="1" x14ac:dyDescent="0.25">
      <c r="C118" s="285" t="s">
        <v>190</v>
      </c>
      <c r="D118" s="285"/>
      <c r="E118" s="285"/>
      <c r="F118" s="141"/>
      <c r="G118" s="141"/>
      <c r="H118" s="141" t="s">
        <v>191</v>
      </c>
      <c r="I118" s="141"/>
      <c r="J118" s="141"/>
      <c r="K118" s="141"/>
    </row>
    <row r="119" spans="1:12" ht="15" customHeight="1" x14ac:dyDescent="0.25">
      <c r="C119" s="285" t="s">
        <v>192</v>
      </c>
      <c r="D119" s="285"/>
      <c r="E119" s="285"/>
      <c r="F119" s="141"/>
      <c r="G119" s="141"/>
      <c r="H119" s="141" t="s">
        <v>193</v>
      </c>
      <c r="I119" s="141"/>
      <c r="J119" s="141"/>
      <c r="K119" s="141"/>
    </row>
    <row r="120" spans="1:12" x14ac:dyDescent="0.25">
      <c r="B120" s="159" t="s">
        <v>106</v>
      </c>
      <c r="C120" s="141" t="s">
        <v>199</v>
      </c>
      <c r="G120" s="141"/>
    </row>
  </sheetData>
  <mergeCells count="40">
    <mergeCell ref="C118:E118"/>
    <mergeCell ref="C119:E119"/>
    <mergeCell ref="M53:N53"/>
    <mergeCell ref="A71:B71"/>
    <mergeCell ref="A75:A76"/>
    <mergeCell ref="B75:B76"/>
    <mergeCell ref="C75:D75"/>
    <mergeCell ref="A93:B93"/>
    <mergeCell ref="M32:N32"/>
    <mergeCell ref="A50:B50"/>
    <mergeCell ref="B52:L52"/>
    <mergeCell ref="A53:A54"/>
    <mergeCell ref="B53:B54"/>
    <mergeCell ref="C53:D53"/>
    <mergeCell ref="E53:F53"/>
    <mergeCell ref="G53:H53"/>
    <mergeCell ref="I53:J53"/>
    <mergeCell ref="K53:L53"/>
    <mergeCell ref="K11:L11"/>
    <mergeCell ref="A29:B29"/>
    <mergeCell ref="B31:L31"/>
    <mergeCell ref="A32:A33"/>
    <mergeCell ref="B32:B33"/>
    <mergeCell ref="C32:D32"/>
    <mergeCell ref="E32:F32"/>
    <mergeCell ref="G32:H32"/>
    <mergeCell ref="I32:J32"/>
    <mergeCell ref="K32:L32"/>
    <mergeCell ref="A11:A12"/>
    <mergeCell ref="B11:B12"/>
    <mergeCell ref="C11:D11"/>
    <mergeCell ref="E11:F11"/>
    <mergeCell ref="G11:H11"/>
    <mergeCell ref="I11:J11"/>
    <mergeCell ref="B10:L10"/>
    <mergeCell ref="B2:C2"/>
    <mergeCell ref="A4:L4"/>
    <mergeCell ref="A6:L6"/>
    <mergeCell ref="A7:L7"/>
    <mergeCell ref="A8:L8"/>
  </mergeCells>
  <hyperlinks>
    <hyperlink ref="A8" r:id="rId1"/>
  </hyperlinks>
  <pageMargins left="0" right="0" top="0.15748031496062992" bottom="0.16" header="0" footer="0"/>
  <pageSetup scale="77" orientation="landscape" r:id="rId2"/>
  <drawing r:id="rId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20"/>
  <sheetViews>
    <sheetView topLeftCell="A30" workbookViewId="0">
      <selection activeCell="H39" sqref="H39"/>
    </sheetView>
  </sheetViews>
  <sheetFormatPr baseColWidth="10" defaultRowHeight="15" x14ac:dyDescent="0.25"/>
  <cols>
    <col min="1" max="1" width="5.42578125" customWidth="1"/>
    <col min="2" max="2" width="29" customWidth="1"/>
    <col min="3" max="3" width="12.28515625" customWidth="1"/>
    <col min="4" max="4" width="10.5703125" customWidth="1"/>
    <col min="5" max="5" width="13.140625" customWidth="1"/>
    <col min="6" max="6" width="10.85546875" customWidth="1"/>
    <col min="7" max="7" width="12.5703125" customWidth="1"/>
    <col min="11" max="11" width="12.7109375" customWidth="1"/>
    <col min="12" max="12" width="10.5703125" customWidth="1"/>
    <col min="13" max="13" width="14.140625" bestFit="1" customWidth="1"/>
    <col min="14" max="14" width="11.7109375" bestFit="1" customWidth="1"/>
    <col min="257" max="257" width="5.42578125" customWidth="1"/>
    <col min="258" max="258" width="29" customWidth="1"/>
    <col min="259" max="259" width="12.28515625" customWidth="1"/>
    <col min="260" max="260" width="10.5703125" customWidth="1"/>
    <col min="261" max="261" width="13.140625" customWidth="1"/>
    <col min="262" max="262" width="10.85546875" customWidth="1"/>
    <col min="263" max="263" width="12.5703125" customWidth="1"/>
    <col min="267" max="267" width="12.7109375" customWidth="1"/>
    <col min="268" max="268" width="10.5703125" customWidth="1"/>
    <col min="269" max="269" width="14.140625" bestFit="1" customWidth="1"/>
    <col min="270" max="270" width="11.7109375" bestFit="1" customWidth="1"/>
    <col min="513" max="513" width="5.42578125" customWidth="1"/>
    <col min="514" max="514" width="29" customWidth="1"/>
    <col min="515" max="515" width="12.28515625" customWidth="1"/>
    <col min="516" max="516" width="10.5703125" customWidth="1"/>
    <col min="517" max="517" width="13.140625" customWidth="1"/>
    <col min="518" max="518" width="10.85546875" customWidth="1"/>
    <col min="519" max="519" width="12.5703125" customWidth="1"/>
    <col min="523" max="523" width="12.7109375" customWidth="1"/>
    <col min="524" max="524" width="10.5703125" customWidth="1"/>
    <col min="525" max="525" width="14.140625" bestFit="1" customWidth="1"/>
    <col min="526" max="526" width="11.7109375" bestFit="1" customWidth="1"/>
    <col min="769" max="769" width="5.42578125" customWidth="1"/>
    <col min="770" max="770" width="29" customWidth="1"/>
    <col min="771" max="771" width="12.28515625" customWidth="1"/>
    <col min="772" max="772" width="10.5703125" customWidth="1"/>
    <col min="773" max="773" width="13.140625" customWidth="1"/>
    <col min="774" max="774" width="10.85546875" customWidth="1"/>
    <col min="775" max="775" width="12.5703125" customWidth="1"/>
    <col min="779" max="779" width="12.7109375" customWidth="1"/>
    <col min="780" max="780" width="10.5703125" customWidth="1"/>
    <col min="781" max="781" width="14.140625" bestFit="1" customWidth="1"/>
    <col min="782" max="782" width="11.7109375" bestFit="1" customWidth="1"/>
    <col min="1025" max="1025" width="5.42578125" customWidth="1"/>
    <col min="1026" max="1026" width="29" customWidth="1"/>
    <col min="1027" max="1027" width="12.28515625" customWidth="1"/>
    <col min="1028" max="1028" width="10.5703125" customWidth="1"/>
    <col min="1029" max="1029" width="13.140625" customWidth="1"/>
    <col min="1030" max="1030" width="10.85546875" customWidth="1"/>
    <col min="1031" max="1031" width="12.5703125" customWidth="1"/>
    <col min="1035" max="1035" width="12.7109375" customWidth="1"/>
    <col min="1036" max="1036" width="10.5703125" customWidth="1"/>
    <col min="1037" max="1037" width="14.140625" bestFit="1" customWidth="1"/>
    <col min="1038" max="1038" width="11.7109375" bestFit="1" customWidth="1"/>
    <col min="1281" max="1281" width="5.42578125" customWidth="1"/>
    <col min="1282" max="1282" width="29" customWidth="1"/>
    <col min="1283" max="1283" width="12.28515625" customWidth="1"/>
    <col min="1284" max="1284" width="10.5703125" customWidth="1"/>
    <col min="1285" max="1285" width="13.140625" customWidth="1"/>
    <col min="1286" max="1286" width="10.85546875" customWidth="1"/>
    <col min="1287" max="1287" width="12.5703125" customWidth="1"/>
    <col min="1291" max="1291" width="12.7109375" customWidth="1"/>
    <col min="1292" max="1292" width="10.5703125" customWidth="1"/>
    <col min="1293" max="1293" width="14.140625" bestFit="1" customWidth="1"/>
    <col min="1294" max="1294" width="11.7109375" bestFit="1" customWidth="1"/>
    <col min="1537" max="1537" width="5.42578125" customWidth="1"/>
    <col min="1538" max="1538" width="29" customWidth="1"/>
    <col min="1539" max="1539" width="12.28515625" customWidth="1"/>
    <col min="1540" max="1540" width="10.5703125" customWidth="1"/>
    <col min="1541" max="1541" width="13.140625" customWidth="1"/>
    <col min="1542" max="1542" width="10.85546875" customWidth="1"/>
    <col min="1543" max="1543" width="12.5703125" customWidth="1"/>
    <col min="1547" max="1547" width="12.7109375" customWidth="1"/>
    <col min="1548" max="1548" width="10.5703125" customWidth="1"/>
    <col min="1549" max="1549" width="14.140625" bestFit="1" customWidth="1"/>
    <col min="1550" max="1550" width="11.7109375" bestFit="1" customWidth="1"/>
    <col min="1793" max="1793" width="5.42578125" customWidth="1"/>
    <col min="1794" max="1794" width="29" customWidth="1"/>
    <col min="1795" max="1795" width="12.28515625" customWidth="1"/>
    <col min="1796" max="1796" width="10.5703125" customWidth="1"/>
    <col min="1797" max="1797" width="13.140625" customWidth="1"/>
    <col min="1798" max="1798" width="10.85546875" customWidth="1"/>
    <col min="1799" max="1799" width="12.5703125" customWidth="1"/>
    <col min="1803" max="1803" width="12.7109375" customWidth="1"/>
    <col min="1804" max="1804" width="10.5703125" customWidth="1"/>
    <col min="1805" max="1805" width="14.140625" bestFit="1" customWidth="1"/>
    <col min="1806" max="1806" width="11.7109375" bestFit="1" customWidth="1"/>
    <col min="2049" max="2049" width="5.42578125" customWidth="1"/>
    <col min="2050" max="2050" width="29" customWidth="1"/>
    <col min="2051" max="2051" width="12.28515625" customWidth="1"/>
    <col min="2052" max="2052" width="10.5703125" customWidth="1"/>
    <col min="2053" max="2053" width="13.140625" customWidth="1"/>
    <col min="2054" max="2054" width="10.85546875" customWidth="1"/>
    <col min="2055" max="2055" width="12.5703125" customWidth="1"/>
    <col min="2059" max="2059" width="12.7109375" customWidth="1"/>
    <col min="2060" max="2060" width="10.5703125" customWidth="1"/>
    <col min="2061" max="2061" width="14.140625" bestFit="1" customWidth="1"/>
    <col min="2062" max="2062" width="11.7109375" bestFit="1" customWidth="1"/>
    <col min="2305" max="2305" width="5.42578125" customWidth="1"/>
    <col min="2306" max="2306" width="29" customWidth="1"/>
    <col min="2307" max="2307" width="12.28515625" customWidth="1"/>
    <col min="2308" max="2308" width="10.5703125" customWidth="1"/>
    <col min="2309" max="2309" width="13.140625" customWidth="1"/>
    <col min="2310" max="2310" width="10.85546875" customWidth="1"/>
    <col min="2311" max="2311" width="12.5703125" customWidth="1"/>
    <col min="2315" max="2315" width="12.7109375" customWidth="1"/>
    <col min="2316" max="2316" width="10.5703125" customWidth="1"/>
    <col min="2317" max="2317" width="14.140625" bestFit="1" customWidth="1"/>
    <col min="2318" max="2318" width="11.7109375" bestFit="1" customWidth="1"/>
    <col min="2561" max="2561" width="5.42578125" customWidth="1"/>
    <col min="2562" max="2562" width="29" customWidth="1"/>
    <col min="2563" max="2563" width="12.28515625" customWidth="1"/>
    <col min="2564" max="2564" width="10.5703125" customWidth="1"/>
    <col min="2565" max="2565" width="13.140625" customWidth="1"/>
    <col min="2566" max="2566" width="10.85546875" customWidth="1"/>
    <col min="2567" max="2567" width="12.5703125" customWidth="1"/>
    <col min="2571" max="2571" width="12.7109375" customWidth="1"/>
    <col min="2572" max="2572" width="10.5703125" customWidth="1"/>
    <col min="2573" max="2573" width="14.140625" bestFit="1" customWidth="1"/>
    <col min="2574" max="2574" width="11.7109375" bestFit="1" customWidth="1"/>
    <col min="2817" max="2817" width="5.42578125" customWidth="1"/>
    <col min="2818" max="2818" width="29" customWidth="1"/>
    <col min="2819" max="2819" width="12.28515625" customWidth="1"/>
    <col min="2820" max="2820" width="10.5703125" customWidth="1"/>
    <col min="2821" max="2821" width="13.140625" customWidth="1"/>
    <col min="2822" max="2822" width="10.85546875" customWidth="1"/>
    <col min="2823" max="2823" width="12.5703125" customWidth="1"/>
    <col min="2827" max="2827" width="12.7109375" customWidth="1"/>
    <col min="2828" max="2828" width="10.5703125" customWidth="1"/>
    <col min="2829" max="2829" width="14.140625" bestFit="1" customWidth="1"/>
    <col min="2830" max="2830" width="11.7109375" bestFit="1" customWidth="1"/>
    <col min="3073" max="3073" width="5.42578125" customWidth="1"/>
    <col min="3074" max="3074" width="29" customWidth="1"/>
    <col min="3075" max="3075" width="12.28515625" customWidth="1"/>
    <col min="3076" max="3076" width="10.5703125" customWidth="1"/>
    <col min="3077" max="3077" width="13.140625" customWidth="1"/>
    <col min="3078" max="3078" width="10.85546875" customWidth="1"/>
    <col min="3079" max="3079" width="12.5703125" customWidth="1"/>
    <col min="3083" max="3083" width="12.7109375" customWidth="1"/>
    <col min="3084" max="3084" width="10.5703125" customWidth="1"/>
    <col min="3085" max="3085" width="14.140625" bestFit="1" customWidth="1"/>
    <col min="3086" max="3086" width="11.7109375" bestFit="1" customWidth="1"/>
    <col min="3329" max="3329" width="5.42578125" customWidth="1"/>
    <col min="3330" max="3330" width="29" customWidth="1"/>
    <col min="3331" max="3331" width="12.28515625" customWidth="1"/>
    <col min="3332" max="3332" width="10.5703125" customWidth="1"/>
    <col min="3333" max="3333" width="13.140625" customWidth="1"/>
    <col min="3334" max="3334" width="10.85546875" customWidth="1"/>
    <col min="3335" max="3335" width="12.5703125" customWidth="1"/>
    <col min="3339" max="3339" width="12.7109375" customWidth="1"/>
    <col min="3340" max="3340" width="10.5703125" customWidth="1"/>
    <col min="3341" max="3341" width="14.140625" bestFit="1" customWidth="1"/>
    <col min="3342" max="3342" width="11.7109375" bestFit="1" customWidth="1"/>
    <col min="3585" max="3585" width="5.42578125" customWidth="1"/>
    <col min="3586" max="3586" width="29" customWidth="1"/>
    <col min="3587" max="3587" width="12.28515625" customWidth="1"/>
    <col min="3588" max="3588" width="10.5703125" customWidth="1"/>
    <col min="3589" max="3589" width="13.140625" customWidth="1"/>
    <col min="3590" max="3590" width="10.85546875" customWidth="1"/>
    <col min="3591" max="3591" width="12.5703125" customWidth="1"/>
    <col min="3595" max="3595" width="12.7109375" customWidth="1"/>
    <col min="3596" max="3596" width="10.5703125" customWidth="1"/>
    <col min="3597" max="3597" width="14.140625" bestFit="1" customWidth="1"/>
    <col min="3598" max="3598" width="11.7109375" bestFit="1" customWidth="1"/>
    <col min="3841" max="3841" width="5.42578125" customWidth="1"/>
    <col min="3842" max="3842" width="29" customWidth="1"/>
    <col min="3843" max="3843" width="12.28515625" customWidth="1"/>
    <col min="3844" max="3844" width="10.5703125" customWidth="1"/>
    <col min="3845" max="3845" width="13.140625" customWidth="1"/>
    <col min="3846" max="3846" width="10.85546875" customWidth="1"/>
    <col min="3847" max="3847" width="12.5703125" customWidth="1"/>
    <col min="3851" max="3851" width="12.7109375" customWidth="1"/>
    <col min="3852" max="3852" width="10.5703125" customWidth="1"/>
    <col min="3853" max="3853" width="14.140625" bestFit="1" customWidth="1"/>
    <col min="3854" max="3854" width="11.7109375" bestFit="1" customWidth="1"/>
    <col min="4097" max="4097" width="5.42578125" customWidth="1"/>
    <col min="4098" max="4098" width="29" customWidth="1"/>
    <col min="4099" max="4099" width="12.28515625" customWidth="1"/>
    <col min="4100" max="4100" width="10.5703125" customWidth="1"/>
    <col min="4101" max="4101" width="13.140625" customWidth="1"/>
    <col min="4102" max="4102" width="10.85546875" customWidth="1"/>
    <col min="4103" max="4103" width="12.5703125" customWidth="1"/>
    <col min="4107" max="4107" width="12.7109375" customWidth="1"/>
    <col min="4108" max="4108" width="10.5703125" customWidth="1"/>
    <col min="4109" max="4109" width="14.140625" bestFit="1" customWidth="1"/>
    <col min="4110" max="4110" width="11.7109375" bestFit="1" customWidth="1"/>
    <col min="4353" max="4353" width="5.42578125" customWidth="1"/>
    <col min="4354" max="4354" width="29" customWidth="1"/>
    <col min="4355" max="4355" width="12.28515625" customWidth="1"/>
    <col min="4356" max="4356" width="10.5703125" customWidth="1"/>
    <col min="4357" max="4357" width="13.140625" customWidth="1"/>
    <col min="4358" max="4358" width="10.85546875" customWidth="1"/>
    <col min="4359" max="4359" width="12.5703125" customWidth="1"/>
    <col min="4363" max="4363" width="12.7109375" customWidth="1"/>
    <col min="4364" max="4364" width="10.5703125" customWidth="1"/>
    <col min="4365" max="4365" width="14.140625" bestFit="1" customWidth="1"/>
    <col min="4366" max="4366" width="11.7109375" bestFit="1" customWidth="1"/>
    <col min="4609" max="4609" width="5.42578125" customWidth="1"/>
    <col min="4610" max="4610" width="29" customWidth="1"/>
    <col min="4611" max="4611" width="12.28515625" customWidth="1"/>
    <col min="4612" max="4612" width="10.5703125" customWidth="1"/>
    <col min="4613" max="4613" width="13.140625" customWidth="1"/>
    <col min="4614" max="4614" width="10.85546875" customWidth="1"/>
    <col min="4615" max="4615" width="12.5703125" customWidth="1"/>
    <col min="4619" max="4619" width="12.7109375" customWidth="1"/>
    <col min="4620" max="4620" width="10.5703125" customWidth="1"/>
    <col min="4621" max="4621" width="14.140625" bestFit="1" customWidth="1"/>
    <col min="4622" max="4622" width="11.7109375" bestFit="1" customWidth="1"/>
    <col min="4865" max="4865" width="5.42578125" customWidth="1"/>
    <col min="4866" max="4866" width="29" customWidth="1"/>
    <col min="4867" max="4867" width="12.28515625" customWidth="1"/>
    <col min="4868" max="4868" width="10.5703125" customWidth="1"/>
    <col min="4869" max="4869" width="13.140625" customWidth="1"/>
    <col min="4870" max="4870" width="10.85546875" customWidth="1"/>
    <col min="4871" max="4871" width="12.5703125" customWidth="1"/>
    <col min="4875" max="4875" width="12.7109375" customWidth="1"/>
    <col min="4876" max="4876" width="10.5703125" customWidth="1"/>
    <col min="4877" max="4877" width="14.140625" bestFit="1" customWidth="1"/>
    <col min="4878" max="4878" width="11.7109375" bestFit="1" customWidth="1"/>
    <col min="5121" max="5121" width="5.42578125" customWidth="1"/>
    <col min="5122" max="5122" width="29" customWidth="1"/>
    <col min="5123" max="5123" width="12.28515625" customWidth="1"/>
    <col min="5124" max="5124" width="10.5703125" customWidth="1"/>
    <col min="5125" max="5125" width="13.140625" customWidth="1"/>
    <col min="5126" max="5126" width="10.85546875" customWidth="1"/>
    <col min="5127" max="5127" width="12.5703125" customWidth="1"/>
    <col min="5131" max="5131" width="12.7109375" customWidth="1"/>
    <col min="5132" max="5132" width="10.5703125" customWidth="1"/>
    <col min="5133" max="5133" width="14.140625" bestFit="1" customWidth="1"/>
    <col min="5134" max="5134" width="11.7109375" bestFit="1" customWidth="1"/>
    <col min="5377" max="5377" width="5.42578125" customWidth="1"/>
    <col min="5378" max="5378" width="29" customWidth="1"/>
    <col min="5379" max="5379" width="12.28515625" customWidth="1"/>
    <col min="5380" max="5380" width="10.5703125" customWidth="1"/>
    <col min="5381" max="5381" width="13.140625" customWidth="1"/>
    <col min="5382" max="5382" width="10.85546875" customWidth="1"/>
    <col min="5383" max="5383" width="12.5703125" customWidth="1"/>
    <col min="5387" max="5387" width="12.7109375" customWidth="1"/>
    <col min="5388" max="5388" width="10.5703125" customWidth="1"/>
    <col min="5389" max="5389" width="14.140625" bestFit="1" customWidth="1"/>
    <col min="5390" max="5390" width="11.7109375" bestFit="1" customWidth="1"/>
    <col min="5633" max="5633" width="5.42578125" customWidth="1"/>
    <col min="5634" max="5634" width="29" customWidth="1"/>
    <col min="5635" max="5635" width="12.28515625" customWidth="1"/>
    <col min="5636" max="5636" width="10.5703125" customWidth="1"/>
    <col min="5637" max="5637" width="13.140625" customWidth="1"/>
    <col min="5638" max="5638" width="10.85546875" customWidth="1"/>
    <col min="5639" max="5639" width="12.5703125" customWidth="1"/>
    <col min="5643" max="5643" width="12.7109375" customWidth="1"/>
    <col min="5644" max="5644" width="10.5703125" customWidth="1"/>
    <col min="5645" max="5645" width="14.140625" bestFit="1" customWidth="1"/>
    <col min="5646" max="5646" width="11.7109375" bestFit="1" customWidth="1"/>
    <col min="5889" max="5889" width="5.42578125" customWidth="1"/>
    <col min="5890" max="5890" width="29" customWidth="1"/>
    <col min="5891" max="5891" width="12.28515625" customWidth="1"/>
    <col min="5892" max="5892" width="10.5703125" customWidth="1"/>
    <col min="5893" max="5893" width="13.140625" customWidth="1"/>
    <col min="5894" max="5894" width="10.85546875" customWidth="1"/>
    <col min="5895" max="5895" width="12.5703125" customWidth="1"/>
    <col min="5899" max="5899" width="12.7109375" customWidth="1"/>
    <col min="5900" max="5900" width="10.5703125" customWidth="1"/>
    <col min="5901" max="5901" width="14.140625" bestFit="1" customWidth="1"/>
    <col min="5902" max="5902" width="11.7109375" bestFit="1" customWidth="1"/>
    <col min="6145" max="6145" width="5.42578125" customWidth="1"/>
    <col min="6146" max="6146" width="29" customWidth="1"/>
    <col min="6147" max="6147" width="12.28515625" customWidth="1"/>
    <col min="6148" max="6148" width="10.5703125" customWidth="1"/>
    <col min="6149" max="6149" width="13.140625" customWidth="1"/>
    <col min="6150" max="6150" width="10.85546875" customWidth="1"/>
    <col min="6151" max="6151" width="12.5703125" customWidth="1"/>
    <col min="6155" max="6155" width="12.7109375" customWidth="1"/>
    <col min="6156" max="6156" width="10.5703125" customWidth="1"/>
    <col min="6157" max="6157" width="14.140625" bestFit="1" customWidth="1"/>
    <col min="6158" max="6158" width="11.7109375" bestFit="1" customWidth="1"/>
    <col min="6401" max="6401" width="5.42578125" customWidth="1"/>
    <col min="6402" max="6402" width="29" customWidth="1"/>
    <col min="6403" max="6403" width="12.28515625" customWidth="1"/>
    <col min="6404" max="6404" width="10.5703125" customWidth="1"/>
    <col min="6405" max="6405" width="13.140625" customWidth="1"/>
    <col min="6406" max="6406" width="10.85546875" customWidth="1"/>
    <col min="6407" max="6407" width="12.5703125" customWidth="1"/>
    <col min="6411" max="6411" width="12.7109375" customWidth="1"/>
    <col min="6412" max="6412" width="10.5703125" customWidth="1"/>
    <col min="6413" max="6413" width="14.140625" bestFit="1" customWidth="1"/>
    <col min="6414" max="6414" width="11.7109375" bestFit="1" customWidth="1"/>
    <col min="6657" max="6657" width="5.42578125" customWidth="1"/>
    <col min="6658" max="6658" width="29" customWidth="1"/>
    <col min="6659" max="6659" width="12.28515625" customWidth="1"/>
    <col min="6660" max="6660" width="10.5703125" customWidth="1"/>
    <col min="6661" max="6661" width="13.140625" customWidth="1"/>
    <col min="6662" max="6662" width="10.85546875" customWidth="1"/>
    <col min="6663" max="6663" width="12.5703125" customWidth="1"/>
    <col min="6667" max="6667" width="12.7109375" customWidth="1"/>
    <col min="6668" max="6668" width="10.5703125" customWidth="1"/>
    <col min="6669" max="6669" width="14.140625" bestFit="1" customWidth="1"/>
    <col min="6670" max="6670" width="11.7109375" bestFit="1" customWidth="1"/>
    <col min="6913" max="6913" width="5.42578125" customWidth="1"/>
    <col min="6914" max="6914" width="29" customWidth="1"/>
    <col min="6915" max="6915" width="12.28515625" customWidth="1"/>
    <col min="6916" max="6916" width="10.5703125" customWidth="1"/>
    <col min="6917" max="6917" width="13.140625" customWidth="1"/>
    <col min="6918" max="6918" width="10.85546875" customWidth="1"/>
    <col min="6919" max="6919" width="12.5703125" customWidth="1"/>
    <col min="6923" max="6923" width="12.7109375" customWidth="1"/>
    <col min="6924" max="6924" width="10.5703125" customWidth="1"/>
    <col min="6925" max="6925" width="14.140625" bestFit="1" customWidth="1"/>
    <col min="6926" max="6926" width="11.7109375" bestFit="1" customWidth="1"/>
    <col min="7169" max="7169" width="5.42578125" customWidth="1"/>
    <col min="7170" max="7170" width="29" customWidth="1"/>
    <col min="7171" max="7171" width="12.28515625" customWidth="1"/>
    <col min="7172" max="7172" width="10.5703125" customWidth="1"/>
    <col min="7173" max="7173" width="13.140625" customWidth="1"/>
    <col min="7174" max="7174" width="10.85546875" customWidth="1"/>
    <col min="7175" max="7175" width="12.5703125" customWidth="1"/>
    <col min="7179" max="7179" width="12.7109375" customWidth="1"/>
    <col min="7180" max="7180" width="10.5703125" customWidth="1"/>
    <col min="7181" max="7181" width="14.140625" bestFit="1" customWidth="1"/>
    <col min="7182" max="7182" width="11.7109375" bestFit="1" customWidth="1"/>
    <col min="7425" max="7425" width="5.42578125" customWidth="1"/>
    <col min="7426" max="7426" width="29" customWidth="1"/>
    <col min="7427" max="7427" width="12.28515625" customWidth="1"/>
    <col min="7428" max="7428" width="10.5703125" customWidth="1"/>
    <col min="7429" max="7429" width="13.140625" customWidth="1"/>
    <col min="7430" max="7430" width="10.85546875" customWidth="1"/>
    <col min="7431" max="7431" width="12.5703125" customWidth="1"/>
    <col min="7435" max="7435" width="12.7109375" customWidth="1"/>
    <col min="7436" max="7436" width="10.5703125" customWidth="1"/>
    <col min="7437" max="7437" width="14.140625" bestFit="1" customWidth="1"/>
    <col min="7438" max="7438" width="11.7109375" bestFit="1" customWidth="1"/>
    <col min="7681" max="7681" width="5.42578125" customWidth="1"/>
    <col min="7682" max="7682" width="29" customWidth="1"/>
    <col min="7683" max="7683" width="12.28515625" customWidth="1"/>
    <col min="7684" max="7684" width="10.5703125" customWidth="1"/>
    <col min="7685" max="7685" width="13.140625" customWidth="1"/>
    <col min="7686" max="7686" width="10.85546875" customWidth="1"/>
    <col min="7687" max="7687" width="12.5703125" customWidth="1"/>
    <col min="7691" max="7691" width="12.7109375" customWidth="1"/>
    <col min="7692" max="7692" width="10.5703125" customWidth="1"/>
    <col min="7693" max="7693" width="14.140625" bestFit="1" customWidth="1"/>
    <col min="7694" max="7694" width="11.7109375" bestFit="1" customWidth="1"/>
    <col min="7937" max="7937" width="5.42578125" customWidth="1"/>
    <col min="7938" max="7938" width="29" customWidth="1"/>
    <col min="7939" max="7939" width="12.28515625" customWidth="1"/>
    <col min="7940" max="7940" width="10.5703125" customWidth="1"/>
    <col min="7941" max="7941" width="13.140625" customWidth="1"/>
    <col min="7942" max="7942" width="10.85546875" customWidth="1"/>
    <col min="7943" max="7943" width="12.5703125" customWidth="1"/>
    <col min="7947" max="7947" width="12.7109375" customWidth="1"/>
    <col min="7948" max="7948" width="10.5703125" customWidth="1"/>
    <col min="7949" max="7949" width="14.140625" bestFit="1" customWidth="1"/>
    <col min="7950" max="7950" width="11.7109375" bestFit="1" customWidth="1"/>
    <col min="8193" max="8193" width="5.42578125" customWidth="1"/>
    <col min="8194" max="8194" width="29" customWidth="1"/>
    <col min="8195" max="8195" width="12.28515625" customWidth="1"/>
    <col min="8196" max="8196" width="10.5703125" customWidth="1"/>
    <col min="8197" max="8197" width="13.140625" customWidth="1"/>
    <col min="8198" max="8198" width="10.85546875" customWidth="1"/>
    <col min="8199" max="8199" width="12.5703125" customWidth="1"/>
    <col min="8203" max="8203" width="12.7109375" customWidth="1"/>
    <col min="8204" max="8204" width="10.5703125" customWidth="1"/>
    <col min="8205" max="8205" width="14.140625" bestFit="1" customWidth="1"/>
    <col min="8206" max="8206" width="11.7109375" bestFit="1" customWidth="1"/>
    <col min="8449" max="8449" width="5.42578125" customWidth="1"/>
    <col min="8450" max="8450" width="29" customWidth="1"/>
    <col min="8451" max="8451" width="12.28515625" customWidth="1"/>
    <col min="8452" max="8452" width="10.5703125" customWidth="1"/>
    <col min="8453" max="8453" width="13.140625" customWidth="1"/>
    <col min="8454" max="8454" width="10.85546875" customWidth="1"/>
    <col min="8455" max="8455" width="12.5703125" customWidth="1"/>
    <col min="8459" max="8459" width="12.7109375" customWidth="1"/>
    <col min="8460" max="8460" width="10.5703125" customWidth="1"/>
    <col min="8461" max="8461" width="14.140625" bestFit="1" customWidth="1"/>
    <col min="8462" max="8462" width="11.7109375" bestFit="1" customWidth="1"/>
    <col min="8705" max="8705" width="5.42578125" customWidth="1"/>
    <col min="8706" max="8706" width="29" customWidth="1"/>
    <col min="8707" max="8707" width="12.28515625" customWidth="1"/>
    <col min="8708" max="8708" width="10.5703125" customWidth="1"/>
    <col min="8709" max="8709" width="13.140625" customWidth="1"/>
    <col min="8710" max="8710" width="10.85546875" customWidth="1"/>
    <col min="8711" max="8711" width="12.5703125" customWidth="1"/>
    <col min="8715" max="8715" width="12.7109375" customWidth="1"/>
    <col min="8716" max="8716" width="10.5703125" customWidth="1"/>
    <col min="8717" max="8717" width="14.140625" bestFit="1" customWidth="1"/>
    <col min="8718" max="8718" width="11.7109375" bestFit="1" customWidth="1"/>
    <col min="8961" max="8961" width="5.42578125" customWidth="1"/>
    <col min="8962" max="8962" width="29" customWidth="1"/>
    <col min="8963" max="8963" width="12.28515625" customWidth="1"/>
    <col min="8964" max="8964" width="10.5703125" customWidth="1"/>
    <col min="8965" max="8965" width="13.140625" customWidth="1"/>
    <col min="8966" max="8966" width="10.85546875" customWidth="1"/>
    <col min="8967" max="8967" width="12.5703125" customWidth="1"/>
    <col min="8971" max="8971" width="12.7109375" customWidth="1"/>
    <col min="8972" max="8972" width="10.5703125" customWidth="1"/>
    <col min="8973" max="8973" width="14.140625" bestFit="1" customWidth="1"/>
    <col min="8974" max="8974" width="11.7109375" bestFit="1" customWidth="1"/>
    <col min="9217" max="9217" width="5.42578125" customWidth="1"/>
    <col min="9218" max="9218" width="29" customWidth="1"/>
    <col min="9219" max="9219" width="12.28515625" customWidth="1"/>
    <col min="9220" max="9220" width="10.5703125" customWidth="1"/>
    <col min="9221" max="9221" width="13.140625" customWidth="1"/>
    <col min="9222" max="9222" width="10.85546875" customWidth="1"/>
    <col min="9223" max="9223" width="12.5703125" customWidth="1"/>
    <col min="9227" max="9227" width="12.7109375" customWidth="1"/>
    <col min="9228" max="9228" width="10.5703125" customWidth="1"/>
    <col min="9229" max="9229" width="14.140625" bestFit="1" customWidth="1"/>
    <col min="9230" max="9230" width="11.7109375" bestFit="1" customWidth="1"/>
    <col min="9473" max="9473" width="5.42578125" customWidth="1"/>
    <col min="9474" max="9474" width="29" customWidth="1"/>
    <col min="9475" max="9475" width="12.28515625" customWidth="1"/>
    <col min="9476" max="9476" width="10.5703125" customWidth="1"/>
    <col min="9477" max="9477" width="13.140625" customWidth="1"/>
    <col min="9478" max="9478" width="10.85546875" customWidth="1"/>
    <col min="9479" max="9479" width="12.5703125" customWidth="1"/>
    <col min="9483" max="9483" width="12.7109375" customWidth="1"/>
    <col min="9484" max="9484" width="10.5703125" customWidth="1"/>
    <col min="9485" max="9485" width="14.140625" bestFit="1" customWidth="1"/>
    <col min="9486" max="9486" width="11.7109375" bestFit="1" customWidth="1"/>
    <col min="9729" max="9729" width="5.42578125" customWidth="1"/>
    <col min="9730" max="9730" width="29" customWidth="1"/>
    <col min="9731" max="9731" width="12.28515625" customWidth="1"/>
    <col min="9732" max="9732" width="10.5703125" customWidth="1"/>
    <col min="9733" max="9733" width="13.140625" customWidth="1"/>
    <col min="9734" max="9734" width="10.85546875" customWidth="1"/>
    <col min="9735" max="9735" width="12.5703125" customWidth="1"/>
    <col min="9739" max="9739" width="12.7109375" customWidth="1"/>
    <col min="9740" max="9740" width="10.5703125" customWidth="1"/>
    <col min="9741" max="9741" width="14.140625" bestFit="1" customWidth="1"/>
    <col min="9742" max="9742" width="11.7109375" bestFit="1" customWidth="1"/>
    <col min="9985" max="9985" width="5.42578125" customWidth="1"/>
    <col min="9986" max="9986" width="29" customWidth="1"/>
    <col min="9987" max="9987" width="12.28515625" customWidth="1"/>
    <col min="9988" max="9988" width="10.5703125" customWidth="1"/>
    <col min="9989" max="9989" width="13.140625" customWidth="1"/>
    <col min="9990" max="9990" width="10.85546875" customWidth="1"/>
    <col min="9991" max="9991" width="12.5703125" customWidth="1"/>
    <col min="9995" max="9995" width="12.7109375" customWidth="1"/>
    <col min="9996" max="9996" width="10.5703125" customWidth="1"/>
    <col min="9997" max="9997" width="14.140625" bestFit="1" customWidth="1"/>
    <col min="9998" max="9998" width="11.7109375" bestFit="1" customWidth="1"/>
    <col min="10241" max="10241" width="5.42578125" customWidth="1"/>
    <col min="10242" max="10242" width="29" customWidth="1"/>
    <col min="10243" max="10243" width="12.28515625" customWidth="1"/>
    <col min="10244" max="10244" width="10.5703125" customWidth="1"/>
    <col min="10245" max="10245" width="13.140625" customWidth="1"/>
    <col min="10246" max="10246" width="10.85546875" customWidth="1"/>
    <col min="10247" max="10247" width="12.5703125" customWidth="1"/>
    <col min="10251" max="10251" width="12.7109375" customWidth="1"/>
    <col min="10252" max="10252" width="10.5703125" customWidth="1"/>
    <col min="10253" max="10253" width="14.140625" bestFit="1" customWidth="1"/>
    <col min="10254" max="10254" width="11.7109375" bestFit="1" customWidth="1"/>
    <col min="10497" max="10497" width="5.42578125" customWidth="1"/>
    <col min="10498" max="10498" width="29" customWidth="1"/>
    <col min="10499" max="10499" width="12.28515625" customWidth="1"/>
    <col min="10500" max="10500" width="10.5703125" customWidth="1"/>
    <col min="10501" max="10501" width="13.140625" customWidth="1"/>
    <col min="10502" max="10502" width="10.85546875" customWidth="1"/>
    <col min="10503" max="10503" width="12.5703125" customWidth="1"/>
    <col min="10507" max="10507" width="12.7109375" customWidth="1"/>
    <col min="10508" max="10508" width="10.5703125" customWidth="1"/>
    <col min="10509" max="10509" width="14.140625" bestFit="1" customWidth="1"/>
    <col min="10510" max="10510" width="11.7109375" bestFit="1" customWidth="1"/>
    <col min="10753" max="10753" width="5.42578125" customWidth="1"/>
    <col min="10754" max="10754" width="29" customWidth="1"/>
    <col min="10755" max="10755" width="12.28515625" customWidth="1"/>
    <col min="10756" max="10756" width="10.5703125" customWidth="1"/>
    <col min="10757" max="10757" width="13.140625" customWidth="1"/>
    <col min="10758" max="10758" width="10.85546875" customWidth="1"/>
    <col min="10759" max="10759" width="12.5703125" customWidth="1"/>
    <col min="10763" max="10763" width="12.7109375" customWidth="1"/>
    <col min="10764" max="10764" width="10.5703125" customWidth="1"/>
    <col min="10765" max="10765" width="14.140625" bestFit="1" customWidth="1"/>
    <col min="10766" max="10766" width="11.7109375" bestFit="1" customWidth="1"/>
    <col min="11009" max="11009" width="5.42578125" customWidth="1"/>
    <col min="11010" max="11010" width="29" customWidth="1"/>
    <col min="11011" max="11011" width="12.28515625" customWidth="1"/>
    <col min="11012" max="11012" width="10.5703125" customWidth="1"/>
    <col min="11013" max="11013" width="13.140625" customWidth="1"/>
    <col min="11014" max="11014" width="10.85546875" customWidth="1"/>
    <col min="11015" max="11015" width="12.5703125" customWidth="1"/>
    <col min="11019" max="11019" width="12.7109375" customWidth="1"/>
    <col min="11020" max="11020" width="10.5703125" customWidth="1"/>
    <col min="11021" max="11021" width="14.140625" bestFit="1" customWidth="1"/>
    <col min="11022" max="11022" width="11.7109375" bestFit="1" customWidth="1"/>
    <col min="11265" max="11265" width="5.42578125" customWidth="1"/>
    <col min="11266" max="11266" width="29" customWidth="1"/>
    <col min="11267" max="11267" width="12.28515625" customWidth="1"/>
    <col min="11268" max="11268" width="10.5703125" customWidth="1"/>
    <col min="11269" max="11269" width="13.140625" customWidth="1"/>
    <col min="11270" max="11270" width="10.85546875" customWidth="1"/>
    <col min="11271" max="11271" width="12.5703125" customWidth="1"/>
    <col min="11275" max="11275" width="12.7109375" customWidth="1"/>
    <col min="11276" max="11276" width="10.5703125" customWidth="1"/>
    <col min="11277" max="11277" width="14.140625" bestFit="1" customWidth="1"/>
    <col min="11278" max="11278" width="11.7109375" bestFit="1" customWidth="1"/>
    <col min="11521" max="11521" width="5.42578125" customWidth="1"/>
    <col min="11522" max="11522" width="29" customWidth="1"/>
    <col min="11523" max="11523" width="12.28515625" customWidth="1"/>
    <col min="11524" max="11524" width="10.5703125" customWidth="1"/>
    <col min="11525" max="11525" width="13.140625" customWidth="1"/>
    <col min="11526" max="11526" width="10.85546875" customWidth="1"/>
    <col min="11527" max="11527" width="12.5703125" customWidth="1"/>
    <col min="11531" max="11531" width="12.7109375" customWidth="1"/>
    <col min="11532" max="11532" width="10.5703125" customWidth="1"/>
    <col min="11533" max="11533" width="14.140625" bestFit="1" customWidth="1"/>
    <col min="11534" max="11534" width="11.7109375" bestFit="1" customWidth="1"/>
    <col min="11777" max="11777" width="5.42578125" customWidth="1"/>
    <col min="11778" max="11778" width="29" customWidth="1"/>
    <col min="11779" max="11779" width="12.28515625" customWidth="1"/>
    <col min="11780" max="11780" width="10.5703125" customWidth="1"/>
    <col min="11781" max="11781" width="13.140625" customWidth="1"/>
    <col min="11782" max="11782" width="10.85546875" customWidth="1"/>
    <col min="11783" max="11783" width="12.5703125" customWidth="1"/>
    <col min="11787" max="11787" width="12.7109375" customWidth="1"/>
    <col min="11788" max="11788" width="10.5703125" customWidth="1"/>
    <col min="11789" max="11789" width="14.140625" bestFit="1" customWidth="1"/>
    <col min="11790" max="11790" width="11.7109375" bestFit="1" customWidth="1"/>
    <col min="12033" max="12033" width="5.42578125" customWidth="1"/>
    <col min="12034" max="12034" width="29" customWidth="1"/>
    <col min="12035" max="12035" width="12.28515625" customWidth="1"/>
    <col min="12036" max="12036" width="10.5703125" customWidth="1"/>
    <col min="12037" max="12037" width="13.140625" customWidth="1"/>
    <col min="12038" max="12038" width="10.85546875" customWidth="1"/>
    <col min="12039" max="12039" width="12.5703125" customWidth="1"/>
    <col min="12043" max="12043" width="12.7109375" customWidth="1"/>
    <col min="12044" max="12044" width="10.5703125" customWidth="1"/>
    <col min="12045" max="12045" width="14.140625" bestFit="1" customWidth="1"/>
    <col min="12046" max="12046" width="11.7109375" bestFit="1" customWidth="1"/>
    <col min="12289" max="12289" width="5.42578125" customWidth="1"/>
    <col min="12290" max="12290" width="29" customWidth="1"/>
    <col min="12291" max="12291" width="12.28515625" customWidth="1"/>
    <col min="12292" max="12292" width="10.5703125" customWidth="1"/>
    <col min="12293" max="12293" width="13.140625" customWidth="1"/>
    <col min="12294" max="12294" width="10.85546875" customWidth="1"/>
    <col min="12295" max="12295" width="12.5703125" customWidth="1"/>
    <col min="12299" max="12299" width="12.7109375" customWidth="1"/>
    <col min="12300" max="12300" width="10.5703125" customWidth="1"/>
    <col min="12301" max="12301" width="14.140625" bestFit="1" customWidth="1"/>
    <col min="12302" max="12302" width="11.7109375" bestFit="1" customWidth="1"/>
    <col min="12545" max="12545" width="5.42578125" customWidth="1"/>
    <col min="12546" max="12546" width="29" customWidth="1"/>
    <col min="12547" max="12547" width="12.28515625" customWidth="1"/>
    <col min="12548" max="12548" width="10.5703125" customWidth="1"/>
    <col min="12549" max="12549" width="13.140625" customWidth="1"/>
    <col min="12550" max="12550" width="10.85546875" customWidth="1"/>
    <col min="12551" max="12551" width="12.5703125" customWidth="1"/>
    <col min="12555" max="12555" width="12.7109375" customWidth="1"/>
    <col min="12556" max="12556" width="10.5703125" customWidth="1"/>
    <col min="12557" max="12557" width="14.140625" bestFit="1" customWidth="1"/>
    <col min="12558" max="12558" width="11.7109375" bestFit="1" customWidth="1"/>
    <col min="12801" max="12801" width="5.42578125" customWidth="1"/>
    <col min="12802" max="12802" width="29" customWidth="1"/>
    <col min="12803" max="12803" width="12.28515625" customWidth="1"/>
    <col min="12804" max="12804" width="10.5703125" customWidth="1"/>
    <col min="12805" max="12805" width="13.140625" customWidth="1"/>
    <col min="12806" max="12806" width="10.85546875" customWidth="1"/>
    <col min="12807" max="12807" width="12.5703125" customWidth="1"/>
    <col min="12811" max="12811" width="12.7109375" customWidth="1"/>
    <col min="12812" max="12812" width="10.5703125" customWidth="1"/>
    <col min="12813" max="12813" width="14.140625" bestFit="1" customWidth="1"/>
    <col min="12814" max="12814" width="11.7109375" bestFit="1" customWidth="1"/>
    <col min="13057" max="13057" width="5.42578125" customWidth="1"/>
    <col min="13058" max="13058" width="29" customWidth="1"/>
    <col min="13059" max="13059" width="12.28515625" customWidth="1"/>
    <col min="13060" max="13060" width="10.5703125" customWidth="1"/>
    <col min="13061" max="13061" width="13.140625" customWidth="1"/>
    <col min="13062" max="13062" width="10.85546875" customWidth="1"/>
    <col min="13063" max="13063" width="12.5703125" customWidth="1"/>
    <col min="13067" max="13067" width="12.7109375" customWidth="1"/>
    <col min="13068" max="13068" width="10.5703125" customWidth="1"/>
    <col min="13069" max="13069" width="14.140625" bestFit="1" customWidth="1"/>
    <col min="13070" max="13070" width="11.7109375" bestFit="1" customWidth="1"/>
    <col min="13313" max="13313" width="5.42578125" customWidth="1"/>
    <col min="13314" max="13314" width="29" customWidth="1"/>
    <col min="13315" max="13315" width="12.28515625" customWidth="1"/>
    <col min="13316" max="13316" width="10.5703125" customWidth="1"/>
    <col min="13317" max="13317" width="13.140625" customWidth="1"/>
    <col min="13318" max="13318" width="10.85546875" customWidth="1"/>
    <col min="13319" max="13319" width="12.5703125" customWidth="1"/>
    <col min="13323" max="13323" width="12.7109375" customWidth="1"/>
    <col min="13324" max="13324" width="10.5703125" customWidth="1"/>
    <col min="13325" max="13325" width="14.140625" bestFit="1" customWidth="1"/>
    <col min="13326" max="13326" width="11.7109375" bestFit="1" customWidth="1"/>
    <col min="13569" max="13569" width="5.42578125" customWidth="1"/>
    <col min="13570" max="13570" width="29" customWidth="1"/>
    <col min="13571" max="13571" width="12.28515625" customWidth="1"/>
    <col min="13572" max="13572" width="10.5703125" customWidth="1"/>
    <col min="13573" max="13573" width="13.140625" customWidth="1"/>
    <col min="13574" max="13574" width="10.85546875" customWidth="1"/>
    <col min="13575" max="13575" width="12.5703125" customWidth="1"/>
    <col min="13579" max="13579" width="12.7109375" customWidth="1"/>
    <col min="13580" max="13580" width="10.5703125" customWidth="1"/>
    <col min="13581" max="13581" width="14.140625" bestFit="1" customWidth="1"/>
    <col min="13582" max="13582" width="11.7109375" bestFit="1" customWidth="1"/>
    <col min="13825" max="13825" width="5.42578125" customWidth="1"/>
    <col min="13826" max="13826" width="29" customWidth="1"/>
    <col min="13827" max="13827" width="12.28515625" customWidth="1"/>
    <col min="13828" max="13828" width="10.5703125" customWidth="1"/>
    <col min="13829" max="13829" width="13.140625" customWidth="1"/>
    <col min="13830" max="13830" width="10.85546875" customWidth="1"/>
    <col min="13831" max="13831" width="12.5703125" customWidth="1"/>
    <col min="13835" max="13835" width="12.7109375" customWidth="1"/>
    <col min="13836" max="13836" width="10.5703125" customWidth="1"/>
    <col min="13837" max="13837" width="14.140625" bestFit="1" customWidth="1"/>
    <col min="13838" max="13838" width="11.7109375" bestFit="1" customWidth="1"/>
    <col min="14081" max="14081" width="5.42578125" customWidth="1"/>
    <col min="14082" max="14082" width="29" customWidth="1"/>
    <col min="14083" max="14083" width="12.28515625" customWidth="1"/>
    <col min="14084" max="14084" width="10.5703125" customWidth="1"/>
    <col min="14085" max="14085" width="13.140625" customWidth="1"/>
    <col min="14086" max="14086" width="10.85546875" customWidth="1"/>
    <col min="14087" max="14087" width="12.5703125" customWidth="1"/>
    <col min="14091" max="14091" width="12.7109375" customWidth="1"/>
    <col min="14092" max="14092" width="10.5703125" customWidth="1"/>
    <col min="14093" max="14093" width="14.140625" bestFit="1" customWidth="1"/>
    <col min="14094" max="14094" width="11.7109375" bestFit="1" customWidth="1"/>
    <col min="14337" max="14337" width="5.42578125" customWidth="1"/>
    <col min="14338" max="14338" width="29" customWidth="1"/>
    <col min="14339" max="14339" width="12.28515625" customWidth="1"/>
    <col min="14340" max="14340" width="10.5703125" customWidth="1"/>
    <col min="14341" max="14341" width="13.140625" customWidth="1"/>
    <col min="14342" max="14342" width="10.85546875" customWidth="1"/>
    <col min="14343" max="14343" width="12.5703125" customWidth="1"/>
    <col min="14347" max="14347" width="12.7109375" customWidth="1"/>
    <col min="14348" max="14348" width="10.5703125" customWidth="1"/>
    <col min="14349" max="14349" width="14.140625" bestFit="1" customWidth="1"/>
    <col min="14350" max="14350" width="11.7109375" bestFit="1" customWidth="1"/>
    <col min="14593" max="14593" width="5.42578125" customWidth="1"/>
    <col min="14594" max="14594" width="29" customWidth="1"/>
    <col min="14595" max="14595" width="12.28515625" customWidth="1"/>
    <col min="14596" max="14596" width="10.5703125" customWidth="1"/>
    <col min="14597" max="14597" width="13.140625" customWidth="1"/>
    <col min="14598" max="14598" width="10.85546875" customWidth="1"/>
    <col min="14599" max="14599" width="12.5703125" customWidth="1"/>
    <col min="14603" max="14603" width="12.7109375" customWidth="1"/>
    <col min="14604" max="14604" width="10.5703125" customWidth="1"/>
    <col min="14605" max="14605" width="14.140625" bestFit="1" customWidth="1"/>
    <col min="14606" max="14606" width="11.7109375" bestFit="1" customWidth="1"/>
    <col min="14849" max="14849" width="5.42578125" customWidth="1"/>
    <col min="14850" max="14850" width="29" customWidth="1"/>
    <col min="14851" max="14851" width="12.28515625" customWidth="1"/>
    <col min="14852" max="14852" width="10.5703125" customWidth="1"/>
    <col min="14853" max="14853" width="13.140625" customWidth="1"/>
    <col min="14854" max="14854" width="10.85546875" customWidth="1"/>
    <col min="14855" max="14855" width="12.5703125" customWidth="1"/>
    <col min="14859" max="14859" width="12.7109375" customWidth="1"/>
    <col min="14860" max="14860" width="10.5703125" customWidth="1"/>
    <col min="14861" max="14861" width="14.140625" bestFit="1" customWidth="1"/>
    <col min="14862" max="14862" width="11.7109375" bestFit="1" customWidth="1"/>
    <col min="15105" max="15105" width="5.42578125" customWidth="1"/>
    <col min="15106" max="15106" width="29" customWidth="1"/>
    <col min="15107" max="15107" width="12.28515625" customWidth="1"/>
    <col min="15108" max="15108" width="10.5703125" customWidth="1"/>
    <col min="15109" max="15109" width="13.140625" customWidth="1"/>
    <col min="15110" max="15110" width="10.85546875" customWidth="1"/>
    <col min="15111" max="15111" width="12.5703125" customWidth="1"/>
    <col min="15115" max="15115" width="12.7109375" customWidth="1"/>
    <col min="15116" max="15116" width="10.5703125" customWidth="1"/>
    <col min="15117" max="15117" width="14.140625" bestFit="1" customWidth="1"/>
    <col min="15118" max="15118" width="11.7109375" bestFit="1" customWidth="1"/>
    <col min="15361" max="15361" width="5.42578125" customWidth="1"/>
    <col min="15362" max="15362" width="29" customWidth="1"/>
    <col min="15363" max="15363" width="12.28515625" customWidth="1"/>
    <col min="15364" max="15364" width="10.5703125" customWidth="1"/>
    <col min="15365" max="15365" width="13.140625" customWidth="1"/>
    <col min="15366" max="15366" width="10.85546875" customWidth="1"/>
    <col min="15367" max="15367" width="12.5703125" customWidth="1"/>
    <col min="15371" max="15371" width="12.7109375" customWidth="1"/>
    <col min="15372" max="15372" width="10.5703125" customWidth="1"/>
    <col min="15373" max="15373" width="14.140625" bestFit="1" customWidth="1"/>
    <col min="15374" max="15374" width="11.7109375" bestFit="1" customWidth="1"/>
    <col min="15617" max="15617" width="5.42578125" customWidth="1"/>
    <col min="15618" max="15618" width="29" customWidth="1"/>
    <col min="15619" max="15619" width="12.28515625" customWidth="1"/>
    <col min="15620" max="15620" width="10.5703125" customWidth="1"/>
    <col min="15621" max="15621" width="13.140625" customWidth="1"/>
    <col min="15622" max="15622" width="10.85546875" customWidth="1"/>
    <col min="15623" max="15623" width="12.5703125" customWidth="1"/>
    <col min="15627" max="15627" width="12.7109375" customWidth="1"/>
    <col min="15628" max="15628" width="10.5703125" customWidth="1"/>
    <col min="15629" max="15629" width="14.140625" bestFit="1" customWidth="1"/>
    <col min="15630" max="15630" width="11.7109375" bestFit="1" customWidth="1"/>
    <col min="15873" max="15873" width="5.42578125" customWidth="1"/>
    <col min="15874" max="15874" width="29" customWidth="1"/>
    <col min="15875" max="15875" width="12.28515625" customWidth="1"/>
    <col min="15876" max="15876" width="10.5703125" customWidth="1"/>
    <col min="15877" max="15877" width="13.140625" customWidth="1"/>
    <col min="15878" max="15878" width="10.85546875" customWidth="1"/>
    <col min="15879" max="15879" width="12.5703125" customWidth="1"/>
    <col min="15883" max="15883" width="12.7109375" customWidth="1"/>
    <col min="15884" max="15884" width="10.5703125" customWidth="1"/>
    <col min="15885" max="15885" width="14.140625" bestFit="1" customWidth="1"/>
    <col min="15886" max="15886" width="11.7109375" bestFit="1" customWidth="1"/>
    <col min="16129" max="16129" width="5.42578125" customWidth="1"/>
    <col min="16130" max="16130" width="29" customWidth="1"/>
    <col min="16131" max="16131" width="12.28515625" customWidth="1"/>
    <col min="16132" max="16132" width="10.5703125" customWidth="1"/>
    <col min="16133" max="16133" width="13.140625" customWidth="1"/>
    <col min="16134" max="16134" width="10.85546875" customWidth="1"/>
    <col min="16135" max="16135" width="12.5703125" customWidth="1"/>
    <col min="16139" max="16139" width="12.7109375" customWidth="1"/>
    <col min="16140" max="16140" width="10.5703125" customWidth="1"/>
    <col min="16141" max="16141" width="14.140625" bestFit="1" customWidth="1"/>
    <col min="16142" max="16142" width="11.7109375" bestFit="1" customWidth="1"/>
  </cols>
  <sheetData>
    <row r="1" spans="1:12" ht="15.75" thickBot="1" x14ac:dyDescent="0.3"/>
    <row r="2" spans="1:12" ht="15.75" thickBot="1" x14ac:dyDescent="0.3">
      <c r="B2" s="293"/>
      <c r="C2" s="293"/>
      <c r="L2" s="225" t="s">
        <v>162</v>
      </c>
    </row>
    <row r="3" spans="1:12" ht="18.75" x14ac:dyDescent="0.3">
      <c r="H3" s="226"/>
      <c r="I3" s="226"/>
      <c r="J3" s="226"/>
      <c r="L3" s="227"/>
    </row>
    <row r="4" spans="1:12" x14ac:dyDescent="0.25">
      <c r="A4" s="302"/>
      <c r="B4" s="302"/>
      <c r="C4" s="302"/>
      <c r="D4" s="302"/>
      <c r="E4" s="302"/>
      <c r="F4" s="302"/>
      <c r="G4" s="302"/>
      <c r="H4" s="302"/>
      <c r="I4" s="302"/>
      <c r="J4" s="302"/>
      <c r="K4" s="302"/>
      <c r="L4" s="302"/>
    </row>
    <row r="5" spans="1:12" x14ac:dyDescent="0.25">
      <c r="A5" s="255"/>
      <c r="B5" s="255"/>
      <c r="C5" s="255"/>
      <c r="D5" s="255"/>
      <c r="E5" s="255"/>
      <c r="F5" s="255"/>
      <c r="G5" s="255"/>
      <c r="H5" s="255"/>
      <c r="I5" s="255"/>
      <c r="J5" s="255"/>
      <c r="K5" s="255"/>
      <c r="L5" s="255"/>
    </row>
    <row r="6" spans="1:12" x14ac:dyDescent="0.25">
      <c r="A6" s="301" t="s">
        <v>0</v>
      </c>
      <c r="B6" s="301"/>
      <c r="C6" s="301"/>
      <c r="D6" s="301"/>
      <c r="E6" s="301"/>
      <c r="F6" s="301"/>
      <c r="G6" s="301"/>
      <c r="H6" s="301"/>
      <c r="I6" s="301"/>
      <c r="J6" s="301"/>
      <c r="K6" s="301"/>
      <c r="L6" s="301"/>
    </row>
    <row r="7" spans="1:12" x14ac:dyDescent="0.25">
      <c r="A7" s="302" t="s">
        <v>65</v>
      </c>
      <c r="B7" s="302"/>
      <c r="C7" s="302"/>
      <c r="D7" s="302"/>
      <c r="E7" s="302"/>
      <c r="F7" s="302"/>
      <c r="G7" s="302"/>
      <c r="H7" s="302"/>
      <c r="I7" s="302"/>
      <c r="J7" s="302"/>
      <c r="K7" s="302"/>
      <c r="L7" s="302"/>
    </row>
    <row r="8" spans="1:12" x14ac:dyDescent="0.25">
      <c r="A8" s="303" t="s">
        <v>66</v>
      </c>
      <c r="B8" s="302"/>
      <c r="C8" s="302"/>
      <c r="D8" s="302"/>
      <c r="E8" s="302"/>
      <c r="F8" s="302"/>
      <c r="G8" s="302"/>
      <c r="H8" s="302"/>
      <c r="I8" s="302"/>
      <c r="J8" s="302"/>
      <c r="K8" s="302"/>
      <c r="L8" s="302"/>
    </row>
    <row r="10" spans="1:12" ht="15.75" customHeight="1" thickBot="1" x14ac:dyDescent="0.3">
      <c r="A10" s="1"/>
      <c r="B10" s="333" t="s">
        <v>163</v>
      </c>
      <c r="C10" s="333"/>
      <c r="D10" s="333"/>
      <c r="E10" s="333"/>
      <c r="F10" s="333"/>
      <c r="G10" s="333"/>
      <c r="H10" s="333"/>
      <c r="I10" s="333"/>
      <c r="J10" s="333"/>
      <c r="K10" s="333"/>
      <c r="L10" s="333"/>
    </row>
    <row r="11" spans="1:12" x14ac:dyDescent="0.25">
      <c r="A11" s="334" t="s">
        <v>68</v>
      </c>
      <c r="B11" s="331" t="s">
        <v>164</v>
      </c>
      <c r="C11" s="336" t="s">
        <v>140</v>
      </c>
      <c r="D11" s="336"/>
      <c r="E11" s="327" t="s">
        <v>141</v>
      </c>
      <c r="F11" s="327"/>
      <c r="G11" s="327" t="s">
        <v>142</v>
      </c>
      <c r="H11" s="327"/>
      <c r="I11" s="327" t="s">
        <v>143</v>
      </c>
      <c r="J11" s="327"/>
      <c r="K11" s="327" t="s">
        <v>165</v>
      </c>
      <c r="L11" s="328"/>
    </row>
    <row r="12" spans="1:12" ht="15.75" thickBot="1" x14ac:dyDescent="0.3">
      <c r="A12" s="335"/>
      <c r="B12" s="332"/>
      <c r="C12" s="228" t="s">
        <v>166</v>
      </c>
      <c r="D12" s="228" t="s">
        <v>146</v>
      </c>
      <c r="E12" s="228" t="s">
        <v>166</v>
      </c>
      <c r="F12" s="228" t="s">
        <v>146</v>
      </c>
      <c r="G12" s="228" t="s">
        <v>166</v>
      </c>
      <c r="H12" s="228" t="s">
        <v>146</v>
      </c>
      <c r="I12" s="228" t="s">
        <v>166</v>
      </c>
      <c r="J12" s="228" t="s">
        <v>146</v>
      </c>
      <c r="K12" s="228" t="s">
        <v>166</v>
      </c>
      <c r="L12" s="229" t="s">
        <v>146</v>
      </c>
    </row>
    <row r="13" spans="1:12" x14ac:dyDescent="0.25">
      <c r="A13" s="230">
        <v>1</v>
      </c>
      <c r="B13" s="231" t="s">
        <v>167</v>
      </c>
      <c r="C13" s="232">
        <v>7</v>
      </c>
      <c r="D13" s="232">
        <v>10</v>
      </c>
      <c r="E13" s="232">
        <v>14</v>
      </c>
      <c r="F13" s="232">
        <v>18</v>
      </c>
      <c r="G13" s="232">
        <v>15</v>
      </c>
      <c r="H13" s="232">
        <v>21</v>
      </c>
      <c r="I13" s="232">
        <v>13</v>
      </c>
      <c r="J13" s="232">
        <v>12</v>
      </c>
      <c r="K13" s="232">
        <f>+C13+E13+G13+I13</f>
        <v>49</v>
      </c>
      <c r="L13" s="233">
        <f>+D13+F13+H13+J13</f>
        <v>61</v>
      </c>
    </row>
    <row r="14" spans="1:12" x14ac:dyDescent="0.25">
      <c r="A14" s="234">
        <v>2</v>
      </c>
      <c r="B14" s="235" t="s">
        <v>168</v>
      </c>
      <c r="C14" s="232">
        <v>7</v>
      </c>
      <c r="D14" s="232">
        <v>9</v>
      </c>
      <c r="E14" s="232">
        <v>15</v>
      </c>
      <c r="F14" s="232">
        <v>15</v>
      </c>
      <c r="G14" s="232">
        <v>16</v>
      </c>
      <c r="H14" s="232">
        <v>16</v>
      </c>
      <c r="I14" s="232">
        <v>16</v>
      </c>
      <c r="J14" s="232">
        <v>14</v>
      </c>
      <c r="K14" s="232">
        <f t="shared" ref="K14:L28" si="0">+C14+E14+G14+I14</f>
        <v>54</v>
      </c>
      <c r="L14" s="233">
        <f t="shared" si="0"/>
        <v>54</v>
      </c>
    </row>
    <row r="15" spans="1:12" x14ac:dyDescent="0.25">
      <c r="A15" s="234">
        <v>3</v>
      </c>
      <c r="B15" s="235" t="s">
        <v>169</v>
      </c>
      <c r="C15" s="232">
        <v>42</v>
      </c>
      <c r="D15" s="232">
        <v>92</v>
      </c>
      <c r="E15" s="232">
        <v>93</v>
      </c>
      <c r="F15" s="232">
        <v>88</v>
      </c>
      <c r="G15" s="232">
        <v>94</v>
      </c>
      <c r="H15" s="232">
        <v>100</v>
      </c>
      <c r="I15" s="232">
        <v>92</v>
      </c>
      <c r="J15" s="232">
        <v>75</v>
      </c>
      <c r="K15" s="232">
        <f t="shared" si="0"/>
        <v>321</v>
      </c>
      <c r="L15" s="233">
        <f t="shared" si="0"/>
        <v>355</v>
      </c>
    </row>
    <row r="16" spans="1:12" x14ac:dyDescent="0.25">
      <c r="A16" s="234">
        <v>4</v>
      </c>
      <c r="B16" s="235" t="s">
        <v>170</v>
      </c>
      <c r="C16" s="232">
        <v>6</v>
      </c>
      <c r="D16" s="232">
        <v>14</v>
      </c>
      <c r="E16" s="232">
        <v>15</v>
      </c>
      <c r="F16" s="232">
        <v>16</v>
      </c>
      <c r="G16" s="232">
        <v>15</v>
      </c>
      <c r="H16" s="232">
        <v>17</v>
      </c>
      <c r="I16" s="232">
        <v>15</v>
      </c>
      <c r="J16" s="232">
        <v>8</v>
      </c>
      <c r="K16" s="232">
        <f t="shared" si="0"/>
        <v>51</v>
      </c>
      <c r="L16" s="233">
        <f t="shared" si="0"/>
        <v>55</v>
      </c>
    </row>
    <row r="17" spans="1:14" x14ac:dyDescent="0.25">
      <c r="A17" s="234">
        <v>5</v>
      </c>
      <c r="B17" s="235" t="s">
        <v>171</v>
      </c>
      <c r="C17" s="232">
        <v>195</v>
      </c>
      <c r="D17" s="232">
        <v>468</v>
      </c>
      <c r="E17" s="232">
        <v>428</v>
      </c>
      <c r="F17" s="232">
        <v>503</v>
      </c>
      <c r="G17" s="232">
        <v>428</v>
      </c>
      <c r="H17" s="232">
        <v>606</v>
      </c>
      <c r="I17" s="232">
        <v>428</v>
      </c>
      <c r="J17" s="232">
        <v>478</v>
      </c>
      <c r="K17" s="232">
        <f t="shared" si="0"/>
        <v>1479</v>
      </c>
      <c r="L17" s="233">
        <f t="shared" si="0"/>
        <v>2055</v>
      </c>
    </row>
    <row r="18" spans="1:14" x14ac:dyDescent="0.25">
      <c r="A18" s="234">
        <v>6</v>
      </c>
      <c r="B18" s="235" t="s">
        <v>172</v>
      </c>
      <c r="C18" s="232">
        <v>167</v>
      </c>
      <c r="D18" s="232">
        <v>419</v>
      </c>
      <c r="E18" s="232">
        <v>367</v>
      </c>
      <c r="F18" s="232">
        <v>382</v>
      </c>
      <c r="G18" s="232">
        <v>367</v>
      </c>
      <c r="H18" s="232">
        <v>423</v>
      </c>
      <c r="I18" s="232">
        <v>363</v>
      </c>
      <c r="J18" s="232">
        <v>280</v>
      </c>
      <c r="K18" s="232">
        <f t="shared" si="0"/>
        <v>1264</v>
      </c>
      <c r="L18" s="233">
        <f t="shared" si="0"/>
        <v>1504</v>
      </c>
    </row>
    <row r="19" spans="1:14" x14ac:dyDescent="0.25">
      <c r="A19" s="234">
        <v>7</v>
      </c>
      <c r="B19" s="235" t="s">
        <v>173</v>
      </c>
      <c r="C19" s="232">
        <v>64</v>
      </c>
      <c r="D19" s="232">
        <v>133</v>
      </c>
      <c r="E19" s="232">
        <v>137</v>
      </c>
      <c r="F19" s="232">
        <v>136</v>
      </c>
      <c r="G19" s="232">
        <v>138</v>
      </c>
      <c r="H19" s="232">
        <v>144</v>
      </c>
      <c r="I19" s="232">
        <v>136</v>
      </c>
      <c r="J19" s="232">
        <v>120</v>
      </c>
      <c r="K19" s="232">
        <f t="shared" si="0"/>
        <v>475</v>
      </c>
      <c r="L19" s="233">
        <f t="shared" si="0"/>
        <v>533</v>
      </c>
    </row>
    <row r="20" spans="1:14" x14ac:dyDescent="0.25">
      <c r="A20" s="234">
        <v>8</v>
      </c>
      <c r="B20" s="235" t="s">
        <v>174</v>
      </c>
      <c r="C20" s="232">
        <v>75</v>
      </c>
      <c r="D20" s="232">
        <v>184</v>
      </c>
      <c r="E20" s="232">
        <v>165</v>
      </c>
      <c r="F20" s="232">
        <v>160</v>
      </c>
      <c r="G20" s="232">
        <v>165</v>
      </c>
      <c r="H20" s="232">
        <v>163</v>
      </c>
      <c r="I20" s="232">
        <v>165</v>
      </c>
      <c r="J20" s="232">
        <v>102</v>
      </c>
      <c r="K20" s="232">
        <f t="shared" si="0"/>
        <v>570</v>
      </c>
      <c r="L20" s="233">
        <f t="shared" si="0"/>
        <v>609</v>
      </c>
    </row>
    <row r="21" spans="1:14" x14ac:dyDescent="0.25">
      <c r="A21" s="234">
        <v>9</v>
      </c>
      <c r="B21" s="235" t="s">
        <v>175</v>
      </c>
      <c r="C21" s="232">
        <v>482</v>
      </c>
      <c r="D21" s="232">
        <v>1075</v>
      </c>
      <c r="E21" s="232">
        <v>1059</v>
      </c>
      <c r="F21" s="232">
        <v>1078</v>
      </c>
      <c r="G21" s="232">
        <v>1059</v>
      </c>
      <c r="H21" s="232">
        <v>1250</v>
      </c>
      <c r="I21" s="232">
        <v>1059</v>
      </c>
      <c r="J21" s="232">
        <v>884</v>
      </c>
      <c r="K21" s="232">
        <f t="shared" si="0"/>
        <v>3659</v>
      </c>
      <c r="L21" s="233">
        <f t="shared" si="0"/>
        <v>4287</v>
      </c>
    </row>
    <row r="22" spans="1:14" x14ac:dyDescent="0.25">
      <c r="A22" s="234">
        <v>10</v>
      </c>
      <c r="B22" s="235" t="s">
        <v>176</v>
      </c>
      <c r="C22" s="232">
        <v>230</v>
      </c>
      <c r="D22" s="232">
        <v>505</v>
      </c>
      <c r="E22" s="232">
        <v>506</v>
      </c>
      <c r="F22" s="232">
        <v>440</v>
      </c>
      <c r="G22" s="232">
        <v>506</v>
      </c>
      <c r="H22" s="232">
        <v>447</v>
      </c>
      <c r="I22" s="232">
        <v>501</v>
      </c>
      <c r="J22" s="232">
        <v>343</v>
      </c>
      <c r="K22" s="232">
        <f t="shared" si="0"/>
        <v>1743</v>
      </c>
      <c r="L22" s="233">
        <f t="shared" si="0"/>
        <v>1735</v>
      </c>
    </row>
    <row r="23" spans="1:14" x14ac:dyDescent="0.25">
      <c r="A23" s="234">
        <v>11</v>
      </c>
      <c r="B23" s="235" t="s">
        <v>177</v>
      </c>
      <c r="C23" s="232">
        <v>22</v>
      </c>
      <c r="D23" s="232">
        <v>47</v>
      </c>
      <c r="E23" s="232">
        <v>47</v>
      </c>
      <c r="F23" s="232">
        <v>45</v>
      </c>
      <c r="G23" s="232">
        <v>47</v>
      </c>
      <c r="H23" s="232">
        <v>43</v>
      </c>
      <c r="I23" s="232">
        <v>43</v>
      </c>
      <c r="J23" s="232">
        <v>27</v>
      </c>
      <c r="K23" s="232">
        <f t="shared" si="0"/>
        <v>159</v>
      </c>
      <c r="L23" s="233">
        <f t="shared" si="0"/>
        <v>162</v>
      </c>
    </row>
    <row r="24" spans="1:14" ht="24" x14ac:dyDescent="0.25">
      <c r="A24" s="234">
        <v>12</v>
      </c>
      <c r="B24" s="235" t="s">
        <v>178</v>
      </c>
      <c r="C24" s="232">
        <v>7</v>
      </c>
      <c r="D24" s="232">
        <v>20</v>
      </c>
      <c r="E24" s="232">
        <v>20</v>
      </c>
      <c r="F24" s="232">
        <v>20</v>
      </c>
      <c r="G24" s="232">
        <v>20</v>
      </c>
      <c r="H24" s="232">
        <v>34</v>
      </c>
      <c r="I24" s="232">
        <v>16</v>
      </c>
      <c r="J24" s="232">
        <v>21</v>
      </c>
      <c r="K24" s="232">
        <f t="shared" si="0"/>
        <v>63</v>
      </c>
      <c r="L24" s="233">
        <f t="shared" si="0"/>
        <v>95</v>
      </c>
    </row>
    <row r="25" spans="1:14" x14ac:dyDescent="0.25">
      <c r="A25" s="234">
        <v>13</v>
      </c>
      <c r="B25" s="236" t="s">
        <v>179</v>
      </c>
      <c r="C25" s="232">
        <v>38</v>
      </c>
      <c r="D25" s="232">
        <v>63</v>
      </c>
      <c r="E25" s="232">
        <v>83</v>
      </c>
      <c r="F25" s="232">
        <v>72</v>
      </c>
      <c r="G25" s="232">
        <v>83</v>
      </c>
      <c r="H25" s="232">
        <v>85</v>
      </c>
      <c r="I25" s="232">
        <v>77</v>
      </c>
      <c r="J25" s="232">
        <v>58</v>
      </c>
      <c r="K25" s="232">
        <f t="shared" si="0"/>
        <v>281</v>
      </c>
      <c r="L25" s="233">
        <f t="shared" si="0"/>
        <v>278</v>
      </c>
    </row>
    <row r="26" spans="1:14" x14ac:dyDescent="0.25">
      <c r="A26" s="234">
        <v>14</v>
      </c>
      <c r="B26" s="236" t="s">
        <v>180</v>
      </c>
      <c r="C26" s="232">
        <v>1</v>
      </c>
      <c r="D26" s="232">
        <v>6</v>
      </c>
      <c r="E26" s="232">
        <v>2</v>
      </c>
      <c r="F26" s="232">
        <v>2</v>
      </c>
      <c r="G26" s="232">
        <v>2</v>
      </c>
      <c r="H26" s="232">
        <v>2</v>
      </c>
      <c r="I26" s="232">
        <v>2</v>
      </c>
      <c r="J26" s="232">
        <v>4</v>
      </c>
      <c r="K26" s="232">
        <f t="shared" si="0"/>
        <v>7</v>
      </c>
      <c r="L26" s="233">
        <f t="shared" si="0"/>
        <v>14</v>
      </c>
    </row>
    <row r="27" spans="1:14" x14ac:dyDescent="0.25">
      <c r="A27" s="234">
        <v>15</v>
      </c>
      <c r="B27" s="236" t="s">
        <v>181</v>
      </c>
      <c r="C27" s="232">
        <v>20</v>
      </c>
      <c r="D27" s="232">
        <v>64</v>
      </c>
      <c r="E27" s="232">
        <v>43</v>
      </c>
      <c r="F27" s="232">
        <v>59</v>
      </c>
      <c r="G27" s="232">
        <v>43</v>
      </c>
      <c r="H27" s="232">
        <v>66</v>
      </c>
      <c r="I27" s="232">
        <v>38</v>
      </c>
      <c r="J27" s="232">
        <v>45</v>
      </c>
      <c r="K27" s="232">
        <f t="shared" si="0"/>
        <v>144</v>
      </c>
      <c r="L27" s="233">
        <f t="shared" si="0"/>
        <v>234</v>
      </c>
    </row>
    <row r="28" spans="1:14" ht="15.75" thickBot="1" x14ac:dyDescent="0.3">
      <c r="A28" s="234">
        <v>16</v>
      </c>
      <c r="B28" s="236" t="s">
        <v>182</v>
      </c>
      <c r="C28" s="232">
        <v>5</v>
      </c>
      <c r="D28" s="232">
        <v>0</v>
      </c>
      <c r="E28" s="232">
        <v>8</v>
      </c>
      <c r="F28" s="232">
        <v>0</v>
      </c>
      <c r="G28" s="232">
        <v>8</v>
      </c>
      <c r="H28" s="232">
        <v>0</v>
      </c>
      <c r="I28" s="232">
        <v>7</v>
      </c>
      <c r="J28" s="232">
        <v>0</v>
      </c>
      <c r="K28" s="232">
        <f t="shared" si="0"/>
        <v>28</v>
      </c>
      <c r="L28" s="233">
        <f t="shared" si="0"/>
        <v>0</v>
      </c>
    </row>
    <row r="29" spans="1:14" ht="15.75" thickBot="1" x14ac:dyDescent="0.3">
      <c r="A29" s="329" t="s">
        <v>183</v>
      </c>
      <c r="B29" s="330"/>
      <c r="C29" s="237">
        <f t="shared" ref="C29:H29" si="1">SUM(C13:C28)</f>
        <v>1368</v>
      </c>
      <c r="D29" s="237">
        <f t="shared" si="1"/>
        <v>3109</v>
      </c>
      <c r="E29" s="237">
        <f>SUM(E13:E28)</f>
        <v>3002</v>
      </c>
      <c r="F29" s="237">
        <f t="shared" si="1"/>
        <v>3034</v>
      </c>
      <c r="G29" s="237">
        <f>SUM(G13:G28)</f>
        <v>3006</v>
      </c>
      <c r="H29" s="237">
        <f t="shared" si="1"/>
        <v>3417</v>
      </c>
      <c r="I29" s="237">
        <f>SUM(I13:I28)</f>
        <v>2971</v>
      </c>
      <c r="J29" s="237">
        <f>SUM(J13:J28)</f>
        <v>2471</v>
      </c>
      <c r="K29" s="237">
        <f>SUM(K13:K28)</f>
        <v>10347</v>
      </c>
      <c r="L29" s="238">
        <f>SUM(L13:L28)</f>
        <v>12031</v>
      </c>
    </row>
    <row r="30" spans="1:14" x14ac:dyDescent="0.25">
      <c r="A30" s="239"/>
      <c r="B30" s="217"/>
      <c r="C30" s="199"/>
      <c r="D30" s="197"/>
      <c r="E30" s="197"/>
      <c r="F30" s="197"/>
      <c r="G30" s="197"/>
      <c r="H30" s="197"/>
      <c r="I30" s="197"/>
      <c r="J30" s="197"/>
      <c r="K30" s="197"/>
      <c r="L30" s="197"/>
    </row>
    <row r="31" spans="1:14" ht="15.75" customHeight="1" thickBot="1" x14ac:dyDescent="0.3">
      <c r="A31" s="1"/>
      <c r="B31" s="333" t="s">
        <v>184</v>
      </c>
      <c r="C31" s="333"/>
      <c r="D31" s="333"/>
      <c r="E31" s="333"/>
      <c r="F31" s="333"/>
      <c r="G31" s="333"/>
      <c r="H31" s="333"/>
      <c r="I31" s="333"/>
      <c r="J31" s="333"/>
      <c r="K31" s="333"/>
      <c r="L31" s="333"/>
    </row>
    <row r="32" spans="1:14" x14ac:dyDescent="0.25">
      <c r="A32" s="334" t="s">
        <v>68</v>
      </c>
      <c r="B32" s="331" t="s">
        <v>164</v>
      </c>
      <c r="C32" s="336" t="s">
        <v>151</v>
      </c>
      <c r="D32" s="336"/>
      <c r="E32" s="327" t="s">
        <v>152</v>
      </c>
      <c r="F32" s="327"/>
      <c r="G32" s="327" t="s">
        <v>115</v>
      </c>
      <c r="H32" s="327"/>
      <c r="I32" s="327" t="s">
        <v>116</v>
      </c>
      <c r="J32" s="327"/>
      <c r="K32" s="327" t="s">
        <v>144</v>
      </c>
      <c r="L32" s="328"/>
      <c r="M32" s="327" t="s">
        <v>185</v>
      </c>
      <c r="N32" s="328"/>
    </row>
    <row r="33" spans="1:14" ht="15.75" thickBot="1" x14ac:dyDescent="0.3">
      <c r="A33" s="335"/>
      <c r="B33" s="332"/>
      <c r="C33" s="228" t="s">
        <v>166</v>
      </c>
      <c r="D33" s="228" t="s">
        <v>146</v>
      </c>
      <c r="E33" s="228" t="s">
        <v>166</v>
      </c>
      <c r="F33" s="228" t="s">
        <v>146</v>
      </c>
      <c r="G33" s="228" t="s">
        <v>166</v>
      </c>
      <c r="H33" s="228" t="s">
        <v>146</v>
      </c>
      <c r="I33" s="228" t="s">
        <v>166</v>
      </c>
      <c r="J33" s="228" t="s">
        <v>146</v>
      </c>
      <c r="K33" s="228" t="s">
        <v>166</v>
      </c>
      <c r="L33" s="229" t="s">
        <v>146</v>
      </c>
      <c r="M33" s="228" t="s">
        <v>166</v>
      </c>
      <c r="N33" s="229" t="s">
        <v>146</v>
      </c>
    </row>
    <row r="34" spans="1:14" x14ac:dyDescent="0.25">
      <c r="A34" s="230">
        <v>1</v>
      </c>
      <c r="B34" s="231" t="s">
        <v>167</v>
      </c>
      <c r="C34" s="232">
        <v>15</v>
      </c>
      <c r="D34" s="232">
        <v>17</v>
      </c>
      <c r="E34" s="232">
        <v>15</v>
      </c>
      <c r="F34" s="232">
        <v>14</v>
      </c>
      <c r="G34" s="232">
        <v>15</v>
      </c>
      <c r="H34" s="232">
        <v>16</v>
      </c>
      <c r="I34" s="232"/>
      <c r="J34" s="232"/>
      <c r="K34" s="232">
        <f>+C34+E34+G34+I34</f>
        <v>45</v>
      </c>
      <c r="L34" s="233">
        <f>+D34+F34+H34+J34</f>
        <v>47</v>
      </c>
      <c r="M34" s="232">
        <f t="shared" ref="M34:N49" si="2">+K34+K13</f>
        <v>94</v>
      </c>
      <c r="N34" s="233">
        <f t="shared" si="2"/>
        <v>108</v>
      </c>
    </row>
    <row r="35" spans="1:14" x14ac:dyDescent="0.25">
      <c r="A35" s="234">
        <v>2</v>
      </c>
      <c r="B35" s="235" t="s">
        <v>168</v>
      </c>
      <c r="C35" s="232">
        <v>16</v>
      </c>
      <c r="D35" s="232">
        <v>21</v>
      </c>
      <c r="E35" s="232">
        <v>16</v>
      </c>
      <c r="F35" s="232">
        <v>14</v>
      </c>
      <c r="G35" s="232">
        <v>16</v>
      </c>
      <c r="H35" s="232">
        <v>16</v>
      </c>
      <c r="I35" s="232"/>
      <c r="J35" s="232"/>
      <c r="K35" s="232">
        <f t="shared" ref="K35:L49" si="3">+C35+E35+G35+I35</f>
        <v>48</v>
      </c>
      <c r="L35" s="233">
        <f t="shared" si="3"/>
        <v>51</v>
      </c>
      <c r="M35" s="232">
        <f t="shared" si="2"/>
        <v>102</v>
      </c>
      <c r="N35" s="233">
        <f t="shared" si="2"/>
        <v>105</v>
      </c>
    </row>
    <row r="36" spans="1:14" x14ac:dyDescent="0.25">
      <c r="A36" s="234">
        <v>3</v>
      </c>
      <c r="B36" s="235" t="s">
        <v>169</v>
      </c>
      <c r="C36" s="232">
        <v>94</v>
      </c>
      <c r="D36" s="232">
        <v>85</v>
      </c>
      <c r="E36" s="232">
        <v>94</v>
      </c>
      <c r="F36" s="232">
        <v>66</v>
      </c>
      <c r="G36" s="232">
        <v>94</v>
      </c>
      <c r="H36" s="232">
        <v>83</v>
      </c>
      <c r="I36" s="232"/>
      <c r="J36" s="232"/>
      <c r="K36" s="232">
        <f t="shared" si="3"/>
        <v>282</v>
      </c>
      <c r="L36" s="233">
        <f t="shared" si="3"/>
        <v>234</v>
      </c>
      <c r="M36" s="232">
        <f t="shared" si="2"/>
        <v>603</v>
      </c>
      <c r="N36" s="233">
        <f t="shared" si="2"/>
        <v>589</v>
      </c>
    </row>
    <row r="37" spans="1:14" x14ac:dyDescent="0.25">
      <c r="A37" s="234">
        <v>4</v>
      </c>
      <c r="B37" s="235" t="s">
        <v>170</v>
      </c>
      <c r="C37" s="232">
        <v>15</v>
      </c>
      <c r="D37" s="232">
        <v>10</v>
      </c>
      <c r="E37" s="232">
        <v>15</v>
      </c>
      <c r="F37" s="232">
        <v>11</v>
      </c>
      <c r="G37" s="232">
        <v>15</v>
      </c>
      <c r="H37" s="232">
        <v>15</v>
      </c>
      <c r="I37" s="232"/>
      <c r="J37" s="232"/>
      <c r="K37" s="232">
        <f t="shared" si="3"/>
        <v>45</v>
      </c>
      <c r="L37" s="233">
        <f t="shared" si="3"/>
        <v>36</v>
      </c>
      <c r="M37" s="232">
        <f t="shared" si="2"/>
        <v>96</v>
      </c>
      <c r="N37" s="233">
        <f t="shared" si="2"/>
        <v>91</v>
      </c>
    </row>
    <row r="38" spans="1:14" x14ac:dyDescent="0.25">
      <c r="A38" s="234">
        <v>5</v>
      </c>
      <c r="B38" s="235" t="s">
        <v>171</v>
      </c>
      <c r="C38" s="232">
        <v>428</v>
      </c>
      <c r="D38" s="232">
        <v>449</v>
      </c>
      <c r="E38" s="232">
        <v>428</v>
      </c>
      <c r="F38" s="232">
        <v>507</v>
      </c>
      <c r="G38" s="232">
        <v>428</v>
      </c>
      <c r="H38" s="232">
        <v>454</v>
      </c>
      <c r="I38" s="232"/>
      <c r="J38" s="232"/>
      <c r="K38" s="232">
        <f t="shared" si="3"/>
        <v>1284</v>
      </c>
      <c r="L38" s="233">
        <f t="shared" si="3"/>
        <v>1410</v>
      </c>
      <c r="M38" s="232">
        <f t="shared" si="2"/>
        <v>2763</v>
      </c>
      <c r="N38" s="233">
        <f t="shared" si="2"/>
        <v>3465</v>
      </c>
    </row>
    <row r="39" spans="1:14" x14ac:dyDescent="0.25">
      <c r="A39" s="234">
        <v>6</v>
      </c>
      <c r="B39" s="235" t="s">
        <v>172</v>
      </c>
      <c r="C39" s="232">
        <v>367</v>
      </c>
      <c r="D39" s="232">
        <v>420</v>
      </c>
      <c r="E39" s="232">
        <v>367</v>
      </c>
      <c r="F39" s="232">
        <v>421</v>
      </c>
      <c r="G39" s="232">
        <v>367</v>
      </c>
      <c r="H39" s="232">
        <v>398</v>
      </c>
      <c r="I39" s="232"/>
      <c r="J39" s="232"/>
      <c r="K39" s="232">
        <f t="shared" si="3"/>
        <v>1101</v>
      </c>
      <c r="L39" s="233">
        <f t="shared" si="3"/>
        <v>1239</v>
      </c>
      <c r="M39" s="232">
        <f t="shared" si="2"/>
        <v>2365</v>
      </c>
      <c r="N39" s="233">
        <f t="shared" si="2"/>
        <v>2743</v>
      </c>
    </row>
    <row r="40" spans="1:14" x14ac:dyDescent="0.25">
      <c r="A40" s="234">
        <v>7</v>
      </c>
      <c r="B40" s="235" t="s">
        <v>173</v>
      </c>
      <c r="C40" s="232">
        <v>137</v>
      </c>
      <c r="D40" s="232">
        <v>145</v>
      </c>
      <c r="E40" s="232">
        <v>137</v>
      </c>
      <c r="F40" s="232">
        <v>113</v>
      </c>
      <c r="G40" s="232">
        <v>137</v>
      </c>
      <c r="H40" s="232">
        <v>150</v>
      </c>
      <c r="I40" s="232"/>
      <c r="J40" s="232"/>
      <c r="K40" s="232">
        <f t="shared" si="3"/>
        <v>411</v>
      </c>
      <c r="L40" s="233">
        <f t="shared" si="3"/>
        <v>408</v>
      </c>
      <c r="M40" s="232">
        <f t="shared" si="2"/>
        <v>886</v>
      </c>
      <c r="N40" s="233">
        <f t="shared" si="2"/>
        <v>941</v>
      </c>
    </row>
    <row r="41" spans="1:14" x14ac:dyDescent="0.25">
      <c r="A41" s="234">
        <v>8</v>
      </c>
      <c r="B41" s="235" t="s">
        <v>174</v>
      </c>
      <c r="C41" s="232">
        <v>165</v>
      </c>
      <c r="D41" s="232">
        <v>150</v>
      </c>
      <c r="E41" s="232">
        <v>165</v>
      </c>
      <c r="F41" s="232">
        <v>137</v>
      </c>
      <c r="G41" s="232">
        <v>165</v>
      </c>
      <c r="H41" s="232">
        <v>146</v>
      </c>
      <c r="I41" s="232"/>
      <c r="J41" s="232"/>
      <c r="K41" s="232">
        <f t="shared" si="3"/>
        <v>495</v>
      </c>
      <c r="L41" s="233">
        <f t="shared" si="3"/>
        <v>433</v>
      </c>
      <c r="M41" s="232">
        <f t="shared" si="2"/>
        <v>1065</v>
      </c>
      <c r="N41" s="233">
        <f t="shared" si="2"/>
        <v>1042</v>
      </c>
    </row>
    <row r="42" spans="1:14" x14ac:dyDescent="0.25">
      <c r="A42" s="234">
        <v>9</v>
      </c>
      <c r="B42" s="235" t="s">
        <v>175</v>
      </c>
      <c r="C42" s="232">
        <v>1059</v>
      </c>
      <c r="D42" s="232">
        <v>1124</v>
      </c>
      <c r="E42" s="232">
        <v>1059</v>
      </c>
      <c r="F42" s="232">
        <v>1062</v>
      </c>
      <c r="G42" s="232">
        <v>1059</v>
      </c>
      <c r="H42" s="232">
        <v>1011</v>
      </c>
      <c r="I42" s="232"/>
      <c r="J42" s="232"/>
      <c r="K42" s="232">
        <f t="shared" si="3"/>
        <v>3177</v>
      </c>
      <c r="L42" s="233">
        <f t="shared" si="3"/>
        <v>3197</v>
      </c>
      <c r="M42" s="232">
        <f t="shared" si="2"/>
        <v>6836</v>
      </c>
      <c r="N42" s="233">
        <f t="shared" si="2"/>
        <v>7484</v>
      </c>
    </row>
    <row r="43" spans="1:14" x14ac:dyDescent="0.25">
      <c r="A43" s="234">
        <v>10</v>
      </c>
      <c r="B43" s="235" t="s">
        <v>176</v>
      </c>
      <c r="C43" s="232">
        <v>506</v>
      </c>
      <c r="D43" s="232">
        <v>501</v>
      </c>
      <c r="E43" s="232">
        <v>506</v>
      </c>
      <c r="F43" s="232">
        <v>421</v>
      </c>
      <c r="G43" s="232">
        <v>506</v>
      </c>
      <c r="H43" s="232">
        <v>456</v>
      </c>
      <c r="I43" s="232"/>
      <c r="J43" s="232"/>
      <c r="K43" s="232">
        <f t="shared" si="3"/>
        <v>1518</v>
      </c>
      <c r="L43" s="233">
        <f t="shared" si="3"/>
        <v>1378</v>
      </c>
      <c r="M43" s="232">
        <f t="shared" si="2"/>
        <v>3261</v>
      </c>
      <c r="N43" s="233">
        <f t="shared" si="2"/>
        <v>3113</v>
      </c>
    </row>
    <row r="44" spans="1:14" x14ac:dyDescent="0.25">
      <c r="A44" s="234">
        <v>11</v>
      </c>
      <c r="B44" s="235" t="s">
        <v>177</v>
      </c>
      <c r="C44" s="232">
        <v>47</v>
      </c>
      <c r="D44" s="232">
        <v>53</v>
      </c>
      <c r="E44" s="232">
        <v>47</v>
      </c>
      <c r="F44" s="232">
        <v>59</v>
      </c>
      <c r="G44" s="232">
        <v>47</v>
      </c>
      <c r="H44" s="232">
        <v>57</v>
      </c>
      <c r="I44" s="232"/>
      <c r="J44" s="232"/>
      <c r="K44" s="232">
        <f t="shared" si="3"/>
        <v>141</v>
      </c>
      <c r="L44" s="233">
        <f t="shared" si="3"/>
        <v>169</v>
      </c>
      <c r="M44" s="232">
        <f t="shared" si="2"/>
        <v>300</v>
      </c>
      <c r="N44" s="233">
        <f t="shared" si="2"/>
        <v>331</v>
      </c>
    </row>
    <row r="45" spans="1:14" ht="24" x14ac:dyDescent="0.25">
      <c r="A45" s="234">
        <v>12</v>
      </c>
      <c r="B45" s="235" t="s">
        <v>178</v>
      </c>
      <c r="C45" s="232">
        <v>20</v>
      </c>
      <c r="D45" s="232">
        <v>24</v>
      </c>
      <c r="E45" s="232">
        <v>20</v>
      </c>
      <c r="F45" s="232">
        <v>18</v>
      </c>
      <c r="G45" s="232">
        <v>20</v>
      </c>
      <c r="H45" s="232">
        <v>23</v>
      </c>
      <c r="I45" s="232"/>
      <c r="J45" s="232"/>
      <c r="K45" s="232">
        <f t="shared" si="3"/>
        <v>60</v>
      </c>
      <c r="L45" s="233">
        <f t="shared" si="3"/>
        <v>65</v>
      </c>
      <c r="M45" s="232">
        <f t="shared" si="2"/>
        <v>123</v>
      </c>
      <c r="N45" s="233">
        <f t="shared" si="2"/>
        <v>160</v>
      </c>
    </row>
    <row r="46" spans="1:14" x14ac:dyDescent="0.25">
      <c r="A46" s="234">
        <v>13</v>
      </c>
      <c r="B46" s="236" t="s">
        <v>179</v>
      </c>
      <c r="C46" s="232">
        <v>83</v>
      </c>
      <c r="D46" s="232">
        <v>84</v>
      </c>
      <c r="E46" s="232">
        <v>83</v>
      </c>
      <c r="F46" s="232">
        <v>62</v>
      </c>
      <c r="G46" s="232">
        <v>83</v>
      </c>
      <c r="H46" s="232">
        <v>98</v>
      </c>
      <c r="I46" s="232"/>
      <c r="J46" s="232"/>
      <c r="K46" s="232">
        <f t="shared" si="3"/>
        <v>249</v>
      </c>
      <c r="L46" s="233">
        <f t="shared" si="3"/>
        <v>244</v>
      </c>
      <c r="M46" s="232">
        <f t="shared" si="2"/>
        <v>530</v>
      </c>
      <c r="N46" s="233">
        <f t="shared" si="2"/>
        <v>522</v>
      </c>
    </row>
    <row r="47" spans="1:14" x14ac:dyDescent="0.25">
      <c r="A47" s="234">
        <v>14</v>
      </c>
      <c r="B47" s="236" t="s">
        <v>180</v>
      </c>
      <c r="C47" s="232">
        <v>2</v>
      </c>
      <c r="D47" s="232">
        <v>3</v>
      </c>
      <c r="E47" s="232">
        <v>2</v>
      </c>
      <c r="F47" s="232">
        <v>3</v>
      </c>
      <c r="G47" s="232">
        <v>2</v>
      </c>
      <c r="H47" s="232">
        <v>2</v>
      </c>
      <c r="I47" s="232"/>
      <c r="J47" s="232"/>
      <c r="K47" s="232">
        <f t="shared" si="3"/>
        <v>6</v>
      </c>
      <c r="L47" s="233">
        <f t="shared" si="3"/>
        <v>8</v>
      </c>
      <c r="M47" s="232">
        <f t="shared" si="2"/>
        <v>13</v>
      </c>
      <c r="N47" s="233">
        <f t="shared" si="2"/>
        <v>22</v>
      </c>
    </row>
    <row r="48" spans="1:14" x14ac:dyDescent="0.25">
      <c r="A48" s="234">
        <v>15</v>
      </c>
      <c r="B48" s="236" t="s">
        <v>181</v>
      </c>
      <c r="C48" s="232">
        <v>43</v>
      </c>
      <c r="D48" s="232">
        <v>50</v>
      </c>
      <c r="E48" s="232">
        <v>43</v>
      </c>
      <c r="F48" s="232">
        <v>53</v>
      </c>
      <c r="G48" s="232">
        <v>43</v>
      </c>
      <c r="H48" s="232">
        <v>49</v>
      </c>
      <c r="I48" s="232"/>
      <c r="J48" s="232"/>
      <c r="K48" s="232">
        <f>+C48+E48+G48+I48</f>
        <v>129</v>
      </c>
      <c r="L48" s="233">
        <f>+D48+F48+H48+J48</f>
        <v>152</v>
      </c>
      <c r="M48" s="232">
        <f t="shared" si="2"/>
        <v>273</v>
      </c>
      <c r="N48" s="233">
        <f t="shared" si="2"/>
        <v>386</v>
      </c>
    </row>
    <row r="49" spans="1:14" ht="15.75" thickBot="1" x14ac:dyDescent="0.3">
      <c r="A49" s="234">
        <v>16</v>
      </c>
      <c r="B49" s="236" t="s">
        <v>182</v>
      </c>
      <c r="C49" s="232">
        <v>9</v>
      </c>
      <c r="D49" s="232">
        <v>0</v>
      </c>
      <c r="E49" s="232">
        <v>9</v>
      </c>
      <c r="F49" s="232">
        <v>1</v>
      </c>
      <c r="G49" s="232">
        <v>9</v>
      </c>
      <c r="H49" s="232">
        <v>1</v>
      </c>
      <c r="I49" s="232"/>
      <c r="J49" s="232"/>
      <c r="K49" s="232">
        <f t="shared" si="3"/>
        <v>27</v>
      </c>
      <c r="L49" s="233">
        <f t="shared" si="3"/>
        <v>2</v>
      </c>
      <c r="M49" s="232">
        <f t="shared" si="2"/>
        <v>55</v>
      </c>
      <c r="N49" s="233">
        <f t="shared" si="2"/>
        <v>2</v>
      </c>
    </row>
    <row r="50" spans="1:14" ht="15.75" thickBot="1" x14ac:dyDescent="0.3">
      <c r="A50" s="329" t="s">
        <v>183</v>
      </c>
      <c r="B50" s="330"/>
      <c r="C50" s="237">
        <f t="shared" ref="C50:L50" si="4">SUM(C34:C49)</f>
        <v>3006</v>
      </c>
      <c r="D50" s="237">
        <f t="shared" si="4"/>
        <v>3136</v>
      </c>
      <c r="E50" s="237">
        <f>SUM(E34:E49)</f>
        <v>3006</v>
      </c>
      <c r="F50" s="237">
        <f t="shared" si="4"/>
        <v>2962</v>
      </c>
      <c r="G50" s="237">
        <f>SUM(G34:G49)</f>
        <v>3006</v>
      </c>
      <c r="H50" s="237">
        <f t="shared" si="4"/>
        <v>2975</v>
      </c>
      <c r="I50" s="237">
        <f>SUM(I34:I49)</f>
        <v>0</v>
      </c>
      <c r="J50" s="237">
        <f t="shared" si="4"/>
        <v>0</v>
      </c>
      <c r="K50" s="237">
        <f t="shared" si="4"/>
        <v>9018</v>
      </c>
      <c r="L50" s="238">
        <f t="shared" si="4"/>
        <v>9073</v>
      </c>
      <c r="M50" s="237">
        <f>SUM(M34:M49)</f>
        <v>19365</v>
      </c>
      <c r="N50" s="238">
        <f>SUM(N34:N49)</f>
        <v>21104</v>
      </c>
    </row>
    <row r="51" spans="1:14" x14ac:dyDescent="0.25">
      <c r="A51" s="240"/>
      <c r="B51" s="240"/>
      <c r="C51" s="199"/>
      <c r="D51" s="197"/>
      <c r="E51" s="197"/>
      <c r="F51" s="197"/>
      <c r="G51" s="197"/>
      <c r="H51" s="197"/>
      <c r="I51" s="197"/>
      <c r="J51" s="197"/>
      <c r="K51" s="197"/>
      <c r="L51" s="197"/>
    </row>
    <row r="52" spans="1:14" ht="15.75" hidden="1" customHeight="1" thickBot="1" x14ac:dyDescent="0.3">
      <c r="A52" s="1"/>
      <c r="B52" s="333" t="s">
        <v>186</v>
      </c>
      <c r="C52" s="333"/>
      <c r="D52" s="333"/>
      <c r="E52" s="333"/>
      <c r="F52" s="333"/>
      <c r="G52" s="333"/>
      <c r="H52" s="333"/>
      <c r="I52" s="333"/>
      <c r="J52" s="333"/>
      <c r="K52" s="333"/>
      <c r="L52" s="333"/>
    </row>
    <row r="53" spans="1:14" hidden="1" x14ac:dyDescent="0.25">
      <c r="A53" s="334" t="s">
        <v>68</v>
      </c>
      <c r="B53" s="331" t="s">
        <v>164</v>
      </c>
      <c r="C53" s="336" t="s">
        <v>117</v>
      </c>
      <c r="D53" s="336"/>
      <c r="E53" s="327" t="s">
        <v>154</v>
      </c>
      <c r="F53" s="327"/>
      <c r="G53" s="327" t="s">
        <v>155</v>
      </c>
      <c r="H53" s="327"/>
      <c r="I53" s="327" t="s">
        <v>156</v>
      </c>
      <c r="J53" s="327"/>
      <c r="K53" s="327" t="s">
        <v>144</v>
      </c>
      <c r="L53" s="328"/>
      <c r="M53" s="327" t="s">
        <v>185</v>
      </c>
      <c r="N53" s="328"/>
    </row>
    <row r="54" spans="1:14" ht="15.75" hidden="1" thickBot="1" x14ac:dyDescent="0.3">
      <c r="A54" s="335"/>
      <c r="B54" s="332"/>
      <c r="C54" s="228" t="s">
        <v>166</v>
      </c>
      <c r="D54" s="228" t="s">
        <v>146</v>
      </c>
      <c r="E54" s="228" t="s">
        <v>166</v>
      </c>
      <c r="F54" s="228" t="s">
        <v>146</v>
      </c>
      <c r="G54" s="228" t="s">
        <v>166</v>
      </c>
      <c r="H54" s="228" t="s">
        <v>146</v>
      </c>
      <c r="I54" s="228" t="s">
        <v>166</v>
      </c>
      <c r="J54" s="228" t="s">
        <v>146</v>
      </c>
      <c r="K54" s="228" t="s">
        <v>166</v>
      </c>
      <c r="L54" s="229" t="s">
        <v>146</v>
      </c>
      <c r="M54" s="228" t="s">
        <v>166</v>
      </c>
      <c r="N54" s="229" t="s">
        <v>146</v>
      </c>
    </row>
    <row r="55" spans="1:14" hidden="1" x14ac:dyDescent="0.25">
      <c r="A55" s="230">
        <v>1</v>
      </c>
      <c r="B55" s="231" t="s">
        <v>167</v>
      </c>
      <c r="C55" s="232"/>
      <c r="D55" s="232"/>
      <c r="E55" s="232"/>
      <c r="F55" s="232"/>
      <c r="G55" s="232"/>
      <c r="H55" s="232"/>
      <c r="I55" s="232"/>
      <c r="J55" s="232"/>
      <c r="K55" s="232">
        <f>+C55+E55+G55+I55</f>
        <v>0</v>
      </c>
      <c r="L55" s="233">
        <f>+D55+F55+H55+J55</f>
        <v>0</v>
      </c>
      <c r="M55" s="232">
        <f t="shared" ref="M55:N70" si="5">+K55+M34</f>
        <v>94</v>
      </c>
      <c r="N55" s="233">
        <f t="shared" si="5"/>
        <v>108</v>
      </c>
    </row>
    <row r="56" spans="1:14" hidden="1" x14ac:dyDescent="0.25">
      <c r="A56" s="234">
        <v>2</v>
      </c>
      <c r="B56" s="235" t="s">
        <v>168</v>
      </c>
      <c r="C56" s="232"/>
      <c r="D56" s="232"/>
      <c r="E56" s="232"/>
      <c r="F56" s="232"/>
      <c r="G56" s="232"/>
      <c r="H56" s="232"/>
      <c r="I56" s="232"/>
      <c r="J56" s="232"/>
      <c r="K56" s="232">
        <f t="shared" ref="K56:L70" si="6">+C56+E56+G56+I56</f>
        <v>0</v>
      </c>
      <c r="L56" s="233">
        <f t="shared" si="6"/>
        <v>0</v>
      </c>
      <c r="M56" s="232">
        <f t="shared" si="5"/>
        <v>102</v>
      </c>
      <c r="N56" s="233">
        <f t="shared" si="5"/>
        <v>105</v>
      </c>
    </row>
    <row r="57" spans="1:14" hidden="1" x14ac:dyDescent="0.25">
      <c r="A57" s="234">
        <v>3</v>
      </c>
      <c r="B57" s="235" t="s">
        <v>169</v>
      </c>
      <c r="C57" s="232"/>
      <c r="D57" s="232"/>
      <c r="E57" s="232"/>
      <c r="F57" s="232"/>
      <c r="G57" s="232"/>
      <c r="H57" s="232"/>
      <c r="I57" s="232"/>
      <c r="J57" s="232"/>
      <c r="K57" s="232">
        <f t="shared" si="6"/>
        <v>0</v>
      </c>
      <c r="L57" s="233">
        <f t="shared" si="6"/>
        <v>0</v>
      </c>
      <c r="M57" s="232">
        <f t="shared" si="5"/>
        <v>603</v>
      </c>
      <c r="N57" s="233">
        <f t="shared" si="5"/>
        <v>589</v>
      </c>
    </row>
    <row r="58" spans="1:14" hidden="1" x14ac:dyDescent="0.25">
      <c r="A58" s="234">
        <v>4</v>
      </c>
      <c r="B58" s="235" t="s">
        <v>170</v>
      </c>
      <c r="C58" s="232"/>
      <c r="D58" s="232"/>
      <c r="E58" s="232"/>
      <c r="F58" s="232"/>
      <c r="G58" s="232"/>
      <c r="H58" s="232"/>
      <c r="I58" s="232"/>
      <c r="J58" s="232"/>
      <c r="K58" s="232">
        <f t="shared" si="6"/>
        <v>0</v>
      </c>
      <c r="L58" s="233">
        <f t="shared" si="6"/>
        <v>0</v>
      </c>
      <c r="M58" s="232">
        <f t="shared" si="5"/>
        <v>96</v>
      </c>
      <c r="N58" s="233">
        <f t="shared" si="5"/>
        <v>91</v>
      </c>
    </row>
    <row r="59" spans="1:14" hidden="1" x14ac:dyDescent="0.25">
      <c r="A59" s="234">
        <v>5</v>
      </c>
      <c r="B59" s="235" t="s">
        <v>171</v>
      </c>
      <c r="C59" s="232"/>
      <c r="D59" s="232"/>
      <c r="E59" s="232"/>
      <c r="F59" s="232"/>
      <c r="G59" s="232"/>
      <c r="H59" s="232"/>
      <c r="I59" s="232"/>
      <c r="J59" s="232"/>
      <c r="K59" s="232">
        <f t="shared" si="6"/>
        <v>0</v>
      </c>
      <c r="L59" s="233">
        <f t="shared" si="6"/>
        <v>0</v>
      </c>
      <c r="M59" s="232">
        <f t="shared" si="5"/>
        <v>2763</v>
      </c>
      <c r="N59" s="233">
        <f t="shared" si="5"/>
        <v>3465</v>
      </c>
    </row>
    <row r="60" spans="1:14" hidden="1" x14ac:dyDescent="0.25">
      <c r="A60" s="234">
        <v>6</v>
      </c>
      <c r="B60" s="235" t="s">
        <v>172</v>
      </c>
      <c r="C60" s="232"/>
      <c r="D60" s="232"/>
      <c r="E60" s="232"/>
      <c r="F60" s="232"/>
      <c r="G60" s="232"/>
      <c r="H60" s="232"/>
      <c r="I60" s="232"/>
      <c r="J60" s="232"/>
      <c r="K60" s="232">
        <f t="shared" si="6"/>
        <v>0</v>
      </c>
      <c r="L60" s="233">
        <f t="shared" si="6"/>
        <v>0</v>
      </c>
      <c r="M60" s="232">
        <f t="shared" si="5"/>
        <v>2365</v>
      </c>
      <c r="N60" s="233">
        <f t="shared" si="5"/>
        <v>2743</v>
      </c>
    </row>
    <row r="61" spans="1:14" hidden="1" x14ac:dyDescent="0.25">
      <c r="A61" s="234">
        <v>7</v>
      </c>
      <c r="B61" s="235" t="s">
        <v>173</v>
      </c>
      <c r="C61" s="232"/>
      <c r="D61" s="232"/>
      <c r="E61" s="232"/>
      <c r="F61" s="232"/>
      <c r="G61" s="232"/>
      <c r="H61" s="232"/>
      <c r="I61" s="232"/>
      <c r="J61" s="232"/>
      <c r="K61" s="232">
        <f t="shared" si="6"/>
        <v>0</v>
      </c>
      <c r="L61" s="233">
        <f t="shared" si="6"/>
        <v>0</v>
      </c>
      <c r="M61" s="232">
        <f t="shared" si="5"/>
        <v>886</v>
      </c>
      <c r="N61" s="233">
        <f t="shared" si="5"/>
        <v>941</v>
      </c>
    </row>
    <row r="62" spans="1:14" hidden="1" x14ac:dyDescent="0.25">
      <c r="A62" s="234">
        <v>8</v>
      </c>
      <c r="B62" s="235" t="s">
        <v>174</v>
      </c>
      <c r="C62" s="232"/>
      <c r="D62" s="232"/>
      <c r="E62" s="232"/>
      <c r="F62" s="232"/>
      <c r="G62" s="232"/>
      <c r="H62" s="232"/>
      <c r="I62" s="232"/>
      <c r="J62" s="232"/>
      <c r="K62" s="232">
        <f t="shared" si="6"/>
        <v>0</v>
      </c>
      <c r="L62" s="233">
        <f t="shared" si="6"/>
        <v>0</v>
      </c>
      <c r="M62" s="232">
        <f t="shared" si="5"/>
        <v>1065</v>
      </c>
      <c r="N62" s="233">
        <f t="shared" si="5"/>
        <v>1042</v>
      </c>
    </row>
    <row r="63" spans="1:14" hidden="1" x14ac:dyDescent="0.25">
      <c r="A63" s="234">
        <v>9</v>
      </c>
      <c r="B63" s="235" t="s">
        <v>175</v>
      </c>
      <c r="C63" s="232"/>
      <c r="D63" s="232"/>
      <c r="E63" s="232"/>
      <c r="F63" s="232"/>
      <c r="G63" s="232"/>
      <c r="H63" s="232"/>
      <c r="I63" s="232"/>
      <c r="J63" s="232"/>
      <c r="K63" s="232">
        <f t="shared" si="6"/>
        <v>0</v>
      </c>
      <c r="L63" s="233">
        <f t="shared" si="6"/>
        <v>0</v>
      </c>
      <c r="M63" s="232">
        <f t="shared" si="5"/>
        <v>6836</v>
      </c>
      <c r="N63" s="233">
        <f t="shared" si="5"/>
        <v>7484</v>
      </c>
    </row>
    <row r="64" spans="1:14" hidden="1" x14ac:dyDescent="0.25">
      <c r="A64" s="234">
        <v>10</v>
      </c>
      <c r="B64" s="235" t="s">
        <v>176</v>
      </c>
      <c r="C64" s="232"/>
      <c r="D64" s="232"/>
      <c r="E64" s="232"/>
      <c r="F64" s="232"/>
      <c r="G64" s="232"/>
      <c r="H64" s="232"/>
      <c r="I64" s="232"/>
      <c r="J64" s="232"/>
      <c r="K64" s="232">
        <f t="shared" si="6"/>
        <v>0</v>
      </c>
      <c r="L64" s="233">
        <f t="shared" si="6"/>
        <v>0</v>
      </c>
      <c r="M64" s="232">
        <f t="shared" si="5"/>
        <v>3261</v>
      </c>
      <c r="N64" s="233">
        <f t="shared" si="5"/>
        <v>3113</v>
      </c>
    </row>
    <row r="65" spans="1:14" hidden="1" x14ac:dyDescent="0.25">
      <c r="A65" s="234">
        <v>11</v>
      </c>
      <c r="B65" s="235" t="s">
        <v>177</v>
      </c>
      <c r="C65" s="232"/>
      <c r="D65" s="232"/>
      <c r="E65" s="232"/>
      <c r="F65" s="232"/>
      <c r="G65" s="232"/>
      <c r="H65" s="232"/>
      <c r="I65" s="232"/>
      <c r="J65" s="232"/>
      <c r="K65" s="232">
        <f t="shared" si="6"/>
        <v>0</v>
      </c>
      <c r="L65" s="233">
        <f t="shared" si="6"/>
        <v>0</v>
      </c>
      <c r="M65" s="232">
        <f t="shared" si="5"/>
        <v>300</v>
      </c>
      <c r="N65" s="233">
        <f t="shared" si="5"/>
        <v>331</v>
      </c>
    </row>
    <row r="66" spans="1:14" ht="24" hidden="1" x14ac:dyDescent="0.25">
      <c r="A66" s="234">
        <v>12</v>
      </c>
      <c r="B66" s="235" t="s">
        <v>178</v>
      </c>
      <c r="C66" s="232"/>
      <c r="D66" s="232"/>
      <c r="E66" s="232"/>
      <c r="F66" s="232"/>
      <c r="G66" s="232"/>
      <c r="H66" s="232"/>
      <c r="I66" s="232"/>
      <c r="J66" s="232"/>
      <c r="K66" s="232">
        <f t="shared" si="6"/>
        <v>0</v>
      </c>
      <c r="L66" s="233">
        <f t="shared" si="6"/>
        <v>0</v>
      </c>
      <c r="M66" s="232">
        <f t="shared" si="5"/>
        <v>123</v>
      </c>
      <c r="N66" s="233">
        <f t="shared" si="5"/>
        <v>160</v>
      </c>
    </row>
    <row r="67" spans="1:14" hidden="1" x14ac:dyDescent="0.25">
      <c r="A67" s="234">
        <v>13</v>
      </c>
      <c r="B67" s="236" t="s">
        <v>179</v>
      </c>
      <c r="C67" s="232"/>
      <c r="D67" s="232"/>
      <c r="E67" s="232"/>
      <c r="F67" s="232"/>
      <c r="G67" s="232"/>
      <c r="H67" s="232"/>
      <c r="I67" s="232"/>
      <c r="J67" s="232"/>
      <c r="K67" s="232">
        <f t="shared" si="6"/>
        <v>0</v>
      </c>
      <c r="L67" s="233">
        <f t="shared" si="6"/>
        <v>0</v>
      </c>
      <c r="M67" s="232">
        <f t="shared" si="5"/>
        <v>530</v>
      </c>
      <c r="N67" s="233">
        <f t="shared" si="5"/>
        <v>522</v>
      </c>
    </row>
    <row r="68" spans="1:14" hidden="1" x14ac:dyDescent="0.25">
      <c r="A68" s="234">
        <v>14</v>
      </c>
      <c r="B68" s="236" t="s">
        <v>180</v>
      </c>
      <c r="C68" s="232"/>
      <c r="D68" s="232"/>
      <c r="E68" s="232"/>
      <c r="F68" s="232"/>
      <c r="G68" s="232"/>
      <c r="H68" s="232"/>
      <c r="I68" s="232"/>
      <c r="J68" s="232"/>
      <c r="K68" s="232">
        <f t="shared" si="6"/>
        <v>0</v>
      </c>
      <c r="L68" s="233">
        <f t="shared" si="6"/>
        <v>0</v>
      </c>
      <c r="M68" s="232">
        <f t="shared" si="5"/>
        <v>13</v>
      </c>
      <c r="N68" s="233">
        <f t="shared" si="5"/>
        <v>22</v>
      </c>
    </row>
    <row r="69" spans="1:14" hidden="1" x14ac:dyDescent="0.25">
      <c r="A69" s="234">
        <v>15</v>
      </c>
      <c r="B69" s="236" t="s">
        <v>181</v>
      </c>
      <c r="C69" s="232"/>
      <c r="D69" s="232"/>
      <c r="E69" s="232"/>
      <c r="F69" s="232"/>
      <c r="G69" s="232"/>
      <c r="H69" s="232"/>
      <c r="I69" s="232"/>
      <c r="J69" s="232"/>
      <c r="K69" s="232">
        <f>+C69+E69+G69+I69</f>
        <v>0</v>
      </c>
      <c r="L69" s="233">
        <f>+D69+F69+H69+J69</f>
        <v>0</v>
      </c>
      <c r="M69" s="232">
        <f t="shared" si="5"/>
        <v>273</v>
      </c>
      <c r="N69" s="233">
        <f t="shared" si="5"/>
        <v>386</v>
      </c>
    </row>
    <row r="70" spans="1:14" hidden="1" x14ac:dyDescent="0.25">
      <c r="A70" s="234">
        <v>16</v>
      </c>
      <c r="B70" s="236" t="s">
        <v>182</v>
      </c>
      <c r="C70" s="232"/>
      <c r="D70" s="232"/>
      <c r="E70" s="232"/>
      <c r="F70" s="232"/>
      <c r="G70" s="232"/>
      <c r="H70" s="232"/>
      <c r="I70" s="232"/>
      <c r="J70" s="232"/>
      <c r="K70" s="232">
        <f t="shared" si="6"/>
        <v>0</v>
      </c>
      <c r="L70" s="233">
        <f t="shared" si="6"/>
        <v>0</v>
      </c>
      <c r="M70" s="232">
        <f t="shared" si="5"/>
        <v>55</v>
      </c>
      <c r="N70" s="233">
        <f t="shared" si="5"/>
        <v>2</v>
      </c>
    </row>
    <row r="71" spans="1:14" ht="15.75" hidden="1" thickBot="1" x14ac:dyDescent="0.3">
      <c r="A71" s="329" t="s">
        <v>187</v>
      </c>
      <c r="B71" s="330"/>
      <c r="C71" s="237">
        <f t="shared" ref="C71:N71" si="7">SUM(C55:C70)</f>
        <v>0</v>
      </c>
      <c r="D71" s="237">
        <f t="shared" si="7"/>
        <v>0</v>
      </c>
      <c r="E71" s="237">
        <f>SUM(E55:E70)</f>
        <v>0</v>
      </c>
      <c r="F71" s="237">
        <f t="shared" si="7"/>
        <v>0</v>
      </c>
      <c r="G71" s="237">
        <f>SUM(G55:G70)</f>
        <v>0</v>
      </c>
      <c r="H71" s="237">
        <f t="shared" si="7"/>
        <v>0</v>
      </c>
      <c r="I71" s="237">
        <f t="shared" si="7"/>
        <v>0</v>
      </c>
      <c r="J71" s="237">
        <f t="shared" si="7"/>
        <v>0</v>
      </c>
      <c r="K71" s="237">
        <f t="shared" si="7"/>
        <v>0</v>
      </c>
      <c r="L71" s="238">
        <f t="shared" si="7"/>
        <v>0</v>
      </c>
      <c r="M71" s="237">
        <f t="shared" si="7"/>
        <v>19365</v>
      </c>
      <c r="N71" s="238">
        <f t="shared" si="7"/>
        <v>21104</v>
      </c>
    </row>
    <row r="72" spans="1:14" x14ac:dyDescent="0.25">
      <c r="A72" s="240"/>
      <c r="B72" s="240"/>
      <c r="C72" s="241"/>
      <c r="D72" s="241"/>
      <c r="E72" s="241"/>
      <c r="F72" s="241"/>
      <c r="G72" s="241"/>
      <c r="H72" s="241"/>
      <c r="I72" s="241"/>
      <c r="J72" s="241"/>
      <c r="K72" s="241"/>
      <c r="L72" s="241"/>
    </row>
    <row r="73" spans="1:14" x14ac:dyDescent="0.25">
      <c r="A73" s="240"/>
      <c r="B73" s="240"/>
      <c r="C73" s="199"/>
      <c r="D73" s="197"/>
      <c r="E73" s="197"/>
      <c r="F73" s="197"/>
      <c r="G73" s="197"/>
      <c r="H73" s="197"/>
      <c r="I73" s="197"/>
      <c r="J73" s="197"/>
      <c r="K73" s="197"/>
      <c r="L73" s="197"/>
    </row>
    <row r="74" spans="1:14" ht="15.75" thickBot="1" x14ac:dyDescent="0.3">
      <c r="A74" s="240"/>
      <c r="B74" s="240" t="s">
        <v>94</v>
      </c>
      <c r="C74" s="199"/>
      <c r="D74" s="197"/>
      <c r="E74" s="197"/>
      <c r="F74" s="197"/>
      <c r="G74" s="197"/>
      <c r="H74" s="197"/>
      <c r="I74" s="197"/>
      <c r="J74" s="197"/>
      <c r="K74" s="197"/>
      <c r="L74" s="197"/>
    </row>
    <row r="75" spans="1:14" x14ac:dyDescent="0.25">
      <c r="A75" s="304" t="s">
        <v>68</v>
      </c>
      <c r="B75" s="331" t="s">
        <v>164</v>
      </c>
      <c r="C75" s="327" t="s">
        <v>144</v>
      </c>
      <c r="D75" s="328"/>
      <c r="E75" s="197"/>
      <c r="F75" s="197"/>
      <c r="G75" s="197"/>
      <c r="H75" s="197"/>
      <c r="I75" s="197"/>
      <c r="J75" s="197"/>
      <c r="K75" s="197"/>
      <c r="L75" s="197"/>
    </row>
    <row r="76" spans="1:14" ht="15.75" thickBot="1" x14ac:dyDescent="0.3">
      <c r="A76" s="304"/>
      <c r="B76" s="332"/>
      <c r="C76" s="228" t="s">
        <v>166</v>
      </c>
      <c r="D76" s="229" t="s">
        <v>146</v>
      </c>
      <c r="E76" s="197"/>
      <c r="F76" s="197"/>
      <c r="G76" s="197"/>
      <c r="H76" s="197"/>
      <c r="I76" s="197"/>
      <c r="J76" s="197"/>
      <c r="K76" s="197"/>
      <c r="L76" s="197"/>
    </row>
    <row r="77" spans="1:14" x14ac:dyDescent="0.25">
      <c r="A77" s="230">
        <v>1</v>
      </c>
      <c r="B77" s="231" t="s">
        <v>167</v>
      </c>
      <c r="C77" s="232">
        <f t="shared" ref="C77:D90" si="8">+K13+K34+K55</f>
        <v>94</v>
      </c>
      <c r="D77" s="233">
        <f t="shared" si="8"/>
        <v>108</v>
      </c>
      <c r="E77" s="242"/>
      <c r="F77" s="197"/>
      <c r="G77" s="197"/>
      <c r="H77" s="197"/>
      <c r="I77" s="197"/>
      <c r="J77" s="197"/>
      <c r="K77" s="197"/>
      <c r="L77" s="197"/>
    </row>
    <row r="78" spans="1:14" x14ac:dyDescent="0.25">
      <c r="A78" s="234">
        <v>2</v>
      </c>
      <c r="B78" s="235" t="s">
        <v>168</v>
      </c>
      <c r="C78" s="232">
        <f t="shared" si="8"/>
        <v>102</v>
      </c>
      <c r="D78" s="233">
        <f t="shared" si="8"/>
        <v>105</v>
      </c>
      <c r="E78" s="242"/>
      <c r="F78" s="197"/>
      <c r="G78" s="197"/>
      <c r="H78" s="197"/>
      <c r="I78" s="197"/>
      <c r="J78" s="197"/>
      <c r="K78" s="197"/>
      <c r="L78" s="197"/>
    </row>
    <row r="79" spans="1:14" x14ac:dyDescent="0.25">
      <c r="A79" s="234">
        <v>3</v>
      </c>
      <c r="B79" s="235" t="s">
        <v>169</v>
      </c>
      <c r="C79" s="232">
        <f t="shared" si="8"/>
        <v>603</v>
      </c>
      <c r="D79" s="233">
        <f t="shared" si="8"/>
        <v>589</v>
      </c>
      <c r="E79" s="242"/>
      <c r="F79" s="197"/>
      <c r="G79" s="197"/>
      <c r="H79" s="197"/>
      <c r="I79" s="197"/>
      <c r="J79" s="197"/>
      <c r="K79" s="197"/>
      <c r="L79" s="197"/>
    </row>
    <row r="80" spans="1:14" x14ac:dyDescent="0.25">
      <c r="A80" s="234">
        <v>4</v>
      </c>
      <c r="B80" s="235" t="s">
        <v>170</v>
      </c>
      <c r="C80" s="232">
        <f t="shared" si="8"/>
        <v>96</v>
      </c>
      <c r="D80" s="233">
        <f t="shared" si="8"/>
        <v>91</v>
      </c>
      <c r="E80" s="242"/>
      <c r="F80" s="197"/>
      <c r="G80" s="197"/>
      <c r="H80" s="197"/>
      <c r="I80" s="197"/>
      <c r="J80" s="197"/>
      <c r="K80" s="197"/>
      <c r="L80" s="197"/>
    </row>
    <row r="81" spans="1:12" x14ac:dyDescent="0.25">
      <c r="A81" s="234">
        <v>5</v>
      </c>
      <c r="B81" s="235" t="s">
        <v>171</v>
      </c>
      <c r="C81" s="232">
        <f t="shared" si="8"/>
        <v>2763</v>
      </c>
      <c r="D81" s="233">
        <f t="shared" si="8"/>
        <v>3465</v>
      </c>
      <c r="E81" s="242"/>
      <c r="F81" s="197"/>
      <c r="G81" s="197"/>
      <c r="H81" s="197"/>
      <c r="I81" s="197"/>
      <c r="J81" s="197"/>
      <c r="K81" s="197"/>
      <c r="L81" s="197"/>
    </row>
    <row r="82" spans="1:12" x14ac:dyDescent="0.25">
      <c r="A82" s="234">
        <v>6</v>
      </c>
      <c r="B82" s="235" t="s">
        <v>172</v>
      </c>
      <c r="C82" s="232">
        <f t="shared" si="8"/>
        <v>2365</v>
      </c>
      <c r="D82" s="233">
        <f t="shared" si="8"/>
        <v>2743</v>
      </c>
      <c r="E82" s="242"/>
      <c r="F82" s="197"/>
      <c r="G82" s="197"/>
      <c r="H82" s="197"/>
      <c r="I82" s="197"/>
      <c r="J82" s="197"/>
      <c r="K82" s="197"/>
      <c r="L82" s="197"/>
    </row>
    <row r="83" spans="1:12" x14ac:dyDescent="0.25">
      <c r="A83" s="234">
        <v>7</v>
      </c>
      <c r="B83" s="235" t="s">
        <v>173</v>
      </c>
      <c r="C83" s="232">
        <f t="shared" si="8"/>
        <v>886</v>
      </c>
      <c r="D83" s="233">
        <f t="shared" si="8"/>
        <v>941</v>
      </c>
      <c r="E83" s="242"/>
      <c r="F83" s="197"/>
      <c r="G83" s="197"/>
      <c r="H83" s="197"/>
      <c r="I83" s="197"/>
      <c r="J83" s="197"/>
      <c r="K83" s="197"/>
      <c r="L83" s="197"/>
    </row>
    <row r="84" spans="1:12" x14ac:dyDescent="0.25">
      <c r="A84" s="234">
        <v>8</v>
      </c>
      <c r="B84" s="235" t="s">
        <v>174</v>
      </c>
      <c r="C84" s="232">
        <f t="shared" si="8"/>
        <v>1065</v>
      </c>
      <c r="D84" s="233">
        <f t="shared" si="8"/>
        <v>1042</v>
      </c>
      <c r="E84" s="242"/>
      <c r="F84" s="197"/>
      <c r="G84" s="197"/>
      <c r="H84" s="197"/>
      <c r="I84" s="197"/>
      <c r="J84" s="197"/>
      <c r="K84" s="197"/>
      <c r="L84" s="197"/>
    </row>
    <row r="85" spans="1:12" x14ac:dyDescent="0.25">
      <c r="A85" s="234">
        <v>9</v>
      </c>
      <c r="B85" s="235" t="s">
        <v>175</v>
      </c>
      <c r="C85" s="232">
        <f t="shared" si="8"/>
        <v>6836</v>
      </c>
      <c r="D85" s="233">
        <f t="shared" si="8"/>
        <v>7484</v>
      </c>
      <c r="E85" s="242"/>
      <c r="F85" s="197"/>
      <c r="G85" s="197"/>
      <c r="H85" s="197"/>
      <c r="I85" s="197"/>
      <c r="J85" s="197"/>
      <c r="K85" s="197"/>
      <c r="L85" s="197"/>
    </row>
    <row r="86" spans="1:12" x14ac:dyDescent="0.25">
      <c r="A86" s="234">
        <v>10</v>
      </c>
      <c r="B86" s="235" t="s">
        <v>176</v>
      </c>
      <c r="C86" s="232">
        <f t="shared" si="8"/>
        <v>3261</v>
      </c>
      <c r="D86" s="233">
        <f t="shared" si="8"/>
        <v>3113</v>
      </c>
      <c r="E86" s="242"/>
      <c r="F86" s="197"/>
      <c r="G86" s="197"/>
      <c r="H86" s="197"/>
      <c r="I86" s="197"/>
      <c r="J86" s="197"/>
      <c r="K86" s="197"/>
      <c r="L86" s="197"/>
    </row>
    <row r="87" spans="1:12" x14ac:dyDescent="0.25">
      <c r="A87" s="234">
        <v>11</v>
      </c>
      <c r="B87" s="235" t="s">
        <v>177</v>
      </c>
      <c r="C87" s="232">
        <f t="shared" si="8"/>
        <v>300</v>
      </c>
      <c r="D87" s="233">
        <f t="shared" si="8"/>
        <v>331</v>
      </c>
      <c r="E87" s="242"/>
      <c r="F87" s="197"/>
      <c r="G87" s="197"/>
      <c r="H87" s="197"/>
      <c r="I87" s="197"/>
      <c r="J87" s="197"/>
      <c r="K87" s="197"/>
      <c r="L87" s="197"/>
    </row>
    <row r="88" spans="1:12" ht="24" x14ac:dyDescent="0.25">
      <c r="A88" s="234">
        <v>12</v>
      </c>
      <c r="B88" s="235" t="s">
        <v>178</v>
      </c>
      <c r="C88" s="232">
        <f t="shared" si="8"/>
        <v>123</v>
      </c>
      <c r="D88" s="233">
        <f t="shared" si="8"/>
        <v>160</v>
      </c>
      <c r="E88" s="242"/>
      <c r="F88" s="197"/>
      <c r="G88" s="197"/>
      <c r="H88" s="197"/>
      <c r="I88" s="197"/>
      <c r="J88" s="197"/>
      <c r="K88" s="197"/>
      <c r="L88" s="197"/>
    </row>
    <row r="89" spans="1:12" x14ac:dyDescent="0.25">
      <c r="A89" s="234">
        <v>13</v>
      </c>
      <c r="B89" s="236" t="s">
        <v>179</v>
      </c>
      <c r="C89" s="232">
        <f t="shared" si="8"/>
        <v>530</v>
      </c>
      <c r="D89" s="233">
        <f t="shared" si="8"/>
        <v>522</v>
      </c>
      <c r="E89" s="242"/>
      <c r="F89" s="197"/>
      <c r="G89" s="197"/>
      <c r="H89" s="197"/>
      <c r="I89" s="197"/>
      <c r="J89" s="197"/>
      <c r="K89" s="197"/>
      <c r="L89" s="197"/>
    </row>
    <row r="90" spans="1:12" x14ac:dyDescent="0.25">
      <c r="A90" s="234">
        <v>14</v>
      </c>
      <c r="B90" s="236" t="s">
        <v>180</v>
      </c>
      <c r="C90" s="232">
        <f t="shared" si="8"/>
        <v>13</v>
      </c>
      <c r="D90" s="233">
        <f t="shared" si="8"/>
        <v>22</v>
      </c>
      <c r="E90" s="242"/>
      <c r="F90" s="197"/>
      <c r="G90" s="197"/>
      <c r="H90" s="197"/>
      <c r="I90" s="197"/>
      <c r="J90" s="197"/>
      <c r="K90" s="197"/>
      <c r="L90" s="197"/>
    </row>
    <row r="91" spans="1:12" x14ac:dyDescent="0.25">
      <c r="A91" s="234">
        <v>15</v>
      </c>
      <c r="B91" s="236" t="s">
        <v>181</v>
      </c>
      <c r="C91" s="232">
        <f>+K27+K48+K69</f>
        <v>273</v>
      </c>
      <c r="D91" s="233">
        <f>+L27+L48+L69</f>
        <v>386</v>
      </c>
      <c r="E91" s="242"/>
      <c r="F91" s="197"/>
      <c r="G91" s="197"/>
      <c r="H91" s="197"/>
      <c r="I91" s="197"/>
      <c r="J91" s="197"/>
      <c r="K91" s="197"/>
      <c r="L91" s="197"/>
    </row>
    <row r="92" spans="1:12" ht="15.75" thickBot="1" x14ac:dyDescent="0.3">
      <c r="A92" s="234">
        <v>16</v>
      </c>
      <c r="B92" s="236" t="s">
        <v>182</v>
      </c>
      <c r="C92" s="232">
        <f>+K28+K49+K70</f>
        <v>55</v>
      </c>
      <c r="D92" s="233">
        <f>+L28+L49+L70</f>
        <v>2</v>
      </c>
      <c r="E92" s="242"/>
      <c r="F92" s="197"/>
      <c r="G92" s="197"/>
      <c r="H92" s="197"/>
      <c r="I92" s="197"/>
      <c r="J92" s="197"/>
      <c r="K92" s="197"/>
      <c r="L92" s="197"/>
    </row>
    <row r="93" spans="1:12" ht="15.75" thickBot="1" x14ac:dyDescent="0.3">
      <c r="A93" s="329" t="s">
        <v>187</v>
      </c>
      <c r="B93" s="330"/>
      <c r="C93" s="243">
        <f>SUM(C77:C92)</f>
        <v>19365</v>
      </c>
      <c r="D93" s="244">
        <f>SUM(D77:D92)</f>
        <v>21104</v>
      </c>
      <c r="E93" s="197"/>
      <c r="F93" s="197"/>
      <c r="G93" s="197"/>
      <c r="H93" s="197"/>
      <c r="I93" s="197"/>
      <c r="J93" s="197"/>
      <c r="K93" s="197"/>
      <c r="L93" s="197"/>
    </row>
    <row r="94" spans="1:12" x14ac:dyDescent="0.25">
      <c r="A94" s="240"/>
      <c r="B94" s="240"/>
      <c r="C94" s="199"/>
      <c r="D94" s="197"/>
      <c r="E94" s="197"/>
      <c r="F94" s="197"/>
      <c r="G94" s="197"/>
      <c r="H94" s="197"/>
      <c r="I94" s="197"/>
      <c r="J94" s="197"/>
      <c r="K94" s="197"/>
      <c r="L94" s="197"/>
    </row>
    <row r="95" spans="1:12" x14ac:dyDescent="0.25">
      <c r="A95" s="240"/>
      <c r="B95" s="240"/>
      <c r="C95" s="199"/>
      <c r="D95" s="197"/>
      <c r="E95" s="197"/>
      <c r="F95" s="197"/>
      <c r="G95" s="197"/>
      <c r="H95" s="197"/>
      <c r="I95" s="197"/>
      <c r="J95" s="197"/>
      <c r="K95" s="197"/>
      <c r="L95" s="197"/>
    </row>
    <row r="96" spans="1:12" x14ac:dyDescent="0.25">
      <c r="A96" s="240"/>
      <c r="B96" s="240"/>
      <c r="C96" s="199"/>
      <c r="D96" s="197"/>
      <c r="E96" s="197"/>
      <c r="F96" s="197"/>
      <c r="G96" s="197"/>
      <c r="H96" s="197"/>
      <c r="I96" s="197"/>
      <c r="J96" s="197"/>
      <c r="K96" s="197"/>
      <c r="L96" s="197"/>
    </row>
    <row r="97" spans="1:12" x14ac:dyDescent="0.25">
      <c r="A97" s="240"/>
      <c r="B97" s="240"/>
      <c r="C97" s="199"/>
      <c r="D97" s="197"/>
      <c r="E97" s="197"/>
      <c r="F97" s="197"/>
      <c r="G97" s="197"/>
      <c r="H97" s="197"/>
      <c r="I97" s="197"/>
      <c r="J97" s="197"/>
      <c r="K97" s="197"/>
      <c r="L97" s="197"/>
    </row>
    <row r="98" spans="1:12" x14ac:dyDescent="0.25">
      <c r="A98" s="240"/>
      <c r="B98" s="240"/>
      <c r="C98" s="199"/>
      <c r="D98" s="197"/>
      <c r="E98" s="197"/>
      <c r="F98" s="197"/>
      <c r="G98" s="197"/>
      <c r="H98" s="197"/>
      <c r="I98" s="197"/>
      <c r="J98" s="197"/>
      <c r="K98" s="197"/>
      <c r="L98" s="197"/>
    </row>
    <row r="99" spans="1:12" x14ac:dyDescent="0.25">
      <c r="A99" s="240"/>
      <c r="B99" s="240"/>
      <c r="C99" s="199"/>
      <c r="D99" s="197"/>
      <c r="E99" s="197"/>
      <c r="F99" s="197"/>
      <c r="G99" s="197"/>
      <c r="H99" s="197"/>
      <c r="I99" s="197"/>
      <c r="J99" s="197"/>
      <c r="K99" s="197"/>
      <c r="L99" s="197"/>
    </row>
    <row r="100" spans="1:12" x14ac:dyDescent="0.25">
      <c r="A100" s="240"/>
      <c r="B100" s="240"/>
      <c r="C100" s="199"/>
      <c r="D100" s="197"/>
      <c r="E100" s="197"/>
      <c r="F100" s="197"/>
      <c r="G100" s="197"/>
      <c r="H100" s="197"/>
      <c r="I100" s="197"/>
      <c r="J100" s="197"/>
      <c r="K100" s="197"/>
      <c r="L100" s="197"/>
    </row>
    <row r="101" spans="1:12" x14ac:dyDescent="0.25">
      <c r="A101" s="240"/>
      <c r="B101" s="240"/>
      <c r="C101" s="199"/>
      <c r="D101" s="197"/>
      <c r="E101" s="197"/>
      <c r="F101" s="197"/>
      <c r="G101" s="197"/>
      <c r="H101" s="197"/>
      <c r="I101" s="197"/>
      <c r="J101" s="197"/>
      <c r="K101" s="197"/>
      <c r="L101" s="197"/>
    </row>
    <row r="102" spans="1:12" x14ac:dyDescent="0.25">
      <c r="A102" s="240"/>
      <c r="B102" s="240"/>
      <c r="C102" s="199"/>
      <c r="D102" s="197"/>
      <c r="E102" s="197"/>
      <c r="F102" s="197"/>
      <c r="G102" s="197"/>
      <c r="H102" s="197"/>
      <c r="I102" s="197"/>
      <c r="J102" s="197"/>
      <c r="K102" s="197"/>
      <c r="L102" s="197"/>
    </row>
    <row r="103" spans="1:12" x14ac:dyDescent="0.25">
      <c r="A103" s="240"/>
      <c r="B103" s="240"/>
      <c r="C103" s="199"/>
      <c r="D103" s="197"/>
      <c r="E103" s="197"/>
      <c r="F103" s="197"/>
      <c r="G103" s="197"/>
      <c r="H103" s="197"/>
      <c r="I103" s="197"/>
      <c r="J103" s="197"/>
      <c r="K103" s="197"/>
      <c r="L103" s="197"/>
    </row>
    <row r="104" spans="1:12" x14ac:dyDescent="0.25">
      <c r="A104" s="240"/>
      <c r="B104" s="240"/>
      <c r="C104" s="199"/>
      <c r="D104" s="197"/>
      <c r="E104" s="197"/>
      <c r="F104" s="197"/>
      <c r="G104" s="197"/>
      <c r="H104" s="197"/>
      <c r="I104" s="197"/>
      <c r="J104" s="197"/>
      <c r="K104" s="197"/>
      <c r="L104" s="197"/>
    </row>
    <row r="105" spans="1:12" x14ac:dyDescent="0.25">
      <c r="A105" s="240"/>
      <c r="B105" s="240"/>
      <c r="C105" s="199"/>
      <c r="D105" s="197"/>
      <c r="E105" s="197"/>
      <c r="F105" s="197"/>
      <c r="G105" s="197"/>
      <c r="H105" s="197"/>
      <c r="I105" s="197"/>
      <c r="J105" s="197"/>
      <c r="K105" s="197"/>
      <c r="L105" s="197"/>
    </row>
    <row r="106" spans="1:12" x14ac:dyDescent="0.25">
      <c r="A106" s="240"/>
      <c r="B106" s="240"/>
      <c r="C106" s="199"/>
      <c r="D106" s="197"/>
      <c r="E106" s="197"/>
      <c r="F106" s="197"/>
      <c r="G106" s="197"/>
      <c r="H106" s="197"/>
      <c r="I106" s="197"/>
      <c r="J106" s="197"/>
      <c r="K106" s="197"/>
      <c r="L106" s="197"/>
    </row>
    <row r="107" spans="1:12" x14ac:dyDescent="0.25">
      <c r="A107" s="240"/>
      <c r="B107" s="240"/>
      <c r="C107" s="199"/>
      <c r="D107" s="197"/>
      <c r="E107" s="197"/>
      <c r="F107" s="197"/>
      <c r="G107" s="197"/>
      <c r="H107" s="197"/>
      <c r="I107" s="197"/>
      <c r="J107" s="197"/>
      <c r="K107" s="197"/>
      <c r="L107" s="197"/>
    </row>
    <row r="108" spans="1:12" x14ac:dyDescent="0.25">
      <c r="A108" s="240"/>
      <c r="B108" s="240"/>
      <c r="C108" s="199"/>
      <c r="D108" s="197"/>
      <c r="E108" s="197"/>
      <c r="F108" s="197"/>
      <c r="G108" s="197"/>
      <c r="H108" s="197"/>
      <c r="I108" s="197"/>
      <c r="J108" s="197"/>
      <c r="K108" s="197"/>
      <c r="L108" s="197"/>
    </row>
    <row r="109" spans="1:12" x14ac:dyDescent="0.25">
      <c r="A109" s="240"/>
      <c r="B109" s="240"/>
      <c r="C109" s="199"/>
      <c r="D109" s="197"/>
      <c r="E109" s="197"/>
      <c r="F109" s="197"/>
      <c r="G109" s="197"/>
      <c r="H109" s="197"/>
      <c r="I109" s="197"/>
      <c r="J109" s="197"/>
      <c r="K109" s="197"/>
      <c r="L109" s="197"/>
    </row>
    <row r="110" spans="1:12" x14ac:dyDescent="0.25">
      <c r="A110" s="240"/>
      <c r="B110" s="240"/>
      <c r="C110" s="199"/>
      <c r="D110" s="197"/>
      <c r="E110" s="197"/>
      <c r="F110" s="197"/>
      <c r="G110" s="197"/>
      <c r="H110" s="197"/>
      <c r="I110" s="197"/>
      <c r="J110" s="197"/>
      <c r="K110" s="197"/>
      <c r="L110" s="197"/>
    </row>
    <row r="111" spans="1:12" x14ac:dyDescent="0.25">
      <c r="A111" s="240"/>
      <c r="B111" s="240"/>
      <c r="C111" s="199"/>
      <c r="D111" s="197"/>
      <c r="E111" s="197"/>
      <c r="F111" s="197"/>
      <c r="G111" s="197"/>
      <c r="H111" s="197"/>
      <c r="I111" s="197"/>
      <c r="J111" s="197"/>
      <c r="K111" s="197"/>
      <c r="L111" s="197"/>
    </row>
    <row r="112" spans="1:12" x14ac:dyDescent="0.25">
      <c r="A112" s="240"/>
      <c r="B112" s="240"/>
      <c r="C112" s="199"/>
      <c r="D112" s="197"/>
      <c r="E112" s="197"/>
      <c r="F112" s="197"/>
      <c r="G112" s="197"/>
      <c r="H112" s="197"/>
      <c r="I112" s="197"/>
      <c r="J112" s="197"/>
      <c r="K112" s="197"/>
      <c r="L112" s="197"/>
    </row>
    <row r="113" spans="1:12" x14ac:dyDescent="0.25">
      <c r="A113" s="240"/>
      <c r="B113" s="240"/>
      <c r="C113" s="199"/>
      <c r="D113" s="197"/>
      <c r="E113" s="197"/>
      <c r="F113" s="197"/>
      <c r="G113" s="197"/>
      <c r="H113" s="197"/>
      <c r="I113" s="197"/>
      <c r="J113" s="197"/>
      <c r="K113" s="197"/>
      <c r="L113" s="197"/>
    </row>
    <row r="114" spans="1:12" x14ac:dyDescent="0.25">
      <c r="A114" s="240"/>
      <c r="B114" s="240"/>
      <c r="C114" s="199"/>
      <c r="D114" s="197"/>
      <c r="E114" s="197"/>
      <c r="F114" s="197"/>
      <c r="G114" s="197"/>
      <c r="H114" s="197"/>
      <c r="I114" s="197"/>
      <c r="J114" s="197"/>
      <c r="K114" s="197"/>
      <c r="L114" s="197"/>
    </row>
    <row r="115" spans="1:12" x14ac:dyDescent="0.25">
      <c r="A115" s="240"/>
      <c r="B115" s="240"/>
      <c r="C115" s="199"/>
      <c r="D115" s="197"/>
      <c r="E115" s="197"/>
      <c r="F115" s="197"/>
      <c r="G115" s="197"/>
      <c r="H115" s="197"/>
      <c r="I115" s="197"/>
      <c r="J115" s="197"/>
      <c r="K115" s="197"/>
      <c r="L115" s="197"/>
    </row>
    <row r="117" spans="1:12" x14ac:dyDescent="0.25">
      <c r="B117" s="159" t="s">
        <v>98</v>
      </c>
      <c r="C117" s="1" t="s">
        <v>131</v>
      </c>
      <c r="D117" s="1"/>
      <c r="E117" s="1"/>
      <c r="F117" s="141" t="s">
        <v>188</v>
      </c>
      <c r="H117" t="s">
        <v>189</v>
      </c>
    </row>
    <row r="118" spans="1:12" ht="15" customHeight="1" x14ac:dyDescent="0.25">
      <c r="C118" s="285" t="s">
        <v>190</v>
      </c>
      <c r="D118" s="285"/>
      <c r="E118" s="285"/>
      <c r="F118" s="141"/>
      <c r="G118" s="141"/>
      <c r="H118" s="141" t="s">
        <v>191</v>
      </c>
      <c r="I118" s="141"/>
      <c r="J118" s="141"/>
      <c r="K118" s="141"/>
    </row>
    <row r="119" spans="1:12" ht="15" customHeight="1" x14ac:dyDescent="0.25">
      <c r="C119" s="285" t="s">
        <v>192</v>
      </c>
      <c r="D119" s="285"/>
      <c r="E119" s="285"/>
      <c r="F119" s="141"/>
      <c r="G119" s="141"/>
      <c r="H119" s="141" t="s">
        <v>193</v>
      </c>
      <c r="I119" s="141"/>
      <c r="J119" s="141"/>
      <c r="K119" s="141"/>
    </row>
    <row r="120" spans="1:12" x14ac:dyDescent="0.25">
      <c r="B120" s="159" t="s">
        <v>106</v>
      </c>
      <c r="C120" s="141" t="s">
        <v>204</v>
      </c>
      <c r="G120" s="141"/>
    </row>
  </sheetData>
  <mergeCells count="40">
    <mergeCell ref="B10:L10"/>
    <mergeCell ref="B2:C2"/>
    <mergeCell ref="A4:L4"/>
    <mergeCell ref="A6:L6"/>
    <mergeCell ref="A7:L7"/>
    <mergeCell ref="A8:L8"/>
    <mergeCell ref="K11:L11"/>
    <mergeCell ref="A29:B29"/>
    <mergeCell ref="B31:L31"/>
    <mergeCell ref="A32:A33"/>
    <mergeCell ref="B32:B33"/>
    <mergeCell ref="C32:D32"/>
    <mergeCell ref="E32:F32"/>
    <mergeCell ref="G32:H32"/>
    <mergeCell ref="I32:J32"/>
    <mergeCell ref="K32:L32"/>
    <mergeCell ref="A11:A12"/>
    <mergeCell ref="B11:B12"/>
    <mergeCell ref="C11:D11"/>
    <mergeCell ref="E11:F11"/>
    <mergeCell ref="G11:H11"/>
    <mergeCell ref="I11:J11"/>
    <mergeCell ref="M32:N32"/>
    <mergeCell ref="A50:B50"/>
    <mergeCell ref="B52:L52"/>
    <mergeCell ref="A53:A54"/>
    <mergeCell ref="B53:B54"/>
    <mergeCell ref="C53:D53"/>
    <mergeCell ref="E53:F53"/>
    <mergeCell ref="G53:H53"/>
    <mergeCell ref="I53:J53"/>
    <mergeCell ref="K53:L53"/>
    <mergeCell ref="C118:E118"/>
    <mergeCell ref="C119:E119"/>
    <mergeCell ref="M53:N53"/>
    <mergeCell ref="A71:B71"/>
    <mergeCell ref="A75:A76"/>
    <mergeCell ref="B75:B76"/>
    <mergeCell ref="C75:D75"/>
    <mergeCell ref="A93:B93"/>
  </mergeCells>
  <hyperlinks>
    <hyperlink ref="A8" r:id="rId1"/>
  </hyperlinks>
  <pageMargins left="0" right="0" top="0.15748031496062992" bottom="0.16" header="0" footer="0"/>
  <pageSetup scale="77" orientation="landscape" r:id="rId2"/>
  <drawing r:id="rId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20"/>
  <sheetViews>
    <sheetView topLeftCell="A41" workbookViewId="0">
      <selection activeCell="F81" sqref="F81"/>
    </sheetView>
  </sheetViews>
  <sheetFormatPr baseColWidth="10" defaultRowHeight="15" x14ac:dyDescent="0.25"/>
  <cols>
    <col min="1" max="1" width="5.42578125" customWidth="1"/>
    <col min="2" max="2" width="29" customWidth="1"/>
    <col min="3" max="3" width="12.28515625" customWidth="1"/>
    <col min="4" max="4" width="10.5703125" customWidth="1"/>
    <col min="5" max="5" width="13.140625" customWidth="1"/>
    <col min="6" max="6" width="10.85546875" customWidth="1"/>
    <col min="7" max="7" width="12.5703125" customWidth="1"/>
    <col min="11" max="11" width="12.7109375" customWidth="1"/>
    <col min="12" max="12" width="10.5703125" customWidth="1"/>
    <col min="13" max="13" width="14.140625" bestFit="1" customWidth="1"/>
    <col min="14" max="14" width="11.7109375" bestFit="1" customWidth="1"/>
    <col min="257" max="257" width="5.42578125" customWidth="1"/>
    <col min="258" max="258" width="29" customWidth="1"/>
    <col min="259" max="259" width="12.28515625" customWidth="1"/>
    <col min="260" max="260" width="10.5703125" customWidth="1"/>
    <col min="261" max="261" width="13.140625" customWidth="1"/>
    <col min="262" max="262" width="10.85546875" customWidth="1"/>
    <col min="263" max="263" width="12.5703125" customWidth="1"/>
    <col min="267" max="267" width="12.7109375" customWidth="1"/>
    <col min="268" max="268" width="10.5703125" customWidth="1"/>
    <col min="269" max="269" width="14.140625" bestFit="1" customWidth="1"/>
    <col min="270" max="270" width="11.7109375" bestFit="1" customWidth="1"/>
    <col min="513" max="513" width="5.42578125" customWidth="1"/>
    <col min="514" max="514" width="29" customWidth="1"/>
    <col min="515" max="515" width="12.28515625" customWidth="1"/>
    <col min="516" max="516" width="10.5703125" customWidth="1"/>
    <col min="517" max="517" width="13.140625" customWidth="1"/>
    <col min="518" max="518" width="10.85546875" customWidth="1"/>
    <col min="519" max="519" width="12.5703125" customWidth="1"/>
    <col min="523" max="523" width="12.7109375" customWidth="1"/>
    <col min="524" max="524" width="10.5703125" customWidth="1"/>
    <col min="525" max="525" width="14.140625" bestFit="1" customWidth="1"/>
    <col min="526" max="526" width="11.7109375" bestFit="1" customWidth="1"/>
    <col min="769" max="769" width="5.42578125" customWidth="1"/>
    <col min="770" max="770" width="29" customWidth="1"/>
    <col min="771" max="771" width="12.28515625" customWidth="1"/>
    <col min="772" max="772" width="10.5703125" customWidth="1"/>
    <col min="773" max="773" width="13.140625" customWidth="1"/>
    <col min="774" max="774" width="10.85546875" customWidth="1"/>
    <col min="775" max="775" width="12.5703125" customWidth="1"/>
    <col min="779" max="779" width="12.7109375" customWidth="1"/>
    <col min="780" max="780" width="10.5703125" customWidth="1"/>
    <col min="781" max="781" width="14.140625" bestFit="1" customWidth="1"/>
    <col min="782" max="782" width="11.7109375" bestFit="1" customWidth="1"/>
    <col min="1025" max="1025" width="5.42578125" customWidth="1"/>
    <col min="1026" max="1026" width="29" customWidth="1"/>
    <col min="1027" max="1027" width="12.28515625" customWidth="1"/>
    <col min="1028" max="1028" width="10.5703125" customWidth="1"/>
    <col min="1029" max="1029" width="13.140625" customWidth="1"/>
    <col min="1030" max="1030" width="10.85546875" customWidth="1"/>
    <col min="1031" max="1031" width="12.5703125" customWidth="1"/>
    <col min="1035" max="1035" width="12.7109375" customWidth="1"/>
    <col min="1036" max="1036" width="10.5703125" customWidth="1"/>
    <col min="1037" max="1037" width="14.140625" bestFit="1" customWidth="1"/>
    <col min="1038" max="1038" width="11.7109375" bestFit="1" customWidth="1"/>
    <col min="1281" max="1281" width="5.42578125" customWidth="1"/>
    <col min="1282" max="1282" width="29" customWidth="1"/>
    <col min="1283" max="1283" width="12.28515625" customWidth="1"/>
    <col min="1284" max="1284" width="10.5703125" customWidth="1"/>
    <col min="1285" max="1285" width="13.140625" customWidth="1"/>
    <col min="1286" max="1286" width="10.85546875" customWidth="1"/>
    <col min="1287" max="1287" width="12.5703125" customWidth="1"/>
    <col min="1291" max="1291" width="12.7109375" customWidth="1"/>
    <col min="1292" max="1292" width="10.5703125" customWidth="1"/>
    <col min="1293" max="1293" width="14.140625" bestFit="1" customWidth="1"/>
    <col min="1294" max="1294" width="11.7109375" bestFit="1" customWidth="1"/>
    <col min="1537" max="1537" width="5.42578125" customWidth="1"/>
    <col min="1538" max="1538" width="29" customWidth="1"/>
    <col min="1539" max="1539" width="12.28515625" customWidth="1"/>
    <col min="1540" max="1540" width="10.5703125" customWidth="1"/>
    <col min="1541" max="1541" width="13.140625" customWidth="1"/>
    <col min="1542" max="1542" width="10.85546875" customWidth="1"/>
    <col min="1543" max="1543" width="12.5703125" customWidth="1"/>
    <col min="1547" max="1547" width="12.7109375" customWidth="1"/>
    <col min="1548" max="1548" width="10.5703125" customWidth="1"/>
    <col min="1549" max="1549" width="14.140625" bestFit="1" customWidth="1"/>
    <col min="1550" max="1550" width="11.7109375" bestFit="1" customWidth="1"/>
    <col min="1793" max="1793" width="5.42578125" customWidth="1"/>
    <col min="1794" max="1794" width="29" customWidth="1"/>
    <col min="1795" max="1795" width="12.28515625" customWidth="1"/>
    <col min="1796" max="1796" width="10.5703125" customWidth="1"/>
    <col min="1797" max="1797" width="13.140625" customWidth="1"/>
    <col min="1798" max="1798" width="10.85546875" customWidth="1"/>
    <col min="1799" max="1799" width="12.5703125" customWidth="1"/>
    <col min="1803" max="1803" width="12.7109375" customWidth="1"/>
    <col min="1804" max="1804" width="10.5703125" customWidth="1"/>
    <col min="1805" max="1805" width="14.140625" bestFit="1" customWidth="1"/>
    <col min="1806" max="1806" width="11.7109375" bestFit="1" customWidth="1"/>
    <col min="2049" max="2049" width="5.42578125" customWidth="1"/>
    <col min="2050" max="2050" width="29" customWidth="1"/>
    <col min="2051" max="2051" width="12.28515625" customWidth="1"/>
    <col min="2052" max="2052" width="10.5703125" customWidth="1"/>
    <col min="2053" max="2053" width="13.140625" customWidth="1"/>
    <col min="2054" max="2054" width="10.85546875" customWidth="1"/>
    <col min="2055" max="2055" width="12.5703125" customWidth="1"/>
    <col min="2059" max="2059" width="12.7109375" customWidth="1"/>
    <col min="2060" max="2060" width="10.5703125" customWidth="1"/>
    <col min="2061" max="2061" width="14.140625" bestFit="1" customWidth="1"/>
    <col min="2062" max="2062" width="11.7109375" bestFit="1" customWidth="1"/>
    <col min="2305" max="2305" width="5.42578125" customWidth="1"/>
    <col min="2306" max="2306" width="29" customWidth="1"/>
    <col min="2307" max="2307" width="12.28515625" customWidth="1"/>
    <col min="2308" max="2308" width="10.5703125" customWidth="1"/>
    <col min="2309" max="2309" width="13.140625" customWidth="1"/>
    <col min="2310" max="2310" width="10.85546875" customWidth="1"/>
    <col min="2311" max="2311" width="12.5703125" customWidth="1"/>
    <col min="2315" max="2315" width="12.7109375" customWidth="1"/>
    <col min="2316" max="2316" width="10.5703125" customWidth="1"/>
    <col min="2317" max="2317" width="14.140625" bestFit="1" customWidth="1"/>
    <col min="2318" max="2318" width="11.7109375" bestFit="1" customWidth="1"/>
    <col min="2561" max="2561" width="5.42578125" customWidth="1"/>
    <col min="2562" max="2562" width="29" customWidth="1"/>
    <col min="2563" max="2563" width="12.28515625" customWidth="1"/>
    <col min="2564" max="2564" width="10.5703125" customWidth="1"/>
    <col min="2565" max="2565" width="13.140625" customWidth="1"/>
    <col min="2566" max="2566" width="10.85546875" customWidth="1"/>
    <col min="2567" max="2567" width="12.5703125" customWidth="1"/>
    <col min="2571" max="2571" width="12.7109375" customWidth="1"/>
    <col min="2572" max="2572" width="10.5703125" customWidth="1"/>
    <col min="2573" max="2573" width="14.140625" bestFit="1" customWidth="1"/>
    <col min="2574" max="2574" width="11.7109375" bestFit="1" customWidth="1"/>
    <col min="2817" max="2817" width="5.42578125" customWidth="1"/>
    <col min="2818" max="2818" width="29" customWidth="1"/>
    <col min="2819" max="2819" width="12.28515625" customWidth="1"/>
    <col min="2820" max="2820" width="10.5703125" customWidth="1"/>
    <col min="2821" max="2821" width="13.140625" customWidth="1"/>
    <col min="2822" max="2822" width="10.85546875" customWidth="1"/>
    <col min="2823" max="2823" width="12.5703125" customWidth="1"/>
    <col min="2827" max="2827" width="12.7109375" customWidth="1"/>
    <col min="2828" max="2828" width="10.5703125" customWidth="1"/>
    <col min="2829" max="2829" width="14.140625" bestFit="1" customWidth="1"/>
    <col min="2830" max="2830" width="11.7109375" bestFit="1" customWidth="1"/>
    <col min="3073" max="3073" width="5.42578125" customWidth="1"/>
    <col min="3074" max="3074" width="29" customWidth="1"/>
    <col min="3075" max="3075" width="12.28515625" customWidth="1"/>
    <col min="3076" max="3076" width="10.5703125" customWidth="1"/>
    <col min="3077" max="3077" width="13.140625" customWidth="1"/>
    <col min="3078" max="3078" width="10.85546875" customWidth="1"/>
    <col min="3079" max="3079" width="12.5703125" customWidth="1"/>
    <col min="3083" max="3083" width="12.7109375" customWidth="1"/>
    <col min="3084" max="3084" width="10.5703125" customWidth="1"/>
    <col min="3085" max="3085" width="14.140625" bestFit="1" customWidth="1"/>
    <col min="3086" max="3086" width="11.7109375" bestFit="1" customWidth="1"/>
    <col min="3329" max="3329" width="5.42578125" customWidth="1"/>
    <col min="3330" max="3330" width="29" customWidth="1"/>
    <col min="3331" max="3331" width="12.28515625" customWidth="1"/>
    <col min="3332" max="3332" width="10.5703125" customWidth="1"/>
    <col min="3333" max="3333" width="13.140625" customWidth="1"/>
    <col min="3334" max="3334" width="10.85546875" customWidth="1"/>
    <col min="3335" max="3335" width="12.5703125" customWidth="1"/>
    <col min="3339" max="3339" width="12.7109375" customWidth="1"/>
    <col min="3340" max="3340" width="10.5703125" customWidth="1"/>
    <col min="3341" max="3341" width="14.140625" bestFit="1" customWidth="1"/>
    <col min="3342" max="3342" width="11.7109375" bestFit="1" customWidth="1"/>
    <col min="3585" max="3585" width="5.42578125" customWidth="1"/>
    <col min="3586" max="3586" width="29" customWidth="1"/>
    <col min="3587" max="3587" width="12.28515625" customWidth="1"/>
    <col min="3588" max="3588" width="10.5703125" customWidth="1"/>
    <col min="3589" max="3589" width="13.140625" customWidth="1"/>
    <col min="3590" max="3590" width="10.85546875" customWidth="1"/>
    <col min="3591" max="3591" width="12.5703125" customWidth="1"/>
    <col min="3595" max="3595" width="12.7109375" customWidth="1"/>
    <col min="3596" max="3596" width="10.5703125" customWidth="1"/>
    <col min="3597" max="3597" width="14.140625" bestFit="1" customWidth="1"/>
    <col min="3598" max="3598" width="11.7109375" bestFit="1" customWidth="1"/>
    <col min="3841" max="3841" width="5.42578125" customWidth="1"/>
    <col min="3842" max="3842" width="29" customWidth="1"/>
    <col min="3843" max="3843" width="12.28515625" customWidth="1"/>
    <col min="3844" max="3844" width="10.5703125" customWidth="1"/>
    <col min="3845" max="3845" width="13.140625" customWidth="1"/>
    <col min="3846" max="3846" width="10.85546875" customWidth="1"/>
    <col min="3847" max="3847" width="12.5703125" customWidth="1"/>
    <col min="3851" max="3851" width="12.7109375" customWidth="1"/>
    <col min="3852" max="3852" width="10.5703125" customWidth="1"/>
    <col min="3853" max="3853" width="14.140625" bestFit="1" customWidth="1"/>
    <col min="3854" max="3854" width="11.7109375" bestFit="1" customWidth="1"/>
    <col min="4097" max="4097" width="5.42578125" customWidth="1"/>
    <col min="4098" max="4098" width="29" customWidth="1"/>
    <col min="4099" max="4099" width="12.28515625" customWidth="1"/>
    <col min="4100" max="4100" width="10.5703125" customWidth="1"/>
    <col min="4101" max="4101" width="13.140625" customWidth="1"/>
    <col min="4102" max="4102" width="10.85546875" customWidth="1"/>
    <col min="4103" max="4103" width="12.5703125" customWidth="1"/>
    <col min="4107" max="4107" width="12.7109375" customWidth="1"/>
    <col min="4108" max="4108" width="10.5703125" customWidth="1"/>
    <col min="4109" max="4109" width="14.140625" bestFit="1" customWidth="1"/>
    <col min="4110" max="4110" width="11.7109375" bestFit="1" customWidth="1"/>
    <col min="4353" max="4353" width="5.42578125" customWidth="1"/>
    <col min="4354" max="4354" width="29" customWidth="1"/>
    <col min="4355" max="4355" width="12.28515625" customWidth="1"/>
    <col min="4356" max="4356" width="10.5703125" customWidth="1"/>
    <col min="4357" max="4357" width="13.140625" customWidth="1"/>
    <col min="4358" max="4358" width="10.85546875" customWidth="1"/>
    <col min="4359" max="4359" width="12.5703125" customWidth="1"/>
    <col min="4363" max="4363" width="12.7109375" customWidth="1"/>
    <col min="4364" max="4364" width="10.5703125" customWidth="1"/>
    <col min="4365" max="4365" width="14.140625" bestFit="1" customWidth="1"/>
    <col min="4366" max="4366" width="11.7109375" bestFit="1" customWidth="1"/>
    <col min="4609" max="4609" width="5.42578125" customWidth="1"/>
    <col min="4610" max="4610" width="29" customWidth="1"/>
    <col min="4611" max="4611" width="12.28515625" customWidth="1"/>
    <col min="4612" max="4612" width="10.5703125" customWidth="1"/>
    <col min="4613" max="4613" width="13.140625" customWidth="1"/>
    <col min="4614" max="4614" width="10.85546875" customWidth="1"/>
    <col min="4615" max="4615" width="12.5703125" customWidth="1"/>
    <col min="4619" max="4619" width="12.7109375" customWidth="1"/>
    <col min="4620" max="4620" width="10.5703125" customWidth="1"/>
    <col min="4621" max="4621" width="14.140625" bestFit="1" customWidth="1"/>
    <col min="4622" max="4622" width="11.7109375" bestFit="1" customWidth="1"/>
    <col min="4865" max="4865" width="5.42578125" customWidth="1"/>
    <col min="4866" max="4866" width="29" customWidth="1"/>
    <col min="4867" max="4867" width="12.28515625" customWidth="1"/>
    <col min="4868" max="4868" width="10.5703125" customWidth="1"/>
    <col min="4869" max="4869" width="13.140625" customWidth="1"/>
    <col min="4870" max="4870" width="10.85546875" customWidth="1"/>
    <col min="4871" max="4871" width="12.5703125" customWidth="1"/>
    <col min="4875" max="4875" width="12.7109375" customWidth="1"/>
    <col min="4876" max="4876" width="10.5703125" customWidth="1"/>
    <col min="4877" max="4877" width="14.140625" bestFit="1" customWidth="1"/>
    <col min="4878" max="4878" width="11.7109375" bestFit="1" customWidth="1"/>
    <col min="5121" max="5121" width="5.42578125" customWidth="1"/>
    <col min="5122" max="5122" width="29" customWidth="1"/>
    <col min="5123" max="5123" width="12.28515625" customWidth="1"/>
    <col min="5124" max="5124" width="10.5703125" customWidth="1"/>
    <col min="5125" max="5125" width="13.140625" customWidth="1"/>
    <col min="5126" max="5126" width="10.85546875" customWidth="1"/>
    <col min="5127" max="5127" width="12.5703125" customWidth="1"/>
    <col min="5131" max="5131" width="12.7109375" customWidth="1"/>
    <col min="5132" max="5132" width="10.5703125" customWidth="1"/>
    <col min="5133" max="5133" width="14.140625" bestFit="1" customWidth="1"/>
    <col min="5134" max="5134" width="11.7109375" bestFit="1" customWidth="1"/>
    <col min="5377" max="5377" width="5.42578125" customWidth="1"/>
    <col min="5378" max="5378" width="29" customWidth="1"/>
    <col min="5379" max="5379" width="12.28515625" customWidth="1"/>
    <col min="5380" max="5380" width="10.5703125" customWidth="1"/>
    <col min="5381" max="5381" width="13.140625" customWidth="1"/>
    <col min="5382" max="5382" width="10.85546875" customWidth="1"/>
    <col min="5383" max="5383" width="12.5703125" customWidth="1"/>
    <col min="5387" max="5387" width="12.7109375" customWidth="1"/>
    <col min="5388" max="5388" width="10.5703125" customWidth="1"/>
    <col min="5389" max="5389" width="14.140625" bestFit="1" customWidth="1"/>
    <col min="5390" max="5390" width="11.7109375" bestFit="1" customWidth="1"/>
    <col min="5633" max="5633" width="5.42578125" customWidth="1"/>
    <col min="5634" max="5634" width="29" customWidth="1"/>
    <col min="5635" max="5635" width="12.28515625" customWidth="1"/>
    <col min="5636" max="5636" width="10.5703125" customWidth="1"/>
    <col min="5637" max="5637" width="13.140625" customWidth="1"/>
    <col min="5638" max="5638" width="10.85546875" customWidth="1"/>
    <col min="5639" max="5639" width="12.5703125" customWidth="1"/>
    <col min="5643" max="5643" width="12.7109375" customWidth="1"/>
    <col min="5644" max="5644" width="10.5703125" customWidth="1"/>
    <col min="5645" max="5645" width="14.140625" bestFit="1" customWidth="1"/>
    <col min="5646" max="5646" width="11.7109375" bestFit="1" customWidth="1"/>
    <col min="5889" max="5889" width="5.42578125" customWidth="1"/>
    <col min="5890" max="5890" width="29" customWidth="1"/>
    <col min="5891" max="5891" width="12.28515625" customWidth="1"/>
    <col min="5892" max="5892" width="10.5703125" customWidth="1"/>
    <col min="5893" max="5893" width="13.140625" customWidth="1"/>
    <col min="5894" max="5894" width="10.85546875" customWidth="1"/>
    <col min="5895" max="5895" width="12.5703125" customWidth="1"/>
    <col min="5899" max="5899" width="12.7109375" customWidth="1"/>
    <col min="5900" max="5900" width="10.5703125" customWidth="1"/>
    <col min="5901" max="5901" width="14.140625" bestFit="1" customWidth="1"/>
    <col min="5902" max="5902" width="11.7109375" bestFit="1" customWidth="1"/>
    <col min="6145" max="6145" width="5.42578125" customWidth="1"/>
    <col min="6146" max="6146" width="29" customWidth="1"/>
    <col min="6147" max="6147" width="12.28515625" customWidth="1"/>
    <col min="6148" max="6148" width="10.5703125" customWidth="1"/>
    <col min="6149" max="6149" width="13.140625" customWidth="1"/>
    <col min="6150" max="6150" width="10.85546875" customWidth="1"/>
    <col min="6151" max="6151" width="12.5703125" customWidth="1"/>
    <col min="6155" max="6155" width="12.7109375" customWidth="1"/>
    <col min="6156" max="6156" width="10.5703125" customWidth="1"/>
    <col min="6157" max="6157" width="14.140625" bestFit="1" customWidth="1"/>
    <col min="6158" max="6158" width="11.7109375" bestFit="1" customWidth="1"/>
    <col min="6401" max="6401" width="5.42578125" customWidth="1"/>
    <col min="6402" max="6402" width="29" customWidth="1"/>
    <col min="6403" max="6403" width="12.28515625" customWidth="1"/>
    <col min="6404" max="6404" width="10.5703125" customWidth="1"/>
    <col min="6405" max="6405" width="13.140625" customWidth="1"/>
    <col min="6406" max="6406" width="10.85546875" customWidth="1"/>
    <col min="6407" max="6407" width="12.5703125" customWidth="1"/>
    <col min="6411" max="6411" width="12.7109375" customWidth="1"/>
    <col min="6412" max="6412" width="10.5703125" customWidth="1"/>
    <col min="6413" max="6413" width="14.140625" bestFit="1" customWidth="1"/>
    <col min="6414" max="6414" width="11.7109375" bestFit="1" customWidth="1"/>
    <col min="6657" max="6657" width="5.42578125" customWidth="1"/>
    <col min="6658" max="6658" width="29" customWidth="1"/>
    <col min="6659" max="6659" width="12.28515625" customWidth="1"/>
    <col min="6660" max="6660" width="10.5703125" customWidth="1"/>
    <col min="6661" max="6661" width="13.140625" customWidth="1"/>
    <col min="6662" max="6662" width="10.85546875" customWidth="1"/>
    <col min="6663" max="6663" width="12.5703125" customWidth="1"/>
    <col min="6667" max="6667" width="12.7109375" customWidth="1"/>
    <col min="6668" max="6668" width="10.5703125" customWidth="1"/>
    <col min="6669" max="6669" width="14.140625" bestFit="1" customWidth="1"/>
    <col min="6670" max="6670" width="11.7109375" bestFit="1" customWidth="1"/>
    <col min="6913" max="6913" width="5.42578125" customWidth="1"/>
    <col min="6914" max="6914" width="29" customWidth="1"/>
    <col min="6915" max="6915" width="12.28515625" customWidth="1"/>
    <col min="6916" max="6916" width="10.5703125" customWidth="1"/>
    <col min="6917" max="6917" width="13.140625" customWidth="1"/>
    <col min="6918" max="6918" width="10.85546875" customWidth="1"/>
    <col min="6919" max="6919" width="12.5703125" customWidth="1"/>
    <col min="6923" max="6923" width="12.7109375" customWidth="1"/>
    <col min="6924" max="6924" width="10.5703125" customWidth="1"/>
    <col min="6925" max="6925" width="14.140625" bestFit="1" customWidth="1"/>
    <col min="6926" max="6926" width="11.7109375" bestFit="1" customWidth="1"/>
    <col min="7169" max="7169" width="5.42578125" customWidth="1"/>
    <col min="7170" max="7170" width="29" customWidth="1"/>
    <col min="7171" max="7171" width="12.28515625" customWidth="1"/>
    <col min="7172" max="7172" width="10.5703125" customWidth="1"/>
    <col min="7173" max="7173" width="13.140625" customWidth="1"/>
    <col min="7174" max="7174" width="10.85546875" customWidth="1"/>
    <col min="7175" max="7175" width="12.5703125" customWidth="1"/>
    <col min="7179" max="7179" width="12.7109375" customWidth="1"/>
    <col min="7180" max="7180" width="10.5703125" customWidth="1"/>
    <col min="7181" max="7181" width="14.140625" bestFit="1" customWidth="1"/>
    <col min="7182" max="7182" width="11.7109375" bestFit="1" customWidth="1"/>
    <col min="7425" max="7425" width="5.42578125" customWidth="1"/>
    <col min="7426" max="7426" width="29" customWidth="1"/>
    <col min="7427" max="7427" width="12.28515625" customWidth="1"/>
    <col min="7428" max="7428" width="10.5703125" customWidth="1"/>
    <col min="7429" max="7429" width="13.140625" customWidth="1"/>
    <col min="7430" max="7430" width="10.85546875" customWidth="1"/>
    <col min="7431" max="7431" width="12.5703125" customWidth="1"/>
    <col min="7435" max="7435" width="12.7109375" customWidth="1"/>
    <col min="7436" max="7436" width="10.5703125" customWidth="1"/>
    <col min="7437" max="7437" width="14.140625" bestFit="1" customWidth="1"/>
    <col min="7438" max="7438" width="11.7109375" bestFit="1" customWidth="1"/>
    <col min="7681" max="7681" width="5.42578125" customWidth="1"/>
    <col min="7682" max="7682" width="29" customWidth="1"/>
    <col min="7683" max="7683" width="12.28515625" customWidth="1"/>
    <col min="7684" max="7684" width="10.5703125" customWidth="1"/>
    <col min="7685" max="7685" width="13.140625" customWidth="1"/>
    <col min="7686" max="7686" width="10.85546875" customWidth="1"/>
    <col min="7687" max="7687" width="12.5703125" customWidth="1"/>
    <col min="7691" max="7691" width="12.7109375" customWidth="1"/>
    <col min="7692" max="7692" width="10.5703125" customWidth="1"/>
    <col min="7693" max="7693" width="14.140625" bestFit="1" customWidth="1"/>
    <col min="7694" max="7694" width="11.7109375" bestFit="1" customWidth="1"/>
    <col min="7937" max="7937" width="5.42578125" customWidth="1"/>
    <col min="7938" max="7938" width="29" customWidth="1"/>
    <col min="7939" max="7939" width="12.28515625" customWidth="1"/>
    <col min="7940" max="7940" width="10.5703125" customWidth="1"/>
    <col min="7941" max="7941" width="13.140625" customWidth="1"/>
    <col min="7942" max="7942" width="10.85546875" customWidth="1"/>
    <col min="7943" max="7943" width="12.5703125" customWidth="1"/>
    <col min="7947" max="7947" width="12.7109375" customWidth="1"/>
    <col min="7948" max="7948" width="10.5703125" customWidth="1"/>
    <col min="7949" max="7949" width="14.140625" bestFit="1" customWidth="1"/>
    <col min="7950" max="7950" width="11.7109375" bestFit="1" customWidth="1"/>
    <col min="8193" max="8193" width="5.42578125" customWidth="1"/>
    <col min="8194" max="8194" width="29" customWidth="1"/>
    <col min="8195" max="8195" width="12.28515625" customWidth="1"/>
    <col min="8196" max="8196" width="10.5703125" customWidth="1"/>
    <col min="8197" max="8197" width="13.140625" customWidth="1"/>
    <col min="8198" max="8198" width="10.85546875" customWidth="1"/>
    <col min="8199" max="8199" width="12.5703125" customWidth="1"/>
    <col min="8203" max="8203" width="12.7109375" customWidth="1"/>
    <col min="8204" max="8204" width="10.5703125" customWidth="1"/>
    <col min="8205" max="8205" width="14.140625" bestFit="1" customWidth="1"/>
    <col min="8206" max="8206" width="11.7109375" bestFit="1" customWidth="1"/>
    <col min="8449" max="8449" width="5.42578125" customWidth="1"/>
    <col min="8450" max="8450" width="29" customWidth="1"/>
    <col min="8451" max="8451" width="12.28515625" customWidth="1"/>
    <col min="8452" max="8452" width="10.5703125" customWidth="1"/>
    <col min="8453" max="8453" width="13.140625" customWidth="1"/>
    <col min="8454" max="8454" width="10.85546875" customWidth="1"/>
    <col min="8455" max="8455" width="12.5703125" customWidth="1"/>
    <col min="8459" max="8459" width="12.7109375" customWidth="1"/>
    <col min="8460" max="8460" width="10.5703125" customWidth="1"/>
    <col min="8461" max="8461" width="14.140625" bestFit="1" customWidth="1"/>
    <col min="8462" max="8462" width="11.7109375" bestFit="1" customWidth="1"/>
    <col min="8705" max="8705" width="5.42578125" customWidth="1"/>
    <col min="8706" max="8706" width="29" customWidth="1"/>
    <col min="8707" max="8707" width="12.28515625" customWidth="1"/>
    <col min="8708" max="8708" width="10.5703125" customWidth="1"/>
    <col min="8709" max="8709" width="13.140625" customWidth="1"/>
    <col min="8710" max="8710" width="10.85546875" customWidth="1"/>
    <col min="8711" max="8711" width="12.5703125" customWidth="1"/>
    <col min="8715" max="8715" width="12.7109375" customWidth="1"/>
    <col min="8716" max="8716" width="10.5703125" customWidth="1"/>
    <col min="8717" max="8717" width="14.140625" bestFit="1" customWidth="1"/>
    <col min="8718" max="8718" width="11.7109375" bestFit="1" customWidth="1"/>
    <col min="8961" max="8961" width="5.42578125" customWidth="1"/>
    <col min="8962" max="8962" width="29" customWidth="1"/>
    <col min="8963" max="8963" width="12.28515625" customWidth="1"/>
    <col min="8964" max="8964" width="10.5703125" customWidth="1"/>
    <col min="8965" max="8965" width="13.140625" customWidth="1"/>
    <col min="8966" max="8966" width="10.85546875" customWidth="1"/>
    <col min="8967" max="8967" width="12.5703125" customWidth="1"/>
    <col min="8971" max="8971" width="12.7109375" customWidth="1"/>
    <col min="8972" max="8972" width="10.5703125" customWidth="1"/>
    <col min="8973" max="8973" width="14.140625" bestFit="1" customWidth="1"/>
    <col min="8974" max="8974" width="11.7109375" bestFit="1" customWidth="1"/>
    <col min="9217" max="9217" width="5.42578125" customWidth="1"/>
    <col min="9218" max="9218" width="29" customWidth="1"/>
    <col min="9219" max="9219" width="12.28515625" customWidth="1"/>
    <col min="9220" max="9220" width="10.5703125" customWidth="1"/>
    <col min="9221" max="9221" width="13.140625" customWidth="1"/>
    <col min="9222" max="9222" width="10.85546875" customWidth="1"/>
    <col min="9223" max="9223" width="12.5703125" customWidth="1"/>
    <col min="9227" max="9227" width="12.7109375" customWidth="1"/>
    <col min="9228" max="9228" width="10.5703125" customWidth="1"/>
    <col min="9229" max="9229" width="14.140625" bestFit="1" customWidth="1"/>
    <col min="9230" max="9230" width="11.7109375" bestFit="1" customWidth="1"/>
    <col min="9473" max="9473" width="5.42578125" customWidth="1"/>
    <col min="9474" max="9474" width="29" customWidth="1"/>
    <col min="9475" max="9475" width="12.28515625" customWidth="1"/>
    <col min="9476" max="9476" width="10.5703125" customWidth="1"/>
    <col min="9477" max="9477" width="13.140625" customWidth="1"/>
    <col min="9478" max="9478" width="10.85546875" customWidth="1"/>
    <col min="9479" max="9479" width="12.5703125" customWidth="1"/>
    <col min="9483" max="9483" width="12.7109375" customWidth="1"/>
    <col min="9484" max="9484" width="10.5703125" customWidth="1"/>
    <col min="9485" max="9485" width="14.140625" bestFit="1" customWidth="1"/>
    <col min="9486" max="9486" width="11.7109375" bestFit="1" customWidth="1"/>
    <col min="9729" max="9729" width="5.42578125" customWidth="1"/>
    <col min="9730" max="9730" width="29" customWidth="1"/>
    <col min="9731" max="9731" width="12.28515625" customWidth="1"/>
    <col min="9732" max="9732" width="10.5703125" customWidth="1"/>
    <col min="9733" max="9733" width="13.140625" customWidth="1"/>
    <col min="9734" max="9734" width="10.85546875" customWidth="1"/>
    <col min="9735" max="9735" width="12.5703125" customWidth="1"/>
    <col min="9739" max="9739" width="12.7109375" customWidth="1"/>
    <col min="9740" max="9740" width="10.5703125" customWidth="1"/>
    <col min="9741" max="9741" width="14.140625" bestFit="1" customWidth="1"/>
    <col min="9742" max="9742" width="11.7109375" bestFit="1" customWidth="1"/>
    <col min="9985" max="9985" width="5.42578125" customWidth="1"/>
    <col min="9986" max="9986" width="29" customWidth="1"/>
    <col min="9987" max="9987" width="12.28515625" customWidth="1"/>
    <col min="9988" max="9988" width="10.5703125" customWidth="1"/>
    <col min="9989" max="9989" width="13.140625" customWidth="1"/>
    <col min="9990" max="9990" width="10.85546875" customWidth="1"/>
    <col min="9991" max="9991" width="12.5703125" customWidth="1"/>
    <col min="9995" max="9995" width="12.7109375" customWidth="1"/>
    <col min="9996" max="9996" width="10.5703125" customWidth="1"/>
    <col min="9997" max="9997" width="14.140625" bestFit="1" customWidth="1"/>
    <col min="9998" max="9998" width="11.7109375" bestFit="1" customWidth="1"/>
    <col min="10241" max="10241" width="5.42578125" customWidth="1"/>
    <col min="10242" max="10242" width="29" customWidth="1"/>
    <col min="10243" max="10243" width="12.28515625" customWidth="1"/>
    <col min="10244" max="10244" width="10.5703125" customWidth="1"/>
    <col min="10245" max="10245" width="13.140625" customWidth="1"/>
    <col min="10246" max="10246" width="10.85546875" customWidth="1"/>
    <col min="10247" max="10247" width="12.5703125" customWidth="1"/>
    <col min="10251" max="10251" width="12.7109375" customWidth="1"/>
    <col min="10252" max="10252" width="10.5703125" customWidth="1"/>
    <col min="10253" max="10253" width="14.140625" bestFit="1" customWidth="1"/>
    <col min="10254" max="10254" width="11.7109375" bestFit="1" customWidth="1"/>
    <col min="10497" max="10497" width="5.42578125" customWidth="1"/>
    <col min="10498" max="10498" width="29" customWidth="1"/>
    <col min="10499" max="10499" width="12.28515625" customWidth="1"/>
    <col min="10500" max="10500" width="10.5703125" customWidth="1"/>
    <col min="10501" max="10501" width="13.140625" customWidth="1"/>
    <col min="10502" max="10502" width="10.85546875" customWidth="1"/>
    <col min="10503" max="10503" width="12.5703125" customWidth="1"/>
    <col min="10507" max="10507" width="12.7109375" customWidth="1"/>
    <col min="10508" max="10508" width="10.5703125" customWidth="1"/>
    <col min="10509" max="10509" width="14.140625" bestFit="1" customWidth="1"/>
    <col min="10510" max="10510" width="11.7109375" bestFit="1" customWidth="1"/>
    <col min="10753" max="10753" width="5.42578125" customWidth="1"/>
    <col min="10754" max="10754" width="29" customWidth="1"/>
    <col min="10755" max="10755" width="12.28515625" customWidth="1"/>
    <col min="10756" max="10756" width="10.5703125" customWidth="1"/>
    <col min="10757" max="10757" width="13.140625" customWidth="1"/>
    <col min="10758" max="10758" width="10.85546875" customWidth="1"/>
    <col min="10759" max="10759" width="12.5703125" customWidth="1"/>
    <col min="10763" max="10763" width="12.7109375" customWidth="1"/>
    <col min="10764" max="10764" width="10.5703125" customWidth="1"/>
    <col min="10765" max="10765" width="14.140625" bestFit="1" customWidth="1"/>
    <col min="10766" max="10766" width="11.7109375" bestFit="1" customWidth="1"/>
    <col min="11009" max="11009" width="5.42578125" customWidth="1"/>
    <col min="11010" max="11010" width="29" customWidth="1"/>
    <col min="11011" max="11011" width="12.28515625" customWidth="1"/>
    <col min="11012" max="11012" width="10.5703125" customWidth="1"/>
    <col min="11013" max="11013" width="13.140625" customWidth="1"/>
    <col min="11014" max="11014" width="10.85546875" customWidth="1"/>
    <col min="11015" max="11015" width="12.5703125" customWidth="1"/>
    <col min="11019" max="11019" width="12.7109375" customWidth="1"/>
    <col min="11020" max="11020" width="10.5703125" customWidth="1"/>
    <col min="11021" max="11021" width="14.140625" bestFit="1" customWidth="1"/>
    <col min="11022" max="11022" width="11.7109375" bestFit="1" customWidth="1"/>
    <col min="11265" max="11265" width="5.42578125" customWidth="1"/>
    <col min="11266" max="11266" width="29" customWidth="1"/>
    <col min="11267" max="11267" width="12.28515625" customWidth="1"/>
    <col min="11268" max="11268" width="10.5703125" customWidth="1"/>
    <col min="11269" max="11269" width="13.140625" customWidth="1"/>
    <col min="11270" max="11270" width="10.85546875" customWidth="1"/>
    <col min="11271" max="11271" width="12.5703125" customWidth="1"/>
    <col min="11275" max="11275" width="12.7109375" customWidth="1"/>
    <col min="11276" max="11276" width="10.5703125" customWidth="1"/>
    <col min="11277" max="11277" width="14.140625" bestFit="1" customWidth="1"/>
    <col min="11278" max="11278" width="11.7109375" bestFit="1" customWidth="1"/>
    <col min="11521" max="11521" width="5.42578125" customWidth="1"/>
    <col min="11522" max="11522" width="29" customWidth="1"/>
    <col min="11523" max="11523" width="12.28515625" customWidth="1"/>
    <col min="11524" max="11524" width="10.5703125" customWidth="1"/>
    <col min="11525" max="11525" width="13.140625" customWidth="1"/>
    <col min="11526" max="11526" width="10.85546875" customWidth="1"/>
    <col min="11527" max="11527" width="12.5703125" customWidth="1"/>
    <col min="11531" max="11531" width="12.7109375" customWidth="1"/>
    <col min="11532" max="11532" width="10.5703125" customWidth="1"/>
    <col min="11533" max="11533" width="14.140625" bestFit="1" customWidth="1"/>
    <col min="11534" max="11534" width="11.7109375" bestFit="1" customWidth="1"/>
    <col min="11777" max="11777" width="5.42578125" customWidth="1"/>
    <col min="11778" max="11778" width="29" customWidth="1"/>
    <col min="11779" max="11779" width="12.28515625" customWidth="1"/>
    <col min="11780" max="11780" width="10.5703125" customWidth="1"/>
    <col min="11781" max="11781" width="13.140625" customWidth="1"/>
    <col min="11782" max="11782" width="10.85546875" customWidth="1"/>
    <col min="11783" max="11783" width="12.5703125" customWidth="1"/>
    <col min="11787" max="11787" width="12.7109375" customWidth="1"/>
    <col min="11788" max="11788" width="10.5703125" customWidth="1"/>
    <col min="11789" max="11789" width="14.140625" bestFit="1" customWidth="1"/>
    <col min="11790" max="11790" width="11.7109375" bestFit="1" customWidth="1"/>
    <col min="12033" max="12033" width="5.42578125" customWidth="1"/>
    <col min="12034" max="12034" width="29" customWidth="1"/>
    <col min="12035" max="12035" width="12.28515625" customWidth="1"/>
    <col min="12036" max="12036" width="10.5703125" customWidth="1"/>
    <col min="12037" max="12037" width="13.140625" customWidth="1"/>
    <col min="12038" max="12038" width="10.85546875" customWidth="1"/>
    <col min="12039" max="12039" width="12.5703125" customWidth="1"/>
    <col min="12043" max="12043" width="12.7109375" customWidth="1"/>
    <col min="12044" max="12044" width="10.5703125" customWidth="1"/>
    <col min="12045" max="12045" width="14.140625" bestFit="1" customWidth="1"/>
    <col min="12046" max="12046" width="11.7109375" bestFit="1" customWidth="1"/>
    <col min="12289" max="12289" width="5.42578125" customWidth="1"/>
    <col min="12290" max="12290" width="29" customWidth="1"/>
    <col min="12291" max="12291" width="12.28515625" customWidth="1"/>
    <col min="12292" max="12292" width="10.5703125" customWidth="1"/>
    <col min="12293" max="12293" width="13.140625" customWidth="1"/>
    <col min="12294" max="12294" width="10.85546875" customWidth="1"/>
    <col min="12295" max="12295" width="12.5703125" customWidth="1"/>
    <col min="12299" max="12299" width="12.7109375" customWidth="1"/>
    <col min="12300" max="12300" width="10.5703125" customWidth="1"/>
    <col min="12301" max="12301" width="14.140625" bestFit="1" customWidth="1"/>
    <col min="12302" max="12302" width="11.7109375" bestFit="1" customWidth="1"/>
    <col min="12545" max="12545" width="5.42578125" customWidth="1"/>
    <col min="12546" max="12546" width="29" customWidth="1"/>
    <col min="12547" max="12547" width="12.28515625" customWidth="1"/>
    <col min="12548" max="12548" width="10.5703125" customWidth="1"/>
    <col min="12549" max="12549" width="13.140625" customWidth="1"/>
    <col min="12550" max="12550" width="10.85546875" customWidth="1"/>
    <col min="12551" max="12551" width="12.5703125" customWidth="1"/>
    <col min="12555" max="12555" width="12.7109375" customWidth="1"/>
    <col min="12556" max="12556" width="10.5703125" customWidth="1"/>
    <col min="12557" max="12557" width="14.140625" bestFit="1" customWidth="1"/>
    <col min="12558" max="12558" width="11.7109375" bestFit="1" customWidth="1"/>
    <col min="12801" max="12801" width="5.42578125" customWidth="1"/>
    <col min="12802" max="12802" width="29" customWidth="1"/>
    <col min="12803" max="12803" width="12.28515625" customWidth="1"/>
    <col min="12804" max="12804" width="10.5703125" customWidth="1"/>
    <col min="12805" max="12805" width="13.140625" customWidth="1"/>
    <col min="12806" max="12806" width="10.85546875" customWidth="1"/>
    <col min="12807" max="12807" width="12.5703125" customWidth="1"/>
    <col min="12811" max="12811" width="12.7109375" customWidth="1"/>
    <col min="12812" max="12812" width="10.5703125" customWidth="1"/>
    <col min="12813" max="12813" width="14.140625" bestFit="1" customWidth="1"/>
    <col min="12814" max="12814" width="11.7109375" bestFit="1" customWidth="1"/>
    <col min="13057" max="13057" width="5.42578125" customWidth="1"/>
    <col min="13058" max="13058" width="29" customWidth="1"/>
    <col min="13059" max="13059" width="12.28515625" customWidth="1"/>
    <col min="13060" max="13060" width="10.5703125" customWidth="1"/>
    <col min="13061" max="13061" width="13.140625" customWidth="1"/>
    <col min="13062" max="13062" width="10.85546875" customWidth="1"/>
    <col min="13063" max="13063" width="12.5703125" customWidth="1"/>
    <col min="13067" max="13067" width="12.7109375" customWidth="1"/>
    <col min="13068" max="13068" width="10.5703125" customWidth="1"/>
    <col min="13069" max="13069" width="14.140625" bestFit="1" customWidth="1"/>
    <col min="13070" max="13070" width="11.7109375" bestFit="1" customWidth="1"/>
    <col min="13313" max="13313" width="5.42578125" customWidth="1"/>
    <col min="13314" max="13314" width="29" customWidth="1"/>
    <col min="13315" max="13315" width="12.28515625" customWidth="1"/>
    <col min="13316" max="13316" width="10.5703125" customWidth="1"/>
    <col min="13317" max="13317" width="13.140625" customWidth="1"/>
    <col min="13318" max="13318" width="10.85546875" customWidth="1"/>
    <col min="13319" max="13319" width="12.5703125" customWidth="1"/>
    <col min="13323" max="13323" width="12.7109375" customWidth="1"/>
    <col min="13324" max="13324" width="10.5703125" customWidth="1"/>
    <col min="13325" max="13325" width="14.140625" bestFit="1" customWidth="1"/>
    <col min="13326" max="13326" width="11.7109375" bestFit="1" customWidth="1"/>
    <col min="13569" max="13569" width="5.42578125" customWidth="1"/>
    <col min="13570" max="13570" width="29" customWidth="1"/>
    <col min="13571" max="13571" width="12.28515625" customWidth="1"/>
    <col min="13572" max="13572" width="10.5703125" customWidth="1"/>
    <col min="13573" max="13573" width="13.140625" customWidth="1"/>
    <col min="13574" max="13574" width="10.85546875" customWidth="1"/>
    <col min="13575" max="13575" width="12.5703125" customWidth="1"/>
    <col min="13579" max="13579" width="12.7109375" customWidth="1"/>
    <col min="13580" max="13580" width="10.5703125" customWidth="1"/>
    <col min="13581" max="13581" width="14.140625" bestFit="1" customWidth="1"/>
    <col min="13582" max="13582" width="11.7109375" bestFit="1" customWidth="1"/>
    <col min="13825" max="13825" width="5.42578125" customWidth="1"/>
    <col min="13826" max="13826" width="29" customWidth="1"/>
    <col min="13827" max="13827" width="12.28515625" customWidth="1"/>
    <col min="13828" max="13828" width="10.5703125" customWidth="1"/>
    <col min="13829" max="13829" width="13.140625" customWidth="1"/>
    <col min="13830" max="13830" width="10.85546875" customWidth="1"/>
    <col min="13831" max="13831" width="12.5703125" customWidth="1"/>
    <col min="13835" max="13835" width="12.7109375" customWidth="1"/>
    <col min="13836" max="13836" width="10.5703125" customWidth="1"/>
    <col min="13837" max="13837" width="14.140625" bestFit="1" customWidth="1"/>
    <col min="13838" max="13838" width="11.7109375" bestFit="1" customWidth="1"/>
    <col min="14081" max="14081" width="5.42578125" customWidth="1"/>
    <col min="14082" max="14082" width="29" customWidth="1"/>
    <col min="14083" max="14083" width="12.28515625" customWidth="1"/>
    <col min="14084" max="14084" width="10.5703125" customWidth="1"/>
    <col min="14085" max="14085" width="13.140625" customWidth="1"/>
    <col min="14086" max="14086" width="10.85546875" customWidth="1"/>
    <col min="14087" max="14087" width="12.5703125" customWidth="1"/>
    <col min="14091" max="14091" width="12.7109375" customWidth="1"/>
    <col min="14092" max="14092" width="10.5703125" customWidth="1"/>
    <col min="14093" max="14093" width="14.140625" bestFit="1" customWidth="1"/>
    <col min="14094" max="14094" width="11.7109375" bestFit="1" customWidth="1"/>
    <col min="14337" max="14337" width="5.42578125" customWidth="1"/>
    <col min="14338" max="14338" width="29" customWidth="1"/>
    <col min="14339" max="14339" width="12.28515625" customWidth="1"/>
    <col min="14340" max="14340" width="10.5703125" customWidth="1"/>
    <col min="14341" max="14341" width="13.140625" customWidth="1"/>
    <col min="14342" max="14342" width="10.85546875" customWidth="1"/>
    <col min="14343" max="14343" width="12.5703125" customWidth="1"/>
    <col min="14347" max="14347" width="12.7109375" customWidth="1"/>
    <col min="14348" max="14348" width="10.5703125" customWidth="1"/>
    <col min="14349" max="14349" width="14.140625" bestFit="1" customWidth="1"/>
    <col min="14350" max="14350" width="11.7109375" bestFit="1" customWidth="1"/>
    <col min="14593" max="14593" width="5.42578125" customWidth="1"/>
    <col min="14594" max="14594" width="29" customWidth="1"/>
    <col min="14595" max="14595" width="12.28515625" customWidth="1"/>
    <col min="14596" max="14596" width="10.5703125" customWidth="1"/>
    <col min="14597" max="14597" width="13.140625" customWidth="1"/>
    <col min="14598" max="14598" width="10.85546875" customWidth="1"/>
    <col min="14599" max="14599" width="12.5703125" customWidth="1"/>
    <col min="14603" max="14603" width="12.7109375" customWidth="1"/>
    <col min="14604" max="14604" width="10.5703125" customWidth="1"/>
    <col min="14605" max="14605" width="14.140625" bestFit="1" customWidth="1"/>
    <col min="14606" max="14606" width="11.7109375" bestFit="1" customWidth="1"/>
    <col min="14849" max="14849" width="5.42578125" customWidth="1"/>
    <col min="14850" max="14850" width="29" customWidth="1"/>
    <col min="14851" max="14851" width="12.28515625" customWidth="1"/>
    <col min="14852" max="14852" width="10.5703125" customWidth="1"/>
    <col min="14853" max="14853" width="13.140625" customWidth="1"/>
    <col min="14854" max="14854" width="10.85546875" customWidth="1"/>
    <col min="14855" max="14855" width="12.5703125" customWidth="1"/>
    <col min="14859" max="14859" width="12.7109375" customWidth="1"/>
    <col min="14860" max="14860" width="10.5703125" customWidth="1"/>
    <col min="14861" max="14861" width="14.140625" bestFit="1" customWidth="1"/>
    <col min="14862" max="14862" width="11.7109375" bestFit="1" customWidth="1"/>
    <col min="15105" max="15105" width="5.42578125" customWidth="1"/>
    <col min="15106" max="15106" width="29" customWidth="1"/>
    <col min="15107" max="15107" width="12.28515625" customWidth="1"/>
    <col min="15108" max="15108" width="10.5703125" customWidth="1"/>
    <col min="15109" max="15109" width="13.140625" customWidth="1"/>
    <col min="15110" max="15110" width="10.85546875" customWidth="1"/>
    <col min="15111" max="15111" width="12.5703125" customWidth="1"/>
    <col min="15115" max="15115" width="12.7109375" customWidth="1"/>
    <col min="15116" max="15116" width="10.5703125" customWidth="1"/>
    <col min="15117" max="15117" width="14.140625" bestFit="1" customWidth="1"/>
    <col min="15118" max="15118" width="11.7109375" bestFit="1" customWidth="1"/>
    <col min="15361" max="15361" width="5.42578125" customWidth="1"/>
    <col min="15362" max="15362" width="29" customWidth="1"/>
    <col min="15363" max="15363" width="12.28515625" customWidth="1"/>
    <col min="15364" max="15364" width="10.5703125" customWidth="1"/>
    <col min="15365" max="15365" width="13.140625" customWidth="1"/>
    <col min="15366" max="15366" width="10.85546875" customWidth="1"/>
    <col min="15367" max="15367" width="12.5703125" customWidth="1"/>
    <col min="15371" max="15371" width="12.7109375" customWidth="1"/>
    <col min="15372" max="15372" width="10.5703125" customWidth="1"/>
    <col min="15373" max="15373" width="14.140625" bestFit="1" customWidth="1"/>
    <col min="15374" max="15374" width="11.7109375" bestFit="1" customWidth="1"/>
    <col min="15617" max="15617" width="5.42578125" customWidth="1"/>
    <col min="15618" max="15618" width="29" customWidth="1"/>
    <col min="15619" max="15619" width="12.28515625" customWidth="1"/>
    <col min="15620" max="15620" width="10.5703125" customWidth="1"/>
    <col min="15621" max="15621" width="13.140625" customWidth="1"/>
    <col min="15622" max="15622" width="10.85546875" customWidth="1"/>
    <col min="15623" max="15623" width="12.5703125" customWidth="1"/>
    <col min="15627" max="15627" width="12.7109375" customWidth="1"/>
    <col min="15628" max="15628" width="10.5703125" customWidth="1"/>
    <col min="15629" max="15629" width="14.140625" bestFit="1" customWidth="1"/>
    <col min="15630" max="15630" width="11.7109375" bestFit="1" customWidth="1"/>
    <col min="15873" max="15873" width="5.42578125" customWidth="1"/>
    <col min="15874" max="15874" width="29" customWidth="1"/>
    <col min="15875" max="15875" width="12.28515625" customWidth="1"/>
    <col min="15876" max="15876" width="10.5703125" customWidth="1"/>
    <col min="15877" max="15877" width="13.140625" customWidth="1"/>
    <col min="15878" max="15878" width="10.85546875" customWidth="1"/>
    <col min="15879" max="15879" width="12.5703125" customWidth="1"/>
    <col min="15883" max="15883" width="12.7109375" customWidth="1"/>
    <col min="15884" max="15884" width="10.5703125" customWidth="1"/>
    <col min="15885" max="15885" width="14.140625" bestFit="1" customWidth="1"/>
    <col min="15886" max="15886" width="11.7109375" bestFit="1" customWidth="1"/>
    <col min="16129" max="16129" width="5.42578125" customWidth="1"/>
    <col min="16130" max="16130" width="29" customWidth="1"/>
    <col min="16131" max="16131" width="12.28515625" customWidth="1"/>
    <col min="16132" max="16132" width="10.5703125" customWidth="1"/>
    <col min="16133" max="16133" width="13.140625" customWidth="1"/>
    <col min="16134" max="16134" width="10.85546875" customWidth="1"/>
    <col min="16135" max="16135" width="12.5703125" customWidth="1"/>
    <col min="16139" max="16139" width="12.7109375" customWidth="1"/>
    <col min="16140" max="16140" width="10.5703125" customWidth="1"/>
    <col min="16141" max="16141" width="14.140625" bestFit="1" customWidth="1"/>
    <col min="16142" max="16142" width="11.7109375" bestFit="1" customWidth="1"/>
  </cols>
  <sheetData>
    <row r="1" spans="1:12" ht="15.75" thickBot="1" x14ac:dyDescent="0.3"/>
    <row r="2" spans="1:12" ht="15.75" thickBot="1" x14ac:dyDescent="0.3">
      <c r="B2" s="293"/>
      <c r="C2" s="293"/>
      <c r="L2" s="225" t="s">
        <v>162</v>
      </c>
    </row>
    <row r="3" spans="1:12" ht="18.75" x14ac:dyDescent="0.3">
      <c r="H3" s="226"/>
      <c r="I3" s="226"/>
      <c r="J3" s="226"/>
      <c r="L3" s="227"/>
    </row>
    <row r="4" spans="1:12" x14ac:dyDescent="0.25">
      <c r="A4" s="302"/>
      <c r="B4" s="302"/>
      <c r="C4" s="302"/>
      <c r="D4" s="302"/>
      <c r="E4" s="302"/>
      <c r="F4" s="302"/>
      <c r="G4" s="302"/>
      <c r="H4" s="302"/>
      <c r="I4" s="302"/>
      <c r="J4" s="302"/>
      <c r="K4" s="302"/>
      <c r="L4" s="302"/>
    </row>
    <row r="5" spans="1:12" x14ac:dyDescent="0.25">
      <c r="A5" s="277"/>
      <c r="B5" s="277"/>
      <c r="C5" s="277"/>
      <c r="D5" s="277"/>
      <c r="E5" s="277"/>
      <c r="F5" s="277"/>
      <c r="G5" s="277"/>
      <c r="H5" s="277"/>
      <c r="I5" s="277"/>
      <c r="J5" s="277"/>
      <c r="K5" s="277"/>
      <c r="L5" s="277"/>
    </row>
    <row r="6" spans="1:12" x14ac:dyDescent="0.25">
      <c r="A6" s="301" t="s">
        <v>0</v>
      </c>
      <c r="B6" s="301"/>
      <c r="C6" s="301"/>
      <c r="D6" s="301"/>
      <c r="E6" s="301"/>
      <c r="F6" s="301"/>
      <c r="G6" s="301"/>
      <c r="H6" s="301"/>
      <c r="I6" s="301"/>
      <c r="J6" s="301"/>
      <c r="K6" s="301"/>
      <c r="L6" s="301"/>
    </row>
    <row r="7" spans="1:12" x14ac:dyDescent="0.25">
      <c r="A7" s="302" t="s">
        <v>65</v>
      </c>
      <c r="B7" s="302"/>
      <c r="C7" s="302"/>
      <c r="D7" s="302"/>
      <c r="E7" s="302"/>
      <c r="F7" s="302"/>
      <c r="G7" s="302"/>
      <c r="H7" s="302"/>
      <c r="I7" s="302"/>
      <c r="J7" s="302"/>
      <c r="K7" s="302"/>
      <c r="L7" s="302"/>
    </row>
    <row r="8" spans="1:12" x14ac:dyDescent="0.25">
      <c r="A8" s="303" t="s">
        <v>66</v>
      </c>
      <c r="B8" s="302"/>
      <c r="C8" s="302"/>
      <c r="D8" s="302"/>
      <c r="E8" s="302"/>
      <c r="F8" s="302"/>
      <c r="G8" s="302"/>
      <c r="H8" s="302"/>
      <c r="I8" s="302"/>
      <c r="J8" s="302"/>
      <c r="K8" s="302"/>
      <c r="L8" s="302"/>
    </row>
    <row r="10" spans="1:12" ht="15.75" customHeight="1" thickBot="1" x14ac:dyDescent="0.3">
      <c r="A10" s="1"/>
      <c r="B10" s="333" t="s">
        <v>163</v>
      </c>
      <c r="C10" s="333"/>
      <c r="D10" s="333"/>
      <c r="E10" s="333"/>
      <c r="F10" s="333"/>
      <c r="G10" s="333"/>
      <c r="H10" s="333"/>
      <c r="I10" s="333"/>
      <c r="J10" s="333"/>
      <c r="K10" s="333"/>
      <c r="L10" s="333"/>
    </row>
    <row r="11" spans="1:12" x14ac:dyDescent="0.25">
      <c r="A11" s="334" t="s">
        <v>68</v>
      </c>
      <c r="B11" s="331" t="s">
        <v>164</v>
      </c>
      <c r="C11" s="336" t="s">
        <v>140</v>
      </c>
      <c r="D11" s="336"/>
      <c r="E11" s="327" t="s">
        <v>141</v>
      </c>
      <c r="F11" s="327"/>
      <c r="G11" s="327" t="s">
        <v>142</v>
      </c>
      <c r="H11" s="327"/>
      <c r="I11" s="327" t="s">
        <v>143</v>
      </c>
      <c r="J11" s="327"/>
      <c r="K11" s="327" t="s">
        <v>165</v>
      </c>
      <c r="L11" s="328"/>
    </row>
    <row r="12" spans="1:12" ht="15.75" thickBot="1" x14ac:dyDescent="0.3">
      <c r="A12" s="335"/>
      <c r="B12" s="332"/>
      <c r="C12" s="228" t="s">
        <v>166</v>
      </c>
      <c r="D12" s="228" t="s">
        <v>146</v>
      </c>
      <c r="E12" s="228" t="s">
        <v>166</v>
      </c>
      <c r="F12" s="228" t="s">
        <v>146</v>
      </c>
      <c r="G12" s="228" t="s">
        <v>166</v>
      </c>
      <c r="H12" s="228" t="s">
        <v>146</v>
      </c>
      <c r="I12" s="228" t="s">
        <v>166</v>
      </c>
      <c r="J12" s="228" t="s">
        <v>146</v>
      </c>
      <c r="K12" s="228" t="s">
        <v>166</v>
      </c>
      <c r="L12" s="229" t="s">
        <v>146</v>
      </c>
    </row>
    <row r="13" spans="1:12" x14ac:dyDescent="0.25">
      <c r="A13" s="230">
        <v>1</v>
      </c>
      <c r="B13" s="231" t="s">
        <v>167</v>
      </c>
      <c r="C13" s="232">
        <v>7</v>
      </c>
      <c r="D13" s="232">
        <v>10</v>
      </c>
      <c r="E13" s="232">
        <v>14</v>
      </c>
      <c r="F13" s="232">
        <v>18</v>
      </c>
      <c r="G13" s="232">
        <v>15</v>
      </c>
      <c r="H13" s="232">
        <v>21</v>
      </c>
      <c r="I13" s="232">
        <v>13</v>
      </c>
      <c r="J13" s="232">
        <v>12</v>
      </c>
      <c r="K13" s="232">
        <f>+C13+E13+G13+I13</f>
        <v>49</v>
      </c>
      <c r="L13" s="233">
        <f>+D13+F13+H13+J13</f>
        <v>61</v>
      </c>
    </row>
    <row r="14" spans="1:12" x14ac:dyDescent="0.25">
      <c r="A14" s="234">
        <v>2</v>
      </c>
      <c r="B14" s="235" t="s">
        <v>168</v>
      </c>
      <c r="C14" s="232">
        <v>7</v>
      </c>
      <c r="D14" s="232">
        <v>9</v>
      </c>
      <c r="E14" s="232">
        <v>15</v>
      </c>
      <c r="F14" s="232">
        <v>15</v>
      </c>
      <c r="G14" s="232">
        <v>16</v>
      </c>
      <c r="H14" s="232">
        <v>16</v>
      </c>
      <c r="I14" s="232">
        <v>16</v>
      </c>
      <c r="J14" s="232">
        <v>14</v>
      </c>
      <c r="K14" s="232">
        <f t="shared" ref="K14:L28" si="0">+C14+E14+G14+I14</f>
        <v>54</v>
      </c>
      <c r="L14" s="233">
        <f t="shared" si="0"/>
        <v>54</v>
      </c>
    </row>
    <row r="15" spans="1:12" x14ac:dyDescent="0.25">
      <c r="A15" s="234">
        <v>3</v>
      </c>
      <c r="B15" s="235" t="s">
        <v>169</v>
      </c>
      <c r="C15" s="232">
        <v>42</v>
      </c>
      <c r="D15" s="232">
        <v>92</v>
      </c>
      <c r="E15" s="232">
        <v>93</v>
      </c>
      <c r="F15" s="232">
        <v>88</v>
      </c>
      <c r="G15" s="232">
        <v>94</v>
      </c>
      <c r="H15" s="232">
        <v>100</v>
      </c>
      <c r="I15" s="232">
        <v>92</v>
      </c>
      <c r="J15" s="232">
        <v>75</v>
      </c>
      <c r="K15" s="232">
        <f t="shared" si="0"/>
        <v>321</v>
      </c>
      <c r="L15" s="233">
        <f t="shared" si="0"/>
        <v>355</v>
      </c>
    </row>
    <row r="16" spans="1:12" x14ac:dyDescent="0.25">
      <c r="A16" s="234">
        <v>4</v>
      </c>
      <c r="B16" s="235" t="s">
        <v>170</v>
      </c>
      <c r="C16" s="232">
        <v>6</v>
      </c>
      <c r="D16" s="232">
        <v>14</v>
      </c>
      <c r="E16" s="232">
        <v>15</v>
      </c>
      <c r="F16" s="232">
        <v>16</v>
      </c>
      <c r="G16" s="232">
        <v>15</v>
      </c>
      <c r="H16" s="232">
        <v>17</v>
      </c>
      <c r="I16" s="232">
        <v>15</v>
      </c>
      <c r="J16" s="232">
        <v>8</v>
      </c>
      <c r="K16" s="232">
        <f t="shared" si="0"/>
        <v>51</v>
      </c>
      <c r="L16" s="233">
        <f t="shared" si="0"/>
        <v>55</v>
      </c>
    </row>
    <row r="17" spans="1:14" x14ac:dyDescent="0.25">
      <c r="A17" s="234">
        <v>5</v>
      </c>
      <c r="B17" s="235" t="s">
        <v>171</v>
      </c>
      <c r="C17" s="232">
        <v>195</v>
      </c>
      <c r="D17" s="232">
        <v>468</v>
      </c>
      <c r="E17" s="232">
        <v>428</v>
      </c>
      <c r="F17" s="232">
        <v>503</v>
      </c>
      <c r="G17" s="232">
        <v>428</v>
      </c>
      <c r="H17" s="232">
        <v>606</v>
      </c>
      <c r="I17" s="232">
        <v>428</v>
      </c>
      <c r="J17" s="232">
        <v>478</v>
      </c>
      <c r="K17" s="232">
        <f t="shared" si="0"/>
        <v>1479</v>
      </c>
      <c r="L17" s="233">
        <f t="shared" si="0"/>
        <v>2055</v>
      </c>
    </row>
    <row r="18" spans="1:14" x14ac:dyDescent="0.25">
      <c r="A18" s="234">
        <v>6</v>
      </c>
      <c r="B18" s="235" t="s">
        <v>172</v>
      </c>
      <c r="C18" s="232">
        <v>167</v>
      </c>
      <c r="D18" s="232">
        <v>419</v>
      </c>
      <c r="E18" s="232">
        <v>367</v>
      </c>
      <c r="F18" s="232">
        <v>382</v>
      </c>
      <c r="G18" s="232">
        <v>367</v>
      </c>
      <c r="H18" s="232">
        <v>423</v>
      </c>
      <c r="I18" s="232">
        <v>363</v>
      </c>
      <c r="J18" s="232">
        <v>280</v>
      </c>
      <c r="K18" s="232">
        <f t="shared" si="0"/>
        <v>1264</v>
      </c>
      <c r="L18" s="233">
        <f t="shared" si="0"/>
        <v>1504</v>
      </c>
    </row>
    <row r="19" spans="1:14" x14ac:dyDescent="0.25">
      <c r="A19" s="234">
        <v>7</v>
      </c>
      <c r="B19" s="235" t="s">
        <v>173</v>
      </c>
      <c r="C19" s="232">
        <v>64</v>
      </c>
      <c r="D19" s="232">
        <v>133</v>
      </c>
      <c r="E19" s="232">
        <v>137</v>
      </c>
      <c r="F19" s="232">
        <v>136</v>
      </c>
      <c r="G19" s="232">
        <v>138</v>
      </c>
      <c r="H19" s="232">
        <v>144</v>
      </c>
      <c r="I19" s="232">
        <v>136</v>
      </c>
      <c r="J19" s="232">
        <v>120</v>
      </c>
      <c r="K19" s="232">
        <f t="shared" si="0"/>
        <v>475</v>
      </c>
      <c r="L19" s="233">
        <f t="shared" si="0"/>
        <v>533</v>
      </c>
    </row>
    <row r="20" spans="1:14" x14ac:dyDescent="0.25">
      <c r="A20" s="234">
        <v>8</v>
      </c>
      <c r="B20" s="235" t="s">
        <v>174</v>
      </c>
      <c r="C20" s="232">
        <v>75</v>
      </c>
      <c r="D20" s="232">
        <v>184</v>
      </c>
      <c r="E20" s="232">
        <v>165</v>
      </c>
      <c r="F20" s="232">
        <v>160</v>
      </c>
      <c r="G20" s="232">
        <v>165</v>
      </c>
      <c r="H20" s="232">
        <v>163</v>
      </c>
      <c r="I20" s="232">
        <v>165</v>
      </c>
      <c r="J20" s="232">
        <v>102</v>
      </c>
      <c r="K20" s="232">
        <f t="shared" si="0"/>
        <v>570</v>
      </c>
      <c r="L20" s="233">
        <f t="shared" si="0"/>
        <v>609</v>
      </c>
    </row>
    <row r="21" spans="1:14" x14ac:dyDescent="0.25">
      <c r="A21" s="234">
        <v>9</v>
      </c>
      <c r="B21" s="235" t="s">
        <v>175</v>
      </c>
      <c r="C21" s="232">
        <v>482</v>
      </c>
      <c r="D21" s="232">
        <v>1075</v>
      </c>
      <c r="E21" s="232">
        <v>1059</v>
      </c>
      <c r="F21" s="232">
        <v>1078</v>
      </c>
      <c r="G21" s="232">
        <v>1059</v>
      </c>
      <c r="H21" s="232">
        <v>1250</v>
      </c>
      <c r="I21" s="232">
        <v>1059</v>
      </c>
      <c r="J21" s="232">
        <v>884</v>
      </c>
      <c r="K21" s="232">
        <f t="shared" si="0"/>
        <v>3659</v>
      </c>
      <c r="L21" s="233">
        <f t="shared" si="0"/>
        <v>4287</v>
      </c>
    </row>
    <row r="22" spans="1:14" x14ac:dyDescent="0.25">
      <c r="A22" s="234">
        <v>10</v>
      </c>
      <c r="B22" s="235" t="s">
        <v>176</v>
      </c>
      <c r="C22" s="232">
        <v>230</v>
      </c>
      <c r="D22" s="232">
        <v>505</v>
      </c>
      <c r="E22" s="232">
        <v>506</v>
      </c>
      <c r="F22" s="232">
        <v>440</v>
      </c>
      <c r="G22" s="232">
        <v>506</v>
      </c>
      <c r="H22" s="232">
        <v>447</v>
      </c>
      <c r="I22" s="232">
        <v>501</v>
      </c>
      <c r="J22" s="232">
        <v>343</v>
      </c>
      <c r="K22" s="232">
        <f t="shared" si="0"/>
        <v>1743</v>
      </c>
      <c r="L22" s="233">
        <f t="shared" si="0"/>
        <v>1735</v>
      </c>
    </row>
    <row r="23" spans="1:14" x14ac:dyDescent="0.25">
      <c r="A23" s="234">
        <v>11</v>
      </c>
      <c r="B23" s="235" t="s">
        <v>177</v>
      </c>
      <c r="C23" s="232">
        <v>22</v>
      </c>
      <c r="D23" s="232">
        <v>47</v>
      </c>
      <c r="E23" s="232">
        <v>47</v>
      </c>
      <c r="F23" s="232">
        <v>45</v>
      </c>
      <c r="G23" s="232">
        <v>47</v>
      </c>
      <c r="H23" s="232">
        <v>43</v>
      </c>
      <c r="I23" s="232">
        <v>43</v>
      </c>
      <c r="J23" s="232">
        <v>27</v>
      </c>
      <c r="K23" s="232">
        <f t="shared" si="0"/>
        <v>159</v>
      </c>
      <c r="L23" s="233">
        <f t="shared" si="0"/>
        <v>162</v>
      </c>
    </row>
    <row r="24" spans="1:14" ht="24" x14ac:dyDescent="0.25">
      <c r="A24" s="234">
        <v>12</v>
      </c>
      <c r="B24" s="235" t="s">
        <v>178</v>
      </c>
      <c r="C24" s="232">
        <v>7</v>
      </c>
      <c r="D24" s="232">
        <v>20</v>
      </c>
      <c r="E24" s="232">
        <v>20</v>
      </c>
      <c r="F24" s="232">
        <v>20</v>
      </c>
      <c r="G24" s="232">
        <v>20</v>
      </c>
      <c r="H24" s="232">
        <v>34</v>
      </c>
      <c r="I24" s="232">
        <v>16</v>
      </c>
      <c r="J24" s="232">
        <v>21</v>
      </c>
      <c r="K24" s="232">
        <f t="shared" si="0"/>
        <v>63</v>
      </c>
      <c r="L24" s="233">
        <f t="shared" si="0"/>
        <v>95</v>
      </c>
    </row>
    <row r="25" spans="1:14" x14ac:dyDescent="0.25">
      <c r="A25" s="234">
        <v>13</v>
      </c>
      <c r="B25" s="236" t="s">
        <v>179</v>
      </c>
      <c r="C25" s="232">
        <v>38</v>
      </c>
      <c r="D25" s="232">
        <v>63</v>
      </c>
      <c r="E25" s="232">
        <v>83</v>
      </c>
      <c r="F25" s="232">
        <v>72</v>
      </c>
      <c r="G25" s="232">
        <v>83</v>
      </c>
      <c r="H25" s="232">
        <v>85</v>
      </c>
      <c r="I25" s="232">
        <v>77</v>
      </c>
      <c r="J25" s="232">
        <v>58</v>
      </c>
      <c r="K25" s="232">
        <f t="shared" si="0"/>
        <v>281</v>
      </c>
      <c r="L25" s="233">
        <f t="shared" si="0"/>
        <v>278</v>
      </c>
    </row>
    <row r="26" spans="1:14" x14ac:dyDescent="0.25">
      <c r="A26" s="234">
        <v>14</v>
      </c>
      <c r="B26" s="236" t="s">
        <v>180</v>
      </c>
      <c r="C26" s="232">
        <v>1</v>
      </c>
      <c r="D26" s="232">
        <v>6</v>
      </c>
      <c r="E26" s="232">
        <v>2</v>
      </c>
      <c r="F26" s="232">
        <v>2</v>
      </c>
      <c r="G26" s="232">
        <v>2</v>
      </c>
      <c r="H26" s="232">
        <v>2</v>
      </c>
      <c r="I26" s="232">
        <v>2</v>
      </c>
      <c r="J26" s="232">
        <v>4</v>
      </c>
      <c r="K26" s="232">
        <f t="shared" si="0"/>
        <v>7</v>
      </c>
      <c r="L26" s="233">
        <f t="shared" si="0"/>
        <v>14</v>
      </c>
    </row>
    <row r="27" spans="1:14" x14ac:dyDescent="0.25">
      <c r="A27" s="234">
        <v>15</v>
      </c>
      <c r="B27" s="236" t="s">
        <v>181</v>
      </c>
      <c r="C27" s="232">
        <v>20</v>
      </c>
      <c r="D27" s="232">
        <v>64</v>
      </c>
      <c r="E27" s="232">
        <v>43</v>
      </c>
      <c r="F27" s="232">
        <v>59</v>
      </c>
      <c r="G27" s="232">
        <v>43</v>
      </c>
      <c r="H27" s="232">
        <v>66</v>
      </c>
      <c r="I27" s="232">
        <v>38</v>
      </c>
      <c r="J27" s="232">
        <v>45</v>
      </c>
      <c r="K27" s="232">
        <f t="shared" si="0"/>
        <v>144</v>
      </c>
      <c r="L27" s="233">
        <f t="shared" si="0"/>
        <v>234</v>
      </c>
    </row>
    <row r="28" spans="1:14" ht="15.75" thickBot="1" x14ac:dyDescent="0.3">
      <c r="A28" s="234">
        <v>16</v>
      </c>
      <c r="B28" s="236" t="s">
        <v>182</v>
      </c>
      <c r="C28" s="232">
        <v>5</v>
      </c>
      <c r="D28" s="232">
        <v>0</v>
      </c>
      <c r="E28" s="232">
        <v>8</v>
      </c>
      <c r="F28" s="232">
        <v>0</v>
      </c>
      <c r="G28" s="232">
        <v>8</v>
      </c>
      <c r="H28" s="232">
        <v>0</v>
      </c>
      <c r="I28" s="232">
        <v>7</v>
      </c>
      <c r="J28" s="232">
        <v>0</v>
      </c>
      <c r="K28" s="232">
        <f t="shared" si="0"/>
        <v>28</v>
      </c>
      <c r="L28" s="233">
        <f t="shared" si="0"/>
        <v>0</v>
      </c>
    </row>
    <row r="29" spans="1:14" ht="15.75" thickBot="1" x14ac:dyDescent="0.3">
      <c r="A29" s="329" t="s">
        <v>183</v>
      </c>
      <c r="B29" s="330"/>
      <c r="C29" s="237">
        <f t="shared" ref="C29:H29" si="1">SUM(C13:C28)</f>
        <v>1368</v>
      </c>
      <c r="D29" s="237">
        <f t="shared" si="1"/>
        <v>3109</v>
      </c>
      <c r="E29" s="237">
        <f>SUM(E13:E28)</f>
        <v>3002</v>
      </c>
      <c r="F29" s="237">
        <f t="shared" si="1"/>
        <v>3034</v>
      </c>
      <c r="G29" s="237">
        <f>SUM(G13:G28)</f>
        <v>3006</v>
      </c>
      <c r="H29" s="237">
        <f t="shared" si="1"/>
        <v>3417</v>
      </c>
      <c r="I29" s="237">
        <f>SUM(I13:I28)</f>
        <v>2971</v>
      </c>
      <c r="J29" s="237">
        <f>SUM(J13:J28)</f>
        <v>2471</v>
      </c>
      <c r="K29" s="237">
        <f>SUM(K13:K28)</f>
        <v>10347</v>
      </c>
      <c r="L29" s="238">
        <f>SUM(L13:L28)</f>
        <v>12031</v>
      </c>
    </row>
    <row r="30" spans="1:14" x14ac:dyDescent="0.25">
      <c r="A30" s="239"/>
      <c r="B30" s="217"/>
      <c r="C30" s="199"/>
      <c r="D30" s="197"/>
      <c r="E30" s="197"/>
      <c r="F30" s="197"/>
      <c r="G30" s="197"/>
      <c r="H30" s="197"/>
      <c r="I30" s="197"/>
      <c r="J30" s="197"/>
      <c r="K30" s="197"/>
      <c r="L30" s="197"/>
    </row>
    <row r="31" spans="1:14" ht="15.75" customHeight="1" thickBot="1" x14ac:dyDescent="0.3">
      <c r="A31" s="1"/>
      <c r="B31" s="333" t="s">
        <v>184</v>
      </c>
      <c r="C31" s="333"/>
      <c r="D31" s="333"/>
      <c r="E31" s="333"/>
      <c r="F31" s="333"/>
      <c r="G31" s="333"/>
      <c r="H31" s="333"/>
      <c r="I31" s="333"/>
      <c r="J31" s="333"/>
      <c r="K31" s="333"/>
      <c r="L31" s="333"/>
    </row>
    <row r="32" spans="1:14" x14ac:dyDescent="0.25">
      <c r="A32" s="334" t="s">
        <v>68</v>
      </c>
      <c r="B32" s="331" t="s">
        <v>164</v>
      </c>
      <c r="C32" s="336" t="s">
        <v>151</v>
      </c>
      <c r="D32" s="336"/>
      <c r="E32" s="327" t="s">
        <v>152</v>
      </c>
      <c r="F32" s="327"/>
      <c r="G32" s="327" t="s">
        <v>115</v>
      </c>
      <c r="H32" s="327"/>
      <c r="I32" s="327" t="s">
        <v>116</v>
      </c>
      <c r="J32" s="327"/>
      <c r="K32" s="327" t="s">
        <v>144</v>
      </c>
      <c r="L32" s="328"/>
      <c r="M32" s="327" t="s">
        <v>185</v>
      </c>
      <c r="N32" s="328"/>
    </row>
    <row r="33" spans="1:14" ht="15.75" thickBot="1" x14ac:dyDescent="0.3">
      <c r="A33" s="335"/>
      <c r="B33" s="332"/>
      <c r="C33" s="228" t="s">
        <v>166</v>
      </c>
      <c r="D33" s="228" t="s">
        <v>146</v>
      </c>
      <c r="E33" s="228" t="s">
        <v>166</v>
      </c>
      <c r="F33" s="228" t="s">
        <v>146</v>
      </c>
      <c r="G33" s="228" t="s">
        <v>166</v>
      </c>
      <c r="H33" s="228" t="s">
        <v>146</v>
      </c>
      <c r="I33" s="228" t="s">
        <v>166</v>
      </c>
      <c r="J33" s="228" t="s">
        <v>146</v>
      </c>
      <c r="K33" s="228" t="s">
        <v>166</v>
      </c>
      <c r="L33" s="229" t="s">
        <v>146</v>
      </c>
      <c r="M33" s="228" t="s">
        <v>166</v>
      </c>
      <c r="N33" s="229" t="s">
        <v>146</v>
      </c>
    </row>
    <row r="34" spans="1:14" x14ac:dyDescent="0.25">
      <c r="A34" s="230">
        <v>1</v>
      </c>
      <c r="B34" s="231" t="s">
        <v>167</v>
      </c>
      <c r="C34" s="232">
        <v>15</v>
      </c>
      <c r="D34" s="232">
        <v>17</v>
      </c>
      <c r="E34" s="232">
        <v>15</v>
      </c>
      <c r="F34" s="232">
        <v>14</v>
      </c>
      <c r="G34" s="232">
        <v>15</v>
      </c>
      <c r="H34" s="232">
        <v>16</v>
      </c>
      <c r="I34" s="232">
        <v>15</v>
      </c>
      <c r="J34" s="232">
        <v>16</v>
      </c>
      <c r="K34" s="232">
        <f>+C34+E34+G34+I34</f>
        <v>60</v>
      </c>
      <c r="L34" s="233">
        <f>+D34+F34+H34+J34</f>
        <v>63</v>
      </c>
      <c r="M34" s="232">
        <f t="shared" ref="M34:N49" si="2">+K34+K13</f>
        <v>109</v>
      </c>
      <c r="N34" s="233">
        <f t="shared" si="2"/>
        <v>124</v>
      </c>
    </row>
    <row r="35" spans="1:14" x14ac:dyDescent="0.25">
      <c r="A35" s="234">
        <v>2</v>
      </c>
      <c r="B35" s="235" t="s">
        <v>168</v>
      </c>
      <c r="C35" s="232">
        <v>16</v>
      </c>
      <c r="D35" s="232">
        <v>21</v>
      </c>
      <c r="E35" s="232">
        <v>16</v>
      </c>
      <c r="F35" s="232">
        <v>14</v>
      </c>
      <c r="G35" s="232">
        <v>16</v>
      </c>
      <c r="H35" s="232">
        <v>16</v>
      </c>
      <c r="I35" s="232">
        <v>16</v>
      </c>
      <c r="J35" s="232">
        <v>21</v>
      </c>
      <c r="K35" s="232">
        <f t="shared" ref="K35:L49" si="3">+C35+E35+G35+I35</f>
        <v>64</v>
      </c>
      <c r="L35" s="233">
        <f t="shared" si="3"/>
        <v>72</v>
      </c>
      <c r="M35" s="232">
        <f t="shared" si="2"/>
        <v>118</v>
      </c>
      <c r="N35" s="233">
        <f t="shared" si="2"/>
        <v>126</v>
      </c>
    </row>
    <row r="36" spans="1:14" x14ac:dyDescent="0.25">
      <c r="A36" s="234">
        <v>3</v>
      </c>
      <c r="B36" s="235" t="s">
        <v>169</v>
      </c>
      <c r="C36" s="232">
        <v>94</v>
      </c>
      <c r="D36" s="232">
        <v>85</v>
      </c>
      <c r="E36" s="232">
        <v>94</v>
      </c>
      <c r="F36" s="232">
        <v>66</v>
      </c>
      <c r="G36" s="232">
        <v>94</v>
      </c>
      <c r="H36" s="232">
        <v>83</v>
      </c>
      <c r="I36" s="232">
        <v>94</v>
      </c>
      <c r="J36" s="232">
        <v>70</v>
      </c>
      <c r="K36" s="232">
        <f t="shared" si="3"/>
        <v>376</v>
      </c>
      <c r="L36" s="233">
        <f t="shared" si="3"/>
        <v>304</v>
      </c>
      <c r="M36" s="232">
        <f t="shared" si="2"/>
        <v>697</v>
      </c>
      <c r="N36" s="233">
        <f t="shared" si="2"/>
        <v>659</v>
      </c>
    </row>
    <row r="37" spans="1:14" x14ac:dyDescent="0.25">
      <c r="A37" s="234">
        <v>4</v>
      </c>
      <c r="B37" s="235" t="s">
        <v>170</v>
      </c>
      <c r="C37" s="232">
        <v>15</v>
      </c>
      <c r="D37" s="232">
        <v>10</v>
      </c>
      <c r="E37" s="232">
        <v>15</v>
      </c>
      <c r="F37" s="232">
        <v>11</v>
      </c>
      <c r="G37" s="232">
        <v>15</v>
      </c>
      <c r="H37" s="232">
        <v>15</v>
      </c>
      <c r="I37" s="232">
        <v>15</v>
      </c>
      <c r="J37" s="232">
        <v>19</v>
      </c>
      <c r="K37" s="232">
        <f t="shared" si="3"/>
        <v>60</v>
      </c>
      <c r="L37" s="233">
        <f t="shared" si="3"/>
        <v>55</v>
      </c>
      <c r="M37" s="232">
        <f t="shared" si="2"/>
        <v>111</v>
      </c>
      <c r="N37" s="233">
        <f t="shared" si="2"/>
        <v>110</v>
      </c>
    </row>
    <row r="38" spans="1:14" x14ac:dyDescent="0.25">
      <c r="A38" s="234">
        <v>5</v>
      </c>
      <c r="B38" s="235" t="s">
        <v>171</v>
      </c>
      <c r="C38" s="232">
        <v>428</v>
      </c>
      <c r="D38" s="232">
        <v>449</v>
      </c>
      <c r="E38" s="232">
        <v>428</v>
      </c>
      <c r="F38" s="232">
        <v>507</v>
      </c>
      <c r="G38" s="232">
        <v>428</v>
      </c>
      <c r="H38" s="232">
        <v>454</v>
      </c>
      <c r="I38" s="232">
        <v>428</v>
      </c>
      <c r="J38" s="232">
        <v>487</v>
      </c>
      <c r="K38" s="232">
        <f t="shared" si="3"/>
        <v>1712</v>
      </c>
      <c r="L38" s="233">
        <f t="shared" si="3"/>
        <v>1897</v>
      </c>
      <c r="M38" s="232">
        <f t="shared" si="2"/>
        <v>3191</v>
      </c>
      <c r="N38" s="233">
        <f t="shared" si="2"/>
        <v>3952</v>
      </c>
    </row>
    <row r="39" spans="1:14" x14ac:dyDescent="0.25">
      <c r="A39" s="234">
        <v>6</v>
      </c>
      <c r="B39" s="235" t="s">
        <v>172</v>
      </c>
      <c r="C39" s="232">
        <v>367</v>
      </c>
      <c r="D39" s="232">
        <v>420</v>
      </c>
      <c r="E39" s="232">
        <v>367</v>
      </c>
      <c r="F39" s="232">
        <v>421</v>
      </c>
      <c r="G39" s="232">
        <v>367</v>
      </c>
      <c r="H39" s="232">
        <v>398</v>
      </c>
      <c r="I39" s="232">
        <v>367</v>
      </c>
      <c r="J39" s="232">
        <v>406</v>
      </c>
      <c r="K39" s="232">
        <f t="shared" si="3"/>
        <v>1468</v>
      </c>
      <c r="L39" s="233">
        <f t="shared" si="3"/>
        <v>1645</v>
      </c>
      <c r="M39" s="232">
        <f t="shared" si="2"/>
        <v>2732</v>
      </c>
      <c r="N39" s="233">
        <f t="shared" si="2"/>
        <v>3149</v>
      </c>
    </row>
    <row r="40" spans="1:14" x14ac:dyDescent="0.25">
      <c r="A40" s="234">
        <v>7</v>
      </c>
      <c r="B40" s="235" t="s">
        <v>173</v>
      </c>
      <c r="C40" s="232">
        <v>137</v>
      </c>
      <c r="D40" s="232">
        <v>145</v>
      </c>
      <c r="E40" s="232">
        <v>137</v>
      </c>
      <c r="F40" s="232">
        <v>113</v>
      </c>
      <c r="G40" s="232">
        <v>137</v>
      </c>
      <c r="H40" s="232">
        <v>150</v>
      </c>
      <c r="I40" s="232">
        <v>137</v>
      </c>
      <c r="J40" s="232">
        <v>127</v>
      </c>
      <c r="K40" s="232">
        <f t="shared" si="3"/>
        <v>548</v>
      </c>
      <c r="L40" s="233">
        <f t="shared" si="3"/>
        <v>535</v>
      </c>
      <c r="M40" s="232">
        <f t="shared" si="2"/>
        <v>1023</v>
      </c>
      <c r="N40" s="233">
        <f t="shared" si="2"/>
        <v>1068</v>
      </c>
    </row>
    <row r="41" spans="1:14" x14ac:dyDescent="0.25">
      <c r="A41" s="234">
        <v>8</v>
      </c>
      <c r="B41" s="235" t="s">
        <v>174</v>
      </c>
      <c r="C41" s="232">
        <v>165</v>
      </c>
      <c r="D41" s="232">
        <v>150</v>
      </c>
      <c r="E41" s="232">
        <v>165</v>
      </c>
      <c r="F41" s="232">
        <v>137</v>
      </c>
      <c r="G41" s="232">
        <v>165</v>
      </c>
      <c r="H41" s="232">
        <v>146</v>
      </c>
      <c r="I41" s="232">
        <v>165</v>
      </c>
      <c r="J41" s="232">
        <v>149</v>
      </c>
      <c r="K41" s="232">
        <f t="shared" si="3"/>
        <v>660</v>
      </c>
      <c r="L41" s="233">
        <f t="shared" si="3"/>
        <v>582</v>
      </c>
      <c r="M41" s="232">
        <f t="shared" si="2"/>
        <v>1230</v>
      </c>
      <c r="N41" s="233">
        <f t="shared" si="2"/>
        <v>1191</v>
      </c>
    </row>
    <row r="42" spans="1:14" x14ac:dyDescent="0.25">
      <c r="A42" s="234">
        <v>9</v>
      </c>
      <c r="B42" s="235" t="s">
        <v>175</v>
      </c>
      <c r="C42" s="232">
        <v>1059</v>
      </c>
      <c r="D42" s="232">
        <v>1124</v>
      </c>
      <c r="E42" s="232">
        <v>1059</v>
      </c>
      <c r="F42" s="232">
        <v>1062</v>
      </c>
      <c r="G42" s="232">
        <v>1059</v>
      </c>
      <c r="H42" s="232">
        <v>1011</v>
      </c>
      <c r="I42" s="232">
        <v>1055</v>
      </c>
      <c r="J42" s="232">
        <v>1095</v>
      </c>
      <c r="K42" s="232">
        <f t="shared" si="3"/>
        <v>4232</v>
      </c>
      <c r="L42" s="233">
        <f t="shared" si="3"/>
        <v>4292</v>
      </c>
      <c r="M42" s="232">
        <f t="shared" si="2"/>
        <v>7891</v>
      </c>
      <c r="N42" s="233">
        <f t="shared" si="2"/>
        <v>8579</v>
      </c>
    </row>
    <row r="43" spans="1:14" x14ac:dyDescent="0.25">
      <c r="A43" s="234">
        <v>10</v>
      </c>
      <c r="B43" s="235" t="s">
        <v>176</v>
      </c>
      <c r="C43" s="232">
        <v>506</v>
      </c>
      <c r="D43" s="232">
        <v>501</v>
      </c>
      <c r="E43" s="232">
        <v>506</v>
      </c>
      <c r="F43" s="232">
        <v>421</v>
      </c>
      <c r="G43" s="232">
        <v>506</v>
      </c>
      <c r="H43" s="232">
        <v>456</v>
      </c>
      <c r="I43" s="232">
        <v>506</v>
      </c>
      <c r="J43" s="232">
        <v>413</v>
      </c>
      <c r="K43" s="232">
        <f t="shared" si="3"/>
        <v>2024</v>
      </c>
      <c r="L43" s="233">
        <f t="shared" si="3"/>
        <v>1791</v>
      </c>
      <c r="M43" s="232">
        <f t="shared" si="2"/>
        <v>3767</v>
      </c>
      <c r="N43" s="233">
        <f t="shared" si="2"/>
        <v>3526</v>
      </c>
    </row>
    <row r="44" spans="1:14" x14ac:dyDescent="0.25">
      <c r="A44" s="234">
        <v>11</v>
      </c>
      <c r="B44" s="235" t="s">
        <v>177</v>
      </c>
      <c r="C44" s="232">
        <v>47</v>
      </c>
      <c r="D44" s="232">
        <v>53</v>
      </c>
      <c r="E44" s="232">
        <v>47</v>
      </c>
      <c r="F44" s="232">
        <v>59</v>
      </c>
      <c r="G44" s="232">
        <v>47</v>
      </c>
      <c r="H44" s="232">
        <v>57</v>
      </c>
      <c r="I44" s="232">
        <v>47</v>
      </c>
      <c r="J44" s="232">
        <v>42</v>
      </c>
      <c r="K44" s="232">
        <f t="shared" si="3"/>
        <v>188</v>
      </c>
      <c r="L44" s="233">
        <f t="shared" si="3"/>
        <v>211</v>
      </c>
      <c r="M44" s="232">
        <f t="shared" si="2"/>
        <v>347</v>
      </c>
      <c r="N44" s="233">
        <f t="shared" si="2"/>
        <v>373</v>
      </c>
    </row>
    <row r="45" spans="1:14" ht="24" x14ac:dyDescent="0.25">
      <c r="A45" s="234">
        <v>12</v>
      </c>
      <c r="B45" s="235" t="s">
        <v>178</v>
      </c>
      <c r="C45" s="232">
        <v>20</v>
      </c>
      <c r="D45" s="232">
        <v>24</v>
      </c>
      <c r="E45" s="232">
        <v>20</v>
      </c>
      <c r="F45" s="232">
        <v>18</v>
      </c>
      <c r="G45" s="232">
        <v>20</v>
      </c>
      <c r="H45" s="232">
        <v>23</v>
      </c>
      <c r="I45" s="232">
        <v>20</v>
      </c>
      <c r="J45" s="232">
        <v>17</v>
      </c>
      <c r="K45" s="232">
        <f t="shared" si="3"/>
        <v>80</v>
      </c>
      <c r="L45" s="233">
        <f t="shared" si="3"/>
        <v>82</v>
      </c>
      <c r="M45" s="232">
        <f t="shared" si="2"/>
        <v>143</v>
      </c>
      <c r="N45" s="233">
        <f t="shared" si="2"/>
        <v>177</v>
      </c>
    </row>
    <row r="46" spans="1:14" x14ac:dyDescent="0.25">
      <c r="A46" s="234">
        <v>13</v>
      </c>
      <c r="B46" s="236" t="s">
        <v>179</v>
      </c>
      <c r="C46" s="232">
        <v>83</v>
      </c>
      <c r="D46" s="232">
        <v>84</v>
      </c>
      <c r="E46" s="232">
        <v>83</v>
      </c>
      <c r="F46" s="232">
        <v>62</v>
      </c>
      <c r="G46" s="232">
        <v>83</v>
      </c>
      <c r="H46" s="232">
        <v>98</v>
      </c>
      <c r="I46" s="232">
        <v>83</v>
      </c>
      <c r="J46" s="232">
        <v>95</v>
      </c>
      <c r="K46" s="232">
        <f t="shared" si="3"/>
        <v>332</v>
      </c>
      <c r="L46" s="233">
        <f t="shared" si="3"/>
        <v>339</v>
      </c>
      <c r="M46" s="232">
        <f t="shared" si="2"/>
        <v>613</v>
      </c>
      <c r="N46" s="233">
        <f t="shared" si="2"/>
        <v>617</v>
      </c>
    </row>
    <row r="47" spans="1:14" x14ac:dyDescent="0.25">
      <c r="A47" s="234">
        <v>14</v>
      </c>
      <c r="B47" s="236" t="s">
        <v>180</v>
      </c>
      <c r="C47" s="232">
        <v>2</v>
      </c>
      <c r="D47" s="232">
        <v>3</v>
      </c>
      <c r="E47" s="232">
        <v>2</v>
      </c>
      <c r="F47" s="232">
        <v>3</v>
      </c>
      <c r="G47" s="232">
        <v>2</v>
      </c>
      <c r="H47" s="232">
        <v>2</v>
      </c>
      <c r="I47" s="232">
        <v>2</v>
      </c>
      <c r="J47" s="232">
        <v>2</v>
      </c>
      <c r="K47" s="232">
        <f t="shared" si="3"/>
        <v>8</v>
      </c>
      <c r="L47" s="233">
        <f t="shared" si="3"/>
        <v>10</v>
      </c>
      <c r="M47" s="232">
        <f t="shared" si="2"/>
        <v>15</v>
      </c>
      <c r="N47" s="233">
        <f t="shared" si="2"/>
        <v>24</v>
      </c>
    </row>
    <row r="48" spans="1:14" x14ac:dyDescent="0.25">
      <c r="A48" s="234">
        <v>15</v>
      </c>
      <c r="B48" s="236" t="s">
        <v>181</v>
      </c>
      <c r="C48" s="232">
        <v>43</v>
      </c>
      <c r="D48" s="232">
        <v>50</v>
      </c>
      <c r="E48" s="232">
        <v>43</v>
      </c>
      <c r="F48" s="232">
        <v>53</v>
      </c>
      <c r="G48" s="232">
        <v>43</v>
      </c>
      <c r="H48" s="232">
        <v>49</v>
      </c>
      <c r="I48" s="232">
        <v>43</v>
      </c>
      <c r="J48" s="232">
        <v>59</v>
      </c>
      <c r="K48" s="232">
        <f>+C48+E48+G48+I48</f>
        <v>172</v>
      </c>
      <c r="L48" s="233">
        <f>+D48+F48+H48+J48</f>
        <v>211</v>
      </c>
      <c r="M48" s="232">
        <f t="shared" si="2"/>
        <v>316</v>
      </c>
      <c r="N48" s="233">
        <f t="shared" si="2"/>
        <v>445</v>
      </c>
    </row>
    <row r="49" spans="1:14" ht="15.75" thickBot="1" x14ac:dyDescent="0.3">
      <c r="A49" s="234">
        <v>16</v>
      </c>
      <c r="B49" s="236" t="s">
        <v>182</v>
      </c>
      <c r="C49" s="232">
        <v>9</v>
      </c>
      <c r="D49" s="232">
        <v>0</v>
      </c>
      <c r="E49" s="232">
        <v>9</v>
      </c>
      <c r="F49" s="232">
        <v>1</v>
      </c>
      <c r="G49" s="232">
        <v>9</v>
      </c>
      <c r="H49" s="232">
        <v>1</v>
      </c>
      <c r="I49" s="232">
        <v>9</v>
      </c>
      <c r="J49" s="232">
        <v>2</v>
      </c>
      <c r="K49" s="232">
        <f t="shared" si="3"/>
        <v>36</v>
      </c>
      <c r="L49" s="233">
        <f t="shared" si="3"/>
        <v>4</v>
      </c>
      <c r="M49" s="232">
        <f t="shared" si="2"/>
        <v>64</v>
      </c>
      <c r="N49" s="233">
        <f t="shared" si="2"/>
        <v>4</v>
      </c>
    </row>
    <row r="50" spans="1:14" ht="15.75" thickBot="1" x14ac:dyDescent="0.3">
      <c r="A50" s="329" t="s">
        <v>183</v>
      </c>
      <c r="B50" s="330"/>
      <c r="C50" s="237">
        <f t="shared" ref="C50:L50" si="4">SUM(C34:C49)</f>
        <v>3006</v>
      </c>
      <c r="D50" s="237">
        <f t="shared" si="4"/>
        <v>3136</v>
      </c>
      <c r="E50" s="237">
        <f>SUM(E34:E49)</f>
        <v>3006</v>
      </c>
      <c r="F50" s="237">
        <f t="shared" si="4"/>
        <v>2962</v>
      </c>
      <c r="G50" s="237">
        <f>SUM(G34:G49)</f>
        <v>3006</v>
      </c>
      <c r="H50" s="237">
        <f t="shared" si="4"/>
        <v>2975</v>
      </c>
      <c r="I50" s="237">
        <f>SUM(I34:I49)</f>
        <v>3002</v>
      </c>
      <c r="J50" s="237">
        <f t="shared" si="4"/>
        <v>3020</v>
      </c>
      <c r="K50" s="237">
        <f t="shared" si="4"/>
        <v>12020</v>
      </c>
      <c r="L50" s="238">
        <f t="shared" si="4"/>
        <v>12093</v>
      </c>
      <c r="M50" s="237">
        <f>SUM(M34:M49)</f>
        <v>22367</v>
      </c>
      <c r="N50" s="238">
        <f>SUM(N34:N49)</f>
        <v>24124</v>
      </c>
    </row>
    <row r="51" spans="1:14" x14ac:dyDescent="0.25">
      <c r="A51" s="240"/>
      <c r="B51" s="240"/>
      <c r="C51" s="199"/>
      <c r="D51" s="197"/>
      <c r="E51" s="197"/>
      <c r="F51" s="197"/>
      <c r="G51" s="197"/>
      <c r="H51" s="197"/>
      <c r="I51" s="197"/>
      <c r="J51" s="197"/>
      <c r="K51" s="197"/>
      <c r="L51" s="197"/>
    </row>
    <row r="52" spans="1:14" ht="15.75" hidden="1" customHeight="1" thickBot="1" x14ac:dyDescent="0.3">
      <c r="A52" s="1"/>
      <c r="B52" s="333" t="s">
        <v>186</v>
      </c>
      <c r="C52" s="333"/>
      <c r="D52" s="333"/>
      <c r="E52" s="333"/>
      <c r="F52" s="333"/>
      <c r="G52" s="333"/>
      <c r="H52" s="333"/>
      <c r="I52" s="333"/>
      <c r="J52" s="333"/>
      <c r="K52" s="333"/>
      <c r="L52" s="333"/>
    </row>
    <row r="53" spans="1:14" hidden="1" x14ac:dyDescent="0.25">
      <c r="A53" s="334" t="s">
        <v>68</v>
      </c>
      <c r="B53" s="331" t="s">
        <v>164</v>
      </c>
      <c r="C53" s="336" t="s">
        <v>117</v>
      </c>
      <c r="D53" s="336"/>
      <c r="E53" s="327" t="s">
        <v>154</v>
      </c>
      <c r="F53" s="327"/>
      <c r="G53" s="327" t="s">
        <v>155</v>
      </c>
      <c r="H53" s="327"/>
      <c r="I53" s="327" t="s">
        <v>156</v>
      </c>
      <c r="J53" s="327"/>
      <c r="K53" s="327" t="s">
        <v>144</v>
      </c>
      <c r="L53" s="328"/>
      <c r="M53" s="327" t="s">
        <v>185</v>
      </c>
      <c r="N53" s="328"/>
    </row>
    <row r="54" spans="1:14" ht="15.75" hidden="1" thickBot="1" x14ac:dyDescent="0.3">
      <c r="A54" s="335"/>
      <c r="B54" s="332"/>
      <c r="C54" s="228" t="s">
        <v>166</v>
      </c>
      <c r="D54" s="228" t="s">
        <v>146</v>
      </c>
      <c r="E54" s="228" t="s">
        <v>166</v>
      </c>
      <c r="F54" s="228" t="s">
        <v>146</v>
      </c>
      <c r="G54" s="228" t="s">
        <v>166</v>
      </c>
      <c r="H54" s="228" t="s">
        <v>146</v>
      </c>
      <c r="I54" s="228" t="s">
        <v>166</v>
      </c>
      <c r="J54" s="228" t="s">
        <v>146</v>
      </c>
      <c r="K54" s="228" t="s">
        <v>166</v>
      </c>
      <c r="L54" s="229" t="s">
        <v>146</v>
      </c>
      <c r="M54" s="228" t="s">
        <v>166</v>
      </c>
      <c r="N54" s="229" t="s">
        <v>146</v>
      </c>
    </row>
    <row r="55" spans="1:14" hidden="1" x14ac:dyDescent="0.25">
      <c r="A55" s="230">
        <v>1</v>
      </c>
      <c r="B55" s="231" t="s">
        <v>167</v>
      </c>
      <c r="C55" s="232"/>
      <c r="D55" s="232"/>
      <c r="E55" s="232"/>
      <c r="F55" s="232"/>
      <c r="G55" s="232"/>
      <c r="H55" s="232"/>
      <c r="I55" s="232"/>
      <c r="J55" s="232"/>
      <c r="K55" s="232">
        <f>+C55+E55+G55+I55</f>
        <v>0</v>
      </c>
      <c r="L55" s="233">
        <f>+D55+F55+H55+J55</f>
        <v>0</v>
      </c>
      <c r="M55" s="232">
        <f t="shared" ref="M55:N70" si="5">+K55+M34</f>
        <v>109</v>
      </c>
      <c r="N55" s="233">
        <f t="shared" si="5"/>
        <v>124</v>
      </c>
    </row>
    <row r="56" spans="1:14" hidden="1" x14ac:dyDescent="0.25">
      <c r="A56" s="234">
        <v>2</v>
      </c>
      <c r="B56" s="235" t="s">
        <v>168</v>
      </c>
      <c r="C56" s="232"/>
      <c r="D56" s="232"/>
      <c r="E56" s="232"/>
      <c r="F56" s="232"/>
      <c r="G56" s="232"/>
      <c r="H56" s="232"/>
      <c r="I56" s="232"/>
      <c r="J56" s="232"/>
      <c r="K56" s="232">
        <f t="shared" ref="K56:L70" si="6">+C56+E56+G56+I56</f>
        <v>0</v>
      </c>
      <c r="L56" s="233">
        <f t="shared" si="6"/>
        <v>0</v>
      </c>
      <c r="M56" s="232">
        <f t="shared" si="5"/>
        <v>118</v>
      </c>
      <c r="N56" s="233">
        <f t="shared" si="5"/>
        <v>126</v>
      </c>
    </row>
    <row r="57" spans="1:14" hidden="1" x14ac:dyDescent="0.25">
      <c r="A57" s="234">
        <v>3</v>
      </c>
      <c r="B57" s="235" t="s">
        <v>169</v>
      </c>
      <c r="C57" s="232"/>
      <c r="D57" s="232"/>
      <c r="E57" s="232"/>
      <c r="F57" s="232"/>
      <c r="G57" s="232"/>
      <c r="H57" s="232"/>
      <c r="I57" s="232"/>
      <c r="J57" s="232"/>
      <c r="K57" s="232">
        <f t="shared" si="6"/>
        <v>0</v>
      </c>
      <c r="L57" s="233">
        <f t="shared" si="6"/>
        <v>0</v>
      </c>
      <c r="M57" s="232">
        <f t="shared" si="5"/>
        <v>697</v>
      </c>
      <c r="N57" s="233">
        <f t="shared" si="5"/>
        <v>659</v>
      </c>
    </row>
    <row r="58" spans="1:14" hidden="1" x14ac:dyDescent="0.25">
      <c r="A58" s="234">
        <v>4</v>
      </c>
      <c r="B58" s="235" t="s">
        <v>170</v>
      </c>
      <c r="C58" s="232"/>
      <c r="D58" s="232"/>
      <c r="E58" s="232"/>
      <c r="F58" s="232"/>
      <c r="G58" s="232"/>
      <c r="H58" s="232"/>
      <c r="I58" s="232"/>
      <c r="J58" s="232"/>
      <c r="K58" s="232">
        <f t="shared" si="6"/>
        <v>0</v>
      </c>
      <c r="L58" s="233">
        <f t="shared" si="6"/>
        <v>0</v>
      </c>
      <c r="M58" s="232">
        <f t="shared" si="5"/>
        <v>111</v>
      </c>
      <c r="N58" s="233">
        <f t="shared" si="5"/>
        <v>110</v>
      </c>
    </row>
    <row r="59" spans="1:14" hidden="1" x14ac:dyDescent="0.25">
      <c r="A59" s="234">
        <v>5</v>
      </c>
      <c r="B59" s="235" t="s">
        <v>171</v>
      </c>
      <c r="C59" s="232"/>
      <c r="D59" s="232"/>
      <c r="E59" s="232"/>
      <c r="F59" s="232"/>
      <c r="G59" s="232"/>
      <c r="H59" s="232"/>
      <c r="I59" s="232"/>
      <c r="J59" s="232"/>
      <c r="K59" s="232">
        <f t="shared" si="6"/>
        <v>0</v>
      </c>
      <c r="L59" s="233">
        <f t="shared" si="6"/>
        <v>0</v>
      </c>
      <c r="M59" s="232">
        <f t="shared" si="5"/>
        <v>3191</v>
      </c>
      <c r="N59" s="233">
        <f t="shared" si="5"/>
        <v>3952</v>
      </c>
    </row>
    <row r="60" spans="1:14" hidden="1" x14ac:dyDescent="0.25">
      <c r="A60" s="234">
        <v>6</v>
      </c>
      <c r="B60" s="235" t="s">
        <v>172</v>
      </c>
      <c r="C60" s="232"/>
      <c r="D60" s="232"/>
      <c r="E60" s="232"/>
      <c r="F60" s="232"/>
      <c r="G60" s="232"/>
      <c r="H60" s="232"/>
      <c r="I60" s="232"/>
      <c r="J60" s="232"/>
      <c r="K60" s="232">
        <f t="shared" si="6"/>
        <v>0</v>
      </c>
      <c r="L60" s="233">
        <f t="shared" si="6"/>
        <v>0</v>
      </c>
      <c r="M60" s="232">
        <f t="shared" si="5"/>
        <v>2732</v>
      </c>
      <c r="N60" s="233">
        <f t="shared" si="5"/>
        <v>3149</v>
      </c>
    </row>
    <row r="61" spans="1:14" hidden="1" x14ac:dyDescent="0.25">
      <c r="A61" s="234">
        <v>7</v>
      </c>
      <c r="B61" s="235" t="s">
        <v>173</v>
      </c>
      <c r="C61" s="232"/>
      <c r="D61" s="232"/>
      <c r="E61" s="232"/>
      <c r="F61" s="232"/>
      <c r="G61" s="232"/>
      <c r="H61" s="232"/>
      <c r="I61" s="232"/>
      <c r="J61" s="232"/>
      <c r="K61" s="232">
        <f t="shared" si="6"/>
        <v>0</v>
      </c>
      <c r="L61" s="233">
        <f t="shared" si="6"/>
        <v>0</v>
      </c>
      <c r="M61" s="232">
        <f t="shared" si="5"/>
        <v>1023</v>
      </c>
      <c r="N61" s="233">
        <f t="shared" si="5"/>
        <v>1068</v>
      </c>
    </row>
    <row r="62" spans="1:14" hidden="1" x14ac:dyDescent="0.25">
      <c r="A62" s="234">
        <v>8</v>
      </c>
      <c r="B62" s="235" t="s">
        <v>174</v>
      </c>
      <c r="C62" s="232"/>
      <c r="D62" s="232"/>
      <c r="E62" s="232"/>
      <c r="F62" s="232"/>
      <c r="G62" s="232"/>
      <c r="H62" s="232"/>
      <c r="I62" s="232"/>
      <c r="J62" s="232"/>
      <c r="K62" s="232">
        <f t="shared" si="6"/>
        <v>0</v>
      </c>
      <c r="L62" s="233">
        <f t="shared" si="6"/>
        <v>0</v>
      </c>
      <c r="M62" s="232">
        <f t="shared" si="5"/>
        <v>1230</v>
      </c>
      <c r="N62" s="233">
        <f t="shared" si="5"/>
        <v>1191</v>
      </c>
    </row>
    <row r="63" spans="1:14" hidden="1" x14ac:dyDescent="0.25">
      <c r="A63" s="234">
        <v>9</v>
      </c>
      <c r="B63" s="235" t="s">
        <v>175</v>
      </c>
      <c r="C63" s="232"/>
      <c r="D63" s="232"/>
      <c r="E63" s="232"/>
      <c r="F63" s="232"/>
      <c r="G63" s="232"/>
      <c r="H63" s="232"/>
      <c r="I63" s="232"/>
      <c r="J63" s="232"/>
      <c r="K63" s="232">
        <f t="shared" si="6"/>
        <v>0</v>
      </c>
      <c r="L63" s="233">
        <f t="shared" si="6"/>
        <v>0</v>
      </c>
      <c r="M63" s="232">
        <f t="shared" si="5"/>
        <v>7891</v>
      </c>
      <c r="N63" s="233">
        <f t="shared" si="5"/>
        <v>8579</v>
      </c>
    </row>
    <row r="64" spans="1:14" hidden="1" x14ac:dyDescent="0.25">
      <c r="A64" s="234">
        <v>10</v>
      </c>
      <c r="B64" s="235" t="s">
        <v>176</v>
      </c>
      <c r="C64" s="232"/>
      <c r="D64" s="232"/>
      <c r="E64" s="232"/>
      <c r="F64" s="232"/>
      <c r="G64" s="232"/>
      <c r="H64" s="232"/>
      <c r="I64" s="232"/>
      <c r="J64" s="232"/>
      <c r="K64" s="232">
        <f t="shared" si="6"/>
        <v>0</v>
      </c>
      <c r="L64" s="233">
        <f t="shared" si="6"/>
        <v>0</v>
      </c>
      <c r="M64" s="232">
        <f t="shared" si="5"/>
        <v>3767</v>
      </c>
      <c r="N64" s="233">
        <f t="shared" si="5"/>
        <v>3526</v>
      </c>
    </row>
    <row r="65" spans="1:14" hidden="1" x14ac:dyDescent="0.25">
      <c r="A65" s="234">
        <v>11</v>
      </c>
      <c r="B65" s="235" t="s">
        <v>177</v>
      </c>
      <c r="C65" s="232"/>
      <c r="D65" s="232"/>
      <c r="E65" s="232"/>
      <c r="F65" s="232"/>
      <c r="G65" s="232"/>
      <c r="H65" s="232"/>
      <c r="I65" s="232"/>
      <c r="J65" s="232"/>
      <c r="K65" s="232">
        <f t="shared" si="6"/>
        <v>0</v>
      </c>
      <c r="L65" s="233">
        <f t="shared" si="6"/>
        <v>0</v>
      </c>
      <c r="M65" s="232">
        <f t="shared" si="5"/>
        <v>347</v>
      </c>
      <c r="N65" s="233">
        <f t="shared" si="5"/>
        <v>373</v>
      </c>
    </row>
    <row r="66" spans="1:14" ht="24" hidden="1" x14ac:dyDescent="0.25">
      <c r="A66" s="234">
        <v>12</v>
      </c>
      <c r="B66" s="235" t="s">
        <v>178</v>
      </c>
      <c r="C66" s="232"/>
      <c r="D66" s="232"/>
      <c r="E66" s="232"/>
      <c r="F66" s="232"/>
      <c r="G66" s="232"/>
      <c r="H66" s="232"/>
      <c r="I66" s="232"/>
      <c r="J66" s="232"/>
      <c r="K66" s="232">
        <f t="shared" si="6"/>
        <v>0</v>
      </c>
      <c r="L66" s="233">
        <f t="shared" si="6"/>
        <v>0</v>
      </c>
      <c r="M66" s="232">
        <f t="shared" si="5"/>
        <v>143</v>
      </c>
      <c r="N66" s="233">
        <f t="shared" si="5"/>
        <v>177</v>
      </c>
    </row>
    <row r="67" spans="1:14" hidden="1" x14ac:dyDescent="0.25">
      <c r="A67" s="234">
        <v>13</v>
      </c>
      <c r="B67" s="236" t="s">
        <v>179</v>
      </c>
      <c r="C67" s="232"/>
      <c r="D67" s="232"/>
      <c r="E67" s="232"/>
      <c r="F67" s="232"/>
      <c r="G67" s="232"/>
      <c r="H67" s="232"/>
      <c r="I67" s="232"/>
      <c r="J67" s="232"/>
      <c r="K67" s="232">
        <f t="shared" si="6"/>
        <v>0</v>
      </c>
      <c r="L67" s="233">
        <f t="shared" si="6"/>
        <v>0</v>
      </c>
      <c r="M67" s="232">
        <f t="shared" si="5"/>
        <v>613</v>
      </c>
      <c r="N67" s="233">
        <f t="shared" si="5"/>
        <v>617</v>
      </c>
    </row>
    <row r="68" spans="1:14" hidden="1" x14ac:dyDescent="0.25">
      <c r="A68" s="234">
        <v>14</v>
      </c>
      <c r="B68" s="236" t="s">
        <v>180</v>
      </c>
      <c r="C68" s="232"/>
      <c r="D68" s="232"/>
      <c r="E68" s="232"/>
      <c r="F68" s="232"/>
      <c r="G68" s="232"/>
      <c r="H68" s="232"/>
      <c r="I68" s="232"/>
      <c r="J68" s="232"/>
      <c r="K68" s="232">
        <f t="shared" si="6"/>
        <v>0</v>
      </c>
      <c r="L68" s="233">
        <f t="shared" si="6"/>
        <v>0</v>
      </c>
      <c r="M68" s="232">
        <f t="shared" si="5"/>
        <v>15</v>
      </c>
      <c r="N68" s="233">
        <f t="shared" si="5"/>
        <v>24</v>
      </c>
    </row>
    <row r="69" spans="1:14" hidden="1" x14ac:dyDescent="0.25">
      <c r="A69" s="234">
        <v>15</v>
      </c>
      <c r="B69" s="236" t="s">
        <v>181</v>
      </c>
      <c r="C69" s="232"/>
      <c r="D69" s="232"/>
      <c r="E69" s="232"/>
      <c r="F69" s="232"/>
      <c r="G69" s="232"/>
      <c r="H69" s="232"/>
      <c r="I69" s="232"/>
      <c r="J69" s="232"/>
      <c r="K69" s="232">
        <f>+C69+E69+G69+I69</f>
        <v>0</v>
      </c>
      <c r="L69" s="233">
        <f>+D69+F69+H69+J69</f>
        <v>0</v>
      </c>
      <c r="M69" s="232">
        <f t="shared" si="5"/>
        <v>316</v>
      </c>
      <c r="N69" s="233">
        <f t="shared" si="5"/>
        <v>445</v>
      </c>
    </row>
    <row r="70" spans="1:14" hidden="1" x14ac:dyDescent="0.25">
      <c r="A70" s="234">
        <v>16</v>
      </c>
      <c r="B70" s="236" t="s">
        <v>182</v>
      </c>
      <c r="C70" s="232"/>
      <c r="D70" s="232"/>
      <c r="E70" s="232"/>
      <c r="F70" s="232"/>
      <c r="G70" s="232"/>
      <c r="H70" s="232"/>
      <c r="I70" s="232"/>
      <c r="J70" s="232"/>
      <c r="K70" s="232">
        <f t="shared" si="6"/>
        <v>0</v>
      </c>
      <c r="L70" s="233">
        <f t="shared" si="6"/>
        <v>0</v>
      </c>
      <c r="M70" s="232">
        <f t="shared" si="5"/>
        <v>64</v>
      </c>
      <c r="N70" s="233">
        <f t="shared" si="5"/>
        <v>4</v>
      </c>
    </row>
    <row r="71" spans="1:14" ht="15.75" hidden="1" thickBot="1" x14ac:dyDescent="0.3">
      <c r="A71" s="329" t="s">
        <v>187</v>
      </c>
      <c r="B71" s="330"/>
      <c r="C71" s="237">
        <f t="shared" ref="C71:N71" si="7">SUM(C55:C70)</f>
        <v>0</v>
      </c>
      <c r="D71" s="237">
        <f t="shared" si="7"/>
        <v>0</v>
      </c>
      <c r="E71" s="237">
        <f>SUM(E55:E70)</f>
        <v>0</v>
      </c>
      <c r="F71" s="237">
        <f t="shared" si="7"/>
        <v>0</v>
      </c>
      <c r="G71" s="237">
        <f>SUM(G55:G70)</f>
        <v>0</v>
      </c>
      <c r="H71" s="237">
        <f t="shared" si="7"/>
        <v>0</v>
      </c>
      <c r="I71" s="237">
        <f t="shared" si="7"/>
        <v>0</v>
      </c>
      <c r="J71" s="237">
        <f t="shared" si="7"/>
        <v>0</v>
      </c>
      <c r="K71" s="237">
        <f t="shared" si="7"/>
        <v>0</v>
      </c>
      <c r="L71" s="238">
        <f t="shared" si="7"/>
        <v>0</v>
      </c>
      <c r="M71" s="237">
        <f t="shared" si="7"/>
        <v>22367</v>
      </c>
      <c r="N71" s="238">
        <f t="shared" si="7"/>
        <v>24124</v>
      </c>
    </row>
    <row r="72" spans="1:14" x14ac:dyDescent="0.25">
      <c r="A72" s="240"/>
      <c r="B72" s="240"/>
      <c r="C72" s="241"/>
      <c r="D72" s="241"/>
      <c r="E72" s="241"/>
      <c r="F72" s="241"/>
      <c r="G72" s="241"/>
      <c r="H72" s="241"/>
      <c r="I72" s="241"/>
      <c r="J72" s="241"/>
      <c r="K72" s="241"/>
      <c r="L72" s="241"/>
    </row>
    <row r="73" spans="1:14" x14ac:dyDescent="0.25">
      <c r="A73" s="240"/>
      <c r="B73" s="240"/>
      <c r="C73" s="199"/>
      <c r="D73" s="197"/>
      <c r="E73" s="197"/>
      <c r="F73" s="197"/>
      <c r="G73" s="197"/>
      <c r="H73" s="197"/>
      <c r="I73" s="197"/>
      <c r="J73" s="197"/>
      <c r="K73" s="197"/>
      <c r="L73" s="197"/>
    </row>
    <row r="74" spans="1:14" ht="15.75" thickBot="1" x14ac:dyDescent="0.3">
      <c r="A74" s="240"/>
      <c r="B74" s="240" t="s">
        <v>94</v>
      </c>
      <c r="C74" s="199"/>
      <c r="D74" s="197"/>
      <c r="E74" s="197"/>
      <c r="F74" s="197"/>
      <c r="G74" s="197"/>
      <c r="H74" s="197"/>
      <c r="I74" s="197"/>
      <c r="J74" s="197"/>
      <c r="K74" s="197"/>
      <c r="L74" s="197"/>
    </row>
    <row r="75" spans="1:14" x14ac:dyDescent="0.25">
      <c r="A75" s="304" t="s">
        <v>68</v>
      </c>
      <c r="B75" s="331" t="s">
        <v>164</v>
      </c>
      <c r="C75" s="327" t="s">
        <v>144</v>
      </c>
      <c r="D75" s="328"/>
      <c r="E75" s="197"/>
      <c r="F75" s="197"/>
      <c r="G75" s="197"/>
      <c r="H75" s="197"/>
      <c r="I75" s="197"/>
      <c r="J75" s="197"/>
      <c r="K75" s="197"/>
      <c r="L75" s="197"/>
    </row>
    <row r="76" spans="1:14" ht="15.75" thickBot="1" x14ac:dyDescent="0.3">
      <c r="A76" s="304"/>
      <c r="B76" s="332"/>
      <c r="C76" s="228" t="s">
        <v>166</v>
      </c>
      <c r="D76" s="229" t="s">
        <v>146</v>
      </c>
      <c r="E76" s="197"/>
      <c r="F76" s="197"/>
      <c r="G76" s="197"/>
      <c r="H76" s="197"/>
      <c r="I76" s="197"/>
      <c r="J76" s="197"/>
      <c r="K76" s="197"/>
      <c r="L76" s="197"/>
    </row>
    <row r="77" spans="1:14" x14ac:dyDescent="0.25">
      <c r="A77" s="230">
        <v>1</v>
      </c>
      <c r="B77" s="231" t="s">
        <v>167</v>
      </c>
      <c r="C77" s="232">
        <f t="shared" ref="C77:D90" si="8">+K13+K34+K55</f>
        <v>109</v>
      </c>
      <c r="D77" s="233">
        <f t="shared" si="8"/>
        <v>124</v>
      </c>
      <c r="E77" s="242"/>
      <c r="F77" s="197"/>
      <c r="G77" s="197"/>
      <c r="H77" s="197"/>
      <c r="I77" s="197"/>
      <c r="J77" s="197"/>
      <c r="K77" s="197"/>
      <c r="L77" s="197"/>
    </row>
    <row r="78" spans="1:14" x14ac:dyDescent="0.25">
      <c r="A78" s="234">
        <v>2</v>
      </c>
      <c r="B78" s="235" t="s">
        <v>168</v>
      </c>
      <c r="C78" s="232">
        <f t="shared" si="8"/>
        <v>118</v>
      </c>
      <c r="D78" s="233">
        <f t="shared" si="8"/>
        <v>126</v>
      </c>
      <c r="E78" s="242"/>
      <c r="F78" s="197"/>
      <c r="G78" s="197"/>
      <c r="H78" s="197"/>
      <c r="I78" s="197"/>
      <c r="J78" s="197"/>
      <c r="K78" s="197"/>
      <c r="L78" s="197"/>
    </row>
    <row r="79" spans="1:14" x14ac:dyDescent="0.25">
      <c r="A79" s="234">
        <v>3</v>
      </c>
      <c r="B79" s="235" t="s">
        <v>169</v>
      </c>
      <c r="C79" s="232">
        <f t="shared" si="8"/>
        <v>697</v>
      </c>
      <c r="D79" s="233">
        <f t="shared" si="8"/>
        <v>659</v>
      </c>
      <c r="E79" s="242"/>
      <c r="F79" s="197"/>
      <c r="G79" s="197"/>
      <c r="H79" s="197"/>
      <c r="I79" s="197"/>
      <c r="J79" s="197"/>
      <c r="K79" s="197"/>
      <c r="L79" s="197"/>
    </row>
    <row r="80" spans="1:14" x14ac:dyDescent="0.25">
      <c r="A80" s="234">
        <v>4</v>
      </c>
      <c r="B80" s="235" t="s">
        <v>170</v>
      </c>
      <c r="C80" s="232">
        <f t="shared" si="8"/>
        <v>111</v>
      </c>
      <c r="D80" s="233">
        <f t="shared" si="8"/>
        <v>110</v>
      </c>
      <c r="E80" s="242"/>
      <c r="F80" s="197"/>
      <c r="G80" s="197"/>
      <c r="H80" s="197"/>
      <c r="I80" s="197"/>
      <c r="J80" s="197"/>
      <c r="K80" s="197"/>
      <c r="L80" s="197"/>
    </row>
    <row r="81" spans="1:12" x14ac:dyDescent="0.25">
      <c r="A81" s="234">
        <v>5</v>
      </c>
      <c r="B81" s="235" t="s">
        <v>171</v>
      </c>
      <c r="C81" s="232">
        <f t="shared" si="8"/>
        <v>3191</v>
      </c>
      <c r="D81" s="233">
        <f t="shared" si="8"/>
        <v>3952</v>
      </c>
      <c r="E81" s="242"/>
      <c r="F81" s="197"/>
      <c r="G81" s="197"/>
      <c r="H81" s="197"/>
      <c r="I81" s="197"/>
      <c r="J81" s="197"/>
      <c r="K81" s="197"/>
      <c r="L81" s="197"/>
    </row>
    <row r="82" spans="1:12" x14ac:dyDescent="0.25">
      <c r="A82" s="234">
        <v>6</v>
      </c>
      <c r="B82" s="235" t="s">
        <v>172</v>
      </c>
      <c r="C82" s="232">
        <f t="shared" si="8"/>
        <v>2732</v>
      </c>
      <c r="D82" s="233">
        <f t="shared" si="8"/>
        <v>3149</v>
      </c>
      <c r="E82" s="242"/>
      <c r="F82" s="197"/>
      <c r="G82" s="197"/>
      <c r="H82" s="197"/>
      <c r="I82" s="197"/>
      <c r="J82" s="197"/>
      <c r="K82" s="197"/>
      <c r="L82" s="197"/>
    </row>
    <row r="83" spans="1:12" x14ac:dyDescent="0.25">
      <c r="A83" s="234">
        <v>7</v>
      </c>
      <c r="B83" s="235" t="s">
        <v>173</v>
      </c>
      <c r="C83" s="232">
        <f t="shared" si="8"/>
        <v>1023</v>
      </c>
      <c r="D83" s="233">
        <f t="shared" si="8"/>
        <v>1068</v>
      </c>
      <c r="E83" s="242"/>
      <c r="F83" s="197"/>
      <c r="G83" s="197"/>
      <c r="H83" s="197"/>
      <c r="I83" s="197"/>
      <c r="J83" s="197"/>
      <c r="K83" s="197"/>
      <c r="L83" s="197"/>
    </row>
    <row r="84" spans="1:12" x14ac:dyDescent="0.25">
      <c r="A84" s="234">
        <v>8</v>
      </c>
      <c r="B84" s="235" t="s">
        <v>174</v>
      </c>
      <c r="C84" s="232">
        <f t="shared" si="8"/>
        <v>1230</v>
      </c>
      <c r="D84" s="233">
        <f t="shared" si="8"/>
        <v>1191</v>
      </c>
      <c r="E84" s="242"/>
      <c r="F84" s="197"/>
      <c r="G84" s="197"/>
      <c r="H84" s="197"/>
      <c r="I84" s="197"/>
      <c r="J84" s="197"/>
      <c r="K84" s="197"/>
      <c r="L84" s="197"/>
    </row>
    <row r="85" spans="1:12" x14ac:dyDescent="0.25">
      <c r="A85" s="234">
        <v>9</v>
      </c>
      <c r="B85" s="235" t="s">
        <v>175</v>
      </c>
      <c r="C85" s="232">
        <f t="shared" si="8"/>
        <v>7891</v>
      </c>
      <c r="D85" s="233">
        <f t="shared" si="8"/>
        <v>8579</v>
      </c>
      <c r="E85" s="242"/>
      <c r="F85" s="197"/>
      <c r="G85" s="197"/>
      <c r="H85" s="197"/>
      <c r="I85" s="197"/>
      <c r="J85" s="197"/>
      <c r="K85" s="197"/>
      <c r="L85" s="197"/>
    </row>
    <row r="86" spans="1:12" x14ac:dyDescent="0.25">
      <c r="A86" s="234">
        <v>10</v>
      </c>
      <c r="B86" s="235" t="s">
        <v>176</v>
      </c>
      <c r="C86" s="232">
        <f t="shared" si="8"/>
        <v>3767</v>
      </c>
      <c r="D86" s="233">
        <f t="shared" si="8"/>
        <v>3526</v>
      </c>
      <c r="E86" s="242"/>
      <c r="F86" s="197"/>
      <c r="G86" s="197"/>
      <c r="H86" s="197"/>
      <c r="I86" s="197"/>
      <c r="J86" s="197"/>
      <c r="K86" s="197"/>
      <c r="L86" s="197"/>
    </row>
    <row r="87" spans="1:12" x14ac:dyDescent="0.25">
      <c r="A87" s="234">
        <v>11</v>
      </c>
      <c r="B87" s="235" t="s">
        <v>177</v>
      </c>
      <c r="C87" s="232">
        <f t="shared" si="8"/>
        <v>347</v>
      </c>
      <c r="D87" s="233">
        <f t="shared" si="8"/>
        <v>373</v>
      </c>
      <c r="E87" s="242"/>
      <c r="F87" s="197"/>
      <c r="G87" s="197"/>
      <c r="H87" s="197"/>
      <c r="I87" s="197"/>
      <c r="J87" s="197"/>
      <c r="K87" s="197"/>
      <c r="L87" s="197"/>
    </row>
    <row r="88" spans="1:12" ht="24" x14ac:dyDescent="0.25">
      <c r="A88" s="234">
        <v>12</v>
      </c>
      <c r="B88" s="235" t="s">
        <v>178</v>
      </c>
      <c r="C88" s="232">
        <f t="shared" si="8"/>
        <v>143</v>
      </c>
      <c r="D88" s="233">
        <f t="shared" si="8"/>
        <v>177</v>
      </c>
      <c r="E88" s="242"/>
      <c r="F88" s="197"/>
      <c r="G88" s="197"/>
      <c r="H88" s="197"/>
      <c r="I88" s="197"/>
      <c r="J88" s="197"/>
      <c r="K88" s="197"/>
      <c r="L88" s="197"/>
    </row>
    <row r="89" spans="1:12" x14ac:dyDescent="0.25">
      <c r="A89" s="234">
        <v>13</v>
      </c>
      <c r="B89" s="236" t="s">
        <v>179</v>
      </c>
      <c r="C89" s="232">
        <f t="shared" si="8"/>
        <v>613</v>
      </c>
      <c r="D89" s="233">
        <f t="shared" si="8"/>
        <v>617</v>
      </c>
      <c r="E89" s="242"/>
      <c r="F89" s="197"/>
      <c r="G89" s="197"/>
      <c r="H89" s="197"/>
      <c r="I89" s="197"/>
      <c r="J89" s="197"/>
      <c r="K89" s="197"/>
      <c r="L89" s="197"/>
    </row>
    <row r="90" spans="1:12" x14ac:dyDescent="0.25">
      <c r="A90" s="234">
        <v>14</v>
      </c>
      <c r="B90" s="236" t="s">
        <v>180</v>
      </c>
      <c r="C90" s="232">
        <f t="shared" si="8"/>
        <v>15</v>
      </c>
      <c r="D90" s="233">
        <f t="shared" si="8"/>
        <v>24</v>
      </c>
      <c r="E90" s="242"/>
      <c r="F90" s="197"/>
      <c r="G90" s="197"/>
      <c r="H90" s="197"/>
      <c r="I90" s="197"/>
      <c r="J90" s="197"/>
      <c r="K90" s="197"/>
      <c r="L90" s="197"/>
    </row>
    <row r="91" spans="1:12" x14ac:dyDescent="0.25">
      <c r="A91" s="234">
        <v>15</v>
      </c>
      <c r="B91" s="236" t="s">
        <v>181</v>
      </c>
      <c r="C91" s="232">
        <f>+K27+K48+K69</f>
        <v>316</v>
      </c>
      <c r="D91" s="233">
        <f>+L27+L48+L69</f>
        <v>445</v>
      </c>
      <c r="E91" s="242"/>
      <c r="F91" s="197"/>
      <c r="G91" s="197"/>
      <c r="H91" s="197"/>
      <c r="I91" s="197"/>
      <c r="J91" s="197"/>
      <c r="K91" s="197"/>
      <c r="L91" s="197"/>
    </row>
    <row r="92" spans="1:12" ht="15.75" thickBot="1" x14ac:dyDescent="0.3">
      <c r="A92" s="234">
        <v>16</v>
      </c>
      <c r="B92" s="236" t="s">
        <v>182</v>
      </c>
      <c r="C92" s="232">
        <f>+K28+K49+K70</f>
        <v>64</v>
      </c>
      <c r="D92" s="233">
        <f>+L28+L49+L70</f>
        <v>4</v>
      </c>
      <c r="E92" s="242"/>
      <c r="F92" s="197"/>
      <c r="G92" s="197"/>
      <c r="H92" s="197"/>
      <c r="I92" s="197"/>
      <c r="J92" s="197"/>
      <c r="K92" s="197"/>
      <c r="L92" s="197"/>
    </row>
    <row r="93" spans="1:12" ht="15.75" thickBot="1" x14ac:dyDescent="0.3">
      <c r="A93" s="329" t="s">
        <v>187</v>
      </c>
      <c r="B93" s="330"/>
      <c r="C93" s="243">
        <f>SUM(C77:C92)</f>
        <v>22367</v>
      </c>
      <c r="D93" s="244">
        <f>SUM(D77:D92)</f>
        <v>24124</v>
      </c>
      <c r="E93" s="197"/>
      <c r="F93" s="197"/>
      <c r="G93" s="197"/>
      <c r="H93" s="197"/>
      <c r="I93" s="197"/>
      <c r="J93" s="197"/>
      <c r="K93" s="197"/>
      <c r="L93" s="197"/>
    </row>
    <row r="94" spans="1:12" x14ac:dyDescent="0.25">
      <c r="A94" s="240"/>
      <c r="B94" s="240"/>
      <c r="C94" s="199"/>
      <c r="D94" s="197"/>
      <c r="E94" s="197"/>
      <c r="F94" s="197"/>
      <c r="G94" s="197"/>
      <c r="H94" s="197"/>
      <c r="I94" s="197"/>
      <c r="J94" s="197"/>
      <c r="K94" s="197"/>
      <c r="L94" s="197"/>
    </row>
    <row r="95" spans="1:12" x14ac:dyDescent="0.25">
      <c r="A95" s="240"/>
      <c r="B95" s="240"/>
      <c r="C95" s="199"/>
      <c r="D95" s="197"/>
      <c r="E95" s="197"/>
      <c r="F95" s="197"/>
      <c r="G95" s="197"/>
      <c r="H95" s="197"/>
      <c r="I95" s="197"/>
      <c r="J95" s="197"/>
      <c r="K95" s="197"/>
      <c r="L95" s="197"/>
    </row>
    <row r="96" spans="1:12" x14ac:dyDescent="0.25">
      <c r="A96" s="240"/>
      <c r="B96" s="240"/>
      <c r="C96" s="199"/>
      <c r="D96" s="197"/>
      <c r="E96" s="197"/>
      <c r="F96" s="197"/>
      <c r="G96" s="197"/>
      <c r="H96" s="197"/>
      <c r="I96" s="197"/>
      <c r="J96" s="197"/>
      <c r="K96" s="197"/>
      <c r="L96" s="197"/>
    </row>
    <row r="97" spans="1:12" x14ac:dyDescent="0.25">
      <c r="A97" s="240"/>
      <c r="B97" s="240"/>
      <c r="C97" s="199"/>
      <c r="D97" s="197"/>
      <c r="E97" s="197"/>
      <c r="F97" s="197"/>
      <c r="G97" s="197"/>
      <c r="H97" s="197"/>
      <c r="I97" s="197"/>
      <c r="J97" s="197"/>
      <c r="K97" s="197"/>
      <c r="L97" s="197"/>
    </row>
    <row r="98" spans="1:12" x14ac:dyDescent="0.25">
      <c r="A98" s="240"/>
      <c r="B98" s="240"/>
      <c r="C98" s="199"/>
      <c r="D98" s="197"/>
      <c r="E98" s="197"/>
      <c r="F98" s="197"/>
      <c r="G98" s="197"/>
      <c r="H98" s="197"/>
      <c r="I98" s="197"/>
      <c r="J98" s="197"/>
      <c r="K98" s="197"/>
      <c r="L98" s="197"/>
    </row>
    <row r="99" spans="1:12" x14ac:dyDescent="0.25">
      <c r="A99" s="240"/>
      <c r="B99" s="240"/>
      <c r="C99" s="199"/>
      <c r="D99" s="197"/>
      <c r="E99" s="197"/>
      <c r="F99" s="197"/>
      <c r="G99" s="197"/>
      <c r="H99" s="197"/>
      <c r="I99" s="197"/>
      <c r="J99" s="197"/>
      <c r="K99" s="197"/>
      <c r="L99" s="197"/>
    </row>
    <row r="100" spans="1:12" x14ac:dyDescent="0.25">
      <c r="A100" s="240"/>
      <c r="B100" s="240"/>
      <c r="C100" s="199"/>
      <c r="D100" s="197"/>
      <c r="E100" s="197"/>
      <c r="F100" s="197"/>
      <c r="G100" s="197"/>
      <c r="H100" s="197"/>
      <c r="I100" s="197"/>
      <c r="J100" s="197"/>
      <c r="K100" s="197"/>
      <c r="L100" s="197"/>
    </row>
    <row r="101" spans="1:12" x14ac:dyDescent="0.25">
      <c r="A101" s="240"/>
      <c r="B101" s="240"/>
      <c r="C101" s="199"/>
      <c r="D101" s="197"/>
      <c r="E101" s="197"/>
      <c r="F101" s="197"/>
      <c r="G101" s="197"/>
      <c r="H101" s="197"/>
      <c r="I101" s="197"/>
      <c r="J101" s="197"/>
      <c r="K101" s="197"/>
      <c r="L101" s="197"/>
    </row>
    <row r="102" spans="1:12" x14ac:dyDescent="0.25">
      <c r="A102" s="240"/>
      <c r="B102" s="240"/>
      <c r="C102" s="199"/>
      <c r="D102" s="197"/>
      <c r="E102" s="197"/>
      <c r="F102" s="197"/>
      <c r="G102" s="197"/>
      <c r="H102" s="197"/>
      <c r="I102" s="197"/>
      <c r="J102" s="197"/>
      <c r="K102" s="197"/>
      <c r="L102" s="197"/>
    </row>
    <row r="103" spans="1:12" x14ac:dyDescent="0.25">
      <c r="A103" s="240"/>
      <c r="B103" s="240"/>
      <c r="C103" s="199"/>
      <c r="D103" s="197"/>
      <c r="E103" s="197"/>
      <c r="F103" s="197"/>
      <c r="G103" s="197"/>
      <c r="H103" s="197"/>
      <c r="I103" s="197"/>
      <c r="J103" s="197"/>
      <c r="K103" s="197"/>
      <c r="L103" s="197"/>
    </row>
    <row r="104" spans="1:12" x14ac:dyDescent="0.25">
      <c r="A104" s="240"/>
      <c r="B104" s="240"/>
      <c r="C104" s="199"/>
      <c r="D104" s="197"/>
      <c r="E104" s="197"/>
      <c r="F104" s="197"/>
      <c r="G104" s="197"/>
      <c r="H104" s="197"/>
      <c r="I104" s="197"/>
      <c r="J104" s="197"/>
      <c r="K104" s="197"/>
      <c r="L104" s="197"/>
    </row>
    <row r="105" spans="1:12" x14ac:dyDescent="0.25">
      <c r="A105" s="240"/>
      <c r="B105" s="240"/>
      <c r="C105" s="199"/>
      <c r="D105" s="197"/>
      <c r="E105" s="197"/>
      <c r="F105" s="197"/>
      <c r="G105" s="197"/>
      <c r="H105" s="197"/>
      <c r="I105" s="197"/>
      <c r="J105" s="197"/>
      <c r="K105" s="197"/>
      <c r="L105" s="197"/>
    </row>
    <row r="106" spans="1:12" x14ac:dyDescent="0.25">
      <c r="A106" s="240"/>
      <c r="B106" s="240"/>
      <c r="C106" s="199"/>
      <c r="D106" s="197"/>
      <c r="E106" s="197"/>
      <c r="F106" s="197"/>
      <c r="G106" s="197"/>
      <c r="H106" s="197"/>
      <c r="I106" s="197"/>
      <c r="J106" s="197"/>
      <c r="K106" s="197"/>
      <c r="L106" s="197"/>
    </row>
    <row r="107" spans="1:12" x14ac:dyDescent="0.25">
      <c r="A107" s="240"/>
      <c r="B107" s="240"/>
      <c r="C107" s="199"/>
      <c r="D107" s="197"/>
      <c r="E107" s="197"/>
      <c r="F107" s="197"/>
      <c r="G107" s="197"/>
      <c r="H107" s="197"/>
      <c r="I107" s="197"/>
      <c r="J107" s="197"/>
      <c r="K107" s="197"/>
      <c r="L107" s="197"/>
    </row>
    <row r="108" spans="1:12" x14ac:dyDescent="0.25">
      <c r="A108" s="240"/>
      <c r="B108" s="240"/>
      <c r="C108" s="199"/>
      <c r="D108" s="197"/>
      <c r="E108" s="197"/>
      <c r="F108" s="197"/>
      <c r="G108" s="197"/>
      <c r="H108" s="197"/>
      <c r="I108" s="197"/>
      <c r="J108" s="197"/>
      <c r="K108" s="197"/>
      <c r="L108" s="197"/>
    </row>
    <row r="109" spans="1:12" x14ac:dyDescent="0.25">
      <c r="A109" s="240"/>
      <c r="B109" s="240"/>
      <c r="C109" s="199"/>
      <c r="D109" s="197"/>
      <c r="E109" s="197"/>
      <c r="F109" s="197"/>
      <c r="G109" s="197"/>
      <c r="H109" s="197"/>
      <c r="I109" s="197"/>
      <c r="J109" s="197"/>
      <c r="K109" s="197"/>
      <c r="L109" s="197"/>
    </row>
    <row r="110" spans="1:12" x14ac:dyDescent="0.25">
      <c r="A110" s="240"/>
      <c r="B110" s="240"/>
      <c r="C110" s="199"/>
      <c r="D110" s="197"/>
      <c r="E110" s="197"/>
      <c r="F110" s="197"/>
      <c r="G110" s="197"/>
      <c r="H110" s="197"/>
      <c r="I110" s="197"/>
      <c r="J110" s="197"/>
      <c r="K110" s="197"/>
      <c r="L110" s="197"/>
    </row>
    <row r="111" spans="1:12" x14ac:dyDescent="0.25">
      <c r="A111" s="240"/>
      <c r="B111" s="240"/>
      <c r="C111" s="199"/>
      <c r="D111" s="197"/>
      <c r="E111" s="197"/>
      <c r="F111" s="197"/>
      <c r="G111" s="197"/>
      <c r="H111" s="197"/>
      <c r="I111" s="197"/>
      <c r="J111" s="197"/>
      <c r="K111" s="197"/>
      <c r="L111" s="197"/>
    </row>
    <row r="112" spans="1:12" x14ac:dyDescent="0.25">
      <c r="A112" s="240"/>
      <c r="B112" s="240"/>
      <c r="C112" s="199"/>
      <c r="D112" s="197"/>
      <c r="E112" s="197"/>
      <c r="F112" s="197"/>
      <c r="G112" s="197"/>
      <c r="H112" s="197"/>
      <c r="I112" s="197"/>
      <c r="J112" s="197"/>
      <c r="K112" s="197"/>
      <c r="L112" s="197"/>
    </row>
    <row r="113" spans="1:12" x14ac:dyDescent="0.25">
      <c r="A113" s="240"/>
      <c r="B113" s="240"/>
      <c r="C113" s="199"/>
      <c r="D113" s="197"/>
      <c r="E113" s="197"/>
      <c r="F113" s="197"/>
      <c r="G113" s="197"/>
      <c r="H113" s="197"/>
      <c r="I113" s="197"/>
      <c r="J113" s="197"/>
      <c r="K113" s="197"/>
      <c r="L113" s="197"/>
    </row>
    <row r="114" spans="1:12" x14ac:dyDescent="0.25">
      <c r="A114" s="240"/>
      <c r="B114" s="240"/>
      <c r="C114" s="199"/>
      <c r="D114" s="197"/>
      <c r="E114" s="197"/>
      <c r="F114" s="197"/>
      <c r="G114" s="197"/>
      <c r="H114" s="197"/>
      <c r="I114" s="197"/>
      <c r="J114" s="197"/>
      <c r="K114" s="197"/>
      <c r="L114" s="197"/>
    </row>
    <row r="115" spans="1:12" x14ac:dyDescent="0.25">
      <c r="A115" s="240"/>
      <c r="B115" s="240"/>
      <c r="C115" s="199"/>
      <c r="D115" s="197"/>
      <c r="E115" s="197"/>
      <c r="F115" s="197"/>
      <c r="G115" s="197"/>
      <c r="H115" s="197"/>
      <c r="I115" s="197"/>
      <c r="J115" s="197"/>
      <c r="K115" s="197"/>
      <c r="L115" s="197"/>
    </row>
    <row r="117" spans="1:12" x14ac:dyDescent="0.25">
      <c r="B117" s="159" t="s">
        <v>98</v>
      </c>
      <c r="C117" s="1" t="s">
        <v>131</v>
      </c>
      <c r="D117" s="1"/>
      <c r="E117" s="1"/>
      <c r="F117" s="141" t="s">
        <v>188</v>
      </c>
      <c r="H117" t="s">
        <v>189</v>
      </c>
    </row>
    <row r="118" spans="1:12" ht="15" customHeight="1" x14ac:dyDescent="0.25">
      <c r="C118" s="285" t="s">
        <v>190</v>
      </c>
      <c r="D118" s="285"/>
      <c r="E118" s="285"/>
      <c r="F118" s="141"/>
      <c r="G118" s="141"/>
      <c r="H118" s="141" t="s">
        <v>191</v>
      </c>
      <c r="I118" s="141"/>
      <c r="J118" s="141"/>
      <c r="K118" s="141"/>
    </row>
    <row r="119" spans="1:12" ht="15" customHeight="1" x14ac:dyDescent="0.25">
      <c r="C119" s="285" t="s">
        <v>192</v>
      </c>
      <c r="D119" s="285"/>
      <c r="E119" s="285"/>
      <c r="F119" s="141"/>
      <c r="G119" s="141"/>
      <c r="H119" s="141" t="s">
        <v>193</v>
      </c>
      <c r="I119" s="141"/>
      <c r="J119" s="141"/>
      <c r="K119" s="141"/>
    </row>
    <row r="120" spans="1:12" x14ac:dyDescent="0.25">
      <c r="B120" s="159" t="s">
        <v>106</v>
      </c>
      <c r="C120" s="141" t="s">
        <v>209</v>
      </c>
      <c r="G120" s="141"/>
    </row>
  </sheetData>
  <mergeCells count="40">
    <mergeCell ref="B10:L10"/>
    <mergeCell ref="B2:C2"/>
    <mergeCell ref="A4:L4"/>
    <mergeCell ref="A6:L6"/>
    <mergeCell ref="A7:L7"/>
    <mergeCell ref="A8:L8"/>
    <mergeCell ref="K11:L11"/>
    <mergeCell ref="A29:B29"/>
    <mergeCell ref="B31:L31"/>
    <mergeCell ref="A32:A33"/>
    <mergeCell ref="B32:B33"/>
    <mergeCell ref="C32:D32"/>
    <mergeCell ref="E32:F32"/>
    <mergeCell ref="G32:H32"/>
    <mergeCell ref="I32:J32"/>
    <mergeCell ref="K32:L32"/>
    <mergeCell ref="A11:A12"/>
    <mergeCell ref="B11:B12"/>
    <mergeCell ref="C11:D11"/>
    <mergeCell ref="E11:F11"/>
    <mergeCell ref="G11:H11"/>
    <mergeCell ref="I11:J11"/>
    <mergeCell ref="M32:N32"/>
    <mergeCell ref="A50:B50"/>
    <mergeCell ref="B52:L52"/>
    <mergeCell ref="A53:A54"/>
    <mergeCell ref="B53:B54"/>
    <mergeCell ref="C53:D53"/>
    <mergeCell ref="E53:F53"/>
    <mergeCell ref="G53:H53"/>
    <mergeCell ref="I53:J53"/>
    <mergeCell ref="K53:L53"/>
    <mergeCell ref="C118:E118"/>
    <mergeCell ref="C119:E119"/>
    <mergeCell ref="M53:N53"/>
    <mergeCell ref="A71:B71"/>
    <mergeCell ref="A75:A76"/>
    <mergeCell ref="B75:B76"/>
    <mergeCell ref="C75:D75"/>
    <mergeCell ref="A93:B93"/>
  </mergeCells>
  <hyperlinks>
    <hyperlink ref="A8" r:id="rId1"/>
  </hyperlinks>
  <pageMargins left="0" right="0" top="0.15748031496062992" bottom="0.16" header="0" footer="0"/>
  <pageSetup scale="77" orientation="landscape" r:id="rId2"/>
  <drawing r:id="rId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6"/>
  <sheetViews>
    <sheetView workbookViewId="0">
      <selection activeCell="I8" sqref="I8"/>
    </sheetView>
  </sheetViews>
  <sheetFormatPr baseColWidth="10" defaultRowHeight="13.5" x14ac:dyDescent="0.25"/>
  <cols>
    <col min="1" max="1" width="5.140625" style="55" customWidth="1"/>
    <col min="2" max="2" width="62.140625" style="54" bestFit="1" customWidth="1"/>
    <col min="3" max="3" width="18.28515625" style="56" bestFit="1" customWidth="1"/>
    <col min="4" max="4" width="14.42578125" style="54" hidden="1" customWidth="1"/>
    <col min="5" max="7" width="15.5703125" style="54" hidden="1" customWidth="1"/>
    <col min="8" max="256" width="11.42578125" style="54"/>
    <col min="257" max="257" width="5.140625" style="54" customWidth="1"/>
    <col min="258" max="258" width="62.140625" style="54" bestFit="1" customWidth="1"/>
    <col min="259" max="259" width="18.28515625" style="54" bestFit="1" customWidth="1"/>
    <col min="260" max="263" width="0" style="54" hidden="1" customWidth="1"/>
    <col min="264" max="512" width="11.42578125" style="54"/>
    <col min="513" max="513" width="5.140625" style="54" customWidth="1"/>
    <col min="514" max="514" width="62.140625" style="54" bestFit="1" customWidth="1"/>
    <col min="515" max="515" width="18.28515625" style="54" bestFit="1" customWidth="1"/>
    <col min="516" max="519" width="0" style="54" hidden="1" customWidth="1"/>
    <col min="520" max="768" width="11.42578125" style="54"/>
    <col min="769" max="769" width="5.140625" style="54" customWidth="1"/>
    <col min="770" max="770" width="62.140625" style="54" bestFit="1" customWidth="1"/>
    <col min="771" max="771" width="18.28515625" style="54" bestFit="1" customWidth="1"/>
    <col min="772" max="775" width="0" style="54" hidden="1" customWidth="1"/>
    <col min="776" max="1024" width="11.42578125" style="54"/>
    <col min="1025" max="1025" width="5.140625" style="54" customWidth="1"/>
    <col min="1026" max="1026" width="62.140625" style="54" bestFit="1" customWidth="1"/>
    <col min="1027" max="1027" width="18.28515625" style="54" bestFit="1" customWidth="1"/>
    <col min="1028" max="1031" width="0" style="54" hidden="1" customWidth="1"/>
    <col min="1032" max="1280" width="11.42578125" style="54"/>
    <col min="1281" max="1281" width="5.140625" style="54" customWidth="1"/>
    <col min="1282" max="1282" width="62.140625" style="54" bestFit="1" customWidth="1"/>
    <col min="1283" max="1283" width="18.28515625" style="54" bestFit="1" customWidth="1"/>
    <col min="1284" max="1287" width="0" style="54" hidden="1" customWidth="1"/>
    <col min="1288" max="1536" width="11.42578125" style="54"/>
    <col min="1537" max="1537" width="5.140625" style="54" customWidth="1"/>
    <col min="1538" max="1538" width="62.140625" style="54" bestFit="1" customWidth="1"/>
    <col min="1539" max="1539" width="18.28515625" style="54" bestFit="1" customWidth="1"/>
    <col min="1540" max="1543" width="0" style="54" hidden="1" customWidth="1"/>
    <col min="1544" max="1792" width="11.42578125" style="54"/>
    <col min="1793" max="1793" width="5.140625" style="54" customWidth="1"/>
    <col min="1794" max="1794" width="62.140625" style="54" bestFit="1" customWidth="1"/>
    <col min="1795" max="1795" width="18.28515625" style="54" bestFit="1" customWidth="1"/>
    <col min="1796" max="1799" width="0" style="54" hidden="1" customWidth="1"/>
    <col min="1800" max="2048" width="11.42578125" style="54"/>
    <col min="2049" max="2049" width="5.140625" style="54" customWidth="1"/>
    <col min="2050" max="2050" width="62.140625" style="54" bestFit="1" customWidth="1"/>
    <col min="2051" max="2051" width="18.28515625" style="54" bestFit="1" customWidth="1"/>
    <col min="2052" max="2055" width="0" style="54" hidden="1" customWidth="1"/>
    <col min="2056" max="2304" width="11.42578125" style="54"/>
    <col min="2305" max="2305" width="5.140625" style="54" customWidth="1"/>
    <col min="2306" max="2306" width="62.140625" style="54" bestFit="1" customWidth="1"/>
    <col min="2307" max="2307" width="18.28515625" style="54" bestFit="1" customWidth="1"/>
    <col min="2308" max="2311" width="0" style="54" hidden="1" customWidth="1"/>
    <col min="2312" max="2560" width="11.42578125" style="54"/>
    <col min="2561" max="2561" width="5.140625" style="54" customWidth="1"/>
    <col min="2562" max="2562" width="62.140625" style="54" bestFit="1" customWidth="1"/>
    <col min="2563" max="2563" width="18.28515625" style="54" bestFit="1" customWidth="1"/>
    <col min="2564" max="2567" width="0" style="54" hidden="1" customWidth="1"/>
    <col min="2568" max="2816" width="11.42578125" style="54"/>
    <col min="2817" max="2817" width="5.140625" style="54" customWidth="1"/>
    <col min="2818" max="2818" width="62.140625" style="54" bestFit="1" customWidth="1"/>
    <col min="2819" max="2819" width="18.28515625" style="54" bestFit="1" customWidth="1"/>
    <col min="2820" max="2823" width="0" style="54" hidden="1" customWidth="1"/>
    <col min="2824" max="3072" width="11.42578125" style="54"/>
    <col min="3073" max="3073" width="5.140625" style="54" customWidth="1"/>
    <col min="3074" max="3074" width="62.140625" style="54" bestFit="1" customWidth="1"/>
    <col min="3075" max="3075" width="18.28515625" style="54" bestFit="1" customWidth="1"/>
    <col min="3076" max="3079" width="0" style="54" hidden="1" customWidth="1"/>
    <col min="3080" max="3328" width="11.42578125" style="54"/>
    <col min="3329" max="3329" width="5.140625" style="54" customWidth="1"/>
    <col min="3330" max="3330" width="62.140625" style="54" bestFit="1" customWidth="1"/>
    <col min="3331" max="3331" width="18.28515625" style="54" bestFit="1" customWidth="1"/>
    <col min="3332" max="3335" width="0" style="54" hidden="1" customWidth="1"/>
    <col min="3336" max="3584" width="11.42578125" style="54"/>
    <col min="3585" max="3585" width="5.140625" style="54" customWidth="1"/>
    <col min="3586" max="3586" width="62.140625" style="54" bestFit="1" customWidth="1"/>
    <col min="3587" max="3587" width="18.28515625" style="54" bestFit="1" customWidth="1"/>
    <col min="3588" max="3591" width="0" style="54" hidden="1" customWidth="1"/>
    <col min="3592" max="3840" width="11.42578125" style="54"/>
    <col min="3841" max="3841" width="5.140625" style="54" customWidth="1"/>
    <col min="3842" max="3842" width="62.140625" style="54" bestFit="1" customWidth="1"/>
    <col min="3843" max="3843" width="18.28515625" style="54" bestFit="1" customWidth="1"/>
    <col min="3844" max="3847" width="0" style="54" hidden="1" customWidth="1"/>
    <col min="3848" max="4096" width="11.42578125" style="54"/>
    <col min="4097" max="4097" width="5.140625" style="54" customWidth="1"/>
    <col min="4098" max="4098" width="62.140625" style="54" bestFit="1" customWidth="1"/>
    <col min="4099" max="4099" width="18.28515625" style="54" bestFit="1" customWidth="1"/>
    <col min="4100" max="4103" width="0" style="54" hidden="1" customWidth="1"/>
    <col min="4104" max="4352" width="11.42578125" style="54"/>
    <col min="4353" max="4353" width="5.140625" style="54" customWidth="1"/>
    <col min="4354" max="4354" width="62.140625" style="54" bestFit="1" customWidth="1"/>
    <col min="4355" max="4355" width="18.28515625" style="54" bestFit="1" customWidth="1"/>
    <col min="4356" max="4359" width="0" style="54" hidden="1" customWidth="1"/>
    <col min="4360" max="4608" width="11.42578125" style="54"/>
    <col min="4609" max="4609" width="5.140625" style="54" customWidth="1"/>
    <col min="4610" max="4610" width="62.140625" style="54" bestFit="1" customWidth="1"/>
    <col min="4611" max="4611" width="18.28515625" style="54" bestFit="1" customWidth="1"/>
    <col min="4612" max="4615" width="0" style="54" hidden="1" customWidth="1"/>
    <col min="4616" max="4864" width="11.42578125" style="54"/>
    <col min="4865" max="4865" width="5.140625" style="54" customWidth="1"/>
    <col min="4866" max="4866" width="62.140625" style="54" bestFit="1" customWidth="1"/>
    <col min="4867" max="4867" width="18.28515625" style="54" bestFit="1" customWidth="1"/>
    <col min="4868" max="4871" width="0" style="54" hidden="1" customWidth="1"/>
    <col min="4872" max="5120" width="11.42578125" style="54"/>
    <col min="5121" max="5121" width="5.140625" style="54" customWidth="1"/>
    <col min="5122" max="5122" width="62.140625" style="54" bestFit="1" customWidth="1"/>
    <col min="5123" max="5123" width="18.28515625" style="54" bestFit="1" customWidth="1"/>
    <col min="5124" max="5127" width="0" style="54" hidden="1" customWidth="1"/>
    <col min="5128" max="5376" width="11.42578125" style="54"/>
    <col min="5377" max="5377" width="5.140625" style="54" customWidth="1"/>
    <col min="5378" max="5378" width="62.140625" style="54" bestFit="1" customWidth="1"/>
    <col min="5379" max="5379" width="18.28515625" style="54" bestFit="1" customWidth="1"/>
    <col min="5380" max="5383" width="0" style="54" hidden="1" customWidth="1"/>
    <col min="5384" max="5632" width="11.42578125" style="54"/>
    <col min="5633" max="5633" width="5.140625" style="54" customWidth="1"/>
    <col min="5634" max="5634" width="62.140625" style="54" bestFit="1" customWidth="1"/>
    <col min="5635" max="5635" width="18.28515625" style="54" bestFit="1" customWidth="1"/>
    <col min="5636" max="5639" width="0" style="54" hidden="1" customWidth="1"/>
    <col min="5640" max="5888" width="11.42578125" style="54"/>
    <col min="5889" max="5889" width="5.140625" style="54" customWidth="1"/>
    <col min="5890" max="5890" width="62.140625" style="54" bestFit="1" customWidth="1"/>
    <col min="5891" max="5891" width="18.28515625" style="54" bestFit="1" customWidth="1"/>
    <col min="5892" max="5895" width="0" style="54" hidden="1" customWidth="1"/>
    <col min="5896" max="6144" width="11.42578125" style="54"/>
    <col min="6145" max="6145" width="5.140625" style="54" customWidth="1"/>
    <col min="6146" max="6146" width="62.140625" style="54" bestFit="1" customWidth="1"/>
    <col min="6147" max="6147" width="18.28515625" style="54" bestFit="1" customWidth="1"/>
    <col min="6148" max="6151" width="0" style="54" hidden="1" customWidth="1"/>
    <col min="6152" max="6400" width="11.42578125" style="54"/>
    <col min="6401" max="6401" width="5.140625" style="54" customWidth="1"/>
    <col min="6402" max="6402" width="62.140625" style="54" bestFit="1" customWidth="1"/>
    <col min="6403" max="6403" width="18.28515625" style="54" bestFit="1" customWidth="1"/>
    <col min="6404" max="6407" width="0" style="54" hidden="1" customWidth="1"/>
    <col min="6408" max="6656" width="11.42578125" style="54"/>
    <col min="6657" max="6657" width="5.140625" style="54" customWidth="1"/>
    <col min="6658" max="6658" width="62.140625" style="54" bestFit="1" customWidth="1"/>
    <col min="6659" max="6659" width="18.28515625" style="54" bestFit="1" customWidth="1"/>
    <col min="6660" max="6663" width="0" style="54" hidden="1" customWidth="1"/>
    <col min="6664" max="6912" width="11.42578125" style="54"/>
    <col min="6913" max="6913" width="5.140625" style="54" customWidth="1"/>
    <col min="6914" max="6914" width="62.140625" style="54" bestFit="1" customWidth="1"/>
    <col min="6915" max="6915" width="18.28515625" style="54" bestFit="1" customWidth="1"/>
    <col min="6916" max="6919" width="0" style="54" hidden="1" customWidth="1"/>
    <col min="6920" max="7168" width="11.42578125" style="54"/>
    <col min="7169" max="7169" width="5.140625" style="54" customWidth="1"/>
    <col min="7170" max="7170" width="62.140625" style="54" bestFit="1" customWidth="1"/>
    <col min="7171" max="7171" width="18.28515625" style="54" bestFit="1" customWidth="1"/>
    <col min="7172" max="7175" width="0" style="54" hidden="1" customWidth="1"/>
    <col min="7176" max="7424" width="11.42578125" style="54"/>
    <col min="7425" max="7425" width="5.140625" style="54" customWidth="1"/>
    <col min="7426" max="7426" width="62.140625" style="54" bestFit="1" customWidth="1"/>
    <col min="7427" max="7427" width="18.28515625" style="54" bestFit="1" customWidth="1"/>
    <col min="7428" max="7431" width="0" style="54" hidden="1" customWidth="1"/>
    <col min="7432" max="7680" width="11.42578125" style="54"/>
    <col min="7681" max="7681" width="5.140625" style="54" customWidth="1"/>
    <col min="7682" max="7682" width="62.140625" style="54" bestFit="1" customWidth="1"/>
    <col min="7683" max="7683" width="18.28515625" style="54" bestFit="1" customWidth="1"/>
    <col min="7684" max="7687" width="0" style="54" hidden="1" customWidth="1"/>
    <col min="7688" max="7936" width="11.42578125" style="54"/>
    <col min="7937" max="7937" width="5.140625" style="54" customWidth="1"/>
    <col min="7938" max="7938" width="62.140625" style="54" bestFit="1" customWidth="1"/>
    <col min="7939" max="7939" width="18.28515625" style="54" bestFit="1" customWidth="1"/>
    <col min="7940" max="7943" width="0" style="54" hidden="1" customWidth="1"/>
    <col min="7944" max="8192" width="11.42578125" style="54"/>
    <col min="8193" max="8193" width="5.140625" style="54" customWidth="1"/>
    <col min="8194" max="8194" width="62.140625" style="54" bestFit="1" customWidth="1"/>
    <col min="8195" max="8195" width="18.28515625" style="54" bestFit="1" customWidth="1"/>
    <col min="8196" max="8199" width="0" style="54" hidden="1" customWidth="1"/>
    <col min="8200" max="8448" width="11.42578125" style="54"/>
    <col min="8449" max="8449" width="5.140625" style="54" customWidth="1"/>
    <col min="8450" max="8450" width="62.140625" style="54" bestFit="1" customWidth="1"/>
    <col min="8451" max="8451" width="18.28515625" style="54" bestFit="1" customWidth="1"/>
    <col min="8452" max="8455" width="0" style="54" hidden="1" customWidth="1"/>
    <col min="8456" max="8704" width="11.42578125" style="54"/>
    <col min="8705" max="8705" width="5.140625" style="54" customWidth="1"/>
    <col min="8706" max="8706" width="62.140625" style="54" bestFit="1" customWidth="1"/>
    <col min="8707" max="8707" width="18.28515625" style="54" bestFit="1" customWidth="1"/>
    <col min="8708" max="8711" width="0" style="54" hidden="1" customWidth="1"/>
    <col min="8712" max="8960" width="11.42578125" style="54"/>
    <col min="8961" max="8961" width="5.140625" style="54" customWidth="1"/>
    <col min="8962" max="8962" width="62.140625" style="54" bestFit="1" customWidth="1"/>
    <col min="8963" max="8963" width="18.28515625" style="54" bestFit="1" customWidth="1"/>
    <col min="8964" max="8967" width="0" style="54" hidden="1" customWidth="1"/>
    <col min="8968" max="9216" width="11.42578125" style="54"/>
    <col min="9217" max="9217" width="5.140625" style="54" customWidth="1"/>
    <col min="9218" max="9218" width="62.140625" style="54" bestFit="1" customWidth="1"/>
    <col min="9219" max="9219" width="18.28515625" style="54" bestFit="1" customWidth="1"/>
    <col min="9220" max="9223" width="0" style="54" hidden="1" customWidth="1"/>
    <col min="9224" max="9472" width="11.42578125" style="54"/>
    <col min="9473" max="9473" width="5.140625" style="54" customWidth="1"/>
    <col min="9474" max="9474" width="62.140625" style="54" bestFit="1" customWidth="1"/>
    <col min="9475" max="9475" width="18.28515625" style="54" bestFit="1" customWidth="1"/>
    <col min="9476" max="9479" width="0" style="54" hidden="1" customWidth="1"/>
    <col min="9480" max="9728" width="11.42578125" style="54"/>
    <col min="9729" max="9729" width="5.140625" style="54" customWidth="1"/>
    <col min="9730" max="9730" width="62.140625" style="54" bestFit="1" customWidth="1"/>
    <col min="9731" max="9731" width="18.28515625" style="54" bestFit="1" customWidth="1"/>
    <col min="9732" max="9735" width="0" style="54" hidden="1" customWidth="1"/>
    <col min="9736" max="9984" width="11.42578125" style="54"/>
    <col min="9985" max="9985" width="5.140625" style="54" customWidth="1"/>
    <col min="9986" max="9986" width="62.140625" style="54" bestFit="1" customWidth="1"/>
    <col min="9987" max="9987" width="18.28515625" style="54" bestFit="1" customWidth="1"/>
    <col min="9988" max="9991" width="0" style="54" hidden="1" customWidth="1"/>
    <col min="9992" max="10240" width="11.42578125" style="54"/>
    <col min="10241" max="10241" width="5.140625" style="54" customWidth="1"/>
    <col min="10242" max="10242" width="62.140625" style="54" bestFit="1" customWidth="1"/>
    <col min="10243" max="10243" width="18.28515625" style="54" bestFit="1" customWidth="1"/>
    <col min="10244" max="10247" width="0" style="54" hidden="1" customWidth="1"/>
    <col min="10248" max="10496" width="11.42578125" style="54"/>
    <col min="10497" max="10497" width="5.140625" style="54" customWidth="1"/>
    <col min="10498" max="10498" width="62.140625" style="54" bestFit="1" customWidth="1"/>
    <col min="10499" max="10499" width="18.28515625" style="54" bestFit="1" customWidth="1"/>
    <col min="10500" max="10503" width="0" style="54" hidden="1" customWidth="1"/>
    <col min="10504" max="10752" width="11.42578125" style="54"/>
    <col min="10753" max="10753" width="5.140625" style="54" customWidth="1"/>
    <col min="10754" max="10754" width="62.140625" style="54" bestFit="1" customWidth="1"/>
    <col min="10755" max="10755" width="18.28515625" style="54" bestFit="1" customWidth="1"/>
    <col min="10756" max="10759" width="0" style="54" hidden="1" customWidth="1"/>
    <col min="10760" max="11008" width="11.42578125" style="54"/>
    <col min="11009" max="11009" width="5.140625" style="54" customWidth="1"/>
    <col min="11010" max="11010" width="62.140625" style="54" bestFit="1" customWidth="1"/>
    <col min="11011" max="11011" width="18.28515625" style="54" bestFit="1" customWidth="1"/>
    <col min="11012" max="11015" width="0" style="54" hidden="1" customWidth="1"/>
    <col min="11016" max="11264" width="11.42578125" style="54"/>
    <col min="11265" max="11265" width="5.140625" style="54" customWidth="1"/>
    <col min="11266" max="11266" width="62.140625" style="54" bestFit="1" customWidth="1"/>
    <col min="11267" max="11267" width="18.28515625" style="54" bestFit="1" customWidth="1"/>
    <col min="11268" max="11271" width="0" style="54" hidden="1" customWidth="1"/>
    <col min="11272" max="11520" width="11.42578125" style="54"/>
    <col min="11521" max="11521" width="5.140625" style="54" customWidth="1"/>
    <col min="11522" max="11522" width="62.140625" style="54" bestFit="1" customWidth="1"/>
    <col min="11523" max="11523" width="18.28515625" style="54" bestFit="1" customWidth="1"/>
    <col min="11524" max="11527" width="0" style="54" hidden="1" customWidth="1"/>
    <col min="11528" max="11776" width="11.42578125" style="54"/>
    <col min="11777" max="11777" width="5.140625" style="54" customWidth="1"/>
    <col min="11778" max="11778" width="62.140625" style="54" bestFit="1" customWidth="1"/>
    <col min="11779" max="11779" width="18.28515625" style="54" bestFit="1" customWidth="1"/>
    <col min="11780" max="11783" width="0" style="54" hidden="1" customWidth="1"/>
    <col min="11784" max="12032" width="11.42578125" style="54"/>
    <col min="12033" max="12033" width="5.140625" style="54" customWidth="1"/>
    <col min="12034" max="12034" width="62.140625" style="54" bestFit="1" customWidth="1"/>
    <col min="12035" max="12035" width="18.28515625" style="54" bestFit="1" customWidth="1"/>
    <col min="12036" max="12039" width="0" style="54" hidden="1" customWidth="1"/>
    <col min="12040" max="12288" width="11.42578125" style="54"/>
    <col min="12289" max="12289" width="5.140625" style="54" customWidth="1"/>
    <col min="12290" max="12290" width="62.140625" style="54" bestFit="1" customWidth="1"/>
    <col min="12291" max="12291" width="18.28515625" style="54" bestFit="1" customWidth="1"/>
    <col min="12292" max="12295" width="0" style="54" hidden="1" customWidth="1"/>
    <col min="12296" max="12544" width="11.42578125" style="54"/>
    <col min="12545" max="12545" width="5.140625" style="54" customWidth="1"/>
    <col min="12546" max="12546" width="62.140625" style="54" bestFit="1" customWidth="1"/>
    <col min="12547" max="12547" width="18.28515625" style="54" bestFit="1" customWidth="1"/>
    <col min="12548" max="12551" width="0" style="54" hidden="1" customWidth="1"/>
    <col min="12552" max="12800" width="11.42578125" style="54"/>
    <col min="12801" max="12801" width="5.140625" style="54" customWidth="1"/>
    <col min="12802" max="12802" width="62.140625" style="54" bestFit="1" customWidth="1"/>
    <col min="12803" max="12803" width="18.28515625" style="54" bestFit="1" customWidth="1"/>
    <col min="12804" max="12807" width="0" style="54" hidden="1" customWidth="1"/>
    <col min="12808" max="13056" width="11.42578125" style="54"/>
    <col min="13057" max="13057" width="5.140625" style="54" customWidth="1"/>
    <col min="13058" max="13058" width="62.140625" style="54" bestFit="1" customWidth="1"/>
    <col min="13059" max="13059" width="18.28515625" style="54" bestFit="1" customWidth="1"/>
    <col min="13060" max="13063" width="0" style="54" hidden="1" customWidth="1"/>
    <col min="13064" max="13312" width="11.42578125" style="54"/>
    <col min="13313" max="13313" width="5.140625" style="54" customWidth="1"/>
    <col min="13314" max="13314" width="62.140625" style="54" bestFit="1" customWidth="1"/>
    <col min="13315" max="13315" width="18.28515625" style="54" bestFit="1" customWidth="1"/>
    <col min="13316" max="13319" width="0" style="54" hidden="1" customWidth="1"/>
    <col min="13320" max="13568" width="11.42578125" style="54"/>
    <col min="13569" max="13569" width="5.140625" style="54" customWidth="1"/>
    <col min="13570" max="13570" width="62.140625" style="54" bestFit="1" customWidth="1"/>
    <col min="13571" max="13571" width="18.28515625" style="54" bestFit="1" customWidth="1"/>
    <col min="13572" max="13575" width="0" style="54" hidden="1" customWidth="1"/>
    <col min="13576" max="13824" width="11.42578125" style="54"/>
    <col min="13825" max="13825" width="5.140625" style="54" customWidth="1"/>
    <col min="13826" max="13826" width="62.140625" style="54" bestFit="1" customWidth="1"/>
    <col min="13827" max="13827" width="18.28515625" style="54" bestFit="1" customWidth="1"/>
    <col min="13828" max="13831" width="0" style="54" hidden="1" customWidth="1"/>
    <col min="13832" max="14080" width="11.42578125" style="54"/>
    <col min="14081" max="14081" width="5.140625" style="54" customWidth="1"/>
    <col min="14082" max="14082" width="62.140625" style="54" bestFit="1" customWidth="1"/>
    <col min="14083" max="14083" width="18.28515625" style="54" bestFit="1" customWidth="1"/>
    <col min="14084" max="14087" width="0" style="54" hidden="1" customWidth="1"/>
    <col min="14088" max="14336" width="11.42578125" style="54"/>
    <col min="14337" max="14337" width="5.140625" style="54" customWidth="1"/>
    <col min="14338" max="14338" width="62.140625" style="54" bestFit="1" customWidth="1"/>
    <col min="14339" max="14339" width="18.28515625" style="54" bestFit="1" customWidth="1"/>
    <col min="14340" max="14343" width="0" style="54" hidden="1" customWidth="1"/>
    <col min="14344" max="14592" width="11.42578125" style="54"/>
    <col min="14593" max="14593" width="5.140625" style="54" customWidth="1"/>
    <col min="14594" max="14594" width="62.140625" style="54" bestFit="1" customWidth="1"/>
    <col min="14595" max="14595" width="18.28515625" style="54" bestFit="1" customWidth="1"/>
    <col min="14596" max="14599" width="0" style="54" hidden="1" customWidth="1"/>
    <col min="14600" max="14848" width="11.42578125" style="54"/>
    <col min="14849" max="14849" width="5.140625" style="54" customWidth="1"/>
    <col min="14850" max="14850" width="62.140625" style="54" bestFit="1" customWidth="1"/>
    <col min="14851" max="14851" width="18.28515625" style="54" bestFit="1" customWidth="1"/>
    <col min="14852" max="14855" width="0" style="54" hidden="1" customWidth="1"/>
    <col min="14856" max="15104" width="11.42578125" style="54"/>
    <col min="15105" max="15105" width="5.140625" style="54" customWidth="1"/>
    <col min="15106" max="15106" width="62.140625" style="54" bestFit="1" customWidth="1"/>
    <col min="15107" max="15107" width="18.28515625" style="54" bestFit="1" customWidth="1"/>
    <col min="15108" max="15111" width="0" style="54" hidden="1" customWidth="1"/>
    <col min="15112" max="15360" width="11.42578125" style="54"/>
    <col min="15361" max="15361" width="5.140625" style="54" customWidth="1"/>
    <col min="15362" max="15362" width="62.140625" style="54" bestFit="1" customWidth="1"/>
    <col min="15363" max="15363" width="18.28515625" style="54" bestFit="1" customWidth="1"/>
    <col min="15364" max="15367" width="0" style="54" hidden="1" customWidth="1"/>
    <col min="15368" max="15616" width="11.42578125" style="54"/>
    <col min="15617" max="15617" width="5.140625" style="54" customWidth="1"/>
    <col min="15618" max="15618" width="62.140625" style="54" bestFit="1" customWidth="1"/>
    <col min="15619" max="15619" width="18.28515625" style="54" bestFit="1" customWidth="1"/>
    <col min="15620" max="15623" width="0" style="54" hidden="1" customWidth="1"/>
    <col min="15624" max="15872" width="11.42578125" style="54"/>
    <col min="15873" max="15873" width="5.140625" style="54" customWidth="1"/>
    <col min="15874" max="15874" width="62.140625" style="54" bestFit="1" customWidth="1"/>
    <col min="15875" max="15875" width="18.28515625" style="54" bestFit="1" customWidth="1"/>
    <col min="15876" max="15879" width="0" style="54" hidden="1" customWidth="1"/>
    <col min="15880" max="16128" width="11.42578125" style="54"/>
    <col min="16129" max="16129" width="5.140625" style="54" customWidth="1"/>
    <col min="16130" max="16130" width="62.140625" style="54" bestFit="1" customWidth="1"/>
    <col min="16131" max="16131" width="18.28515625" style="54" bestFit="1" customWidth="1"/>
    <col min="16132" max="16135" width="0" style="54" hidden="1" customWidth="1"/>
    <col min="16136" max="16384" width="11.42578125" style="54"/>
  </cols>
  <sheetData>
    <row r="1" spans="1:7" s="14" customFormat="1" ht="15" x14ac:dyDescent="0.3">
      <c r="A1" s="338" t="s">
        <v>0</v>
      </c>
      <c r="B1" s="338"/>
      <c r="C1" s="338"/>
      <c r="D1" s="338"/>
      <c r="E1" s="338"/>
      <c r="F1" s="338"/>
      <c r="G1" s="338"/>
    </row>
    <row r="2" spans="1:7" s="14" customFormat="1" ht="15" x14ac:dyDescent="0.3">
      <c r="A2" s="338" t="s">
        <v>14</v>
      </c>
      <c r="B2" s="338"/>
      <c r="C2" s="338"/>
      <c r="D2" s="338"/>
      <c r="E2" s="338"/>
      <c r="F2" s="338"/>
      <c r="G2" s="338"/>
    </row>
    <row r="3" spans="1:7" s="14" customFormat="1" ht="15" x14ac:dyDescent="0.3">
      <c r="A3" s="339" t="s">
        <v>62</v>
      </c>
      <c r="B3" s="339"/>
      <c r="C3" s="339"/>
      <c r="D3" s="339"/>
      <c r="E3" s="339"/>
      <c r="F3" s="339"/>
      <c r="G3" s="339"/>
    </row>
    <row r="4" spans="1:7" s="14" customFormat="1" ht="33.75" customHeight="1" x14ac:dyDescent="0.2">
      <c r="A4" s="340"/>
      <c r="B4" s="340"/>
      <c r="C4" s="15" t="s">
        <v>15</v>
      </c>
      <c r="D4" s="16" t="s">
        <v>16</v>
      </c>
      <c r="E4" s="16" t="s">
        <v>17</v>
      </c>
      <c r="F4" s="16" t="s">
        <v>18</v>
      </c>
      <c r="G4" s="16" t="s">
        <v>19</v>
      </c>
    </row>
    <row r="5" spans="1:7" s="14" customFormat="1" ht="15.75" x14ac:dyDescent="0.25">
      <c r="A5" s="17"/>
      <c r="B5" s="17" t="s">
        <v>20</v>
      </c>
      <c r="C5" s="18">
        <v>80000000</v>
      </c>
      <c r="D5" s="18"/>
      <c r="E5" s="18">
        <f>+C5+D5</f>
        <v>80000000</v>
      </c>
      <c r="F5" s="18">
        <v>0</v>
      </c>
      <c r="G5" s="18">
        <f>+E5-F5</f>
        <v>80000000</v>
      </c>
    </row>
    <row r="6" spans="1:7" s="14" customFormat="1" ht="17.25" thickBot="1" x14ac:dyDescent="0.35">
      <c r="A6" s="19"/>
      <c r="B6" s="20" t="s">
        <v>21</v>
      </c>
      <c r="C6" s="21">
        <f>SUM(C5)</f>
        <v>80000000</v>
      </c>
      <c r="D6" s="21">
        <f>SUM(D5)</f>
        <v>0</v>
      </c>
      <c r="E6" s="21">
        <f>SUM(E5)</f>
        <v>80000000</v>
      </c>
      <c r="F6" s="21">
        <f>SUM(F5)</f>
        <v>0</v>
      </c>
      <c r="G6" s="21">
        <f>SUM(G5)</f>
        <v>80000000</v>
      </c>
    </row>
    <row r="7" spans="1:7" s="14" customFormat="1" ht="16.5" x14ac:dyDescent="0.3">
      <c r="A7" s="22"/>
      <c r="B7" s="23"/>
      <c r="C7" s="24"/>
      <c r="D7" s="25"/>
      <c r="E7" s="25"/>
      <c r="F7" s="25"/>
      <c r="G7" s="25"/>
    </row>
    <row r="8" spans="1:7" s="14" customFormat="1" ht="33.75" customHeight="1" x14ac:dyDescent="0.3">
      <c r="A8" s="341"/>
      <c r="B8" s="341"/>
      <c r="C8" s="15" t="str">
        <f>+C4</f>
        <v>PRESUPUESTO 2023</v>
      </c>
      <c r="D8" s="16" t="s">
        <v>22</v>
      </c>
      <c r="E8" s="16" t="str">
        <f>+E4</f>
        <v>PRESUPUESTO AJUSTADO 2,020</v>
      </c>
      <c r="F8" s="16" t="str">
        <f>+F4</f>
        <v>EJECUTADO</v>
      </c>
      <c r="G8" s="16" t="s">
        <v>19</v>
      </c>
    </row>
    <row r="9" spans="1:7" s="14" customFormat="1" ht="15.75" x14ac:dyDescent="0.25">
      <c r="A9" s="26" t="s">
        <v>23</v>
      </c>
      <c r="B9" s="27" t="s">
        <v>24</v>
      </c>
      <c r="C9" s="28">
        <v>45918607.82</v>
      </c>
      <c r="D9" s="29"/>
      <c r="E9" s="28">
        <f>+C9+D9</f>
        <v>45918607.82</v>
      </c>
      <c r="F9" s="28"/>
      <c r="G9" s="28">
        <f>+E9-F9</f>
        <v>45918607.82</v>
      </c>
    </row>
    <row r="10" spans="1:7" s="14" customFormat="1" ht="16.5" x14ac:dyDescent="0.3">
      <c r="A10" s="30"/>
      <c r="B10" s="31" t="s">
        <v>25</v>
      </c>
      <c r="C10" s="32">
        <f>SUM(C9)</f>
        <v>45918607.82</v>
      </c>
      <c r="D10" s="33">
        <f>SUM(D9)</f>
        <v>0</v>
      </c>
      <c r="E10" s="34">
        <f>SUM(E9)</f>
        <v>45918607.82</v>
      </c>
      <c r="F10" s="32">
        <f>SUM(F9)</f>
        <v>0</v>
      </c>
      <c r="G10" s="32">
        <f>SUM(G9)</f>
        <v>45918607.82</v>
      </c>
    </row>
    <row r="11" spans="1:7" s="14" customFormat="1" ht="16.5" x14ac:dyDescent="0.3">
      <c r="A11" s="35"/>
      <c r="B11" s="31"/>
      <c r="C11" s="32"/>
      <c r="D11" s="36"/>
      <c r="E11" s="36"/>
      <c r="F11" s="36"/>
      <c r="G11" s="36"/>
    </row>
    <row r="12" spans="1:7" s="14" customFormat="1" ht="33.75" customHeight="1" x14ac:dyDescent="0.25">
      <c r="A12" s="37"/>
      <c r="B12" s="37" t="s">
        <v>26</v>
      </c>
      <c r="C12" s="38" t="str">
        <f>+C8</f>
        <v>PRESUPUESTO 2023</v>
      </c>
      <c r="D12" s="39" t="s">
        <v>22</v>
      </c>
      <c r="E12" s="39" t="str">
        <f>+E8</f>
        <v>PRESUPUESTO AJUSTADO 2,020</v>
      </c>
      <c r="F12" s="39" t="str">
        <f>+F8</f>
        <v>EJECUTADO</v>
      </c>
      <c r="G12" s="39" t="s">
        <v>19</v>
      </c>
    </row>
    <row r="13" spans="1:7" s="14" customFormat="1" ht="15.75" x14ac:dyDescent="0.25">
      <c r="A13" s="30">
        <v>111</v>
      </c>
      <c r="B13" s="40" t="s">
        <v>27</v>
      </c>
      <c r="C13" s="41">
        <v>968000</v>
      </c>
      <c r="D13" s="29"/>
      <c r="E13" s="41">
        <f>+C13+D13</f>
        <v>968000</v>
      </c>
      <c r="F13" s="41"/>
      <c r="G13" s="41">
        <f>+E13-F13</f>
        <v>968000</v>
      </c>
    </row>
    <row r="14" spans="1:7" s="14" customFormat="1" ht="15.75" x14ac:dyDescent="0.25">
      <c r="A14" s="30">
        <v>113</v>
      </c>
      <c r="B14" s="40" t="s">
        <v>28</v>
      </c>
      <c r="C14" s="41">
        <v>127435.66</v>
      </c>
      <c r="D14" s="29"/>
      <c r="E14" s="41">
        <f>+C14+D14</f>
        <v>127435.66</v>
      </c>
      <c r="F14" s="41"/>
      <c r="G14" s="41">
        <f t="shared" ref="G14:G23" si="0">+E14-F14</f>
        <v>127435.66</v>
      </c>
    </row>
    <row r="15" spans="1:7" s="14" customFormat="1" ht="15.75" x14ac:dyDescent="0.25">
      <c r="A15" s="30">
        <v>122</v>
      </c>
      <c r="B15" s="40" t="s">
        <v>29</v>
      </c>
      <c r="C15" s="41">
        <v>68124.37</v>
      </c>
      <c r="D15" s="29"/>
      <c r="E15" s="41">
        <f t="shared" ref="E15:E38" si="1">+C15+D15</f>
        <v>68124.37</v>
      </c>
      <c r="F15" s="41"/>
      <c r="G15" s="41">
        <f t="shared" si="0"/>
        <v>68124.37</v>
      </c>
    </row>
    <row r="16" spans="1:7" s="14" customFormat="1" ht="15.75" x14ac:dyDescent="0.25">
      <c r="A16" s="30">
        <v>163</v>
      </c>
      <c r="B16" s="40" t="s">
        <v>30</v>
      </c>
      <c r="C16" s="41">
        <v>1321525</v>
      </c>
      <c r="D16" s="29"/>
      <c r="E16" s="41">
        <f t="shared" si="1"/>
        <v>1321525</v>
      </c>
      <c r="F16" s="41"/>
      <c r="G16" s="41">
        <f t="shared" si="0"/>
        <v>1321525</v>
      </c>
    </row>
    <row r="17" spans="1:7" s="14" customFormat="1" ht="15.75" x14ac:dyDescent="0.25">
      <c r="A17" s="30">
        <v>168</v>
      </c>
      <c r="B17" s="40" t="s">
        <v>31</v>
      </c>
      <c r="C17" s="41">
        <v>1000</v>
      </c>
      <c r="D17" s="29"/>
      <c r="E17" s="41">
        <f t="shared" si="1"/>
        <v>1000</v>
      </c>
      <c r="F17" s="41"/>
      <c r="G17" s="41">
        <f t="shared" si="0"/>
        <v>1000</v>
      </c>
    </row>
    <row r="18" spans="1:7" s="14" customFormat="1" ht="15.75" x14ac:dyDescent="0.25">
      <c r="A18" s="30">
        <v>169</v>
      </c>
      <c r="B18" s="40" t="s">
        <v>32</v>
      </c>
      <c r="C18" s="41">
        <v>43150</v>
      </c>
      <c r="D18" s="29"/>
      <c r="E18" s="41">
        <f t="shared" si="1"/>
        <v>43150</v>
      </c>
      <c r="F18" s="41"/>
      <c r="G18" s="41">
        <f t="shared" si="0"/>
        <v>43150</v>
      </c>
    </row>
    <row r="19" spans="1:7" s="14" customFormat="1" ht="15.75" x14ac:dyDescent="0.25">
      <c r="A19" s="30">
        <v>171</v>
      </c>
      <c r="B19" s="40" t="s">
        <v>33</v>
      </c>
      <c r="C19" s="41">
        <v>43660</v>
      </c>
      <c r="D19" s="29"/>
      <c r="E19" s="41">
        <f t="shared" si="1"/>
        <v>43660</v>
      </c>
      <c r="F19" s="41"/>
      <c r="G19" s="41">
        <f t="shared" si="0"/>
        <v>43660</v>
      </c>
    </row>
    <row r="20" spans="1:7" s="14" customFormat="1" ht="15.75" x14ac:dyDescent="0.25">
      <c r="A20" s="30">
        <v>174</v>
      </c>
      <c r="B20" s="40" t="s">
        <v>34</v>
      </c>
      <c r="C20" s="41">
        <v>116687.92</v>
      </c>
      <c r="D20" s="29"/>
      <c r="E20" s="41">
        <f t="shared" si="1"/>
        <v>116687.92</v>
      </c>
      <c r="F20" s="41"/>
      <c r="G20" s="41">
        <f t="shared" si="0"/>
        <v>116687.92</v>
      </c>
    </row>
    <row r="21" spans="1:7" s="14" customFormat="1" ht="15.75" x14ac:dyDescent="0.25">
      <c r="A21" s="30">
        <v>182</v>
      </c>
      <c r="B21" s="40" t="s">
        <v>35</v>
      </c>
      <c r="C21" s="42">
        <v>3039388</v>
      </c>
      <c r="D21" s="29"/>
      <c r="E21" s="41">
        <f t="shared" si="1"/>
        <v>3039388</v>
      </c>
      <c r="F21" s="41"/>
      <c r="G21" s="41">
        <f t="shared" si="0"/>
        <v>3039388</v>
      </c>
    </row>
    <row r="22" spans="1:7" s="14" customFormat="1" ht="15.75" x14ac:dyDescent="0.25">
      <c r="A22" s="30">
        <v>197</v>
      </c>
      <c r="B22" s="40" t="s">
        <v>36</v>
      </c>
      <c r="C22" s="42">
        <v>172800</v>
      </c>
      <c r="D22" s="29"/>
      <c r="E22" s="41">
        <f t="shared" si="1"/>
        <v>172800</v>
      </c>
      <c r="F22" s="41"/>
      <c r="G22" s="41">
        <f t="shared" si="0"/>
        <v>172800</v>
      </c>
    </row>
    <row r="23" spans="1:7" s="14" customFormat="1" ht="15.75" x14ac:dyDescent="0.25">
      <c r="A23" s="30">
        <v>199</v>
      </c>
      <c r="B23" s="40" t="s">
        <v>37</v>
      </c>
      <c r="C23" s="41">
        <v>767314.4</v>
      </c>
      <c r="D23" s="29"/>
      <c r="E23" s="41">
        <f t="shared" si="1"/>
        <v>767314.4</v>
      </c>
      <c r="F23" s="41"/>
      <c r="G23" s="41">
        <f t="shared" si="0"/>
        <v>767314.4</v>
      </c>
    </row>
    <row r="24" spans="1:7" s="14" customFormat="1" ht="15.75" x14ac:dyDescent="0.25">
      <c r="A24" s="30">
        <v>211</v>
      </c>
      <c r="B24" s="40" t="s">
        <v>38</v>
      </c>
      <c r="C24" s="41">
        <v>543132.75</v>
      </c>
      <c r="D24" s="29"/>
      <c r="E24" s="41">
        <f t="shared" si="1"/>
        <v>543132.75</v>
      </c>
      <c r="F24" s="41"/>
      <c r="G24" s="41">
        <f>+E24-F24</f>
        <v>543132.75</v>
      </c>
    </row>
    <row r="25" spans="1:7" s="14" customFormat="1" ht="15.75" x14ac:dyDescent="0.25">
      <c r="A25" s="30">
        <v>232</v>
      </c>
      <c r="B25" s="40" t="s">
        <v>39</v>
      </c>
      <c r="C25" s="41">
        <v>198280</v>
      </c>
      <c r="D25" s="29"/>
      <c r="E25" s="41">
        <f t="shared" si="1"/>
        <v>198280</v>
      </c>
      <c r="F25" s="41"/>
      <c r="G25" s="41">
        <f t="shared" ref="G25:G38" si="2">+E25-F25</f>
        <v>198280</v>
      </c>
    </row>
    <row r="26" spans="1:7" s="14" customFormat="1" ht="15.75" x14ac:dyDescent="0.25">
      <c r="A26" s="30">
        <v>261</v>
      </c>
      <c r="B26" s="40" t="s">
        <v>40</v>
      </c>
      <c r="C26" s="42">
        <v>1009687.36</v>
      </c>
      <c r="D26" s="29"/>
      <c r="E26" s="41">
        <f t="shared" si="1"/>
        <v>1009687.36</v>
      </c>
      <c r="F26" s="41"/>
      <c r="G26" s="41">
        <f t="shared" si="2"/>
        <v>1009687.36</v>
      </c>
    </row>
    <row r="27" spans="1:7" s="14" customFormat="1" ht="15.75" x14ac:dyDescent="0.25">
      <c r="A27" s="30">
        <v>262</v>
      </c>
      <c r="B27" s="40" t="s">
        <v>41</v>
      </c>
      <c r="C27" s="41">
        <v>8000</v>
      </c>
      <c r="D27" s="29"/>
      <c r="E27" s="41">
        <f t="shared" si="1"/>
        <v>8000</v>
      </c>
      <c r="F27" s="41"/>
      <c r="G27" s="41">
        <f t="shared" si="2"/>
        <v>8000</v>
      </c>
    </row>
    <row r="28" spans="1:7" s="14" customFormat="1" ht="15.75" x14ac:dyDescent="0.25">
      <c r="A28" s="30">
        <v>266</v>
      </c>
      <c r="B28" s="40" t="s">
        <v>42</v>
      </c>
      <c r="C28" s="42">
        <v>1429212.26</v>
      </c>
      <c r="D28" s="29"/>
      <c r="E28" s="41">
        <f t="shared" si="1"/>
        <v>1429212.26</v>
      </c>
      <c r="F28" s="41"/>
      <c r="G28" s="41">
        <f t="shared" si="2"/>
        <v>1429212.26</v>
      </c>
    </row>
    <row r="29" spans="1:7" s="14" customFormat="1" ht="15.75" x14ac:dyDescent="0.25">
      <c r="A29" s="30">
        <v>267</v>
      </c>
      <c r="B29" s="40" t="s">
        <v>43</v>
      </c>
      <c r="C29" s="41">
        <v>9000</v>
      </c>
      <c r="D29" s="29"/>
      <c r="E29" s="41">
        <f t="shared" si="1"/>
        <v>9000</v>
      </c>
      <c r="F29" s="41"/>
      <c r="G29" s="41">
        <f t="shared" si="2"/>
        <v>9000</v>
      </c>
    </row>
    <row r="30" spans="1:7" s="14" customFormat="1" ht="15.75" x14ac:dyDescent="0.25">
      <c r="A30" s="30">
        <v>268</v>
      </c>
      <c r="B30" s="40" t="s">
        <v>44</v>
      </c>
      <c r="C30" s="41">
        <v>122943.5</v>
      </c>
      <c r="D30" s="29"/>
      <c r="E30" s="41">
        <f t="shared" si="1"/>
        <v>122943.5</v>
      </c>
      <c r="F30" s="41"/>
      <c r="G30" s="41">
        <f t="shared" si="2"/>
        <v>122943.5</v>
      </c>
    </row>
    <row r="31" spans="1:7" s="14" customFormat="1" ht="15.75" x14ac:dyDescent="0.25">
      <c r="A31" s="30">
        <v>269</v>
      </c>
      <c r="B31" s="43" t="s">
        <v>45</v>
      </c>
      <c r="C31" s="41">
        <v>10000</v>
      </c>
      <c r="D31" s="29"/>
      <c r="E31" s="41">
        <f t="shared" si="1"/>
        <v>10000</v>
      </c>
      <c r="F31" s="41"/>
      <c r="G31" s="41">
        <f t="shared" si="2"/>
        <v>10000</v>
      </c>
    </row>
    <row r="32" spans="1:7" s="14" customFormat="1" ht="15.75" x14ac:dyDescent="0.25">
      <c r="A32" s="30">
        <v>289</v>
      </c>
      <c r="B32" s="40" t="s">
        <v>46</v>
      </c>
      <c r="C32" s="41">
        <v>11537</v>
      </c>
      <c r="D32" s="29"/>
      <c r="E32" s="41">
        <f t="shared" si="1"/>
        <v>11537</v>
      </c>
      <c r="F32" s="41"/>
      <c r="G32" s="41">
        <f t="shared" si="2"/>
        <v>11537</v>
      </c>
    </row>
    <row r="33" spans="1:7" s="14" customFormat="1" ht="15.75" x14ac:dyDescent="0.25">
      <c r="A33" s="30">
        <v>292</v>
      </c>
      <c r="B33" s="40" t="s">
        <v>47</v>
      </c>
      <c r="C33" s="41">
        <v>149896.79</v>
      </c>
      <c r="D33" s="29"/>
      <c r="E33" s="41">
        <f t="shared" si="1"/>
        <v>149896.79</v>
      </c>
      <c r="F33" s="41"/>
      <c r="G33" s="41">
        <f t="shared" si="2"/>
        <v>149896.79</v>
      </c>
    </row>
    <row r="34" spans="1:7" s="14" customFormat="1" ht="15.75" x14ac:dyDescent="0.25">
      <c r="A34" s="30">
        <v>295</v>
      </c>
      <c r="B34" s="40" t="s">
        <v>48</v>
      </c>
      <c r="C34" s="42">
        <v>20762705.059999999</v>
      </c>
      <c r="D34" s="29"/>
      <c r="E34" s="41">
        <f t="shared" si="1"/>
        <v>20762705.059999999</v>
      </c>
      <c r="F34" s="41"/>
      <c r="G34" s="41">
        <f t="shared" si="2"/>
        <v>20762705.059999999</v>
      </c>
    </row>
    <row r="35" spans="1:7" s="14" customFormat="1" ht="15.75" x14ac:dyDescent="0.25">
      <c r="A35" s="30">
        <v>297</v>
      </c>
      <c r="B35" s="40" t="s">
        <v>49</v>
      </c>
      <c r="C35" s="41">
        <v>18945.439999999999</v>
      </c>
      <c r="D35" s="29"/>
      <c r="E35" s="41">
        <f t="shared" si="1"/>
        <v>18945.439999999999</v>
      </c>
      <c r="F35" s="41"/>
      <c r="G35" s="41">
        <f t="shared" si="2"/>
        <v>18945.439999999999</v>
      </c>
    </row>
    <row r="36" spans="1:7" s="14" customFormat="1" ht="15.75" x14ac:dyDescent="0.25">
      <c r="A36" s="30">
        <v>298</v>
      </c>
      <c r="B36" s="40" t="s">
        <v>50</v>
      </c>
      <c r="C36" s="41">
        <v>409801.67</v>
      </c>
      <c r="D36" s="29"/>
      <c r="E36" s="41">
        <f t="shared" si="1"/>
        <v>409801.67</v>
      </c>
      <c r="F36" s="41"/>
      <c r="G36" s="41">
        <f t="shared" si="2"/>
        <v>409801.67</v>
      </c>
    </row>
    <row r="37" spans="1:7" s="14" customFormat="1" ht="15.75" x14ac:dyDescent="0.25">
      <c r="A37" s="30">
        <v>299</v>
      </c>
      <c r="B37" s="40" t="s">
        <v>51</v>
      </c>
      <c r="C37" s="41">
        <v>229165</v>
      </c>
      <c r="D37" s="29"/>
      <c r="E37" s="41">
        <f>+C37+D37</f>
        <v>229165</v>
      </c>
      <c r="F37" s="41"/>
      <c r="G37" s="41">
        <f>+E37-F37</f>
        <v>229165</v>
      </c>
    </row>
    <row r="38" spans="1:7" s="14" customFormat="1" ht="15.75" x14ac:dyDescent="0.25">
      <c r="A38" s="30">
        <v>323</v>
      </c>
      <c r="B38" s="40" t="s">
        <v>52</v>
      </c>
      <c r="C38" s="41">
        <v>2500000</v>
      </c>
      <c r="D38" s="29"/>
      <c r="E38" s="41">
        <f t="shared" si="1"/>
        <v>2500000</v>
      </c>
      <c r="F38" s="41"/>
      <c r="G38" s="41">
        <f t="shared" si="2"/>
        <v>2500000</v>
      </c>
    </row>
    <row r="39" spans="1:7" s="14" customFormat="1" ht="17.25" thickBot="1" x14ac:dyDescent="0.35">
      <c r="A39" s="44"/>
      <c r="B39" s="45" t="s">
        <v>53</v>
      </c>
      <c r="C39" s="46">
        <f>SUM(C13:C38)</f>
        <v>34081392.18</v>
      </c>
      <c r="D39" s="21">
        <f>SUM(D24:D38)</f>
        <v>0</v>
      </c>
      <c r="E39" s="21">
        <f>SUM(E13:E38)</f>
        <v>34081392.18</v>
      </c>
      <c r="F39" s="21">
        <f>SUM(F13:F38)</f>
        <v>0</v>
      </c>
      <c r="G39" s="21">
        <f>SUM(G13:G38)</f>
        <v>34081392.18</v>
      </c>
    </row>
    <row r="40" spans="1:7" s="14" customFormat="1" ht="16.5" x14ac:dyDescent="0.3">
      <c r="A40" s="27"/>
      <c r="B40" s="31" t="s">
        <v>54</v>
      </c>
      <c r="C40" s="34">
        <f>+C39+C10</f>
        <v>80000000</v>
      </c>
      <c r="D40" s="34">
        <f>+D39+D10</f>
        <v>0</v>
      </c>
      <c r="E40" s="34">
        <f>+E39+E10</f>
        <v>80000000</v>
      </c>
      <c r="F40" s="34">
        <f>+F39+F10</f>
        <v>0</v>
      </c>
      <c r="G40" s="34">
        <f>+G39+G10</f>
        <v>80000000</v>
      </c>
    </row>
    <row r="41" spans="1:7" s="14" customFormat="1" ht="16.5" x14ac:dyDescent="0.3">
      <c r="A41" s="47"/>
      <c r="B41" s="48"/>
      <c r="C41" s="49"/>
    </row>
    <row r="42" spans="1:7" s="14" customFormat="1" x14ac:dyDescent="0.25">
      <c r="A42" s="50" t="s">
        <v>55</v>
      </c>
      <c r="C42" s="51"/>
    </row>
    <row r="43" spans="1:7" s="14" customFormat="1" x14ac:dyDescent="0.25">
      <c r="A43" s="50" t="s">
        <v>56</v>
      </c>
      <c r="C43" s="51"/>
    </row>
    <row r="44" spans="1:7" s="14" customFormat="1" x14ac:dyDescent="0.25">
      <c r="A44" s="52"/>
      <c r="C44" s="53"/>
    </row>
    <row r="45" spans="1:7" s="14" customFormat="1" ht="13.5" customHeight="1" x14ac:dyDescent="0.2">
      <c r="A45" s="337" t="s">
        <v>57</v>
      </c>
      <c r="B45" s="337"/>
      <c r="C45" s="337"/>
    </row>
    <row r="46" spans="1:7" s="14" customFormat="1" ht="18.75" customHeight="1" x14ac:dyDescent="0.2">
      <c r="A46" s="337" t="s">
        <v>58</v>
      </c>
      <c r="B46" s="337"/>
      <c r="C46" s="337"/>
    </row>
    <row r="47" spans="1:7" s="14" customFormat="1" ht="18.75" customHeight="1" x14ac:dyDescent="0.2">
      <c r="A47" s="337" t="s">
        <v>5</v>
      </c>
      <c r="B47" s="337"/>
      <c r="C47" s="337"/>
    </row>
    <row r="48" spans="1:7" s="14" customFormat="1" x14ac:dyDescent="0.25">
      <c r="A48" s="52"/>
      <c r="C48" s="51"/>
    </row>
    <row r="49" spans="1:3" s="14" customFormat="1" x14ac:dyDescent="0.25">
      <c r="A49" s="52"/>
      <c r="C49" s="51"/>
    </row>
    <row r="50" spans="1:3" s="14" customFormat="1" x14ac:dyDescent="0.25">
      <c r="A50" s="52"/>
      <c r="C50" s="51"/>
    </row>
    <row r="51" spans="1:3" s="14" customFormat="1" x14ac:dyDescent="0.25">
      <c r="A51" s="52"/>
      <c r="C51" s="51"/>
    </row>
    <row r="52" spans="1:3" s="14" customFormat="1" x14ac:dyDescent="0.25">
      <c r="A52" s="52"/>
      <c r="C52" s="51"/>
    </row>
    <row r="53" spans="1:3" s="14" customFormat="1" x14ac:dyDescent="0.25">
      <c r="A53" s="52"/>
      <c r="C53" s="51"/>
    </row>
    <row r="54" spans="1:3" s="14" customFormat="1" x14ac:dyDescent="0.25">
      <c r="A54" s="52"/>
      <c r="C54" s="51"/>
    </row>
    <row r="55" spans="1:3" s="14" customFormat="1" x14ac:dyDescent="0.25">
      <c r="A55" s="52"/>
      <c r="C55" s="51"/>
    </row>
    <row r="56" spans="1:3" s="14" customFormat="1" x14ac:dyDescent="0.25">
      <c r="A56" s="52"/>
      <c r="C56" s="51"/>
    </row>
    <row r="57" spans="1:3" s="14" customFormat="1" x14ac:dyDescent="0.25">
      <c r="A57" s="52"/>
      <c r="C57" s="51"/>
    </row>
    <row r="58" spans="1:3" s="14" customFormat="1" x14ac:dyDescent="0.25">
      <c r="A58" s="52"/>
      <c r="C58" s="51"/>
    </row>
    <row r="59" spans="1:3" s="14" customFormat="1" x14ac:dyDescent="0.25">
      <c r="A59" s="52"/>
      <c r="C59" s="51"/>
    </row>
    <row r="60" spans="1:3" s="14" customFormat="1" x14ac:dyDescent="0.25">
      <c r="A60" s="52"/>
      <c r="C60" s="51"/>
    </row>
    <row r="61" spans="1:3" s="14" customFormat="1" x14ac:dyDescent="0.25">
      <c r="A61" s="52"/>
      <c r="C61" s="51"/>
    </row>
    <row r="62" spans="1:3" s="14" customFormat="1" x14ac:dyDescent="0.25">
      <c r="A62" s="52"/>
      <c r="C62" s="51"/>
    </row>
    <row r="63" spans="1:3" s="14" customFormat="1" x14ac:dyDescent="0.25">
      <c r="A63" s="52"/>
      <c r="C63" s="51"/>
    </row>
    <row r="64" spans="1:3" s="14" customFormat="1" x14ac:dyDescent="0.25">
      <c r="A64" s="52"/>
      <c r="C64" s="51"/>
    </row>
    <row r="65" spans="1:3" s="14" customFormat="1" x14ac:dyDescent="0.25">
      <c r="A65" s="52"/>
      <c r="C65" s="51"/>
    </row>
    <row r="66" spans="1:3" s="14" customFormat="1" x14ac:dyDescent="0.25">
      <c r="A66" s="52"/>
      <c r="C66" s="51"/>
    </row>
    <row r="67" spans="1:3" s="14" customFormat="1" x14ac:dyDescent="0.25">
      <c r="A67" s="52"/>
      <c r="C67" s="51"/>
    </row>
    <row r="68" spans="1:3" s="14" customFormat="1" x14ac:dyDescent="0.25">
      <c r="A68" s="52"/>
      <c r="C68" s="51"/>
    </row>
    <row r="69" spans="1:3" s="14" customFormat="1" x14ac:dyDescent="0.25">
      <c r="A69" s="52"/>
      <c r="C69" s="51"/>
    </row>
    <row r="70" spans="1:3" s="14" customFormat="1" x14ac:dyDescent="0.25">
      <c r="A70" s="52"/>
      <c r="C70" s="51"/>
    </row>
    <row r="71" spans="1:3" s="14" customFormat="1" x14ac:dyDescent="0.25">
      <c r="A71" s="52"/>
      <c r="C71" s="51"/>
    </row>
    <row r="72" spans="1:3" s="14" customFormat="1" x14ac:dyDescent="0.25">
      <c r="A72" s="52"/>
      <c r="C72" s="51"/>
    </row>
    <row r="73" spans="1:3" x14ac:dyDescent="0.25">
      <c r="A73" s="52"/>
      <c r="B73" s="14"/>
      <c r="C73" s="51"/>
    </row>
    <row r="74" spans="1:3" x14ac:dyDescent="0.25">
      <c r="A74" s="52"/>
      <c r="B74" s="14"/>
      <c r="C74" s="51"/>
    </row>
    <row r="75" spans="1:3" x14ac:dyDescent="0.25">
      <c r="A75" s="52"/>
      <c r="B75" s="14"/>
      <c r="C75" s="51"/>
    </row>
    <row r="76" spans="1:3" x14ac:dyDescent="0.25">
      <c r="A76" s="52"/>
      <c r="B76" s="14"/>
      <c r="C76" s="51"/>
    </row>
    <row r="77" spans="1:3" x14ac:dyDescent="0.25">
      <c r="A77" s="52"/>
      <c r="B77" s="14"/>
      <c r="C77" s="51"/>
    </row>
    <row r="78" spans="1:3" x14ac:dyDescent="0.25">
      <c r="A78" s="52"/>
      <c r="B78" s="14"/>
      <c r="C78" s="51"/>
    </row>
    <row r="79" spans="1:3" x14ac:dyDescent="0.25">
      <c r="A79" s="52"/>
      <c r="B79" s="14"/>
      <c r="C79" s="51"/>
    </row>
    <row r="80" spans="1:3" x14ac:dyDescent="0.25">
      <c r="A80" s="52"/>
      <c r="B80" s="14"/>
      <c r="C80" s="51"/>
    </row>
    <row r="81" spans="1:3" x14ac:dyDescent="0.25">
      <c r="A81" s="52"/>
      <c r="B81" s="14"/>
      <c r="C81" s="51"/>
    </row>
    <row r="82" spans="1:3" x14ac:dyDescent="0.25">
      <c r="A82" s="52"/>
      <c r="B82" s="14"/>
      <c r="C82" s="51"/>
    </row>
    <row r="83" spans="1:3" x14ac:dyDescent="0.25">
      <c r="A83" s="52"/>
      <c r="B83" s="14"/>
      <c r="C83" s="51"/>
    </row>
    <row r="84" spans="1:3" x14ac:dyDescent="0.25">
      <c r="A84" s="52"/>
      <c r="B84" s="14"/>
      <c r="C84" s="51"/>
    </row>
    <row r="85" spans="1:3" x14ac:dyDescent="0.25">
      <c r="A85" s="52"/>
      <c r="B85" s="14"/>
      <c r="C85" s="51"/>
    </row>
    <row r="86" spans="1:3" x14ac:dyDescent="0.25">
      <c r="A86" s="52"/>
      <c r="B86" s="14"/>
      <c r="C86" s="51"/>
    </row>
  </sheetData>
  <mergeCells count="8">
    <mergeCell ref="A46:C46"/>
    <mergeCell ref="A47:C47"/>
    <mergeCell ref="A1:G1"/>
    <mergeCell ref="A2:G2"/>
    <mergeCell ref="A3:G3"/>
    <mergeCell ref="A4:B4"/>
    <mergeCell ref="A8:B8"/>
    <mergeCell ref="A45:C45"/>
  </mergeCells>
  <pageMargins left="1.01" right="0.11811023622047245" top="0.11811023622047245" bottom="0.11811023622047245" header="0.11811023622047245" footer="0.11811023622047245"/>
  <pageSetup scale="95" orientation="portrait" verticalDpi="300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6"/>
  <sheetViews>
    <sheetView workbookViewId="0">
      <selection activeCell="B15" sqref="B15"/>
    </sheetView>
  </sheetViews>
  <sheetFormatPr baseColWidth="10" defaultRowHeight="13.5" x14ac:dyDescent="0.25"/>
  <cols>
    <col min="1" max="1" width="5.140625" style="55" customWidth="1"/>
    <col min="2" max="2" width="62.140625" style="54" bestFit="1" customWidth="1"/>
    <col min="3" max="3" width="18.28515625" style="56" bestFit="1" customWidth="1"/>
    <col min="4" max="4" width="14.42578125" style="54" hidden="1" customWidth="1"/>
    <col min="5" max="7" width="15.5703125" style="54" hidden="1" customWidth="1"/>
    <col min="8" max="256" width="11.42578125" style="54"/>
    <col min="257" max="257" width="5.140625" style="54" customWidth="1"/>
    <col min="258" max="258" width="62.140625" style="54" bestFit="1" customWidth="1"/>
    <col min="259" max="259" width="18.28515625" style="54" bestFit="1" customWidth="1"/>
    <col min="260" max="263" width="0" style="54" hidden="1" customWidth="1"/>
    <col min="264" max="512" width="11.42578125" style="54"/>
    <col min="513" max="513" width="5.140625" style="54" customWidth="1"/>
    <col min="514" max="514" width="62.140625" style="54" bestFit="1" customWidth="1"/>
    <col min="515" max="515" width="18.28515625" style="54" bestFit="1" customWidth="1"/>
    <col min="516" max="519" width="0" style="54" hidden="1" customWidth="1"/>
    <col min="520" max="768" width="11.42578125" style="54"/>
    <col min="769" max="769" width="5.140625" style="54" customWidth="1"/>
    <col min="770" max="770" width="62.140625" style="54" bestFit="1" customWidth="1"/>
    <col min="771" max="771" width="18.28515625" style="54" bestFit="1" customWidth="1"/>
    <col min="772" max="775" width="0" style="54" hidden="1" customWidth="1"/>
    <col min="776" max="1024" width="11.42578125" style="54"/>
    <col min="1025" max="1025" width="5.140625" style="54" customWidth="1"/>
    <col min="1026" max="1026" width="62.140625" style="54" bestFit="1" customWidth="1"/>
    <col min="1027" max="1027" width="18.28515625" style="54" bestFit="1" customWidth="1"/>
    <col min="1028" max="1031" width="0" style="54" hidden="1" customWidth="1"/>
    <col min="1032" max="1280" width="11.42578125" style="54"/>
    <col min="1281" max="1281" width="5.140625" style="54" customWidth="1"/>
    <col min="1282" max="1282" width="62.140625" style="54" bestFit="1" customWidth="1"/>
    <col min="1283" max="1283" width="18.28515625" style="54" bestFit="1" customWidth="1"/>
    <col min="1284" max="1287" width="0" style="54" hidden="1" customWidth="1"/>
    <col min="1288" max="1536" width="11.42578125" style="54"/>
    <col min="1537" max="1537" width="5.140625" style="54" customWidth="1"/>
    <col min="1538" max="1538" width="62.140625" style="54" bestFit="1" customWidth="1"/>
    <col min="1539" max="1539" width="18.28515625" style="54" bestFit="1" customWidth="1"/>
    <col min="1540" max="1543" width="0" style="54" hidden="1" customWidth="1"/>
    <col min="1544" max="1792" width="11.42578125" style="54"/>
    <col min="1793" max="1793" width="5.140625" style="54" customWidth="1"/>
    <col min="1794" max="1794" width="62.140625" style="54" bestFit="1" customWidth="1"/>
    <col min="1795" max="1795" width="18.28515625" style="54" bestFit="1" customWidth="1"/>
    <col min="1796" max="1799" width="0" style="54" hidden="1" customWidth="1"/>
    <col min="1800" max="2048" width="11.42578125" style="54"/>
    <col min="2049" max="2049" width="5.140625" style="54" customWidth="1"/>
    <col min="2050" max="2050" width="62.140625" style="54" bestFit="1" customWidth="1"/>
    <col min="2051" max="2051" width="18.28515625" style="54" bestFit="1" customWidth="1"/>
    <col min="2052" max="2055" width="0" style="54" hidden="1" customWidth="1"/>
    <col min="2056" max="2304" width="11.42578125" style="54"/>
    <col min="2305" max="2305" width="5.140625" style="54" customWidth="1"/>
    <col min="2306" max="2306" width="62.140625" style="54" bestFit="1" customWidth="1"/>
    <col min="2307" max="2307" width="18.28515625" style="54" bestFit="1" customWidth="1"/>
    <col min="2308" max="2311" width="0" style="54" hidden="1" customWidth="1"/>
    <col min="2312" max="2560" width="11.42578125" style="54"/>
    <col min="2561" max="2561" width="5.140625" style="54" customWidth="1"/>
    <col min="2562" max="2562" width="62.140625" style="54" bestFit="1" customWidth="1"/>
    <col min="2563" max="2563" width="18.28515625" style="54" bestFit="1" customWidth="1"/>
    <col min="2564" max="2567" width="0" style="54" hidden="1" customWidth="1"/>
    <col min="2568" max="2816" width="11.42578125" style="54"/>
    <col min="2817" max="2817" width="5.140625" style="54" customWidth="1"/>
    <col min="2818" max="2818" width="62.140625" style="54" bestFit="1" customWidth="1"/>
    <col min="2819" max="2819" width="18.28515625" style="54" bestFit="1" customWidth="1"/>
    <col min="2820" max="2823" width="0" style="54" hidden="1" customWidth="1"/>
    <col min="2824" max="3072" width="11.42578125" style="54"/>
    <col min="3073" max="3073" width="5.140625" style="54" customWidth="1"/>
    <col min="3074" max="3074" width="62.140625" style="54" bestFit="1" customWidth="1"/>
    <col min="3075" max="3075" width="18.28515625" style="54" bestFit="1" customWidth="1"/>
    <col min="3076" max="3079" width="0" style="54" hidden="1" customWidth="1"/>
    <col min="3080" max="3328" width="11.42578125" style="54"/>
    <col min="3329" max="3329" width="5.140625" style="54" customWidth="1"/>
    <col min="3330" max="3330" width="62.140625" style="54" bestFit="1" customWidth="1"/>
    <col min="3331" max="3331" width="18.28515625" style="54" bestFit="1" customWidth="1"/>
    <col min="3332" max="3335" width="0" style="54" hidden="1" customWidth="1"/>
    <col min="3336" max="3584" width="11.42578125" style="54"/>
    <col min="3585" max="3585" width="5.140625" style="54" customWidth="1"/>
    <col min="3586" max="3586" width="62.140625" style="54" bestFit="1" customWidth="1"/>
    <col min="3587" max="3587" width="18.28515625" style="54" bestFit="1" customWidth="1"/>
    <col min="3588" max="3591" width="0" style="54" hidden="1" customWidth="1"/>
    <col min="3592" max="3840" width="11.42578125" style="54"/>
    <col min="3841" max="3841" width="5.140625" style="54" customWidth="1"/>
    <col min="3842" max="3842" width="62.140625" style="54" bestFit="1" customWidth="1"/>
    <col min="3843" max="3843" width="18.28515625" style="54" bestFit="1" customWidth="1"/>
    <col min="3844" max="3847" width="0" style="54" hidden="1" customWidth="1"/>
    <col min="3848" max="4096" width="11.42578125" style="54"/>
    <col min="4097" max="4097" width="5.140625" style="54" customWidth="1"/>
    <col min="4098" max="4098" width="62.140625" style="54" bestFit="1" customWidth="1"/>
    <col min="4099" max="4099" width="18.28515625" style="54" bestFit="1" customWidth="1"/>
    <col min="4100" max="4103" width="0" style="54" hidden="1" customWidth="1"/>
    <col min="4104" max="4352" width="11.42578125" style="54"/>
    <col min="4353" max="4353" width="5.140625" style="54" customWidth="1"/>
    <col min="4354" max="4354" width="62.140625" style="54" bestFit="1" customWidth="1"/>
    <col min="4355" max="4355" width="18.28515625" style="54" bestFit="1" customWidth="1"/>
    <col min="4356" max="4359" width="0" style="54" hidden="1" customWidth="1"/>
    <col min="4360" max="4608" width="11.42578125" style="54"/>
    <col min="4609" max="4609" width="5.140625" style="54" customWidth="1"/>
    <col min="4610" max="4610" width="62.140625" style="54" bestFit="1" customWidth="1"/>
    <col min="4611" max="4611" width="18.28515625" style="54" bestFit="1" customWidth="1"/>
    <col min="4612" max="4615" width="0" style="54" hidden="1" customWidth="1"/>
    <col min="4616" max="4864" width="11.42578125" style="54"/>
    <col min="4865" max="4865" width="5.140625" style="54" customWidth="1"/>
    <col min="4866" max="4866" width="62.140625" style="54" bestFit="1" customWidth="1"/>
    <col min="4867" max="4867" width="18.28515625" style="54" bestFit="1" customWidth="1"/>
    <col min="4868" max="4871" width="0" style="54" hidden="1" customWidth="1"/>
    <col min="4872" max="5120" width="11.42578125" style="54"/>
    <col min="5121" max="5121" width="5.140625" style="54" customWidth="1"/>
    <col min="5122" max="5122" width="62.140625" style="54" bestFit="1" customWidth="1"/>
    <col min="5123" max="5123" width="18.28515625" style="54" bestFit="1" customWidth="1"/>
    <col min="5124" max="5127" width="0" style="54" hidden="1" customWidth="1"/>
    <col min="5128" max="5376" width="11.42578125" style="54"/>
    <col min="5377" max="5377" width="5.140625" style="54" customWidth="1"/>
    <col min="5378" max="5378" width="62.140625" style="54" bestFit="1" customWidth="1"/>
    <col min="5379" max="5379" width="18.28515625" style="54" bestFit="1" customWidth="1"/>
    <col min="5380" max="5383" width="0" style="54" hidden="1" customWidth="1"/>
    <col min="5384" max="5632" width="11.42578125" style="54"/>
    <col min="5633" max="5633" width="5.140625" style="54" customWidth="1"/>
    <col min="5634" max="5634" width="62.140625" style="54" bestFit="1" customWidth="1"/>
    <col min="5635" max="5635" width="18.28515625" style="54" bestFit="1" customWidth="1"/>
    <col min="5636" max="5639" width="0" style="54" hidden="1" customWidth="1"/>
    <col min="5640" max="5888" width="11.42578125" style="54"/>
    <col min="5889" max="5889" width="5.140625" style="54" customWidth="1"/>
    <col min="5890" max="5890" width="62.140625" style="54" bestFit="1" customWidth="1"/>
    <col min="5891" max="5891" width="18.28515625" style="54" bestFit="1" customWidth="1"/>
    <col min="5892" max="5895" width="0" style="54" hidden="1" customWidth="1"/>
    <col min="5896" max="6144" width="11.42578125" style="54"/>
    <col min="6145" max="6145" width="5.140625" style="54" customWidth="1"/>
    <col min="6146" max="6146" width="62.140625" style="54" bestFit="1" customWidth="1"/>
    <col min="6147" max="6147" width="18.28515625" style="54" bestFit="1" customWidth="1"/>
    <col min="6148" max="6151" width="0" style="54" hidden="1" customWidth="1"/>
    <col min="6152" max="6400" width="11.42578125" style="54"/>
    <col min="6401" max="6401" width="5.140625" style="54" customWidth="1"/>
    <col min="6402" max="6402" width="62.140625" style="54" bestFit="1" customWidth="1"/>
    <col min="6403" max="6403" width="18.28515625" style="54" bestFit="1" customWidth="1"/>
    <col min="6404" max="6407" width="0" style="54" hidden="1" customWidth="1"/>
    <col min="6408" max="6656" width="11.42578125" style="54"/>
    <col min="6657" max="6657" width="5.140625" style="54" customWidth="1"/>
    <col min="6658" max="6658" width="62.140625" style="54" bestFit="1" customWidth="1"/>
    <col min="6659" max="6659" width="18.28515625" style="54" bestFit="1" customWidth="1"/>
    <col min="6660" max="6663" width="0" style="54" hidden="1" customWidth="1"/>
    <col min="6664" max="6912" width="11.42578125" style="54"/>
    <col min="6913" max="6913" width="5.140625" style="54" customWidth="1"/>
    <col min="6914" max="6914" width="62.140625" style="54" bestFit="1" customWidth="1"/>
    <col min="6915" max="6915" width="18.28515625" style="54" bestFit="1" customWidth="1"/>
    <col min="6916" max="6919" width="0" style="54" hidden="1" customWidth="1"/>
    <col min="6920" max="7168" width="11.42578125" style="54"/>
    <col min="7169" max="7169" width="5.140625" style="54" customWidth="1"/>
    <col min="7170" max="7170" width="62.140625" style="54" bestFit="1" customWidth="1"/>
    <col min="7171" max="7171" width="18.28515625" style="54" bestFit="1" customWidth="1"/>
    <col min="7172" max="7175" width="0" style="54" hidden="1" customWidth="1"/>
    <col min="7176" max="7424" width="11.42578125" style="54"/>
    <col min="7425" max="7425" width="5.140625" style="54" customWidth="1"/>
    <col min="7426" max="7426" width="62.140625" style="54" bestFit="1" customWidth="1"/>
    <col min="7427" max="7427" width="18.28515625" style="54" bestFit="1" customWidth="1"/>
    <col min="7428" max="7431" width="0" style="54" hidden="1" customWidth="1"/>
    <col min="7432" max="7680" width="11.42578125" style="54"/>
    <col min="7681" max="7681" width="5.140625" style="54" customWidth="1"/>
    <col min="7682" max="7682" width="62.140625" style="54" bestFit="1" customWidth="1"/>
    <col min="7683" max="7683" width="18.28515625" style="54" bestFit="1" customWidth="1"/>
    <col min="7684" max="7687" width="0" style="54" hidden="1" customWidth="1"/>
    <col min="7688" max="7936" width="11.42578125" style="54"/>
    <col min="7937" max="7937" width="5.140625" style="54" customWidth="1"/>
    <col min="7938" max="7938" width="62.140625" style="54" bestFit="1" customWidth="1"/>
    <col min="7939" max="7939" width="18.28515625" style="54" bestFit="1" customWidth="1"/>
    <col min="7940" max="7943" width="0" style="54" hidden="1" customWidth="1"/>
    <col min="7944" max="8192" width="11.42578125" style="54"/>
    <col min="8193" max="8193" width="5.140625" style="54" customWidth="1"/>
    <col min="8194" max="8194" width="62.140625" style="54" bestFit="1" customWidth="1"/>
    <col min="8195" max="8195" width="18.28515625" style="54" bestFit="1" customWidth="1"/>
    <col min="8196" max="8199" width="0" style="54" hidden="1" customWidth="1"/>
    <col min="8200" max="8448" width="11.42578125" style="54"/>
    <col min="8449" max="8449" width="5.140625" style="54" customWidth="1"/>
    <col min="8450" max="8450" width="62.140625" style="54" bestFit="1" customWidth="1"/>
    <col min="8451" max="8451" width="18.28515625" style="54" bestFit="1" customWidth="1"/>
    <col min="8452" max="8455" width="0" style="54" hidden="1" customWidth="1"/>
    <col min="8456" max="8704" width="11.42578125" style="54"/>
    <col min="8705" max="8705" width="5.140625" style="54" customWidth="1"/>
    <col min="8706" max="8706" width="62.140625" style="54" bestFit="1" customWidth="1"/>
    <col min="8707" max="8707" width="18.28515625" style="54" bestFit="1" customWidth="1"/>
    <col min="8708" max="8711" width="0" style="54" hidden="1" customWidth="1"/>
    <col min="8712" max="8960" width="11.42578125" style="54"/>
    <col min="8961" max="8961" width="5.140625" style="54" customWidth="1"/>
    <col min="8962" max="8962" width="62.140625" style="54" bestFit="1" customWidth="1"/>
    <col min="8963" max="8963" width="18.28515625" style="54" bestFit="1" customWidth="1"/>
    <col min="8964" max="8967" width="0" style="54" hidden="1" customWidth="1"/>
    <col min="8968" max="9216" width="11.42578125" style="54"/>
    <col min="9217" max="9217" width="5.140625" style="54" customWidth="1"/>
    <col min="9218" max="9218" width="62.140625" style="54" bestFit="1" customWidth="1"/>
    <col min="9219" max="9219" width="18.28515625" style="54" bestFit="1" customWidth="1"/>
    <col min="9220" max="9223" width="0" style="54" hidden="1" customWidth="1"/>
    <col min="9224" max="9472" width="11.42578125" style="54"/>
    <col min="9473" max="9473" width="5.140625" style="54" customWidth="1"/>
    <col min="9474" max="9474" width="62.140625" style="54" bestFit="1" customWidth="1"/>
    <col min="9475" max="9475" width="18.28515625" style="54" bestFit="1" customWidth="1"/>
    <col min="9476" max="9479" width="0" style="54" hidden="1" customWidth="1"/>
    <col min="9480" max="9728" width="11.42578125" style="54"/>
    <col min="9729" max="9729" width="5.140625" style="54" customWidth="1"/>
    <col min="9730" max="9730" width="62.140625" style="54" bestFit="1" customWidth="1"/>
    <col min="9731" max="9731" width="18.28515625" style="54" bestFit="1" customWidth="1"/>
    <col min="9732" max="9735" width="0" style="54" hidden="1" customWidth="1"/>
    <col min="9736" max="9984" width="11.42578125" style="54"/>
    <col min="9985" max="9985" width="5.140625" style="54" customWidth="1"/>
    <col min="9986" max="9986" width="62.140625" style="54" bestFit="1" customWidth="1"/>
    <col min="9987" max="9987" width="18.28515625" style="54" bestFit="1" customWidth="1"/>
    <col min="9988" max="9991" width="0" style="54" hidden="1" customWidth="1"/>
    <col min="9992" max="10240" width="11.42578125" style="54"/>
    <col min="10241" max="10241" width="5.140625" style="54" customWidth="1"/>
    <col min="10242" max="10242" width="62.140625" style="54" bestFit="1" customWidth="1"/>
    <col min="10243" max="10243" width="18.28515625" style="54" bestFit="1" customWidth="1"/>
    <col min="10244" max="10247" width="0" style="54" hidden="1" customWidth="1"/>
    <col min="10248" max="10496" width="11.42578125" style="54"/>
    <col min="10497" max="10497" width="5.140625" style="54" customWidth="1"/>
    <col min="10498" max="10498" width="62.140625" style="54" bestFit="1" customWidth="1"/>
    <col min="10499" max="10499" width="18.28515625" style="54" bestFit="1" customWidth="1"/>
    <col min="10500" max="10503" width="0" style="54" hidden="1" customWidth="1"/>
    <col min="10504" max="10752" width="11.42578125" style="54"/>
    <col min="10753" max="10753" width="5.140625" style="54" customWidth="1"/>
    <col min="10754" max="10754" width="62.140625" style="54" bestFit="1" customWidth="1"/>
    <col min="10755" max="10755" width="18.28515625" style="54" bestFit="1" customWidth="1"/>
    <col min="10756" max="10759" width="0" style="54" hidden="1" customWidth="1"/>
    <col min="10760" max="11008" width="11.42578125" style="54"/>
    <col min="11009" max="11009" width="5.140625" style="54" customWidth="1"/>
    <col min="11010" max="11010" width="62.140625" style="54" bestFit="1" customWidth="1"/>
    <col min="11011" max="11011" width="18.28515625" style="54" bestFit="1" customWidth="1"/>
    <col min="11012" max="11015" width="0" style="54" hidden="1" customWidth="1"/>
    <col min="11016" max="11264" width="11.42578125" style="54"/>
    <col min="11265" max="11265" width="5.140625" style="54" customWidth="1"/>
    <col min="11266" max="11266" width="62.140625" style="54" bestFit="1" customWidth="1"/>
    <col min="11267" max="11267" width="18.28515625" style="54" bestFit="1" customWidth="1"/>
    <col min="11268" max="11271" width="0" style="54" hidden="1" customWidth="1"/>
    <col min="11272" max="11520" width="11.42578125" style="54"/>
    <col min="11521" max="11521" width="5.140625" style="54" customWidth="1"/>
    <col min="11522" max="11522" width="62.140625" style="54" bestFit="1" customWidth="1"/>
    <col min="11523" max="11523" width="18.28515625" style="54" bestFit="1" customWidth="1"/>
    <col min="11524" max="11527" width="0" style="54" hidden="1" customWidth="1"/>
    <col min="11528" max="11776" width="11.42578125" style="54"/>
    <col min="11777" max="11777" width="5.140625" style="54" customWidth="1"/>
    <col min="11778" max="11778" width="62.140625" style="54" bestFit="1" customWidth="1"/>
    <col min="11779" max="11779" width="18.28515625" style="54" bestFit="1" customWidth="1"/>
    <col min="11780" max="11783" width="0" style="54" hidden="1" customWidth="1"/>
    <col min="11784" max="12032" width="11.42578125" style="54"/>
    <col min="12033" max="12033" width="5.140625" style="54" customWidth="1"/>
    <col min="12034" max="12034" width="62.140625" style="54" bestFit="1" customWidth="1"/>
    <col min="12035" max="12035" width="18.28515625" style="54" bestFit="1" customWidth="1"/>
    <col min="12036" max="12039" width="0" style="54" hidden="1" customWidth="1"/>
    <col min="12040" max="12288" width="11.42578125" style="54"/>
    <col min="12289" max="12289" width="5.140625" style="54" customWidth="1"/>
    <col min="12290" max="12290" width="62.140625" style="54" bestFit="1" customWidth="1"/>
    <col min="12291" max="12291" width="18.28515625" style="54" bestFit="1" customWidth="1"/>
    <col min="12292" max="12295" width="0" style="54" hidden="1" customWidth="1"/>
    <col min="12296" max="12544" width="11.42578125" style="54"/>
    <col min="12545" max="12545" width="5.140625" style="54" customWidth="1"/>
    <col min="12546" max="12546" width="62.140625" style="54" bestFit="1" customWidth="1"/>
    <col min="12547" max="12547" width="18.28515625" style="54" bestFit="1" customWidth="1"/>
    <col min="12548" max="12551" width="0" style="54" hidden="1" customWidth="1"/>
    <col min="12552" max="12800" width="11.42578125" style="54"/>
    <col min="12801" max="12801" width="5.140625" style="54" customWidth="1"/>
    <col min="12802" max="12802" width="62.140625" style="54" bestFit="1" customWidth="1"/>
    <col min="12803" max="12803" width="18.28515625" style="54" bestFit="1" customWidth="1"/>
    <col min="12804" max="12807" width="0" style="54" hidden="1" customWidth="1"/>
    <col min="12808" max="13056" width="11.42578125" style="54"/>
    <col min="13057" max="13057" width="5.140625" style="54" customWidth="1"/>
    <col min="13058" max="13058" width="62.140625" style="54" bestFit="1" customWidth="1"/>
    <col min="13059" max="13059" width="18.28515625" style="54" bestFit="1" customWidth="1"/>
    <col min="13060" max="13063" width="0" style="54" hidden="1" customWidth="1"/>
    <col min="13064" max="13312" width="11.42578125" style="54"/>
    <col min="13313" max="13313" width="5.140625" style="54" customWidth="1"/>
    <col min="13314" max="13314" width="62.140625" style="54" bestFit="1" customWidth="1"/>
    <col min="13315" max="13315" width="18.28515625" style="54" bestFit="1" customWidth="1"/>
    <col min="13316" max="13319" width="0" style="54" hidden="1" customWidth="1"/>
    <col min="13320" max="13568" width="11.42578125" style="54"/>
    <col min="13569" max="13569" width="5.140625" style="54" customWidth="1"/>
    <col min="13570" max="13570" width="62.140625" style="54" bestFit="1" customWidth="1"/>
    <col min="13571" max="13571" width="18.28515625" style="54" bestFit="1" customWidth="1"/>
    <col min="13572" max="13575" width="0" style="54" hidden="1" customWidth="1"/>
    <col min="13576" max="13824" width="11.42578125" style="54"/>
    <col min="13825" max="13825" width="5.140625" style="54" customWidth="1"/>
    <col min="13826" max="13826" width="62.140625" style="54" bestFit="1" customWidth="1"/>
    <col min="13827" max="13827" width="18.28515625" style="54" bestFit="1" customWidth="1"/>
    <col min="13828" max="13831" width="0" style="54" hidden="1" customWidth="1"/>
    <col min="13832" max="14080" width="11.42578125" style="54"/>
    <col min="14081" max="14081" width="5.140625" style="54" customWidth="1"/>
    <col min="14082" max="14082" width="62.140625" style="54" bestFit="1" customWidth="1"/>
    <col min="14083" max="14083" width="18.28515625" style="54" bestFit="1" customWidth="1"/>
    <col min="14084" max="14087" width="0" style="54" hidden="1" customWidth="1"/>
    <col min="14088" max="14336" width="11.42578125" style="54"/>
    <col min="14337" max="14337" width="5.140625" style="54" customWidth="1"/>
    <col min="14338" max="14338" width="62.140625" style="54" bestFit="1" customWidth="1"/>
    <col min="14339" max="14339" width="18.28515625" style="54" bestFit="1" customWidth="1"/>
    <col min="14340" max="14343" width="0" style="54" hidden="1" customWidth="1"/>
    <col min="14344" max="14592" width="11.42578125" style="54"/>
    <col min="14593" max="14593" width="5.140625" style="54" customWidth="1"/>
    <col min="14594" max="14594" width="62.140625" style="54" bestFit="1" customWidth="1"/>
    <col min="14595" max="14595" width="18.28515625" style="54" bestFit="1" customWidth="1"/>
    <col min="14596" max="14599" width="0" style="54" hidden="1" customWidth="1"/>
    <col min="14600" max="14848" width="11.42578125" style="54"/>
    <col min="14849" max="14849" width="5.140625" style="54" customWidth="1"/>
    <col min="14850" max="14850" width="62.140625" style="54" bestFit="1" customWidth="1"/>
    <col min="14851" max="14851" width="18.28515625" style="54" bestFit="1" customWidth="1"/>
    <col min="14852" max="14855" width="0" style="54" hidden="1" customWidth="1"/>
    <col min="14856" max="15104" width="11.42578125" style="54"/>
    <col min="15105" max="15105" width="5.140625" style="54" customWidth="1"/>
    <col min="15106" max="15106" width="62.140625" style="54" bestFit="1" customWidth="1"/>
    <col min="15107" max="15107" width="18.28515625" style="54" bestFit="1" customWidth="1"/>
    <col min="15108" max="15111" width="0" style="54" hidden="1" customWidth="1"/>
    <col min="15112" max="15360" width="11.42578125" style="54"/>
    <col min="15361" max="15361" width="5.140625" style="54" customWidth="1"/>
    <col min="15362" max="15362" width="62.140625" style="54" bestFit="1" customWidth="1"/>
    <col min="15363" max="15363" width="18.28515625" style="54" bestFit="1" customWidth="1"/>
    <col min="15364" max="15367" width="0" style="54" hidden="1" customWidth="1"/>
    <col min="15368" max="15616" width="11.42578125" style="54"/>
    <col min="15617" max="15617" width="5.140625" style="54" customWidth="1"/>
    <col min="15618" max="15618" width="62.140625" style="54" bestFit="1" customWidth="1"/>
    <col min="15619" max="15619" width="18.28515625" style="54" bestFit="1" customWidth="1"/>
    <col min="15620" max="15623" width="0" style="54" hidden="1" customWidth="1"/>
    <col min="15624" max="15872" width="11.42578125" style="54"/>
    <col min="15873" max="15873" width="5.140625" style="54" customWidth="1"/>
    <col min="15874" max="15874" width="62.140625" style="54" bestFit="1" customWidth="1"/>
    <col min="15875" max="15875" width="18.28515625" style="54" bestFit="1" customWidth="1"/>
    <col min="15876" max="15879" width="0" style="54" hidden="1" customWidth="1"/>
    <col min="15880" max="16128" width="11.42578125" style="54"/>
    <col min="16129" max="16129" width="5.140625" style="54" customWidth="1"/>
    <col min="16130" max="16130" width="62.140625" style="54" bestFit="1" customWidth="1"/>
    <col min="16131" max="16131" width="18.28515625" style="54" bestFit="1" customWidth="1"/>
    <col min="16132" max="16135" width="0" style="54" hidden="1" customWidth="1"/>
    <col min="16136" max="16384" width="11.42578125" style="54"/>
  </cols>
  <sheetData>
    <row r="1" spans="1:7" s="14" customFormat="1" ht="15" x14ac:dyDescent="0.3">
      <c r="A1" s="338" t="s">
        <v>0</v>
      </c>
      <c r="B1" s="338"/>
      <c r="C1" s="338"/>
      <c r="D1" s="338"/>
      <c r="E1" s="338"/>
      <c r="F1" s="338"/>
      <c r="G1" s="338"/>
    </row>
    <row r="2" spans="1:7" s="14" customFormat="1" ht="15" x14ac:dyDescent="0.3">
      <c r="A2" s="338" t="s">
        <v>14</v>
      </c>
      <c r="B2" s="338"/>
      <c r="C2" s="338"/>
      <c r="D2" s="338"/>
      <c r="E2" s="338"/>
      <c r="F2" s="338"/>
      <c r="G2" s="338"/>
    </row>
    <row r="3" spans="1:7" s="14" customFormat="1" ht="15" x14ac:dyDescent="0.3">
      <c r="A3" s="339" t="s">
        <v>200</v>
      </c>
      <c r="B3" s="339"/>
      <c r="C3" s="339"/>
      <c r="D3" s="339"/>
      <c r="E3" s="339"/>
      <c r="F3" s="339"/>
      <c r="G3" s="339"/>
    </row>
    <row r="4" spans="1:7" s="14" customFormat="1" ht="33.75" customHeight="1" x14ac:dyDescent="0.2">
      <c r="A4" s="340"/>
      <c r="B4" s="340"/>
      <c r="C4" s="253" t="s">
        <v>15</v>
      </c>
      <c r="D4" s="16" t="s">
        <v>16</v>
      </c>
      <c r="E4" s="16" t="s">
        <v>17</v>
      </c>
      <c r="F4" s="16" t="s">
        <v>18</v>
      </c>
      <c r="G4" s="16" t="s">
        <v>19</v>
      </c>
    </row>
    <row r="5" spans="1:7" s="14" customFormat="1" ht="15.75" x14ac:dyDescent="0.25">
      <c r="A5" s="17"/>
      <c r="B5" s="17" t="s">
        <v>20</v>
      </c>
      <c r="C5" s="18">
        <v>80000000</v>
      </c>
      <c r="D5" s="18"/>
      <c r="E5" s="18">
        <f>+C5+D5</f>
        <v>80000000</v>
      </c>
      <c r="F5" s="18">
        <v>0</v>
      </c>
      <c r="G5" s="18">
        <f>+E5-F5</f>
        <v>80000000</v>
      </c>
    </row>
    <row r="6" spans="1:7" s="14" customFormat="1" ht="17.25" thickBot="1" x14ac:dyDescent="0.35">
      <c r="A6" s="19"/>
      <c r="B6" s="20" t="s">
        <v>21</v>
      </c>
      <c r="C6" s="21">
        <f>SUM(C5)</f>
        <v>80000000</v>
      </c>
      <c r="D6" s="21">
        <f>SUM(D5)</f>
        <v>0</v>
      </c>
      <c r="E6" s="21">
        <f>SUM(E5)</f>
        <v>80000000</v>
      </c>
      <c r="F6" s="21">
        <f>SUM(F5)</f>
        <v>0</v>
      </c>
      <c r="G6" s="21">
        <f>SUM(G5)</f>
        <v>80000000</v>
      </c>
    </row>
    <row r="7" spans="1:7" s="14" customFormat="1" ht="16.5" x14ac:dyDescent="0.3">
      <c r="A7" s="22"/>
      <c r="B7" s="23"/>
      <c r="C7" s="24"/>
      <c r="D7" s="25"/>
      <c r="E7" s="25"/>
      <c r="F7" s="25"/>
      <c r="G7" s="25"/>
    </row>
    <row r="8" spans="1:7" s="14" customFormat="1" ht="33.75" customHeight="1" x14ac:dyDescent="0.3">
      <c r="A8" s="341"/>
      <c r="B8" s="341"/>
      <c r="C8" s="253" t="str">
        <f>+C4</f>
        <v>PRESUPUESTO 2023</v>
      </c>
      <c r="D8" s="16" t="s">
        <v>22</v>
      </c>
      <c r="E8" s="16" t="str">
        <f>+E4</f>
        <v>PRESUPUESTO AJUSTADO 2,020</v>
      </c>
      <c r="F8" s="16" t="str">
        <f>+F4</f>
        <v>EJECUTADO</v>
      </c>
      <c r="G8" s="16" t="s">
        <v>19</v>
      </c>
    </row>
    <row r="9" spans="1:7" s="14" customFormat="1" ht="15.75" x14ac:dyDescent="0.25">
      <c r="A9" s="26" t="s">
        <v>23</v>
      </c>
      <c r="B9" s="27" t="s">
        <v>24</v>
      </c>
      <c r="C9" s="28">
        <v>45918607.82</v>
      </c>
      <c r="D9" s="29"/>
      <c r="E9" s="28">
        <f>+C9+D9</f>
        <v>45918607.82</v>
      </c>
      <c r="F9" s="28"/>
      <c r="G9" s="28">
        <f>+E9-F9</f>
        <v>45918607.82</v>
      </c>
    </row>
    <row r="10" spans="1:7" s="14" customFormat="1" ht="16.5" x14ac:dyDescent="0.3">
      <c r="A10" s="30"/>
      <c r="B10" s="31" t="s">
        <v>25</v>
      </c>
      <c r="C10" s="32">
        <f>SUM(C9)</f>
        <v>45918607.82</v>
      </c>
      <c r="D10" s="33">
        <f>SUM(D9)</f>
        <v>0</v>
      </c>
      <c r="E10" s="34">
        <f>SUM(E9)</f>
        <v>45918607.82</v>
      </c>
      <c r="F10" s="32">
        <f>SUM(F9)</f>
        <v>0</v>
      </c>
      <c r="G10" s="32">
        <f>SUM(G9)</f>
        <v>45918607.82</v>
      </c>
    </row>
    <row r="11" spans="1:7" s="14" customFormat="1" ht="16.5" x14ac:dyDescent="0.3">
      <c r="A11" s="35"/>
      <c r="B11" s="31"/>
      <c r="C11" s="32"/>
      <c r="D11" s="36"/>
      <c r="E11" s="36"/>
      <c r="F11" s="36"/>
      <c r="G11" s="36"/>
    </row>
    <row r="12" spans="1:7" s="14" customFormat="1" ht="33.75" customHeight="1" x14ac:dyDescent="0.25">
      <c r="A12" s="37"/>
      <c r="B12" s="37" t="s">
        <v>26</v>
      </c>
      <c r="C12" s="38" t="str">
        <f>+C8</f>
        <v>PRESUPUESTO 2023</v>
      </c>
      <c r="D12" s="39" t="s">
        <v>22</v>
      </c>
      <c r="E12" s="39" t="str">
        <f>+E8</f>
        <v>PRESUPUESTO AJUSTADO 2,020</v>
      </c>
      <c r="F12" s="39" t="str">
        <f>+F8</f>
        <v>EJECUTADO</v>
      </c>
      <c r="G12" s="39" t="s">
        <v>19</v>
      </c>
    </row>
    <row r="13" spans="1:7" s="14" customFormat="1" ht="15.75" x14ac:dyDescent="0.25">
      <c r="A13" s="30">
        <v>111</v>
      </c>
      <c r="B13" s="40" t="s">
        <v>27</v>
      </c>
      <c r="C13" s="41">
        <v>968000</v>
      </c>
      <c r="D13" s="29"/>
      <c r="E13" s="41">
        <f>+C13+D13</f>
        <v>968000</v>
      </c>
      <c r="F13" s="41"/>
      <c r="G13" s="41">
        <f>+E13-F13</f>
        <v>968000</v>
      </c>
    </row>
    <row r="14" spans="1:7" s="14" customFormat="1" ht="15.75" x14ac:dyDescent="0.25">
      <c r="A14" s="30">
        <v>113</v>
      </c>
      <c r="B14" s="40" t="s">
        <v>28</v>
      </c>
      <c r="C14" s="41">
        <v>127435.66</v>
      </c>
      <c r="D14" s="29"/>
      <c r="E14" s="41">
        <f>+C14+D14</f>
        <v>127435.66</v>
      </c>
      <c r="F14" s="41"/>
      <c r="G14" s="41">
        <f t="shared" ref="G14:G23" si="0">+E14-F14</f>
        <v>127435.66</v>
      </c>
    </row>
    <row r="15" spans="1:7" s="14" customFormat="1" ht="15.75" x14ac:dyDescent="0.25">
      <c r="A15" s="30">
        <v>122</v>
      </c>
      <c r="B15" s="40" t="s">
        <v>29</v>
      </c>
      <c r="C15" s="41">
        <v>68124.37</v>
      </c>
      <c r="D15" s="29"/>
      <c r="E15" s="41">
        <f t="shared" ref="E15:E38" si="1">+C15+D15</f>
        <v>68124.37</v>
      </c>
      <c r="F15" s="41"/>
      <c r="G15" s="41">
        <f t="shared" si="0"/>
        <v>68124.37</v>
      </c>
    </row>
    <row r="16" spans="1:7" s="14" customFormat="1" ht="15.75" x14ac:dyDescent="0.25">
      <c r="A16" s="30">
        <v>163</v>
      </c>
      <c r="B16" s="40" t="s">
        <v>30</v>
      </c>
      <c r="C16" s="41">
        <v>1321525</v>
      </c>
      <c r="D16" s="29"/>
      <c r="E16" s="41">
        <f t="shared" si="1"/>
        <v>1321525</v>
      </c>
      <c r="F16" s="41"/>
      <c r="G16" s="41">
        <f t="shared" si="0"/>
        <v>1321525</v>
      </c>
    </row>
    <row r="17" spans="1:7" s="14" customFormat="1" ht="15.75" x14ac:dyDescent="0.25">
      <c r="A17" s="30">
        <v>168</v>
      </c>
      <c r="B17" s="40" t="s">
        <v>31</v>
      </c>
      <c r="C17" s="41">
        <v>1000</v>
      </c>
      <c r="D17" s="29"/>
      <c r="E17" s="41">
        <f t="shared" si="1"/>
        <v>1000</v>
      </c>
      <c r="F17" s="41"/>
      <c r="G17" s="41">
        <f t="shared" si="0"/>
        <v>1000</v>
      </c>
    </row>
    <row r="18" spans="1:7" s="14" customFormat="1" ht="15.75" x14ac:dyDescent="0.25">
      <c r="A18" s="30">
        <v>169</v>
      </c>
      <c r="B18" s="40" t="s">
        <v>32</v>
      </c>
      <c r="C18" s="41">
        <v>43150</v>
      </c>
      <c r="D18" s="29"/>
      <c r="E18" s="41">
        <f t="shared" si="1"/>
        <v>43150</v>
      </c>
      <c r="F18" s="41"/>
      <c r="G18" s="41">
        <f t="shared" si="0"/>
        <v>43150</v>
      </c>
    </row>
    <row r="19" spans="1:7" s="14" customFormat="1" ht="15.75" x14ac:dyDescent="0.25">
      <c r="A19" s="30">
        <v>171</v>
      </c>
      <c r="B19" s="40" t="s">
        <v>33</v>
      </c>
      <c r="C19" s="41">
        <v>43660</v>
      </c>
      <c r="D19" s="29"/>
      <c r="E19" s="41">
        <f t="shared" si="1"/>
        <v>43660</v>
      </c>
      <c r="F19" s="41"/>
      <c r="G19" s="41">
        <f t="shared" si="0"/>
        <v>43660</v>
      </c>
    </row>
    <row r="20" spans="1:7" s="14" customFormat="1" ht="15.75" x14ac:dyDescent="0.25">
      <c r="A20" s="30">
        <v>174</v>
      </c>
      <c r="B20" s="40" t="s">
        <v>34</v>
      </c>
      <c r="C20" s="41">
        <v>116687.92</v>
      </c>
      <c r="D20" s="29"/>
      <c r="E20" s="41">
        <f t="shared" si="1"/>
        <v>116687.92</v>
      </c>
      <c r="F20" s="41"/>
      <c r="G20" s="41">
        <f t="shared" si="0"/>
        <v>116687.92</v>
      </c>
    </row>
    <row r="21" spans="1:7" s="14" customFormat="1" ht="15.75" x14ac:dyDescent="0.25">
      <c r="A21" s="30">
        <v>182</v>
      </c>
      <c r="B21" s="40" t="s">
        <v>35</v>
      </c>
      <c r="C21" s="42">
        <v>3039388</v>
      </c>
      <c r="D21" s="29"/>
      <c r="E21" s="41">
        <f t="shared" si="1"/>
        <v>3039388</v>
      </c>
      <c r="F21" s="41"/>
      <c r="G21" s="41">
        <f t="shared" si="0"/>
        <v>3039388</v>
      </c>
    </row>
    <row r="22" spans="1:7" s="14" customFormat="1" ht="15.75" x14ac:dyDescent="0.25">
      <c r="A22" s="30">
        <v>197</v>
      </c>
      <c r="B22" s="40" t="s">
        <v>36</v>
      </c>
      <c r="C22" s="42">
        <v>172800</v>
      </c>
      <c r="D22" s="29"/>
      <c r="E22" s="41">
        <f t="shared" si="1"/>
        <v>172800</v>
      </c>
      <c r="F22" s="41"/>
      <c r="G22" s="41">
        <f t="shared" si="0"/>
        <v>172800</v>
      </c>
    </row>
    <row r="23" spans="1:7" s="14" customFormat="1" ht="15.75" x14ac:dyDescent="0.25">
      <c r="A23" s="30">
        <v>199</v>
      </c>
      <c r="B23" s="40" t="s">
        <v>37</v>
      </c>
      <c r="C23" s="41">
        <v>767314.4</v>
      </c>
      <c r="D23" s="29"/>
      <c r="E23" s="41">
        <f t="shared" si="1"/>
        <v>767314.4</v>
      </c>
      <c r="F23" s="41"/>
      <c r="G23" s="41">
        <f t="shared" si="0"/>
        <v>767314.4</v>
      </c>
    </row>
    <row r="24" spans="1:7" s="14" customFormat="1" ht="15.75" x14ac:dyDescent="0.25">
      <c r="A24" s="30">
        <v>211</v>
      </c>
      <c r="B24" s="40" t="s">
        <v>38</v>
      </c>
      <c r="C24" s="41">
        <v>543132.75</v>
      </c>
      <c r="D24" s="29"/>
      <c r="E24" s="41">
        <f t="shared" si="1"/>
        <v>543132.75</v>
      </c>
      <c r="F24" s="41"/>
      <c r="G24" s="41">
        <f>+E24-F24</f>
        <v>543132.75</v>
      </c>
    </row>
    <row r="25" spans="1:7" s="14" customFormat="1" ht="15.75" x14ac:dyDescent="0.25">
      <c r="A25" s="30">
        <v>232</v>
      </c>
      <c r="B25" s="40" t="s">
        <v>39</v>
      </c>
      <c r="C25" s="41">
        <v>198280</v>
      </c>
      <c r="D25" s="29"/>
      <c r="E25" s="41">
        <f t="shared" si="1"/>
        <v>198280</v>
      </c>
      <c r="F25" s="41"/>
      <c r="G25" s="41">
        <f t="shared" ref="G25:G38" si="2">+E25-F25</f>
        <v>198280</v>
      </c>
    </row>
    <row r="26" spans="1:7" s="14" customFormat="1" ht="15.75" x14ac:dyDescent="0.25">
      <c r="A26" s="30">
        <v>261</v>
      </c>
      <c r="B26" s="40" t="s">
        <v>40</v>
      </c>
      <c r="C26" s="42">
        <v>1009687.36</v>
      </c>
      <c r="D26" s="29"/>
      <c r="E26" s="41">
        <f t="shared" si="1"/>
        <v>1009687.36</v>
      </c>
      <c r="F26" s="41"/>
      <c r="G26" s="41">
        <f t="shared" si="2"/>
        <v>1009687.36</v>
      </c>
    </row>
    <row r="27" spans="1:7" s="14" customFormat="1" ht="15.75" x14ac:dyDescent="0.25">
      <c r="A27" s="30">
        <v>262</v>
      </c>
      <c r="B27" s="40" t="s">
        <v>41</v>
      </c>
      <c r="C27" s="41">
        <v>8000</v>
      </c>
      <c r="D27" s="29"/>
      <c r="E27" s="41">
        <f t="shared" si="1"/>
        <v>8000</v>
      </c>
      <c r="F27" s="41"/>
      <c r="G27" s="41">
        <f t="shared" si="2"/>
        <v>8000</v>
      </c>
    </row>
    <row r="28" spans="1:7" s="14" customFormat="1" ht="15.75" x14ac:dyDescent="0.25">
      <c r="A28" s="30">
        <v>266</v>
      </c>
      <c r="B28" s="40" t="s">
        <v>42</v>
      </c>
      <c r="C28" s="42">
        <v>1429212.26</v>
      </c>
      <c r="D28" s="29"/>
      <c r="E28" s="41">
        <f t="shared" si="1"/>
        <v>1429212.26</v>
      </c>
      <c r="F28" s="41"/>
      <c r="G28" s="41">
        <f t="shared" si="2"/>
        <v>1429212.26</v>
      </c>
    </row>
    <row r="29" spans="1:7" s="14" customFormat="1" ht="15.75" x14ac:dyDescent="0.25">
      <c r="A29" s="30">
        <v>267</v>
      </c>
      <c r="B29" s="40" t="s">
        <v>43</v>
      </c>
      <c r="C29" s="41">
        <v>9000</v>
      </c>
      <c r="D29" s="29"/>
      <c r="E29" s="41">
        <f t="shared" si="1"/>
        <v>9000</v>
      </c>
      <c r="F29" s="41"/>
      <c r="G29" s="41">
        <f t="shared" si="2"/>
        <v>9000</v>
      </c>
    </row>
    <row r="30" spans="1:7" s="14" customFormat="1" ht="15.75" x14ac:dyDescent="0.25">
      <c r="A30" s="30">
        <v>268</v>
      </c>
      <c r="B30" s="40" t="s">
        <v>44</v>
      </c>
      <c r="C30" s="41">
        <v>122943.5</v>
      </c>
      <c r="D30" s="29"/>
      <c r="E30" s="41">
        <f t="shared" si="1"/>
        <v>122943.5</v>
      </c>
      <c r="F30" s="41"/>
      <c r="G30" s="41">
        <f t="shared" si="2"/>
        <v>122943.5</v>
      </c>
    </row>
    <row r="31" spans="1:7" s="14" customFormat="1" ht="15.75" x14ac:dyDescent="0.25">
      <c r="A31" s="30">
        <v>269</v>
      </c>
      <c r="B31" s="43" t="s">
        <v>45</v>
      </c>
      <c r="C31" s="41">
        <v>10000</v>
      </c>
      <c r="D31" s="29"/>
      <c r="E31" s="41">
        <f t="shared" si="1"/>
        <v>10000</v>
      </c>
      <c r="F31" s="41"/>
      <c r="G31" s="41">
        <f t="shared" si="2"/>
        <v>10000</v>
      </c>
    </row>
    <row r="32" spans="1:7" s="14" customFormat="1" ht="15.75" x14ac:dyDescent="0.25">
      <c r="A32" s="30">
        <v>289</v>
      </c>
      <c r="B32" s="40" t="s">
        <v>46</v>
      </c>
      <c r="C32" s="41">
        <v>11537</v>
      </c>
      <c r="D32" s="29"/>
      <c r="E32" s="41">
        <f t="shared" si="1"/>
        <v>11537</v>
      </c>
      <c r="F32" s="41"/>
      <c r="G32" s="41">
        <f t="shared" si="2"/>
        <v>11537</v>
      </c>
    </row>
    <row r="33" spans="1:7" s="14" customFormat="1" ht="15.75" x14ac:dyDescent="0.25">
      <c r="A33" s="30">
        <v>292</v>
      </c>
      <c r="B33" s="40" t="s">
        <v>47</v>
      </c>
      <c r="C33" s="41">
        <v>149896.79</v>
      </c>
      <c r="D33" s="29"/>
      <c r="E33" s="41">
        <f t="shared" si="1"/>
        <v>149896.79</v>
      </c>
      <c r="F33" s="41"/>
      <c r="G33" s="41">
        <f t="shared" si="2"/>
        <v>149896.79</v>
      </c>
    </row>
    <row r="34" spans="1:7" s="14" customFormat="1" ht="15.75" x14ac:dyDescent="0.25">
      <c r="A34" s="30">
        <v>295</v>
      </c>
      <c r="B34" s="40" t="s">
        <v>48</v>
      </c>
      <c r="C34" s="42">
        <v>20762705.059999999</v>
      </c>
      <c r="D34" s="29"/>
      <c r="E34" s="41">
        <f t="shared" si="1"/>
        <v>20762705.059999999</v>
      </c>
      <c r="F34" s="41"/>
      <c r="G34" s="41">
        <f t="shared" si="2"/>
        <v>20762705.059999999</v>
      </c>
    </row>
    <row r="35" spans="1:7" s="14" customFormat="1" ht="15.75" x14ac:dyDescent="0.25">
      <c r="A35" s="30">
        <v>297</v>
      </c>
      <c r="B35" s="40" t="s">
        <v>49</v>
      </c>
      <c r="C35" s="41">
        <v>18945.439999999999</v>
      </c>
      <c r="D35" s="29"/>
      <c r="E35" s="41">
        <f t="shared" si="1"/>
        <v>18945.439999999999</v>
      </c>
      <c r="F35" s="41"/>
      <c r="G35" s="41">
        <f t="shared" si="2"/>
        <v>18945.439999999999</v>
      </c>
    </row>
    <row r="36" spans="1:7" s="14" customFormat="1" ht="15.75" x14ac:dyDescent="0.25">
      <c r="A36" s="30">
        <v>298</v>
      </c>
      <c r="B36" s="40" t="s">
        <v>50</v>
      </c>
      <c r="C36" s="41">
        <v>409801.67</v>
      </c>
      <c r="D36" s="29"/>
      <c r="E36" s="41">
        <f t="shared" si="1"/>
        <v>409801.67</v>
      </c>
      <c r="F36" s="41"/>
      <c r="G36" s="41">
        <f t="shared" si="2"/>
        <v>409801.67</v>
      </c>
    </row>
    <row r="37" spans="1:7" s="14" customFormat="1" ht="15.75" x14ac:dyDescent="0.25">
      <c r="A37" s="30">
        <v>299</v>
      </c>
      <c r="B37" s="40" t="s">
        <v>51</v>
      </c>
      <c r="C37" s="41">
        <v>229165</v>
      </c>
      <c r="D37" s="29"/>
      <c r="E37" s="41">
        <f>+C37+D37</f>
        <v>229165</v>
      </c>
      <c r="F37" s="41"/>
      <c r="G37" s="41">
        <f>+E37-F37</f>
        <v>229165</v>
      </c>
    </row>
    <row r="38" spans="1:7" s="14" customFormat="1" ht="15.75" x14ac:dyDescent="0.25">
      <c r="A38" s="30">
        <v>323</v>
      </c>
      <c r="B38" s="40" t="s">
        <v>52</v>
      </c>
      <c r="C38" s="41">
        <v>2500000</v>
      </c>
      <c r="D38" s="29"/>
      <c r="E38" s="41">
        <f t="shared" si="1"/>
        <v>2500000</v>
      </c>
      <c r="F38" s="41"/>
      <c r="G38" s="41">
        <f t="shared" si="2"/>
        <v>2500000</v>
      </c>
    </row>
    <row r="39" spans="1:7" s="14" customFormat="1" ht="17.25" thickBot="1" x14ac:dyDescent="0.35">
      <c r="A39" s="44"/>
      <c r="B39" s="45" t="s">
        <v>53</v>
      </c>
      <c r="C39" s="46">
        <f>SUM(C13:C38)</f>
        <v>34081392.18</v>
      </c>
      <c r="D39" s="21">
        <f>SUM(D24:D38)</f>
        <v>0</v>
      </c>
      <c r="E39" s="21">
        <f>SUM(E13:E38)</f>
        <v>34081392.18</v>
      </c>
      <c r="F39" s="21">
        <f>SUM(F13:F38)</f>
        <v>0</v>
      </c>
      <c r="G39" s="21">
        <f>SUM(G13:G38)</f>
        <v>34081392.18</v>
      </c>
    </row>
    <row r="40" spans="1:7" s="14" customFormat="1" ht="16.5" x14ac:dyDescent="0.3">
      <c r="A40" s="27"/>
      <c r="B40" s="31" t="s">
        <v>54</v>
      </c>
      <c r="C40" s="34">
        <f>+C39+C10</f>
        <v>80000000</v>
      </c>
      <c r="D40" s="34">
        <f>+D39+D10</f>
        <v>0</v>
      </c>
      <c r="E40" s="34">
        <f>+E39+E10</f>
        <v>80000000</v>
      </c>
      <c r="F40" s="34">
        <f>+F39+F10</f>
        <v>0</v>
      </c>
      <c r="G40" s="34">
        <f>+G39+G10</f>
        <v>80000000</v>
      </c>
    </row>
    <row r="41" spans="1:7" s="14" customFormat="1" ht="16.5" x14ac:dyDescent="0.3">
      <c r="A41" s="47"/>
      <c r="B41" s="48"/>
      <c r="C41" s="49"/>
    </row>
    <row r="42" spans="1:7" s="14" customFormat="1" x14ac:dyDescent="0.25">
      <c r="A42" s="50" t="s">
        <v>55</v>
      </c>
      <c r="C42" s="51"/>
    </row>
    <row r="43" spans="1:7" s="14" customFormat="1" x14ac:dyDescent="0.25">
      <c r="A43" s="50" t="s">
        <v>56</v>
      </c>
      <c r="C43" s="51"/>
    </row>
    <row r="44" spans="1:7" s="14" customFormat="1" x14ac:dyDescent="0.25">
      <c r="A44" s="52"/>
      <c r="C44" s="53"/>
    </row>
    <row r="45" spans="1:7" s="14" customFormat="1" ht="13.5" customHeight="1" x14ac:dyDescent="0.2">
      <c r="A45" s="337" t="s">
        <v>57</v>
      </c>
      <c r="B45" s="337"/>
      <c r="C45" s="337"/>
    </row>
    <row r="46" spans="1:7" s="14" customFormat="1" ht="18.75" customHeight="1" x14ac:dyDescent="0.2">
      <c r="A46" s="337" t="s">
        <v>58</v>
      </c>
      <c r="B46" s="337"/>
      <c r="C46" s="337"/>
    </row>
    <row r="47" spans="1:7" s="14" customFormat="1" ht="18.75" customHeight="1" x14ac:dyDescent="0.2">
      <c r="A47" s="337" t="s">
        <v>5</v>
      </c>
      <c r="B47" s="337"/>
      <c r="C47" s="337"/>
    </row>
    <row r="48" spans="1:7" s="14" customFormat="1" x14ac:dyDescent="0.25">
      <c r="A48" s="52"/>
      <c r="C48" s="51"/>
    </row>
    <row r="49" spans="1:3" s="14" customFormat="1" x14ac:dyDescent="0.25">
      <c r="A49" s="52"/>
      <c r="C49" s="51"/>
    </row>
    <row r="50" spans="1:3" s="14" customFormat="1" x14ac:dyDescent="0.25">
      <c r="A50" s="52"/>
      <c r="C50" s="51"/>
    </row>
    <row r="51" spans="1:3" s="14" customFormat="1" x14ac:dyDescent="0.25">
      <c r="A51" s="52"/>
      <c r="C51" s="51"/>
    </row>
    <row r="52" spans="1:3" s="14" customFormat="1" x14ac:dyDescent="0.25">
      <c r="A52" s="52"/>
      <c r="C52" s="51"/>
    </row>
    <row r="53" spans="1:3" s="14" customFormat="1" x14ac:dyDescent="0.25">
      <c r="A53" s="52"/>
      <c r="C53" s="51"/>
    </row>
    <row r="54" spans="1:3" s="14" customFormat="1" x14ac:dyDescent="0.25">
      <c r="A54" s="52"/>
      <c r="C54" s="51"/>
    </row>
    <row r="55" spans="1:3" s="14" customFormat="1" x14ac:dyDescent="0.25">
      <c r="A55" s="52"/>
      <c r="C55" s="51"/>
    </row>
    <row r="56" spans="1:3" s="14" customFormat="1" x14ac:dyDescent="0.25">
      <c r="A56" s="52"/>
      <c r="C56" s="51"/>
    </row>
    <row r="57" spans="1:3" s="14" customFormat="1" x14ac:dyDescent="0.25">
      <c r="A57" s="52"/>
      <c r="C57" s="51"/>
    </row>
    <row r="58" spans="1:3" s="14" customFormat="1" x14ac:dyDescent="0.25">
      <c r="A58" s="52"/>
      <c r="C58" s="51"/>
    </row>
    <row r="59" spans="1:3" s="14" customFormat="1" x14ac:dyDescent="0.25">
      <c r="A59" s="52"/>
      <c r="C59" s="51"/>
    </row>
    <row r="60" spans="1:3" s="14" customFormat="1" x14ac:dyDescent="0.25">
      <c r="A60" s="52"/>
      <c r="C60" s="51"/>
    </row>
    <row r="61" spans="1:3" s="14" customFormat="1" x14ac:dyDescent="0.25">
      <c r="A61" s="52"/>
      <c r="C61" s="51"/>
    </row>
    <row r="62" spans="1:3" s="14" customFormat="1" x14ac:dyDescent="0.25">
      <c r="A62" s="52"/>
      <c r="C62" s="51"/>
    </row>
    <row r="63" spans="1:3" s="14" customFormat="1" x14ac:dyDescent="0.25">
      <c r="A63" s="52"/>
      <c r="C63" s="51"/>
    </row>
    <row r="64" spans="1:3" s="14" customFormat="1" x14ac:dyDescent="0.25">
      <c r="A64" s="52"/>
      <c r="C64" s="51"/>
    </row>
    <row r="65" spans="1:3" s="14" customFormat="1" x14ac:dyDescent="0.25">
      <c r="A65" s="52"/>
      <c r="C65" s="51"/>
    </row>
    <row r="66" spans="1:3" s="14" customFormat="1" x14ac:dyDescent="0.25">
      <c r="A66" s="52"/>
      <c r="C66" s="51"/>
    </row>
    <row r="67" spans="1:3" s="14" customFormat="1" x14ac:dyDescent="0.25">
      <c r="A67" s="52"/>
      <c r="C67" s="51"/>
    </row>
    <row r="68" spans="1:3" s="14" customFormat="1" x14ac:dyDescent="0.25">
      <c r="A68" s="52"/>
      <c r="C68" s="51"/>
    </row>
    <row r="69" spans="1:3" s="14" customFormat="1" x14ac:dyDescent="0.25">
      <c r="A69" s="52"/>
      <c r="C69" s="51"/>
    </row>
    <row r="70" spans="1:3" s="14" customFormat="1" x14ac:dyDescent="0.25">
      <c r="A70" s="52"/>
      <c r="C70" s="51"/>
    </row>
    <row r="71" spans="1:3" s="14" customFormat="1" x14ac:dyDescent="0.25">
      <c r="A71" s="52"/>
      <c r="C71" s="51"/>
    </row>
    <row r="72" spans="1:3" s="14" customFormat="1" x14ac:dyDescent="0.25">
      <c r="A72" s="52"/>
      <c r="C72" s="51"/>
    </row>
    <row r="73" spans="1:3" x14ac:dyDescent="0.25">
      <c r="A73" s="52"/>
      <c r="B73" s="14"/>
      <c r="C73" s="51"/>
    </row>
    <row r="74" spans="1:3" x14ac:dyDescent="0.25">
      <c r="A74" s="52"/>
      <c r="B74" s="14"/>
      <c r="C74" s="51"/>
    </row>
    <row r="75" spans="1:3" x14ac:dyDescent="0.25">
      <c r="A75" s="52"/>
      <c r="B75" s="14"/>
      <c r="C75" s="51"/>
    </row>
    <row r="76" spans="1:3" x14ac:dyDescent="0.25">
      <c r="A76" s="52"/>
      <c r="B76" s="14"/>
      <c r="C76" s="51"/>
    </row>
    <row r="77" spans="1:3" x14ac:dyDescent="0.25">
      <c r="A77" s="52"/>
      <c r="B77" s="14"/>
      <c r="C77" s="51"/>
    </row>
    <row r="78" spans="1:3" x14ac:dyDescent="0.25">
      <c r="A78" s="52"/>
      <c r="B78" s="14"/>
      <c r="C78" s="51"/>
    </row>
    <row r="79" spans="1:3" x14ac:dyDescent="0.25">
      <c r="A79" s="52"/>
      <c r="B79" s="14"/>
      <c r="C79" s="51"/>
    </row>
    <row r="80" spans="1:3" x14ac:dyDescent="0.25">
      <c r="A80" s="52"/>
      <c r="B80" s="14"/>
      <c r="C80" s="51"/>
    </row>
    <row r="81" spans="1:3" x14ac:dyDescent="0.25">
      <c r="A81" s="52"/>
      <c r="B81" s="14"/>
      <c r="C81" s="51"/>
    </row>
    <row r="82" spans="1:3" x14ac:dyDescent="0.25">
      <c r="A82" s="52"/>
      <c r="B82" s="14"/>
      <c r="C82" s="51"/>
    </row>
    <row r="83" spans="1:3" x14ac:dyDescent="0.25">
      <c r="A83" s="52"/>
      <c r="B83" s="14"/>
      <c r="C83" s="51"/>
    </row>
    <row r="84" spans="1:3" x14ac:dyDescent="0.25">
      <c r="A84" s="52"/>
      <c r="B84" s="14"/>
      <c r="C84" s="51"/>
    </row>
    <row r="85" spans="1:3" x14ac:dyDescent="0.25">
      <c r="A85" s="52"/>
      <c r="B85" s="14"/>
      <c r="C85" s="51"/>
    </row>
    <row r="86" spans="1:3" x14ac:dyDescent="0.25">
      <c r="A86" s="52"/>
      <c r="B86" s="14"/>
      <c r="C86" s="51"/>
    </row>
  </sheetData>
  <mergeCells count="8">
    <mergeCell ref="A46:C46"/>
    <mergeCell ref="A47:C47"/>
    <mergeCell ref="A1:G1"/>
    <mergeCell ref="A2:G2"/>
    <mergeCell ref="A3:G3"/>
    <mergeCell ref="A4:B4"/>
    <mergeCell ref="A8:B8"/>
    <mergeCell ref="A45:C45"/>
  </mergeCells>
  <pageMargins left="1.01" right="0.11811023622047245" top="0.11811023622047245" bottom="0.11811023622047245" header="0.11811023622047245" footer="0.11811023622047245"/>
  <pageSetup scale="95" orientation="portrait" verticalDpi="300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6"/>
  <sheetViews>
    <sheetView workbookViewId="0">
      <selection activeCell="A4" sqref="A4:B4"/>
    </sheetView>
  </sheetViews>
  <sheetFormatPr baseColWidth="10" defaultRowHeight="13.5" x14ac:dyDescent="0.25"/>
  <cols>
    <col min="1" max="1" width="5.140625" style="55" customWidth="1"/>
    <col min="2" max="2" width="62.140625" style="54" bestFit="1" customWidth="1"/>
    <col min="3" max="3" width="18.28515625" style="56" bestFit="1" customWidth="1"/>
    <col min="4" max="4" width="14.42578125" style="54" hidden="1" customWidth="1"/>
    <col min="5" max="7" width="15.5703125" style="54" hidden="1" customWidth="1"/>
    <col min="8" max="256" width="11.42578125" style="54"/>
    <col min="257" max="257" width="5.140625" style="54" customWidth="1"/>
    <col min="258" max="258" width="62.140625" style="54" bestFit="1" customWidth="1"/>
    <col min="259" max="259" width="18.28515625" style="54" bestFit="1" customWidth="1"/>
    <col min="260" max="263" width="0" style="54" hidden="1" customWidth="1"/>
    <col min="264" max="512" width="11.42578125" style="54"/>
    <col min="513" max="513" width="5.140625" style="54" customWidth="1"/>
    <col min="514" max="514" width="62.140625" style="54" bestFit="1" customWidth="1"/>
    <col min="515" max="515" width="18.28515625" style="54" bestFit="1" customWidth="1"/>
    <col min="516" max="519" width="0" style="54" hidden="1" customWidth="1"/>
    <col min="520" max="768" width="11.42578125" style="54"/>
    <col min="769" max="769" width="5.140625" style="54" customWidth="1"/>
    <col min="770" max="770" width="62.140625" style="54" bestFit="1" customWidth="1"/>
    <col min="771" max="771" width="18.28515625" style="54" bestFit="1" customWidth="1"/>
    <col min="772" max="775" width="0" style="54" hidden="1" customWidth="1"/>
    <col min="776" max="1024" width="11.42578125" style="54"/>
    <col min="1025" max="1025" width="5.140625" style="54" customWidth="1"/>
    <col min="1026" max="1026" width="62.140625" style="54" bestFit="1" customWidth="1"/>
    <col min="1027" max="1027" width="18.28515625" style="54" bestFit="1" customWidth="1"/>
    <col min="1028" max="1031" width="0" style="54" hidden="1" customWidth="1"/>
    <col min="1032" max="1280" width="11.42578125" style="54"/>
    <col min="1281" max="1281" width="5.140625" style="54" customWidth="1"/>
    <col min="1282" max="1282" width="62.140625" style="54" bestFit="1" customWidth="1"/>
    <col min="1283" max="1283" width="18.28515625" style="54" bestFit="1" customWidth="1"/>
    <col min="1284" max="1287" width="0" style="54" hidden="1" customWidth="1"/>
    <col min="1288" max="1536" width="11.42578125" style="54"/>
    <col min="1537" max="1537" width="5.140625" style="54" customWidth="1"/>
    <col min="1538" max="1538" width="62.140625" style="54" bestFit="1" customWidth="1"/>
    <col min="1539" max="1539" width="18.28515625" style="54" bestFit="1" customWidth="1"/>
    <col min="1540" max="1543" width="0" style="54" hidden="1" customWidth="1"/>
    <col min="1544" max="1792" width="11.42578125" style="54"/>
    <col min="1793" max="1793" width="5.140625" style="54" customWidth="1"/>
    <col min="1794" max="1794" width="62.140625" style="54" bestFit="1" customWidth="1"/>
    <col min="1795" max="1795" width="18.28515625" style="54" bestFit="1" customWidth="1"/>
    <col min="1796" max="1799" width="0" style="54" hidden="1" customWidth="1"/>
    <col min="1800" max="2048" width="11.42578125" style="54"/>
    <col min="2049" max="2049" width="5.140625" style="54" customWidth="1"/>
    <col min="2050" max="2050" width="62.140625" style="54" bestFit="1" customWidth="1"/>
    <col min="2051" max="2051" width="18.28515625" style="54" bestFit="1" customWidth="1"/>
    <col min="2052" max="2055" width="0" style="54" hidden="1" customWidth="1"/>
    <col min="2056" max="2304" width="11.42578125" style="54"/>
    <col min="2305" max="2305" width="5.140625" style="54" customWidth="1"/>
    <col min="2306" max="2306" width="62.140625" style="54" bestFit="1" customWidth="1"/>
    <col min="2307" max="2307" width="18.28515625" style="54" bestFit="1" customWidth="1"/>
    <col min="2308" max="2311" width="0" style="54" hidden="1" customWidth="1"/>
    <col min="2312" max="2560" width="11.42578125" style="54"/>
    <col min="2561" max="2561" width="5.140625" style="54" customWidth="1"/>
    <col min="2562" max="2562" width="62.140625" style="54" bestFit="1" customWidth="1"/>
    <col min="2563" max="2563" width="18.28515625" style="54" bestFit="1" customWidth="1"/>
    <col min="2564" max="2567" width="0" style="54" hidden="1" customWidth="1"/>
    <col min="2568" max="2816" width="11.42578125" style="54"/>
    <col min="2817" max="2817" width="5.140625" style="54" customWidth="1"/>
    <col min="2818" max="2818" width="62.140625" style="54" bestFit="1" customWidth="1"/>
    <col min="2819" max="2819" width="18.28515625" style="54" bestFit="1" customWidth="1"/>
    <col min="2820" max="2823" width="0" style="54" hidden="1" customWidth="1"/>
    <col min="2824" max="3072" width="11.42578125" style="54"/>
    <col min="3073" max="3073" width="5.140625" style="54" customWidth="1"/>
    <col min="3074" max="3074" width="62.140625" style="54" bestFit="1" customWidth="1"/>
    <col min="3075" max="3075" width="18.28515625" style="54" bestFit="1" customWidth="1"/>
    <col min="3076" max="3079" width="0" style="54" hidden="1" customWidth="1"/>
    <col min="3080" max="3328" width="11.42578125" style="54"/>
    <col min="3329" max="3329" width="5.140625" style="54" customWidth="1"/>
    <col min="3330" max="3330" width="62.140625" style="54" bestFit="1" customWidth="1"/>
    <col min="3331" max="3331" width="18.28515625" style="54" bestFit="1" customWidth="1"/>
    <col min="3332" max="3335" width="0" style="54" hidden="1" customWidth="1"/>
    <col min="3336" max="3584" width="11.42578125" style="54"/>
    <col min="3585" max="3585" width="5.140625" style="54" customWidth="1"/>
    <col min="3586" max="3586" width="62.140625" style="54" bestFit="1" customWidth="1"/>
    <col min="3587" max="3587" width="18.28515625" style="54" bestFit="1" customWidth="1"/>
    <col min="3588" max="3591" width="0" style="54" hidden="1" customWidth="1"/>
    <col min="3592" max="3840" width="11.42578125" style="54"/>
    <col min="3841" max="3841" width="5.140625" style="54" customWidth="1"/>
    <col min="3842" max="3842" width="62.140625" style="54" bestFit="1" customWidth="1"/>
    <col min="3843" max="3843" width="18.28515625" style="54" bestFit="1" customWidth="1"/>
    <col min="3844" max="3847" width="0" style="54" hidden="1" customWidth="1"/>
    <col min="3848" max="4096" width="11.42578125" style="54"/>
    <col min="4097" max="4097" width="5.140625" style="54" customWidth="1"/>
    <col min="4098" max="4098" width="62.140625" style="54" bestFit="1" customWidth="1"/>
    <col min="4099" max="4099" width="18.28515625" style="54" bestFit="1" customWidth="1"/>
    <col min="4100" max="4103" width="0" style="54" hidden="1" customWidth="1"/>
    <col min="4104" max="4352" width="11.42578125" style="54"/>
    <col min="4353" max="4353" width="5.140625" style="54" customWidth="1"/>
    <col min="4354" max="4354" width="62.140625" style="54" bestFit="1" customWidth="1"/>
    <col min="4355" max="4355" width="18.28515625" style="54" bestFit="1" customWidth="1"/>
    <col min="4356" max="4359" width="0" style="54" hidden="1" customWidth="1"/>
    <col min="4360" max="4608" width="11.42578125" style="54"/>
    <col min="4609" max="4609" width="5.140625" style="54" customWidth="1"/>
    <col min="4610" max="4610" width="62.140625" style="54" bestFit="1" customWidth="1"/>
    <col min="4611" max="4611" width="18.28515625" style="54" bestFit="1" customWidth="1"/>
    <col min="4612" max="4615" width="0" style="54" hidden="1" customWidth="1"/>
    <col min="4616" max="4864" width="11.42578125" style="54"/>
    <col min="4865" max="4865" width="5.140625" style="54" customWidth="1"/>
    <col min="4866" max="4866" width="62.140625" style="54" bestFit="1" customWidth="1"/>
    <col min="4867" max="4867" width="18.28515625" style="54" bestFit="1" customWidth="1"/>
    <col min="4868" max="4871" width="0" style="54" hidden="1" customWidth="1"/>
    <col min="4872" max="5120" width="11.42578125" style="54"/>
    <col min="5121" max="5121" width="5.140625" style="54" customWidth="1"/>
    <col min="5122" max="5122" width="62.140625" style="54" bestFit="1" customWidth="1"/>
    <col min="5123" max="5123" width="18.28515625" style="54" bestFit="1" customWidth="1"/>
    <col min="5124" max="5127" width="0" style="54" hidden="1" customWidth="1"/>
    <col min="5128" max="5376" width="11.42578125" style="54"/>
    <col min="5377" max="5377" width="5.140625" style="54" customWidth="1"/>
    <col min="5378" max="5378" width="62.140625" style="54" bestFit="1" customWidth="1"/>
    <col min="5379" max="5379" width="18.28515625" style="54" bestFit="1" customWidth="1"/>
    <col min="5380" max="5383" width="0" style="54" hidden="1" customWidth="1"/>
    <col min="5384" max="5632" width="11.42578125" style="54"/>
    <col min="5633" max="5633" width="5.140625" style="54" customWidth="1"/>
    <col min="5634" max="5634" width="62.140625" style="54" bestFit="1" customWidth="1"/>
    <col min="5635" max="5635" width="18.28515625" style="54" bestFit="1" customWidth="1"/>
    <col min="5636" max="5639" width="0" style="54" hidden="1" customWidth="1"/>
    <col min="5640" max="5888" width="11.42578125" style="54"/>
    <col min="5889" max="5889" width="5.140625" style="54" customWidth="1"/>
    <col min="5890" max="5890" width="62.140625" style="54" bestFit="1" customWidth="1"/>
    <col min="5891" max="5891" width="18.28515625" style="54" bestFit="1" customWidth="1"/>
    <col min="5892" max="5895" width="0" style="54" hidden="1" customWidth="1"/>
    <col min="5896" max="6144" width="11.42578125" style="54"/>
    <col min="6145" max="6145" width="5.140625" style="54" customWidth="1"/>
    <col min="6146" max="6146" width="62.140625" style="54" bestFit="1" customWidth="1"/>
    <col min="6147" max="6147" width="18.28515625" style="54" bestFit="1" customWidth="1"/>
    <col min="6148" max="6151" width="0" style="54" hidden="1" customWidth="1"/>
    <col min="6152" max="6400" width="11.42578125" style="54"/>
    <col min="6401" max="6401" width="5.140625" style="54" customWidth="1"/>
    <col min="6402" max="6402" width="62.140625" style="54" bestFit="1" customWidth="1"/>
    <col min="6403" max="6403" width="18.28515625" style="54" bestFit="1" customWidth="1"/>
    <col min="6404" max="6407" width="0" style="54" hidden="1" customWidth="1"/>
    <col min="6408" max="6656" width="11.42578125" style="54"/>
    <col min="6657" max="6657" width="5.140625" style="54" customWidth="1"/>
    <col min="6658" max="6658" width="62.140625" style="54" bestFit="1" customWidth="1"/>
    <col min="6659" max="6659" width="18.28515625" style="54" bestFit="1" customWidth="1"/>
    <col min="6660" max="6663" width="0" style="54" hidden="1" customWidth="1"/>
    <col min="6664" max="6912" width="11.42578125" style="54"/>
    <col min="6913" max="6913" width="5.140625" style="54" customWidth="1"/>
    <col min="6914" max="6914" width="62.140625" style="54" bestFit="1" customWidth="1"/>
    <col min="6915" max="6915" width="18.28515625" style="54" bestFit="1" customWidth="1"/>
    <col min="6916" max="6919" width="0" style="54" hidden="1" customWidth="1"/>
    <col min="6920" max="7168" width="11.42578125" style="54"/>
    <col min="7169" max="7169" width="5.140625" style="54" customWidth="1"/>
    <col min="7170" max="7170" width="62.140625" style="54" bestFit="1" customWidth="1"/>
    <col min="7171" max="7171" width="18.28515625" style="54" bestFit="1" customWidth="1"/>
    <col min="7172" max="7175" width="0" style="54" hidden="1" customWidth="1"/>
    <col min="7176" max="7424" width="11.42578125" style="54"/>
    <col min="7425" max="7425" width="5.140625" style="54" customWidth="1"/>
    <col min="7426" max="7426" width="62.140625" style="54" bestFit="1" customWidth="1"/>
    <col min="7427" max="7427" width="18.28515625" style="54" bestFit="1" customWidth="1"/>
    <col min="7428" max="7431" width="0" style="54" hidden="1" customWidth="1"/>
    <col min="7432" max="7680" width="11.42578125" style="54"/>
    <col min="7681" max="7681" width="5.140625" style="54" customWidth="1"/>
    <col min="7682" max="7682" width="62.140625" style="54" bestFit="1" customWidth="1"/>
    <col min="7683" max="7683" width="18.28515625" style="54" bestFit="1" customWidth="1"/>
    <col min="7684" max="7687" width="0" style="54" hidden="1" customWidth="1"/>
    <col min="7688" max="7936" width="11.42578125" style="54"/>
    <col min="7937" max="7937" width="5.140625" style="54" customWidth="1"/>
    <col min="7938" max="7938" width="62.140625" style="54" bestFit="1" customWidth="1"/>
    <col min="7939" max="7939" width="18.28515625" style="54" bestFit="1" customWidth="1"/>
    <col min="7940" max="7943" width="0" style="54" hidden="1" customWidth="1"/>
    <col min="7944" max="8192" width="11.42578125" style="54"/>
    <col min="8193" max="8193" width="5.140625" style="54" customWidth="1"/>
    <col min="8194" max="8194" width="62.140625" style="54" bestFit="1" customWidth="1"/>
    <col min="8195" max="8195" width="18.28515625" style="54" bestFit="1" customWidth="1"/>
    <col min="8196" max="8199" width="0" style="54" hidden="1" customWidth="1"/>
    <col min="8200" max="8448" width="11.42578125" style="54"/>
    <col min="8449" max="8449" width="5.140625" style="54" customWidth="1"/>
    <col min="8450" max="8450" width="62.140625" style="54" bestFit="1" customWidth="1"/>
    <col min="8451" max="8451" width="18.28515625" style="54" bestFit="1" customWidth="1"/>
    <col min="8452" max="8455" width="0" style="54" hidden="1" customWidth="1"/>
    <col min="8456" max="8704" width="11.42578125" style="54"/>
    <col min="8705" max="8705" width="5.140625" style="54" customWidth="1"/>
    <col min="8706" max="8706" width="62.140625" style="54" bestFit="1" customWidth="1"/>
    <col min="8707" max="8707" width="18.28515625" style="54" bestFit="1" customWidth="1"/>
    <col min="8708" max="8711" width="0" style="54" hidden="1" customWidth="1"/>
    <col min="8712" max="8960" width="11.42578125" style="54"/>
    <col min="8961" max="8961" width="5.140625" style="54" customWidth="1"/>
    <col min="8962" max="8962" width="62.140625" style="54" bestFit="1" customWidth="1"/>
    <col min="8963" max="8963" width="18.28515625" style="54" bestFit="1" customWidth="1"/>
    <col min="8964" max="8967" width="0" style="54" hidden="1" customWidth="1"/>
    <col min="8968" max="9216" width="11.42578125" style="54"/>
    <col min="9217" max="9217" width="5.140625" style="54" customWidth="1"/>
    <col min="9218" max="9218" width="62.140625" style="54" bestFit="1" customWidth="1"/>
    <col min="9219" max="9219" width="18.28515625" style="54" bestFit="1" customWidth="1"/>
    <col min="9220" max="9223" width="0" style="54" hidden="1" customWidth="1"/>
    <col min="9224" max="9472" width="11.42578125" style="54"/>
    <col min="9473" max="9473" width="5.140625" style="54" customWidth="1"/>
    <col min="9474" max="9474" width="62.140625" style="54" bestFit="1" customWidth="1"/>
    <col min="9475" max="9475" width="18.28515625" style="54" bestFit="1" customWidth="1"/>
    <col min="9476" max="9479" width="0" style="54" hidden="1" customWidth="1"/>
    <col min="9480" max="9728" width="11.42578125" style="54"/>
    <col min="9729" max="9729" width="5.140625" style="54" customWidth="1"/>
    <col min="9730" max="9730" width="62.140625" style="54" bestFit="1" customWidth="1"/>
    <col min="9731" max="9731" width="18.28515625" style="54" bestFit="1" customWidth="1"/>
    <col min="9732" max="9735" width="0" style="54" hidden="1" customWidth="1"/>
    <col min="9736" max="9984" width="11.42578125" style="54"/>
    <col min="9985" max="9985" width="5.140625" style="54" customWidth="1"/>
    <col min="9986" max="9986" width="62.140625" style="54" bestFit="1" customWidth="1"/>
    <col min="9987" max="9987" width="18.28515625" style="54" bestFit="1" customWidth="1"/>
    <col min="9988" max="9991" width="0" style="54" hidden="1" customWidth="1"/>
    <col min="9992" max="10240" width="11.42578125" style="54"/>
    <col min="10241" max="10241" width="5.140625" style="54" customWidth="1"/>
    <col min="10242" max="10242" width="62.140625" style="54" bestFit="1" customWidth="1"/>
    <col min="10243" max="10243" width="18.28515625" style="54" bestFit="1" customWidth="1"/>
    <col min="10244" max="10247" width="0" style="54" hidden="1" customWidth="1"/>
    <col min="10248" max="10496" width="11.42578125" style="54"/>
    <col min="10497" max="10497" width="5.140625" style="54" customWidth="1"/>
    <col min="10498" max="10498" width="62.140625" style="54" bestFit="1" customWidth="1"/>
    <col min="10499" max="10499" width="18.28515625" style="54" bestFit="1" customWidth="1"/>
    <col min="10500" max="10503" width="0" style="54" hidden="1" customWidth="1"/>
    <col min="10504" max="10752" width="11.42578125" style="54"/>
    <col min="10753" max="10753" width="5.140625" style="54" customWidth="1"/>
    <col min="10754" max="10754" width="62.140625" style="54" bestFit="1" customWidth="1"/>
    <col min="10755" max="10755" width="18.28515625" style="54" bestFit="1" customWidth="1"/>
    <col min="10756" max="10759" width="0" style="54" hidden="1" customWidth="1"/>
    <col min="10760" max="11008" width="11.42578125" style="54"/>
    <col min="11009" max="11009" width="5.140625" style="54" customWidth="1"/>
    <col min="11010" max="11010" width="62.140625" style="54" bestFit="1" customWidth="1"/>
    <col min="11011" max="11011" width="18.28515625" style="54" bestFit="1" customWidth="1"/>
    <col min="11012" max="11015" width="0" style="54" hidden="1" customWidth="1"/>
    <col min="11016" max="11264" width="11.42578125" style="54"/>
    <col min="11265" max="11265" width="5.140625" style="54" customWidth="1"/>
    <col min="11266" max="11266" width="62.140625" style="54" bestFit="1" customWidth="1"/>
    <col min="11267" max="11267" width="18.28515625" style="54" bestFit="1" customWidth="1"/>
    <col min="11268" max="11271" width="0" style="54" hidden="1" customWidth="1"/>
    <col min="11272" max="11520" width="11.42578125" style="54"/>
    <col min="11521" max="11521" width="5.140625" style="54" customWidth="1"/>
    <col min="11522" max="11522" width="62.140625" style="54" bestFit="1" customWidth="1"/>
    <col min="11523" max="11523" width="18.28515625" style="54" bestFit="1" customWidth="1"/>
    <col min="11524" max="11527" width="0" style="54" hidden="1" customWidth="1"/>
    <col min="11528" max="11776" width="11.42578125" style="54"/>
    <col min="11777" max="11777" width="5.140625" style="54" customWidth="1"/>
    <col min="11778" max="11778" width="62.140625" style="54" bestFit="1" customWidth="1"/>
    <col min="11779" max="11779" width="18.28515625" style="54" bestFit="1" customWidth="1"/>
    <col min="11780" max="11783" width="0" style="54" hidden="1" customWidth="1"/>
    <col min="11784" max="12032" width="11.42578125" style="54"/>
    <col min="12033" max="12033" width="5.140625" style="54" customWidth="1"/>
    <col min="12034" max="12034" width="62.140625" style="54" bestFit="1" customWidth="1"/>
    <col min="12035" max="12035" width="18.28515625" style="54" bestFit="1" customWidth="1"/>
    <col min="12036" max="12039" width="0" style="54" hidden="1" customWidth="1"/>
    <col min="12040" max="12288" width="11.42578125" style="54"/>
    <col min="12289" max="12289" width="5.140625" style="54" customWidth="1"/>
    <col min="12290" max="12290" width="62.140625" style="54" bestFit="1" customWidth="1"/>
    <col min="12291" max="12291" width="18.28515625" style="54" bestFit="1" customWidth="1"/>
    <col min="12292" max="12295" width="0" style="54" hidden="1" customWidth="1"/>
    <col min="12296" max="12544" width="11.42578125" style="54"/>
    <col min="12545" max="12545" width="5.140625" style="54" customWidth="1"/>
    <col min="12546" max="12546" width="62.140625" style="54" bestFit="1" customWidth="1"/>
    <col min="12547" max="12547" width="18.28515625" style="54" bestFit="1" customWidth="1"/>
    <col min="12548" max="12551" width="0" style="54" hidden="1" customWidth="1"/>
    <col min="12552" max="12800" width="11.42578125" style="54"/>
    <col min="12801" max="12801" width="5.140625" style="54" customWidth="1"/>
    <col min="12802" max="12802" width="62.140625" style="54" bestFit="1" customWidth="1"/>
    <col min="12803" max="12803" width="18.28515625" style="54" bestFit="1" customWidth="1"/>
    <col min="12804" max="12807" width="0" style="54" hidden="1" customWidth="1"/>
    <col min="12808" max="13056" width="11.42578125" style="54"/>
    <col min="13057" max="13057" width="5.140625" style="54" customWidth="1"/>
    <col min="13058" max="13058" width="62.140625" style="54" bestFit="1" customWidth="1"/>
    <col min="13059" max="13059" width="18.28515625" style="54" bestFit="1" customWidth="1"/>
    <col min="13060" max="13063" width="0" style="54" hidden="1" customWidth="1"/>
    <col min="13064" max="13312" width="11.42578125" style="54"/>
    <col min="13313" max="13313" width="5.140625" style="54" customWidth="1"/>
    <col min="13314" max="13314" width="62.140625" style="54" bestFit="1" customWidth="1"/>
    <col min="13315" max="13315" width="18.28515625" style="54" bestFit="1" customWidth="1"/>
    <col min="13316" max="13319" width="0" style="54" hidden="1" customWidth="1"/>
    <col min="13320" max="13568" width="11.42578125" style="54"/>
    <col min="13569" max="13569" width="5.140625" style="54" customWidth="1"/>
    <col min="13570" max="13570" width="62.140625" style="54" bestFit="1" customWidth="1"/>
    <col min="13571" max="13571" width="18.28515625" style="54" bestFit="1" customWidth="1"/>
    <col min="13572" max="13575" width="0" style="54" hidden="1" customWidth="1"/>
    <col min="13576" max="13824" width="11.42578125" style="54"/>
    <col min="13825" max="13825" width="5.140625" style="54" customWidth="1"/>
    <col min="13826" max="13826" width="62.140625" style="54" bestFit="1" customWidth="1"/>
    <col min="13827" max="13827" width="18.28515625" style="54" bestFit="1" customWidth="1"/>
    <col min="13828" max="13831" width="0" style="54" hidden="1" customWidth="1"/>
    <col min="13832" max="14080" width="11.42578125" style="54"/>
    <col min="14081" max="14081" width="5.140625" style="54" customWidth="1"/>
    <col min="14082" max="14082" width="62.140625" style="54" bestFit="1" customWidth="1"/>
    <col min="14083" max="14083" width="18.28515625" style="54" bestFit="1" customWidth="1"/>
    <col min="14084" max="14087" width="0" style="54" hidden="1" customWidth="1"/>
    <col min="14088" max="14336" width="11.42578125" style="54"/>
    <col min="14337" max="14337" width="5.140625" style="54" customWidth="1"/>
    <col min="14338" max="14338" width="62.140625" style="54" bestFit="1" customWidth="1"/>
    <col min="14339" max="14339" width="18.28515625" style="54" bestFit="1" customWidth="1"/>
    <col min="14340" max="14343" width="0" style="54" hidden="1" customWidth="1"/>
    <col min="14344" max="14592" width="11.42578125" style="54"/>
    <col min="14593" max="14593" width="5.140625" style="54" customWidth="1"/>
    <col min="14594" max="14594" width="62.140625" style="54" bestFit="1" customWidth="1"/>
    <col min="14595" max="14595" width="18.28515625" style="54" bestFit="1" customWidth="1"/>
    <col min="14596" max="14599" width="0" style="54" hidden="1" customWidth="1"/>
    <col min="14600" max="14848" width="11.42578125" style="54"/>
    <col min="14849" max="14849" width="5.140625" style="54" customWidth="1"/>
    <col min="14850" max="14850" width="62.140625" style="54" bestFit="1" customWidth="1"/>
    <col min="14851" max="14851" width="18.28515625" style="54" bestFit="1" customWidth="1"/>
    <col min="14852" max="14855" width="0" style="54" hidden="1" customWidth="1"/>
    <col min="14856" max="15104" width="11.42578125" style="54"/>
    <col min="15105" max="15105" width="5.140625" style="54" customWidth="1"/>
    <col min="15106" max="15106" width="62.140625" style="54" bestFit="1" customWidth="1"/>
    <col min="15107" max="15107" width="18.28515625" style="54" bestFit="1" customWidth="1"/>
    <col min="15108" max="15111" width="0" style="54" hidden="1" customWidth="1"/>
    <col min="15112" max="15360" width="11.42578125" style="54"/>
    <col min="15361" max="15361" width="5.140625" style="54" customWidth="1"/>
    <col min="15362" max="15362" width="62.140625" style="54" bestFit="1" customWidth="1"/>
    <col min="15363" max="15363" width="18.28515625" style="54" bestFit="1" customWidth="1"/>
    <col min="15364" max="15367" width="0" style="54" hidden="1" customWidth="1"/>
    <col min="15368" max="15616" width="11.42578125" style="54"/>
    <col min="15617" max="15617" width="5.140625" style="54" customWidth="1"/>
    <col min="15618" max="15618" width="62.140625" style="54" bestFit="1" customWidth="1"/>
    <col min="15619" max="15619" width="18.28515625" style="54" bestFit="1" customWidth="1"/>
    <col min="15620" max="15623" width="0" style="54" hidden="1" customWidth="1"/>
    <col min="15624" max="15872" width="11.42578125" style="54"/>
    <col min="15873" max="15873" width="5.140625" style="54" customWidth="1"/>
    <col min="15874" max="15874" width="62.140625" style="54" bestFit="1" customWidth="1"/>
    <col min="15875" max="15875" width="18.28515625" style="54" bestFit="1" customWidth="1"/>
    <col min="15876" max="15879" width="0" style="54" hidden="1" customWidth="1"/>
    <col min="15880" max="16128" width="11.42578125" style="54"/>
    <col min="16129" max="16129" width="5.140625" style="54" customWidth="1"/>
    <col min="16130" max="16130" width="62.140625" style="54" bestFit="1" customWidth="1"/>
    <col min="16131" max="16131" width="18.28515625" style="54" bestFit="1" customWidth="1"/>
    <col min="16132" max="16135" width="0" style="54" hidden="1" customWidth="1"/>
    <col min="16136" max="16384" width="11.42578125" style="54"/>
  </cols>
  <sheetData>
    <row r="1" spans="1:7" s="14" customFormat="1" ht="15" x14ac:dyDescent="0.3">
      <c r="A1" s="338" t="s">
        <v>0</v>
      </c>
      <c r="B1" s="338"/>
      <c r="C1" s="338"/>
      <c r="D1" s="338"/>
      <c r="E1" s="338"/>
      <c r="F1" s="338"/>
      <c r="G1" s="338"/>
    </row>
    <row r="2" spans="1:7" s="14" customFormat="1" ht="15" x14ac:dyDescent="0.3">
      <c r="A2" s="338" t="s">
        <v>14</v>
      </c>
      <c r="B2" s="338"/>
      <c r="C2" s="338"/>
      <c r="D2" s="338"/>
      <c r="E2" s="338"/>
      <c r="F2" s="338"/>
      <c r="G2" s="338"/>
    </row>
    <row r="3" spans="1:7" s="14" customFormat="1" ht="15" x14ac:dyDescent="0.3">
      <c r="A3" s="339" t="s">
        <v>205</v>
      </c>
      <c r="B3" s="339"/>
      <c r="C3" s="339"/>
      <c r="D3" s="339"/>
      <c r="E3" s="339"/>
      <c r="F3" s="339"/>
      <c r="G3" s="339"/>
    </row>
    <row r="4" spans="1:7" s="14" customFormat="1" ht="33.75" customHeight="1" x14ac:dyDescent="0.2">
      <c r="A4" s="340"/>
      <c r="B4" s="340"/>
      <c r="C4" s="261" t="s">
        <v>15</v>
      </c>
      <c r="D4" s="16" t="s">
        <v>16</v>
      </c>
      <c r="E4" s="16" t="s">
        <v>17</v>
      </c>
      <c r="F4" s="16" t="s">
        <v>18</v>
      </c>
      <c r="G4" s="16" t="s">
        <v>19</v>
      </c>
    </row>
    <row r="5" spans="1:7" s="14" customFormat="1" ht="15.75" x14ac:dyDescent="0.25">
      <c r="A5" s="17"/>
      <c r="B5" s="17" t="s">
        <v>20</v>
      </c>
      <c r="C5" s="18">
        <v>80000000</v>
      </c>
      <c r="D5" s="18"/>
      <c r="E5" s="18">
        <f>+C5+D5</f>
        <v>80000000</v>
      </c>
      <c r="F5" s="18">
        <v>0</v>
      </c>
      <c r="G5" s="18">
        <f>+E5-F5</f>
        <v>80000000</v>
      </c>
    </row>
    <row r="6" spans="1:7" s="14" customFormat="1" ht="17.25" thickBot="1" x14ac:dyDescent="0.35">
      <c r="A6" s="19"/>
      <c r="B6" s="20" t="s">
        <v>21</v>
      </c>
      <c r="C6" s="21">
        <f>SUM(C5)</f>
        <v>80000000</v>
      </c>
      <c r="D6" s="21">
        <f>SUM(D5)</f>
        <v>0</v>
      </c>
      <c r="E6" s="21">
        <f>SUM(E5)</f>
        <v>80000000</v>
      </c>
      <c r="F6" s="21">
        <f>SUM(F5)</f>
        <v>0</v>
      </c>
      <c r="G6" s="21">
        <f>SUM(G5)</f>
        <v>80000000</v>
      </c>
    </row>
    <row r="7" spans="1:7" s="14" customFormat="1" ht="16.5" x14ac:dyDescent="0.3">
      <c r="A7" s="22"/>
      <c r="B7" s="23"/>
      <c r="C7" s="24"/>
      <c r="D7" s="25"/>
      <c r="E7" s="25"/>
      <c r="F7" s="25"/>
      <c r="G7" s="25"/>
    </row>
    <row r="8" spans="1:7" s="14" customFormat="1" ht="33.75" customHeight="1" x14ac:dyDescent="0.3">
      <c r="A8" s="341"/>
      <c r="B8" s="341"/>
      <c r="C8" s="261" t="str">
        <f>+C4</f>
        <v>PRESUPUESTO 2023</v>
      </c>
      <c r="D8" s="16" t="s">
        <v>22</v>
      </c>
      <c r="E8" s="16" t="str">
        <f>+E4</f>
        <v>PRESUPUESTO AJUSTADO 2,020</v>
      </c>
      <c r="F8" s="16" t="str">
        <f>+F4</f>
        <v>EJECUTADO</v>
      </c>
      <c r="G8" s="16" t="s">
        <v>19</v>
      </c>
    </row>
    <row r="9" spans="1:7" s="14" customFormat="1" ht="15.75" x14ac:dyDescent="0.25">
      <c r="A9" s="26" t="s">
        <v>23</v>
      </c>
      <c r="B9" s="27" t="s">
        <v>24</v>
      </c>
      <c r="C9" s="28">
        <v>45918607.82</v>
      </c>
      <c r="D9" s="29"/>
      <c r="E9" s="28">
        <f>+C9+D9</f>
        <v>45918607.82</v>
      </c>
      <c r="F9" s="28"/>
      <c r="G9" s="28">
        <f>+E9-F9</f>
        <v>45918607.82</v>
      </c>
    </row>
    <row r="10" spans="1:7" s="14" customFormat="1" ht="16.5" x14ac:dyDescent="0.3">
      <c r="A10" s="30"/>
      <c r="B10" s="31" t="s">
        <v>25</v>
      </c>
      <c r="C10" s="32">
        <f>SUM(C9)</f>
        <v>45918607.82</v>
      </c>
      <c r="D10" s="33">
        <f>SUM(D9)</f>
        <v>0</v>
      </c>
      <c r="E10" s="34">
        <f>SUM(E9)</f>
        <v>45918607.82</v>
      </c>
      <c r="F10" s="32">
        <f>SUM(F9)</f>
        <v>0</v>
      </c>
      <c r="G10" s="32">
        <f>SUM(G9)</f>
        <v>45918607.82</v>
      </c>
    </row>
    <row r="11" spans="1:7" s="14" customFormat="1" ht="16.5" x14ac:dyDescent="0.3">
      <c r="A11" s="35"/>
      <c r="B11" s="31"/>
      <c r="C11" s="32"/>
      <c r="D11" s="36"/>
      <c r="E11" s="36"/>
      <c r="F11" s="36"/>
      <c r="G11" s="36"/>
    </row>
    <row r="12" spans="1:7" s="14" customFormat="1" ht="33.75" customHeight="1" x14ac:dyDescent="0.25">
      <c r="A12" s="37"/>
      <c r="B12" s="37" t="s">
        <v>26</v>
      </c>
      <c r="C12" s="38" t="str">
        <f>+C8</f>
        <v>PRESUPUESTO 2023</v>
      </c>
      <c r="D12" s="39" t="s">
        <v>22</v>
      </c>
      <c r="E12" s="39" t="str">
        <f>+E8</f>
        <v>PRESUPUESTO AJUSTADO 2,020</v>
      </c>
      <c r="F12" s="39" t="str">
        <f>+F8</f>
        <v>EJECUTADO</v>
      </c>
      <c r="G12" s="39" t="s">
        <v>19</v>
      </c>
    </row>
    <row r="13" spans="1:7" s="14" customFormat="1" ht="15.75" x14ac:dyDescent="0.25">
      <c r="A13" s="30">
        <v>111</v>
      </c>
      <c r="B13" s="40" t="s">
        <v>27</v>
      </c>
      <c r="C13" s="41">
        <v>968000</v>
      </c>
      <c r="D13" s="29"/>
      <c r="E13" s="41">
        <f>+C13+D13</f>
        <v>968000</v>
      </c>
      <c r="F13" s="41"/>
      <c r="G13" s="41">
        <f>+E13-F13</f>
        <v>968000</v>
      </c>
    </row>
    <row r="14" spans="1:7" s="14" customFormat="1" ht="15.75" x14ac:dyDescent="0.25">
      <c r="A14" s="30">
        <v>113</v>
      </c>
      <c r="B14" s="40" t="s">
        <v>28</v>
      </c>
      <c r="C14" s="41">
        <v>127435.66</v>
      </c>
      <c r="D14" s="29"/>
      <c r="E14" s="41">
        <f>+C14+D14</f>
        <v>127435.66</v>
      </c>
      <c r="F14" s="41"/>
      <c r="G14" s="41">
        <f t="shared" ref="G14:G23" si="0">+E14-F14</f>
        <v>127435.66</v>
      </c>
    </row>
    <row r="15" spans="1:7" s="14" customFormat="1" ht="15.75" x14ac:dyDescent="0.25">
      <c r="A15" s="30">
        <v>122</v>
      </c>
      <c r="B15" s="40" t="s">
        <v>29</v>
      </c>
      <c r="C15" s="41">
        <v>68124.37</v>
      </c>
      <c r="D15" s="29"/>
      <c r="E15" s="41">
        <f t="shared" ref="E15:E38" si="1">+C15+D15</f>
        <v>68124.37</v>
      </c>
      <c r="F15" s="41"/>
      <c r="G15" s="41">
        <f t="shared" si="0"/>
        <v>68124.37</v>
      </c>
    </row>
    <row r="16" spans="1:7" s="14" customFormat="1" ht="15.75" x14ac:dyDescent="0.25">
      <c r="A16" s="30">
        <v>163</v>
      </c>
      <c r="B16" s="40" t="s">
        <v>30</v>
      </c>
      <c r="C16" s="41">
        <v>1321525</v>
      </c>
      <c r="D16" s="29"/>
      <c r="E16" s="41">
        <f t="shared" si="1"/>
        <v>1321525</v>
      </c>
      <c r="F16" s="41"/>
      <c r="G16" s="41">
        <f t="shared" si="0"/>
        <v>1321525</v>
      </c>
    </row>
    <row r="17" spans="1:7" s="14" customFormat="1" ht="15.75" x14ac:dyDescent="0.25">
      <c r="A17" s="30">
        <v>168</v>
      </c>
      <c r="B17" s="40" t="s">
        <v>31</v>
      </c>
      <c r="C17" s="41">
        <v>1000</v>
      </c>
      <c r="D17" s="29"/>
      <c r="E17" s="41">
        <f t="shared" si="1"/>
        <v>1000</v>
      </c>
      <c r="F17" s="41"/>
      <c r="G17" s="41">
        <f t="shared" si="0"/>
        <v>1000</v>
      </c>
    </row>
    <row r="18" spans="1:7" s="14" customFormat="1" ht="15.75" x14ac:dyDescent="0.25">
      <c r="A18" s="30">
        <v>169</v>
      </c>
      <c r="B18" s="40" t="s">
        <v>32</v>
      </c>
      <c r="C18" s="41">
        <v>43150</v>
      </c>
      <c r="D18" s="29"/>
      <c r="E18" s="41">
        <f t="shared" si="1"/>
        <v>43150</v>
      </c>
      <c r="F18" s="41"/>
      <c r="G18" s="41">
        <f t="shared" si="0"/>
        <v>43150</v>
      </c>
    </row>
    <row r="19" spans="1:7" s="14" customFormat="1" ht="15.75" x14ac:dyDescent="0.25">
      <c r="A19" s="30">
        <v>171</v>
      </c>
      <c r="B19" s="40" t="s">
        <v>33</v>
      </c>
      <c r="C19" s="41">
        <v>43660</v>
      </c>
      <c r="D19" s="29"/>
      <c r="E19" s="41">
        <f t="shared" si="1"/>
        <v>43660</v>
      </c>
      <c r="F19" s="41"/>
      <c r="G19" s="41">
        <f t="shared" si="0"/>
        <v>43660</v>
      </c>
    </row>
    <row r="20" spans="1:7" s="14" customFormat="1" ht="15.75" x14ac:dyDescent="0.25">
      <c r="A20" s="30">
        <v>174</v>
      </c>
      <c r="B20" s="40" t="s">
        <v>34</v>
      </c>
      <c r="C20" s="41">
        <v>116687.92</v>
      </c>
      <c r="D20" s="29"/>
      <c r="E20" s="41">
        <f t="shared" si="1"/>
        <v>116687.92</v>
      </c>
      <c r="F20" s="41"/>
      <c r="G20" s="41">
        <f t="shared" si="0"/>
        <v>116687.92</v>
      </c>
    </row>
    <row r="21" spans="1:7" s="14" customFormat="1" ht="15.75" x14ac:dyDescent="0.25">
      <c r="A21" s="30">
        <v>182</v>
      </c>
      <c r="B21" s="40" t="s">
        <v>35</v>
      </c>
      <c r="C21" s="42">
        <v>3039388</v>
      </c>
      <c r="D21" s="29"/>
      <c r="E21" s="41">
        <f t="shared" si="1"/>
        <v>3039388</v>
      </c>
      <c r="F21" s="41"/>
      <c r="G21" s="41">
        <f t="shared" si="0"/>
        <v>3039388</v>
      </c>
    </row>
    <row r="22" spans="1:7" s="14" customFormat="1" ht="15.75" x14ac:dyDescent="0.25">
      <c r="A22" s="30">
        <v>197</v>
      </c>
      <c r="B22" s="40" t="s">
        <v>36</v>
      </c>
      <c r="C22" s="42">
        <v>172800</v>
      </c>
      <c r="D22" s="29"/>
      <c r="E22" s="41">
        <f t="shared" si="1"/>
        <v>172800</v>
      </c>
      <c r="F22" s="41"/>
      <c r="G22" s="41">
        <f t="shared" si="0"/>
        <v>172800</v>
      </c>
    </row>
    <row r="23" spans="1:7" s="14" customFormat="1" ht="15.75" x14ac:dyDescent="0.25">
      <c r="A23" s="30">
        <v>199</v>
      </c>
      <c r="B23" s="40" t="s">
        <v>37</v>
      </c>
      <c r="C23" s="41">
        <v>767314.4</v>
      </c>
      <c r="D23" s="29"/>
      <c r="E23" s="41">
        <f t="shared" si="1"/>
        <v>767314.4</v>
      </c>
      <c r="F23" s="41"/>
      <c r="G23" s="41">
        <f t="shared" si="0"/>
        <v>767314.4</v>
      </c>
    </row>
    <row r="24" spans="1:7" s="14" customFormat="1" ht="15.75" x14ac:dyDescent="0.25">
      <c r="A24" s="30">
        <v>211</v>
      </c>
      <c r="B24" s="40" t="s">
        <v>38</v>
      </c>
      <c r="C24" s="41">
        <v>543132.75</v>
      </c>
      <c r="D24" s="29"/>
      <c r="E24" s="41">
        <f t="shared" si="1"/>
        <v>543132.75</v>
      </c>
      <c r="F24" s="41"/>
      <c r="G24" s="41">
        <f>+E24-F24</f>
        <v>543132.75</v>
      </c>
    </row>
    <row r="25" spans="1:7" s="14" customFormat="1" ht="15.75" x14ac:dyDescent="0.25">
      <c r="A25" s="30">
        <v>232</v>
      </c>
      <c r="B25" s="40" t="s">
        <v>39</v>
      </c>
      <c r="C25" s="41">
        <v>198280</v>
      </c>
      <c r="D25" s="29"/>
      <c r="E25" s="41">
        <f t="shared" si="1"/>
        <v>198280</v>
      </c>
      <c r="F25" s="41"/>
      <c r="G25" s="41">
        <f t="shared" ref="G25:G38" si="2">+E25-F25</f>
        <v>198280</v>
      </c>
    </row>
    <row r="26" spans="1:7" s="14" customFormat="1" ht="15.75" x14ac:dyDescent="0.25">
      <c r="A26" s="30">
        <v>261</v>
      </c>
      <c r="B26" s="40" t="s">
        <v>40</v>
      </c>
      <c r="C26" s="42">
        <v>1009687.36</v>
      </c>
      <c r="D26" s="29"/>
      <c r="E26" s="41">
        <f t="shared" si="1"/>
        <v>1009687.36</v>
      </c>
      <c r="F26" s="41"/>
      <c r="G26" s="41">
        <f t="shared" si="2"/>
        <v>1009687.36</v>
      </c>
    </row>
    <row r="27" spans="1:7" s="14" customFormat="1" ht="15.75" x14ac:dyDescent="0.25">
      <c r="A27" s="30">
        <v>262</v>
      </c>
      <c r="B27" s="40" t="s">
        <v>41</v>
      </c>
      <c r="C27" s="41">
        <v>8000</v>
      </c>
      <c r="D27" s="29"/>
      <c r="E27" s="41">
        <f t="shared" si="1"/>
        <v>8000</v>
      </c>
      <c r="F27" s="41"/>
      <c r="G27" s="41">
        <f t="shared" si="2"/>
        <v>8000</v>
      </c>
    </row>
    <row r="28" spans="1:7" s="14" customFormat="1" ht="15.75" x14ac:dyDescent="0.25">
      <c r="A28" s="30">
        <v>266</v>
      </c>
      <c r="B28" s="40" t="s">
        <v>42</v>
      </c>
      <c r="C28" s="42">
        <v>1429212.26</v>
      </c>
      <c r="D28" s="29"/>
      <c r="E28" s="41">
        <f t="shared" si="1"/>
        <v>1429212.26</v>
      </c>
      <c r="F28" s="41"/>
      <c r="G28" s="41">
        <f t="shared" si="2"/>
        <v>1429212.26</v>
      </c>
    </row>
    <row r="29" spans="1:7" s="14" customFormat="1" ht="15.75" x14ac:dyDescent="0.25">
      <c r="A29" s="30">
        <v>267</v>
      </c>
      <c r="B29" s="40" t="s">
        <v>43</v>
      </c>
      <c r="C29" s="41">
        <v>9000</v>
      </c>
      <c r="D29" s="29"/>
      <c r="E29" s="41">
        <f t="shared" si="1"/>
        <v>9000</v>
      </c>
      <c r="F29" s="41"/>
      <c r="G29" s="41">
        <f t="shared" si="2"/>
        <v>9000</v>
      </c>
    </row>
    <row r="30" spans="1:7" s="14" customFormat="1" ht="15.75" x14ac:dyDescent="0.25">
      <c r="A30" s="30">
        <v>268</v>
      </c>
      <c r="B30" s="40" t="s">
        <v>44</v>
      </c>
      <c r="C30" s="41">
        <v>122943.5</v>
      </c>
      <c r="D30" s="29"/>
      <c r="E30" s="41">
        <f t="shared" si="1"/>
        <v>122943.5</v>
      </c>
      <c r="F30" s="41"/>
      <c r="G30" s="41">
        <f t="shared" si="2"/>
        <v>122943.5</v>
      </c>
    </row>
    <row r="31" spans="1:7" s="14" customFormat="1" ht="15.75" x14ac:dyDescent="0.25">
      <c r="A31" s="30">
        <v>269</v>
      </c>
      <c r="B31" s="43" t="s">
        <v>45</v>
      </c>
      <c r="C31" s="41">
        <v>10000</v>
      </c>
      <c r="D31" s="29"/>
      <c r="E31" s="41">
        <f t="shared" si="1"/>
        <v>10000</v>
      </c>
      <c r="F31" s="41"/>
      <c r="G31" s="41">
        <f t="shared" si="2"/>
        <v>10000</v>
      </c>
    </row>
    <row r="32" spans="1:7" s="14" customFormat="1" ht="15.75" x14ac:dyDescent="0.25">
      <c r="A32" s="30">
        <v>289</v>
      </c>
      <c r="B32" s="40" t="s">
        <v>46</v>
      </c>
      <c r="C32" s="41">
        <v>11537</v>
      </c>
      <c r="D32" s="29"/>
      <c r="E32" s="41">
        <f t="shared" si="1"/>
        <v>11537</v>
      </c>
      <c r="F32" s="41"/>
      <c r="G32" s="41">
        <f t="shared" si="2"/>
        <v>11537</v>
      </c>
    </row>
    <row r="33" spans="1:7" s="14" customFormat="1" ht="15.75" x14ac:dyDescent="0.25">
      <c r="A33" s="30">
        <v>292</v>
      </c>
      <c r="B33" s="40" t="s">
        <v>47</v>
      </c>
      <c r="C33" s="41">
        <v>149896.79</v>
      </c>
      <c r="D33" s="29"/>
      <c r="E33" s="41">
        <f t="shared" si="1"/>
        <v>149896.79</v>
      </c>
      <c r="F33" s="41"/>
      <c r="G33" s="41">
        <f t="shared" si="2"/>
        <v>149896.79</v>
      </c>
    </row>
    <row r="34" spans="1:7" s="14" customFormat="1" ht="15.75" x14ac:dyDescent="0.25">
      <c r="A34" s="30">
        <v>295</v>
      </c>
      <c r="B34" s="40" t="s">
        <v>48</v>
      </c>
      <c r="C34" s="42">
        <v>20762705.059999999</v>
      </c>
      <c r="D34" s="29"/>
      <c r="E34" s="41">
        <f t="shared" si="1"/>
        <v>20762705.059999999</v>
      </c>
      <c r="F34" s="41"/>
      <c r="G34" s="41">
        <f t="shared" si="2"/>
        <v>20762705.059999999</v>
      </c>
    </row>
    <row r="35" spans="1:7" s="14" customFormat="1" ht="15.75" x14ac:dyDescent="0.25">
      <c r="A35" s="30">
        <v>297</v>
      </c>
      <c r="B35" s="40" t="s">
        <v>49</v>
      </c>
      <c r="C35" s="41">
        <v>18945.439999999999</v>
      </c>
      <c r="D35" s="29"/>
      <c r="E35" s="41">
        <f t="shared" si="1"/>
        <v>18945.439999999999</v>
      </c>
      <c r="F35" s="41"/>
      <c r="G35" s="41">
        <f t="shared" si="2"/>
        <v>18945.439999999999</v>
      </c>
    </row>
    <row r="36" spans="1:7" s="14" customFormat="1" ht="15.75" x14ac:dyDescent="0.25">
      <c r="A36" s="30">
        <v>298</v>
      </c>
      <c r="B36" s="40" t="s">
        <v>50</v>
      </c>
      <c r="C36" s="41">
        <v>409801.67</v>
      </c>
      <c r="D36" s="29"/>
      <c r="E36" s="41">
        <f t="shared" si="1"/>
        <v>409801.67</v>
      </c>
      <c r="F36" s="41"/>
      <c r="G36" s="41">
        <f t="shared" si="2"/>
        <v>409801.67</v>
      </c>
    </row>
    <row r="37" spans="1:7" s="14" customFormat="1" ht="15.75" x14ac:dyDescent="0.25">
      <c r="A37" s="30">
        <v>299</v>
      </c>
      <c r="B37" s="40" t="s">
        <v>51</v>
      </c>
      <c r="C37" s="41">
        <v>229165</v>
      </c>
      <c r="D37" s="29"/>
      <c r="E37" s="41">
        <f>+C37+D37</f>
        <v>229165</v>
      </c>
      <c r="F37" s="41"/>
      <c r="G37" s="41">
        <f>+E37-F37</f>
        <v>229165</v>
      </c>
    </row>
    <row r="38" spans="1:7" s="14" customFormat="1" ht="15.75" x14ac:dyDescent="0.25">
      <c r="A38" s="30">
        <v>323</v>
      </c>
      <c r="B38" s="40" t="s">
        <v>52</v>
      </c>
      <c r="C38" s="41">
        <v>2500000</v>
      </c>
      <c r="D38" s="29"/>
      <c r="E38" s="41">
        <f t="shared" si="1"/>
        <v>2500000</v>
      </c>
      <c r="F38" s="41"/>
      <c r="G38" s="41">
        <f t="shared" si="2"/>
        <v>2500000</v>
      </c>
    </row>
    <row r="39" spans="1:7" s="14" customFormat="1" ht="17.25" thickBot="1" x14ac:dyDescent="0.35">
      <c r="A39" s="44"/>
      <c r="B39" s="45" t="s">
        <v>53</v>
      </c>
      <c r="C39" s="46">
        <f>SUM(C13:C38)</f>
        <v>34081392.18</v>
      </c>
      <c r="D39" s="21">
        <f>SUM(D24:D38)</f>
        <v>0</v>
      </c>
      <c r="E39" s="21">
        <f>SUM(E13:E38)</f>
        <v>34081392.18</v>
      </c>
      <c r="F39" s="21">
        <f>SUM(F13:F38)</f>
        <v>0</v>
      </c>
      <c r="G39" s="21">
        <f>SUM(G13:G38)</f>
        <v>34081392.18</v>
      </c>
    </row>
    <row r="40" spans="1:7" s="14" customFormat="1" ht="16.5" x14ac:dyDescent="0.3">
      <c r="A40" s="27"/>
      <c r="B40" s="31" t="s">
        <v>54</v>
      </c>
      <c r="C40" s="34">
        <f>+C39+C10</f>
        <v>80000000</v>
      </c>
      <c r="D40" s="34">
        <f>+D39+D10</f>
        <v>0</v>
      </c>
      <c r="E40" s="34">
        <f>+E39+E10</f>
        <v>80000000</v>
      </c>
      <c r="F40" s="34">
        <f>+F39+F10</f>
        <v>0</v>
      </c>
      <c r="G40" s="34">
        <f>+G39+G10</f>
        <v>80000000</v>
      </c>
    </row>
    <row r="41" spans="1:7" s="14" customFormat="1" ht="16.5" x14ac:dyDescent="0.3">
      <c r="A41" s="47"/>
      <c r="B41" s="48"/>
      <c r="C41" s="49"/>
    </row>
    <row r="42" spans="1:7" s="14" customFormat="1" x14ac:dyDescent="0.25">
      <c r="A42" s="50" t="s">
        <v>55</v>
      </c>
      <c r="C42" s="51"/>
    </row>
    <row r="43" spans="1:7" s="14" customFormat="1" x14ac:dyDescent="0.25">
      <c r="A43" s="50" t="s">
        <v>56</v>
      </c>
      <c r="C43" s="51"/>
    </row>
    <row r="44" spans="1:7" s="14" customFormat="1" x14ac:dyDescent="0.25">
      <c r="A44" s="52"/>
      <c r="C44" s="53"/>
    </row>
    <row r="45" spans="1:7" s="14" customFormat="1" ht="13.5" customHeight="1" x14ac:dyDescent="0.2">
      <c r="A45" s="337" t="s">
        <v>57</v>
      </c>
      <c r="B45" s="337"/>
      <c r="C45" s="337"/>
    </row>
    <row r="46" spans="1:7" s="14" customFormat="1" ht="18.75" customHeight="1" x14ac:dyDescent="0.2">
      <c r="A46" s="337" t="s">
        <v>58</v>
      </c>
      <c r="B46" s="337"/>
      <c r="C46" s="337"/>
    </row>
    <row r="47" spans="1:7" s="14" customFormat="1" ht="18.75" customHeight="1" x14ac:dyDescent="0.2">
      <c r="A47" s="337" t="s">
        <v>5</v>
      </c>
      <c r="B47" s="337"/>
      <c r="C47" s="337"/>
    </row>
    <row r="48" spans="1:7" s="14" customFormat="1" x14ac:dyDescent="0.25">
      <c r="A48" s="52"/>
      <c r="C48" s="51"/>
    </row>
    <row r="49" spans="1:3" s="14" customFormat="1" x14ac:dyDescent="0.25">
      <c r="A49" s="52"/>
      <c r="C49" s="51"/>
    </row>
    <row r="50" spans="1:3" s="14" customFormat="1" x14ac:dyDescent="0.25">
      <c r="A50" s="52"/>
      <c r="C50" s="51"/>
    </row>
    <row r="51" spans="1:3" s="14" customFormat="1" x14ac:dyDescent="0.25">
      <c r="A51" s="52"/>
      <c r="C51" s="51"/>
    </row>
    <row r="52" spans="1:3" s="14" customFormat="1" x14ac:dyDescent="0.25">
      <c r="A52" s="52"/>
      <c r="C52" s="51"/>
    </row>
    <row r="53" spans="1:3" s="14" customFormat="1" x14ac:dyDescent="0.25">
      <c r="A53" s="52"/>
      <c r="C53" s="51"/>
    </row>
    <row r="54" spans="1:3" s="14" customFormat="1" x14ac:dyDescent="0.25">
      <c r="A54" s="52"/>
      <c r="C54" s="51"/>
    </row>
    <row r="55" spans="1:3" s="14" customFormat="1" x14ac:dyDescent="0.25">
      <c r="A55" s="52"/>
      <c r="C55" s="51"/>
    </row>
    <row r="56" spans="1:3" s="14" customFormat="1" x14ac:dyDescent="0.25">
      <c r="A56" s="52"/>
      <c r="C56" s="51"/>
    </row>
    <row r="57" spans="1:3" s="14" customFormat="1" x14ac:dyDescent="0.25">
      <c r="A57" s="52"/>
      <c r="C57" s="51"/>
    </row>
    <row r="58" spans="1:3" s="14" customFormat="1" x14ac:dyDescent="0.25">
      <c r="A58" s="52"/>
      <c r="C58" s="51"/>
    </row>
    <row r="59" spans="1:3" s="14" customFormat="1" x14ac:dyDescent="0.25">
      <c r="A59" s="52"/>
      <c r="C59" s="51"/>
    </row>
    <row r="60" spans="1:3" s="14" customFormat="1" x14ac:dyDescent="0.25">
      <c r="A60" s="52"/>
      <c r="C60" s="51"/>
    </row>
    <row r="61" spans="1:3" s="14" customFormat="1" x14ac:dyDescent="0.25">
      <c r="A61" s="52"/>
      <c r="C61" s="51"/>
    </row>
    <row r="62" spans="1:3" s="14" customFormat="1" x14ac:dyDescent="0.25">
      <c r="A62" s="52"/>
      <c r="C62" s="51"/>
    </row>
    <row r="63" spans="1:3" s="14" customFormat="1" x14ac:dyDescent="0.25">
      <c r="A63" s="52"/>
      <c r="C63" s="51"/>
    </row>
    <row r="64" spans="1:3" s="14" customFormat="1" x14ac:dyDescent="0.25">
      <c r="A64" s="52"/>
      <c r="C64" s="51"/>
    </row>
    <row r="65" spans="1:3" s="14" customFormat="1" x14ac:dyDescent="0.25">
      <c r="A65" s="52"/>
      <c r="C65" s="51"/>
    </row>
    <row r="66" spans="1:3" s="14" customFormat="1" x14ac:dyDescent="0.25">
      <c r="A66" s="52"/>
      <c r="C66" s="51"/>
    </row>
    <row r="67" spans="1:3" s="14" customFormat="1" x14ac:dyDescent="0.25">
      <c r="A67" s="52"/>
      <c r="C67" s="51"/>
    </row>
    <row r="68" spans="1:3" s="14" customFormat="1" x14ac:dyDescent="0.25">
      <c r="A68" s="52"/>
      <c r="C68" s="51"/>
    </row>
    <row r="69" spans="1:3" s="14" customFormat="1" x14ac:dyDescent="0.25">
      <c r="A69" s="52"/>
      <c r="C69" s="51"/>
    </row>
    <row r="70" spans="1:3" s="14" customFormat="1" x14ac:dyDescent="0.25">
      <c r="A70" s="52"/>
      <c r="C70" s="51"/>
    </row>
    <row r="71" spans="1:3" s="14" customFormat="1" x14ac:dyDescent="0.25">
      <c r="A71" s="52"/>
      <c r="C71" s="51"/>
    </row>
    <row r="72" spans="1:3" s="14" customFormat="1" x14ac:dyDescent="0.25">
      <c r="A72" s="52"/>
      <c r="C72" s="51"/>
    </row>
    <row r="73" spans="1:3" x14ac:dyDescent="0.25">
      <c r="A73" s="52"/>
      <c r="B73" s="14"/>
      <c r="C73" s="51"/>
    </row>
    <row r="74" spans="1:3" x14ac:dyDescent="0.25">
      <c r="A74" s="52"/>
      <c r="B74" s="14"/>
      <c r="C74" s="51"/>
    </row>
    <row r="75" spans="1:3" x14ac:dyDescent="0.25">
      <c r="A75" s="52"/>
      <c r="B75" s="14"/>
      <c r="C75" s="51"/>
    </row>
    <row r="76" spans="1:3" x14ac:dyDescent="0.25">
      <c r="A76" s="52"/>
      <c r="B76" s="14"/>
      <c r="C76" s="51"/>
    </row>
    <row r="77" spans="1:3" x14ac:dyDescent="0.25">
      <c r="A77" s="52"/>
      <c r="B77" s="14"/>
      <c r="C77" s="51"/>
    </row>
    <row r="78" spans="1:3" x14ac:dyDescent="0.25">
      <c r="A78" s="52"/>
      <c r="B78" s="14"/>
      <c r="C78" s="51"/>
    </row>
    <row r="79" spans="1:3" x14ac:dyDescent="0.25">
      <c r="A79" s="52"/>
      <c r="B79" s="14"/>
      <c r="C79" s="51"/>
    </row>
    <row r="80" spans="1:3" x14ac:dyDescent="0.25">
      <c r="A80" s="52"/>
      <c r="B80" s="14"/>
      <c r="C80" s="51"/>
    </row>
    <row r="81" spans="1:3" x14ac:dyDescent="0.25">
      <c r="A81" s="52"/>
      <c r="B81" s="14"/>
      <c r="C81" s="51"/>
    </row>
    <row r="82" spans="1:3" x14ac:dyDescent="0.25">
      <c r="A82" s="52"/>
      <c r="B82" s="14"/>
      <c r="C82" s="51"/>
    </row>
    <row r="83" spans="1:3" x14ac:dyDescent="0.25">
      <c r="A83" s="52"/>
      <c r="B83" s="14"/>
      <c r="C83" s="51"/>
    </row>
    <row r="84" spans="1:3" x14ac:dyDescent="0.25">
      <c r="A84" s="52"/>
      <c r="B84" s="14"/>
      <c r="C84" s="51"/>
    </row>
    <row r="85" spans="1:3" x14ac:dyDescent="0.25">
      <c r="A85" s="52"/>
      <c r="B85" s="14"/>
      <c r="C85" s="51"/>
    </row>
    <row r="86" spans="1:3" x14ac:dyDescent="0.25">
      <c r="A86" s="52"/>
      <c r="B86" s="14"/>
      <c r="C86" s="51"/>
    </row>
  </sheetData>
  <mergeCells count="8">
    <mergeCell ref="A46:C46"/>
    <mergeCell ref="A47:C47"/>
    <mergeCell ref="A1:G1"/>
    <mergeCell ref="A2:G2"/>
    <mergeCell ref="A3:G3"/>
    <mergeCell ref="A4:B4"/>
    <mergeCell ref="A8:B8"/>
    <mergeCell ref="A45:C45"/>
  </mergeCells>
  <pageMargins left="1.01" right="0.11811023622047245" top="0.11811023622047245" bottom="0.11811023622047245" header="0.11811023622047245" footer="0.11811023622047245"/>
  <pageSetup scale="95" orientation="portrait" verticalDpi="300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6"/>
  <sheetViews>
    <sheetView topLeftCell="A37" workbookViewId="0">
      <selection activeCell="A4" sqref="A4:B4"/>
    </sheetView>
  </sheetViews>
  <sheetFormatPr baseColWidth="10" defaultRowHeight="13.5" x14ac:dyDescent="0.25"/>
  <cols>
    <col min="1" max="1" width="5.140625" style="55" customWidth="1"/>
    <col min="2" max="2" width="62.140625" style="54" bestFit="1" customWidth="1"/>
    <col min="3" max="3" width="18.28515625" style="56" bestFit="1" customWidth="1"/>
    <col min="4" max="4" width="14.42578125" style="54" hidden="1" customWidth="1"/>
    <col min="5" max="7" width="15.5703125" style="54" hidden="1" customWidth="1"/>
    <col min="8" max="256" width="11.42578125" style="54"/>
    <col min="257" max="257" width="5.140625" style="54" customWidth="1"/>
    <col min="258" max="258" width="62.140625" style="54" bestFit="1" customWidth="1"/>
    <col min="259" max="259" width="18.28515625" style="54" bestFit="1" customWidth="1"/>
    <col min="260" max="263" width="0" style="54" hidden="1" customWidth="1"/>
    <col min="264" max="512" width="11.42578125" style="54"/>
    <col min="513" max="513" width="5.140625" style="54" customWidth="1"/>
    <col min="514" max="514" width="62.140625" style="54" bestFit="1" customWidth="1"/>
    <col min="515" max="515" width="18.28515625" style="54" bestFit="1" customWidth="1"/>
    <col min="516" max="519" width="0" style="54" hidden="1" customWidth="1"/>
    <col min="520" max="768" width="11.42578125" style="54"/>
    <col min="769" max="769" width="5.140625" style="54" customWidth="1"/>
    <col min="770" max="770" width="62.140625" style="54" bestFit="1" customWidth="1"/>
    <col min="771" max="771" width="18.28515625" style="54" bestFit="1" customWidth="1"/>
    <col min="772" max="775" width="0" style="54" hidden="1" customWidth="1"/>
    <col min="776" max="1024" width="11.42578125" style="54"/>
    <col min="1025" max="1025" width="5.140625" style="54" customWidth="1"/>
    <col min="1026" max="1026" width="62.140625" style="54" bestFit="1" customWidth="1"/>
    <col min="1027" max="1027" width="18.28515625" style="54" bestFit="1" customWidth="1"/>
    <col min="1028" max="1031" width="0" style="54" hidden="1" customWidth="1"/>
    <col min="1032" max="1280" width="11.42578125" style="54"/>
    <col min="1281" max="1281" width="5.140625" style="54" customWidth="1"/>
    <col min="1282" max="1282" width="62.140625" style="54" bestFit="1" customWidth="1"/>
    <col min="1283" max="1283" width="18.28515625" style="54" bestFit="1" customWidth="1"/>
    <col min="1284" max="1287" width="0" style="54" hidden="1" customWidth="1"/>
    <col min="1288" max="1536" width="11.42578125" style="54"/>
    <col min="1537" max="1537" width="5.140625" style="54" customWidth="1"/>
    <col min="1538" max="1538" width="62.140625" style="54" bestFit="1" customWidth="1"/>
    <col min="1539" max="1539" width="18.28515625" style="54" bestFit="1" customWidth="1"/>
    <col min="1540" max="1543" width="0" style="54" hidden="1" customWidth="1"/>
    <col min="1544" max="1792" width="11.42578125" style="54"/>
    <col min="1793" max="1793" width="5.140625" style="54" customWidth="1"/>
    <col min="1794" max="1794" width="62.140625" style="54" bestFit="1" customWidth="1"/>
    <col min="1795" max="1795" width="18.28515625" style="54" bestFit="1" customWidth="1"/>
    <col min="1796" max="1799" width="0" style="54" hidden="1" customWidth="1"/>
    <col min="1800" max="2048" width="11.42578125" style="54"/>
    <col min="2049" max="2049" width="5.140625" style="54" customWidth="1"/>
    <col min="2050" max="2050" width="62.140625" style="54" bestFit="1" customWidth="1"/>
    <col min="2051" max="2051" width="18.28515625" style="54" bestFit="1" customWidth="1"/>
    <col min="2052" max="2055" width="0" style="54" hidden="1" customWidth="1"/>
    <col min="2056" max="2304" width="11.42578125" style="54"/>
    <col min="2305" max="2305" width="5.140625" style="54" customWidth="1"/>
    <col min="2306" max="2306" width="62.140625" style="54" bestFit="1" customWidth="1"/>
    <col min="2307" max="2307" width="18.28515625" style="54" bestFit="1" customWidth="1"/>
    <col min="2308" max="2311" width="0" style="54" hidden="1" customWidth="1"/>
    <col min="2312" max="2560" width="11.42578125" style="54"/>
    <col min="2561" max="2561" width="5.140625" style="54" customWidth="1"/>
    <col min="2562" max="2562" width="62.140625" style="54" bestFit="1" customWidth="1"/>
    <col min="2563" max="2563" width="18.28515625" style="54" bestFit="1" customWidth="1"/>
    <col min="2564" max="2567" width="0" style="54" hidden="1" customWidth="1"/>
    <col min="2568" max="2816" width="11.42578125" style="54"/>
    <col min="2817" max="2817" width="5.140625" style="54" customWidth="1"/>
    <col min="2818" max="2818" width="62.140625" style="54" bestFit="1" customWidth="1"/>
    <col min="2819" max="2819" width="18.28515625" style="54" bestFit="1" customWidth="1"/>
    <col min="2820" max="2823" width="0" style="54" hidden="1" customWidth="1"/>
    <col min="2824" max="3072" width="11.42578125" style="54"/>
    <col min="3073" max="3073" width="5.140625" style="54" customWidth="1"/>
    <col min="3074" max="3074" width="62.140625" style="54" bestFit="1" customWidth="1"/>
    <col min="3075" max="3075" width="18.28515625" style="54" bestFit="1" customWidth="1"/>
    <col min="3076" max="3079" width="0" style="54" hidden="1" customWidth="1"/>
    <col min="3080" max="3328" width="11.42578125" style="54"/>
    <col min="3329" max="3329" width="5.140625" style="54" customWidth="1"/>
    <col min="3330" max="3330" width="62.140625" style="54" bestFit="1" customWidth="1"/>
    <col min="3331" max="3331" width="18.28515625" style="54" bestFit="1" customWidth="1"/>
    <col min="3332" max="3335" width="0" style="54" hidden="1" customWidth="1"/>
    <col min="3336" max="3584" width="11.42578125" style="54"/>
    <col min="3585" max="3585" width="5.140625" style="54" customWidth="1"/>
    <col min="3586" max="3586" width="62.140625" style="54" bestFit="1" customWidth="1"/>
    <col min="3587" max="3587" width="18.28515625" style="54" bestFit="1" customWidth="1"/>
    <col min="3588" max="3591" width="0" style="54" hidden="1" customWidth="1"/>
    <col min="3592" max="3840" width="11.42578125" style="54"/>
    <col min="3841" max="3841" width="5.140625" style="54" customWidth="1"/>
    <col min="3842" max="3842" width="62.140625" style="54" bestFit="1" customWidth="1"/>
    <col min="3843" max="3843" width="18.28515625" style="54" bestFit="1" customWidth="1"/>
    <col min="3844" max="3847" width="0" style="54" hidden="1" customWidth="1"/>
    <col min="3848" max="4096" width="11.42578125" style="54"/>
    <col min="4097" max="4097" width="5.140625" style="54" customWidth="1"/>
    <col min="4098" max="4098" width="62.140625" style="54" bestFit="1" customWidth="1"/>
    <col min="4099" max="4099" width="18.28515625" style="54" bestFit="1" customWidth="1"/>
    <col min="4100" max="4103" width="0" style="54" hidden="1" customWidth="1"/>
    <col min="4104" max="4352" width="11.42578125" style="54"/>
    <col min="4353" max="4353" width="5.140625" style="54" customWidth="1"/>
    <col min="4354" max="4354" width="62.140625" style="54" bestFit="1" customWidth="1"/>
    <col min="4355" max="4355" width="18.28515625" style="54" bestFit="1" customWidth="1"/>
    <col min="4356" max="4359" width="0" style="54" hidden="1" customWidth="1"/>
    <col min="4360" max="4608" width="11.42578125" style="54"/>
    <col min="4609" max="4609" width="5.140625" style="54" customWidth="1"/>
    <col min="4610" max="4610" width="62.140625" style="54" bestFit="1" customWidth="1"/>
    <col min="4611" max="4611" width="18.28515625" style="54" bestFit="1" customWidth="1"/>
    <col min="4612" max="4615" width="0" style="54" hidden="1" customWidth="1"/>
    <col min="4616" max="4864" width="11.42578125" style="54"/>
    <col min="4865" max="4865" width="5.140625" style="54" customWidth="1"/>
    <col min="4866" max="4866" width="62.140625" style="54" bestFit="1" customWidth="1"/>
    <col min="4867" max="4867" width="18.28515625" style="54" bestFit="1" customWidth="1"/>
    <col min="4868" max="4871" width="0" style="54" hidden="1" customWidth="1"/>
    <col min="4872" max="5120" width="11.42578125" style="54"/>
    <col min="5121" max="5121" width="5.140625" style="54" customWidth="1"/>
    <col min="5122" max="5122" width="62.140625" style="54" bestFit="1" customWidth="1"/>
    <col min="5123" max="5123" width="18.28515625" style="54" bestFit="1" customWidth="1"/>
    <col min="5124" max="5127" width="0" style="54" hidden="1" customWidth="1"/>
    <col min="5128" max="5376" width="11.42578125" style="54"/>
    <col min="5377" max="5377" width="5.140625" style="54" customWidth="1"/>
    <col min="5378" max="5378" width="62.140625" style="54" bestFit="1" customWidth="1"/>
    <col min="5379" max="5379" width="18.28515625" style="54" bestFit="1" customWidth="1"/>
    <col min="5380" max="5383" width="0" style="54" hidden="1" customWidth="1"/>
    <col min="5384" max="5632" width="11.42578125" style="54"/>
    <col min="5633" max="5633" width="5.140625" style="54" customWidth="1"/>
    <col min="5634" max="5634" width="62.140625" style="54" bestFit="1" customWidth="1"/>
    <col min="5635" max="5635" width="18.28515625" style="54" bestFit="1" customWidth="1"/>
    <col min="5636" max="5639" width="0" style="54" hidden="1" customWidth="1"/>
    <col min="5640" max="5888" width="11.42578125" style="54"/>
    <col min="5889" max="5889" width="5.140625" style="54" customWidth="1"/>
    <col min="5890" max="5890" width="62.140625" style="54" bestFit="1" customWidth="1"/>
    <col min="5891" max="5891" width="18.28515625" style="54" bestFit="1" customWidth="1"/>
    <col min="5892" max="5895" width="0" style="54" hidden="1" customWidth="1"/>
    <col min="5896" max="6144" width="11.42578125" style="54"/>
    <col min="6145" max="6145" width="5.140625" style="54" customWidth="1"/>
    <col min="6146" max="6146" width="62.140625" style="54" bestFit="1" customWidth="1"/>
    <col min="6147" max="6147" width="18.28515625" style="54" bestFit="1" customWidth="1"/>
    <col min="6148" max="6151" width="0" style="54" hidden="1" customWidth="1"/>
    <col min="6152" max="6400" width="11.42578125" style="54"/>
    <col min="6401" max="6401" width="5.140625" style="54" customWidth="1"/>
    <col min="6402" max="6402" width="62.140625" style="54" bestFit="1" customWidth="1"/>
    <col min="6403" max="6403" width="18.28515625" style="54" bestFit="1" customWidth="1"/>
    <col min="6404" max="6407" width="0" style="54" hidden="1" customWidth="1"/>
    <col min="6408" max="6656" width="11.42578125" style="54"/>
    <col min="6657" max="6657" width="5.140625" style="54" customWidth="1"/>
    <col min="6658" max="6658" width="62.140625" style="54" bestFit="1" customWidth="1"/>
    <col min="6659" max="6659" width="18.28515625" style="54" bestFit="1" customWidth="1"/>
    <col min="6660" max="6663" width="0" style="54" hidden="1" customWidth="1"/>
    <col min="6664" max="6912" width="11.42578125" style="54"/>
    <col min="6913" max="6913" width="5.140625" style="54" customWidth="1"/>
    <col min="6914" max="6914" width="62.140625" style="54" bestFit="1" customWidth="1"/>
    <col min="6915" max="6915" width="18.28515625" style="54" bestFit="1" customWidth="1"/>
    <col min="6916" max="6919" width="0" style="54" hidden="1" customWidth="1"/>
    <col min="6920" max="7168" width="11.42578125" style="54"/>
    <col min="7169" max="7169" width="5.140625" style="54" customWidth="1"/>
    <col min="7170" max="7170" width="62.140625" style="54" bestFit="1" customWidth="1"/>
    <col min="7171" max="7171" width="18.28515625" style="54" bestFit="1" customWidth="1"/>
    <col min="7172" max="7175" width="0" style="54" hidden="1" customWidth="1"/>
    <col min="7176" max="7424" width="11.42578125" style="54"/>
    <col min="7425" max="7425" width="5.140625" style="54" customWidth="1"/>
    <col min="7426" max="7426" width="62.140625" style="54" bestFit="1" customWidth="1"/>
    <col min="7427" max="7427" width="18.28515625" style="54" bestFit="1" customWidth="1"/>
    <col min="7428" max="7431" width="0" style="54" hidden="1" customWidth="1"/>
    <col min="7432" max="7680" width="11.42578125" style="54"/>
    <col min="7681" max="7681" width="5.140625" style="54" customWidth="1"/>
    <col min="7682" max="7682" width="62.140625" style="54" bestFit="1" customWidth="1"/>
    <col min="7683" max="7683" width="18.28515625" style="54" bestFit="1" customWidth="1"/>
    <col min="7684" max="7687" width="0" style="54" hidden="1" customWidth="1"/>
    <col min="7688" max="7936" width="11.42578125" style="54"/>
    <col min="7937" max="7937" width="5.140625" style="54" customWidth="1"/>
    <col min="7938" max="7938" width="62.140625" style="54" bestFit="1" customWidth="1"/>
    <col min="7939" max="7939" width="18.28515625" style="54" bestFit="1" customWidth="1"/>
    <col min="7940" max="7943" width="0" style="54" hidden="1" customWidth="1"/>
    <col min="7944" max="8192" width="11.42578125" style="54"/>
    <col min="8193" max="8193" width="5.140625" style="54" customWidth="1"/>
    <col min="8194" max="8194" width="62.140625" style="54" bestFit="1" customWidth="1"/>
    <col min="8195" max="8195" width="18.28515625" style="54" bestFit="1" customWidth="1"/>
    <col min="8196" max="8199" width="0" style="54" hidden="1" customWidth="1"/>
    <col min="8200" max="8448" width="11.42578125" style="54"/>
    <col min="8449" max="8449" width="5.140625" style="54" customWidth="1"/>
    <col min="8450" max="8450" width="62.140625" style="54" bestFit="1" customWidth="1"/>
    <col min="8451" max="8451" width="18.28515625" style="54" bestFit="1" customWidth="1"/>
    <col min="8452" max="8455" width="0" style="54" hidden="1" customWidth="1"/>
    <col min="8456" max="8704" width="11.42578125" style="54"/>
    <col min="8705" max="8705" width="5.140625" style="54" customWidth="1"/>
    <col min="8706" max="8706" width="62.140625" style="54" bestFit="1" customWidth="1"/>
    <col min="8707" max="8707" width="18.28515625" style="54" bestFit="1" customWidth="1"/>
    <col min="8708" max="8711" width="0" style="54" hidden="1" customWidth="1"/>
    <col min="8712" max="8960" width="11.42578125" style="54"/>
    <col min="8961" max="8961" width="5.140625" style="54" customWidth="1"/>
    <col min="8962" max="8962" width="62.140625" style="54" bestFit="1" customWidth="1"/>
    <col min="8963" max="8963" width="18.28515625" style="54" bestFit="1" customWidth="1"/>
    <col min="8964" max="8967" width="0" style="54" hidden="1" customWidth="1"/>
    <col min="8968" max="9216" width="11.42578125" style="54"/>
    <col min="9217" max="9217" width="5.140625" style="54" customWidth="1"/>
    <col min="9218" max="9218" width="62.140625" style="54" bestFit="1" customWidth="1"/>
    <col min="9219" max="9219" width="18.28515625" style="54" bestFit="1" customWidth="1"/>
    <col min="9220" max="9223" width="0" style="54" hidden="1" customWidth="1"/>
    <col min="9224" max="9472" width="11.42578125" style="54"/>
    <col min="9473" max="9473" width="5.140625" style="54" customWidth="1"/>
    <col min="9474" max="9474" width="62.140625" style="54" bestFit="1" customWidth="1"/>
    <col min="9475" max="9475" width="18.28515625" style="54" bestFit="1" customWidth="1"/>
    <col min="9476" max="9479" width="0" style="54" hidden="1" customWidth="1"/>
    <col min="9480" max="9728" width="11.42578125" style="54"/>
    <col min="9729" max="9729" width="5.140625" style="54" customWidth="1"/>
    <col min="9730" max="9730" width="62.140625" style="54" bestFit="1" customWidth="1"/>
    <col min="9731" max="9731" width="18.28515625" style="54" bestFit="1" customWidth="1"/>
    <col min="9732" max="9735" width="0" style="54" hidden="1" customWidth="1"/>
    <col min="9736" max="9984" width="11.42578125" style="54"/>
    <col min="9985" max="9985" width="5.140625" style="54" customWidth="1"/>
    <col min="9986" max="9986" width="62.140625" style="54" bestFit="1" customWidth="1"/>
    <col min="9987" max="9987" width="18.28515625" style="54" bestFit="1" customWidth="1"/>
    <col min="9988" max="9991" width="0" style="54" hidden="1" customWidth="1"/>
    <col min="9992" max="10240" width="11.42578125" style="54"/>
    <col min="10241" max="10241" width="5.140625" style="54" customWidth="1"/>
    <col min="10242" max="10242" width="62.140625" style="54" bestFit="1" customWidth="1"/>
    <col min="10243" max="10243" width="18.28515625" style="54" bestFit="1" customWidth="1"/>
    <col min="10244" max="10247" width="0" style="54" hidden="1" customWidth="1"/>
    <col min="10248" max="10496" width="11.42578125" style="54"/>
    <col min="10497" max="10497" width="5.140625" style="54" customWidth="1"/>
    <col min="10498" max="10498" width="62.140625" style="54" bestFit="1" customWidth="1"/>
    <col min="10499" max="10499" width="18.28515625" style="54" bestFit="1" customWidth="1"/>
    <col min="10500" max="10503" width="0" style="54" hidden="1" customWidth="1"/>
    <col min="10504" max="10752" width="11.42578125" style="54"/>
    <col min="10753" max="10753" width="5.140625" style="54" customWidth="1"/>
    <col min="10754" max="10754" width="62.140625" style="54" bestFit="1" customWidth="1"/>
    <col min="10755" max="10755" width="18.28515625" style="54" bestFit="1" customWidth="1"/>
    <col min="10756" max="10759" width="0" style="54" hidden="1" customWidth="1"/>
    <col min="10760" max="11008" width="11.42578125" style="54"/>
    <col min="11009" max="11009" width="5.140625" style="54" customWidth="1"/>
    <col min="11010" max="11010" width="62.140625" style="54" bestFit="1" customWidth="1"/>
    <col min="11011" max="11011" width="18.28515625" style="54" bestFit="1" customWidth="1"/>
    <col min="11012" max="11015" width="0" style="54" hidden="1" customWidth="1"/>
    <col min="11016" max="11264" width="11.42578125" style="54"/>
    <col min="11265" max="11265" width="5.140625" style="54" customWidth="1"/>
    <col min="11266" max="11266" width="62.140625" style="54" bestFit="1" customWidth="1"/>
    <col min="11267" max="11267" width="18.28515625" style="54" bestFit="1" customWidth="1"/>
    <col min="11268" max="11271" width="0" style="54" hidden="1" customWidth="1"/>
    <col min="11272" max="11520" width="11.42578125" style="54"/>
    <col min="11521" max="11521" width="5.140625" style="54" customWidth="1"/>
    <col min="11522" max="11522" width="62.140625" style="54" bestFit="1" customWidth="1"/>
    <col min="11523" max="11523" width="18.28515625" style="54" bestFit="1" customWidth="1"/>
    <col min="11524" max="11527" width="0" style="54" hidden="1" customWidth="1"/>
    <col min="11528" max="11776" width="11.42578125" style="54"/>
    <col min="11777" max="11777" width="5.140625" style="54" customWidth="1"/>
    <col min="11778" max="11778" width="62.140625" style="54" bestFit="1" customWidth="1"/>
    <col min="11779" max="11779" width="18.28515625" style="54" bestFit="1" customWidth="1"/>
    <col min="11780" max="11783" width="0" style="54" hidden="1" customWidth="1"/>
    <col min="11784" max="12032" width="11.42578125" style="54"/>
    <col min="12033" max="12033" width="5.140625" style="54" customWidth="1"/>
    <col min="12034" max="12034" width="62.140625" style="54" bestFit="1" customWidth="1"/>
    <col min="12035" max="12035" width="18.28515625" style="54" bestFit="1" customWidth="1"/>
    <col min="12036" max="12039" width="0" style="54" hidden="1" customWidth="1"/>
    <col min="12040" max="12288" width="11.42578125" style="54"/>
    <col min="12289" max="12289" width="5.140625" style="54" customWidth="1"/>
    <col min="12290" max="12290" width="62.140625" style="54" bestFit="1" customWidth="1"/>
    <col min="12291" max="12291" width="18.28515625" style="54" bestFit="1" customWidth="1"/>
    <col min="12292" max="12295" width="0" style="54" hidden="1" customWidth="1"/>
    <col min="12296" max="12544" width="11.42578125" style="54"/>
    <col min="12545" max="12545" width="5.140625" style="54" customWidth="1"/>
    <col min="12546" max="12546" width="62.140625" style="54" bestFit="1" customWidth="1"/>
    <col min="12547" max="12547" width="18.28515625" style="54" bestFit="1" customWidth="1"/>
    <col min="12548" max="12551" width="0" style="54" hidden="1" customWidth="1"/>
    <col min="12552" max="12800" width="11.42578125" style="54"/>
    <col min="12801" max="12801" width="5.140625" style="54" customWidth="1"/>
    <col min="12802" max="12802" width="62.140625" style="54" bestFit="1" customWidth="1"/>
    <col min="12803" max="12803" width="18.28515625" style="54" bestFit="1" customWidth="1"/>
    <col min="12804" max="12807" width="0" style="54" hidden="1" customWidth="1"/>
    <col min="12808" max="13056" width="11.42578125" style="54"/>
    <col min="13057" max="13057" width="5.140625" style="54" customWidth="1"/>
    <col min="13058" max="13058" width="62.140625" style="54" bestFit="1" customWidth="1"/>
    <col min="13059" max="13059" width="18.28515625" style="54" bestFit="1" customWidth="1"/>
    <col min="13060" max="13063" width="0" style="54" hidden="1" customWidth="1"/>
    <col min="13064" max="13312" width="11.42578125" style="54"/>
    <col min="13313" max="13313" width="5.140625" style="54" customWidth="1"/>
    <col min="13314" max="13314" width="62.140625" style="54" bestFit="1" customWidth="1"/>
    <col min="13315" max="13315" width="18.28515625" style="54" bestFit="1" customWidth="1"/>
    <col min="13316" max="13319" width="0" style="54" hidden="1" customWidth="1"/>
    <col min="13320" max="13568" width="11.42578125" style="54"/>
    <col min="13569" max="13569" width="5.140625" style="54" customWidth="1"/>
    <col min="13570" max="13570" width="62.140625" style="54" bestFit="1" customWidth="1"/>
    <col min="13571" max="13571" width="18.28515625" style="54" bestFit="1" customWidth="1"/>
    <col min="13572" max="13575" width="0" style="54" hidden="1" customWidth="1"/>
    <col min="13576" max="13824" width="11.42578125" style="54"/>
    <col min="13825" max="13825" width="5.140625" style="54" customWidth="1"/>
    <col min="13826" max="13826" width="62.140625" style="54" bestFit="1" customWidth="1"/>
    <col min="13827" max="13827" width="18.28515625" style="54" bestFit="1" customWidth="1"/>
    <col min="13828" max="13831" width="0" style="54" hidden="1" customWidth="1"/>
    <col min="13832" max="14080" width="11.42578125" style="54"/>
    <col min="14081" max="14081" width="5.140625" style="54" customWidth="1"/>
    <col min="14082" max="14082" width="62.140625" style="54" bestFit="1" customWidth="1"/>
    <col min="14083" max="14083" width="18.28515625" style="54" bestFit="1" customWidth="1"/>
    <col min="14084" max="14087" width="0" style="54" hidden="1" customWidth="1"/>
    <col min="14088" max="14336" width="11.42578125" style="54"/>
    <col min="14337" max="14337" width="5.140625" style="54" customWidth="1"/>
    <col min="14338" max="14338" width="62.140625" style="54" bestFit="1" customWidth="1"/>
    <col min="14339" max="14339" width="18.28515625" style="54" bestFit="1" customWidth="1"/>
    <col min="14340" max="14343" width="0" style="54" hidden="1" customWidth="1"/>
    <col min="14344" max="14592" width="11.42578125" style="54"/>
    <col min="14593" max="14593" width="5.140625" style="54" customWidth="1"/>
    <col min="14594" max="14594" width="62.140625" style="54" bestFit="1" customWidth="1"/>
    <col min="14595" max="14595" width="18.28515625" style="54" bestFit="1" customWidth="1"/>
    <col min="14596" max="14599" width="0" style="54" hidden="1" customWidth="1"/>
    <col min="14600" max="14848" width="11.42578125" style="54"/>
    <col min="14849" max="14849" width="5.140625" style="54" customWidth="1"/>
    <col min="14850" max="14850" width="62.140625" style="54" bestFit="1" customWidth="1"/>
    <col min="14851" max="14851" width="18.28515625" style="54" bestFit="1" customWidth="1"/>
    <col min="14852" max="14855" width="0" style="54" hidden="1" customWidth="1"/>
    <col min="14856" max="15104" width="11.42578125" style="54"/>
    <col min="15105" max="15105" width="5.140625" style="54" customWidth="1"/>
    <col min="15106" max="15106" width="62.140625" style="54" bestFit="1" customWidth="1"/>
    <col min="15107" max="15107" width="18.28515625" style="54" bestFit="1" customWidth="1"/>
    <col min="15108" max="15111" width="0" style="54" hidden="1" customWidth="1"/>
    <col min="15112" max="15360" width="11.42578125" style="54"/>
    <col min="15361" max="15361" width="5.140625" style="54" customWidth="1"/>
    <col min="15362" max="15362" width="62.140625" style="54" bestFit="1" customWidth="1"/>
    <col min="15363" max="15363" width="18.28515625" style="54" bestFit="1" customWidth="1"/>
    <col min="15364" max="15367" width="0" style="54" hidden="1" customWidth="1"/>
    <col min="15368" max="15616" width="11.42578125" style="54"/>
    <col min="15617" max="15617" width="5.140625" style="54" customWidth="1"/>
    <col min="15618" max="15618" width="62.140625" style="54" bestFit="1" customWidth="1"/>
    <col min="15619" max="15619" width="18.28515625" style="54" bestFit="1" customWidth="1"/>
    <col min="15620" max="15623" width="0" style="54" hidden="1" customWidth="1"/>
    <col min="15624" max="15872" width="11.42578125" style="54"/>
    <col min="15873" max="15873" width="5.140625" style="54" customWidth="1"/>
    <col min="15874" max="15874" width="62.140625" style="54" bestFit="1" customWidth="1"/>
    <col min="15875" max="15875" width="18.28515625" style="54" bestFit="1" customWidth="1"/>
    <col min="15876" max="15879" width="0" style="54" hidden="1" customWidth="1"/>
    <col min="15880" max="16128" width="11.42578125" style="54"/>
    <col min="16129" max="16129" width="5.140625" style="54" customWidth="1"/>
    <col min="16130" max="16130" width="62.140625" style="54" bestFit="1" customWidth="1"/>
    <col min="16131" max="16131" width="18.28515625" style="54" bestFit="1" customWidth="1"/>
    <col min="16132" max="16135" width="0" style="54" hidden="1" customWidth="1"/>
    <col min="16136" max="16384" width="11.42578125" style="54"/>
  </cols>
  <sheetData>
    <row r="1" spans="1:7" s="14" customFormat="1" ht="15" x14ac:dyDescent="0.3">
      <c r="A1" s="338" t="s">
        <v>0</v>
      </c>
      <c r="B1" s="338"/>
      <c r="C1" s="338"/>
      <c r="D1" s="338"/>
      <c r="E1" s="338"/>
      <c r="F1" s="338"/>
      <c r="G1" s="338"/>
    </row>
    <row r="2" spans="1:7" s="14" customFormat="1" ht="15" x14ac:dyDescent="0.3">
      <c r="A2" s="338" t="s">
        <v>14</v>
      </c>
      <c r="B2" s="338"/>
      <c r="C2" s="338"/>
      <c r="D2" s="338"/>
      <c r="E2" s="338"/>
      <c r="F2" s="338"/>
      <c r="G2" s="338"/>
    </row>
    <row r="3" spans="1:7" s="14" customFormat="1" ht="15" x14ac:dyDescent="0.3">
      <c r="A3" s="339" t="s">
        <v>206</v>
      </c>
      <c r="B3" s="339"/>
      <c r="C3" s="339"/>
      <c r="D3" s="339"/>
      <c r="E3" s="339"/>
      <c r="F3" s="339"/>
      <c r="G3" s="339"/>
    </row>
    <row r="4" spans="1:7" s="14" customFormat="1" ht="33.75" customHeight="1" x14ac:dyDescent="0.2">
      <c r="A4" s="340"/>
      <c r="B4" s="340"/>
      <c r="C4" s="266" t="s">
        <v>15</v>
      </c>
      <c r="D4" s="16" t="s">
        <v>16</v>
      </c>
      <c r="E4" s="16" t="s">
        <v>17</v>
      </c>
      <c r="F4" s="16" t="s">
        <v>18</v>
      </c>
      <c r="G4" s="16" t="s">
        <v>19</v>
      </c>
    </row>
    <row r="5" spans="1:7" s="14" customFormat="1" ht="15.75" x14ac:dyDescent="0.25">
      <c r="A5" s="17"/>
      <c r="B5" s="17" t="s">
        <v>20</v>
      </c>
      <c r="C5" s="18">
        <v>80000000</v>
      </c>
      <c r="D5" s="18"/>
      <c r="E5" s="18">
        <f>+C5+D5</f>
        <v>80000000</v>
      </c>
      <c r="F5" s="18">
        <v>0</v>
      </c>
      <c r="G5" s="18">
        <f>+E5-F5</f>
        <v>80000000</v>
      </c>
    </row>
    <row r="6" spans="1:7" s="14" customFormat="1" ht="17.25" thickBot="1" x14ac:dyDescent="0.35">
      <c r="A6" s="19"/>
      <c r="B6" s="20" t="s">
        <v>21</v>
      </c>
      <c r="C6" s="21">
        <f>SUM(C5)</f>
        <v>80000000</v>
      </c>
      <c r="D6" s="21">
        <f>SUM(D5)</f>
        <v>0</v>
      </c>
      <c r="E6" s="21">
        <f>SUM(E5)</f>
        <v>80000000</v>
      </c>
      <c r="F6" s="21">
        <f>SUM(F5)</f>
        <v>0</v>
      </c>
      <c r="G6" s="21">
        <f>SUM(G5)</f>
        <v>80000000</v>
      </c>
    </row>
    <row r="7" spans="1:7" s="14" customFormat="1" ht="16.5" x14ac:dyDescent="0.3">
      <c r="A7" s="22"/>
      <c r="B7" s="23"/>
      <c r="C7" s="24"/>
      <c r="D7" s="25"/>
      <c r="E7" s="25"/>
      <c r="F7" s="25"/>
      <c r="G7" s="25"/>
    </row>
    <row r="8" spans="1:7" s="14" customFormat="1" ht="33.75" customHeight="1" x14ac:dyDescent="0.3">
      <c r="A8" s="341"/>
      <c r="B8" s="341"/>
      <c r="C8" s="266" t="str">
        <f>+C4</f>
        <v>PRESUPUESTO 2023</v>
      </c>
      <c r="D8" s="16" t="s">
        <v>22</v>
      </c>
      <c r="E8" s="16" t="str">
        <f>+E4</f>
        <v>PRESUPUESTO AJUSTADO 2,020</v>
      </c>
      <c r="F8" s="16" t="str">
        <f>+F4</f>
        <v>EJECUTADO</v>
      </c>
      <c r="G8" s="16" t="s">
        <v>19</v>
      </c>
    </row>
    <row r="9" spans="1:7" s="14" customFormat="1" ht="15.75" x14ac:dyDescent="0.25">
      <c r="A9" s="26" t="s">
        <v>23</v>
      </c>
      <c r="B9" s="27" t="s">
        <v>24</v>
      </c>
      <c r="C9" s="28">
        <v>45918607.82</v>
      </c>
      <c r="D9" s="29"/>
      <c r="E9" s="28">
        <f>+C9+D9</f>
        <v>45918607.82</v>
      </c>
      <c r="F9" s="28"/>
      <c r="G9" s="28">
        <f>+E9-F9</f>
        <v>45918607.82</v>
      </c>
    </row>
    <row r="10" spans="1:7" s="14" customFormat="1" ht="16.5" x14ac:dyDescent="0.3">
      <c r="A10" s="30"/>
      <c r="B10" s="31" t="s">
        <v>25</v>
      </c>
      <c r="C10" s="32">
        <f>SUM(C9)</f>
        <v>45918607.82</v>
      </c>
      <c r="D10" s="33">
        <f>SUM(D9)</f>
        <v>0</v>
      </c>
      <c r="E10" s="34">
        <f>SUM(E9)</f>
        <v>45918607.82</v>
      </c>
      <c r="F10" s="32">
        <f>SUM(F9)</f>
        <v>0</v>
      </c>
      <c r="G10" s="32">
        <f>SUM(G9)</f>
        <v>45918607.82</v>
      </c>
    </row>
    <row r="11" spans="1:7" s="14" customFormat="1" ht="16.5" x14ac:dyDescent="0.3">
      <c r="A11" s="35"/>
      <c r="B11" s="31"/>
      <c r="C11" s="32"/>
      <c r="D11" s="36"/>
      <c r="E11" s="36"/>
      <c r="F11" s="36"/>
      <c r="G11" s="36"/>
    </row>
    <row r="12" spans="1:7" s="14" customFormat="1" ht="33.75" customHeight="1" x14ac:dyDescent="0.25">
      <c r="A12" s="37"/>
      <c r="B12" s="37" t="s">
        <v>26</v>
      </c>
      <c r="C12" s="38" t="str">
        <f>+C8</f>
        <v>PRESUPUESTO 2023</v>
      </c>
      <c r="D12" s="39" t="s">
        <v>22</v>
      </c>
      <c r="E12" s="39" t="str">
        <f>+E8</f>
        <v>PRESUPUESTO AJUSTADO 2,020</v>
      </c>
      <c r="F12" s="39" t="str">
        <f>+F8</f>
        <v>EJECUTADO</v>
      </c>
      <c r="G12" s="39" t="s">
        <v>19</v>
      </c>
    </row>
    <row r="13" spans="1:7" s="14" customFormat="1" ht="15.75" x14ac:dyDescent="0.25">
      <c r="A13" s="30">
        <v>111</v>
      </c>
      <c r="B13" s="40" t="s">
        <v>27</v>
      </c>
      <c r="C13" s="41">
        <v>968000</v>
      </c>
      <c r="D13" s="29"/>
      <c r="E13" s="41">
        <f>+C13+D13</f>
        <v>968000</v>
      </c>
      <c r="F13" s="41"/>
      <c r="G13" s="41">
        <f>+E13-F13</f>
        <v>968000</v>
      </c>
    </row>
    <row r="14" spans="1:7" s="14" customFormat="1" ht="15.75" x14ac:dyDescent="0.25">
      <c r="A14" s="30">
        <v>113</v>
      </c>
      <c r="B14" s="40" t="s">
        <v>28</v>
      </c>
      <c r="C14" s="41">
        <v>127435.66</v>
      </c>
      <c r="D14" s="29"/>
      <c r="E14" s="41">
        <f>+C14+D14</f>
        <v>127435.66</v>
      </c>
      <c r="F14" s="41"/>
      <c r="G14" s="41">
        <f t="shared" ref="G14:G23" si="0">+E14-F14</f>
        <v>127435.66</v>
      </c>
    </row>
    <row r="15" spans="1:7" s="14" customFormat="1" ht="15.75" x14ac:dyDescent="0.25">
      <c r="A15" s="30">
        <v>122</v>
      </c>
      <c r="B15" s="40" t="s">
        <v>29</v>
      </c>
      <c r="C15" s="41">
        <v>68124.37</v>
      </c>
      <c r="D15" s="29"/>
      <c r="E15" s="41">
        <f t="shared" ref="E15:E38" si="1">+C15+D15</f>
        <v>68124.37</v>
      </c>
      <c r="F15" s="41"/>
      <c r="G15" s="41">
        <f t="shared" si="0"/>
        <v>68124.37</v>
      </c>
    </row>
    <row r="16" spans="1:7" s="14" customFormat="1" ht="15.75" x14ac:dyDescent="0.25">
      <c r="A16" s="30">
        <v>163</v>
      </c>
      <c r="B16" s="40" t="s">
        <v>30</v>
      </c>
      <c r="C16" s="41">
        <v>1321525</v>
      </c>
      <c r="D16" s="29"/>
      <c r="E16" s="41">
        <f t="shared" si="1"/>
        <v>1321525</v>
      </c>
      <c r="F16" s="41"/>
      <c r="G16" s="41">
        <f t="shared" si="0"/>
        <v>1321525</v>
      </c>
    </row>
    <row r="17" spans="1:7" s="14" customFormat="1" ht="15.75" x14ac:dyDescent="0.25">
      <c r="A17" s="30">
        <v>168</v>
      </c>
      <c r="B17" s="40" t="s">
        <v>31</v>
      </c>
      <c r="C17" s="41">
        <v>1000</v>
      </c>
      <c r="D17" s="29"/>
      <c r="E17" s="41">
        <f t="shared" si="1"/>
        <v>1000</v>
      </c>
      <c r="F17" s="41"/>
      <c r="G17" s="41">
        <f t="shared" si="0"/>
        <v>1000</v>
      </c>
    </row>
    <row r="18" spans="1:7" s="14" customFormat="1" ht="15.75" x14ac:dyDescent="0.25">
      <c r="A18" s="30">
        <v>169</v>
      </c>
      <c r="B18" s="40" t="s">
        <v>32</v>
      </c>
      <c r="C18" s="41">
        <v>43150</v>
      </c>
      <c r="D18" s="29"/>
      <c r="E18" s="41">
        <f t="shared" si="1"/>
        <v>43150</v>
      </c>
      <c r="F18" s="41"/>
      <c r="G18" s="41">
        <f t="shared" si="0"/>
        <v>43150</v>
      </c>
    </row>
    <row r="19" spans="1:7" s="14" customFormat="1" ht="15.75" x14ac:dyDescent="0.25">
      <c r="A19" s="30">
        <v>171</v>
      </c>
      <c r="B19" s="40" t="s">
        <v>33</v>
      </c>
      <c r="C19" s="41">
        <v>43660</v>
      </c>
      <c r="D19" s="29"/>
      <c r="E19" s="41">
        <f t="shared" si="1"/>
        <v>43660</v>
      </c>
      <c r="F19" s="41"/>
      <c r="G19" s="41">
        <f t="shared" si="0"/>
        <v>43660</v>
      </c>
    </row>
    <row r="20" spans="1:7" s="14" customFormat="1" ht="15.75" x14ac:dyDescent="0.25">
      <c r="A20" s="30">
        <v>174</v>
      </c>
      <c r="B20" s="40" t="s">
        <v>34</v>
      </c>
      <c r="C20" s="41">
        <v>116687.92</v>
      </c>
      <c r="D20" s="29"/>
      <c r="E20" s="41">
        <f t="shared" si="1"/>
        <v>116687.92</v>
      </c>
      <c r="F20" s="41"/>
      <c r="G20" s="41">
        <f t="shared" si="0"/>
        <v>116687.92</v>
      </c>
    </row>
    <row r="21" spans="1:7" s="14" customFormat="1" ht="15.75" x14ac:dyDescent="0.25">
      <c r="A21" s="30">
        <v>182</v>
      </c>
      <c r="B21" s="40" t="s">
        <v>35</v>
      </c>
      <c r="C21" s="42">
        <v>3039388</v>
      </c>
      <c r="D21" s="29"/>
      <c r="E21" s="41">
        <f t="shared" si="1"/>
        <v>3039388</v>
      </c>
      <c r="F21" s="41"/>
      <c r="G21" s="41">
        <f t="shared" si="0"/>
        <v>3039388</v>
      </c>
    </row>
    <row r="22" spans="1:7" s="14" customFormat="1" ht="15.75" x14ac:dyDescent="0.25">
      <c r="A22" s="30">
        <v>197</v>
      </c>
      <c r="B22" s="40" t="s">
        <v>36</v>
      </c>
      <c r="C22" s="42">
        <v>172800</v>
      </c>
      <c r="D22" s="29"/>
      <c r="E22" s="41">
        <f t="shared" si="1"/>
        <v>172800</v>
      </c>
      <c r="F22" s="41"/>
      <c r="G22" s="41">
        <f t="shared" si="0"/>
        <v>172800</v>
      </c>
    </row>
    <row r="23" spans="1:7" s="14" customFormat="1" ht="15.75" x14ac:dyDescent="0.25">
      <c r="A23" s="30">
        <v>199</v>
      </c>
      <c r="B23" s="40" t="s">
        <v>37</v>
      </c>
      <c r="C23" s="41">
        <v>767314.4</v>
      </c>
      <c r="D23" s="29"/>
      <c r="E23" s="41">
        <f t="shared" si="1"/>
        <v>767314.4</v>
      </c>
      <c r="F23" s="41"/>
      <c r="G23" s="41">
        <f t="shared" si="0"/>
        <v>767314.4</v>
      </c>
    </row>
    <row r="24" spans="1:7" s="14" customFormat="1" ht="15.75" x14ac:dyDescent="0.25">
      <c r="A24" s="30">
        <v>211</v>
      </c>
      <c r="B24" s="40" t="s">
        <v>38</v>
      </c>
      <c r="C24" s="41">
        <v>543132.75</v>
      </c>
      <c r="D24" s="29"/>
      <c r="E24" s="41">
        <f t="shared" si="1"/>
        <v>543132.75</v>
      </c>
      <c r="F24" s="41"/>
      <c r="G24" s="41">
        <f>+E24-F24</f>
        <v>543132.75</v>
      </c>
    </row>
    <row r="25" spans="1:7" s="14" customFormat="1" ht="15.75" x14ac:dyDescent="0.25">
      <c r="A25" s="30">
        <v>232</v>
      </c>
      <c r="B25" s="40" t="s">
        <v>39</v>
      </c>
      <c r="C25" s="41">
        <v>198280</v>
      </c>
      <c r="D25" s="29"/>
      <c r="E25" s="41">
        <f t="shared" si="1"/>
        <v>198280</v>
      </c>
      <c r="F25" s="41"/>
      <c r="G25" s="41">
        <f t="shared" ref="G25:G38" si="2">+E25-F25</f>
        <v>198280</v>
      </c>
    </row>
    <row r="26" spans="1:7" s="14" customFormat="1" ht="15.75" x14ac:dyDescent="0.25">
      <c r="A26" s="30">
        <v>261</v>
      </c>
      <c r="B26" s="40" t="s">
        <v>40</v>
      </c>
      <c r="C26" s="42">
        <v>1009687.36</v>
      </c>
      <c r="D26" s="29"/>
      <c r="E26" s="41">
        <f t="shared" si="1"/>
        <v>1009687.36</v>
      </c>
      <c r="F26" s="41"/>
      <c r="G26" s="41">
        <f t="shared" si="2"/>
        <v>1009687.36</v>
      </c>
    </row>
    <row r="27" spans="1:7" s="14" customFormat="1" ht="15.75" x14ac:dyDescent="0.25">
      <c r="A27" s="30">
        <v>262</v>
      </c>
      <c r="B27" s="40" t="s">
        <v>41</v>
      </c>
      <c r="C27" s="41">
        <v>8000</v>
      </c>
      <c r="D27" s="29"/>
      <c r="E27" s="41">
        <f t="shared" si="1"/>
        <v>8000</v>
      </c>
      <c r="F27" s="41"/>
      <c r="G27" s="41">
        <f t="shared" si="2"/>
        <v>8000</v>
      </c>
    </row>
    <row r="28" spans="1:7" s="14" customFormat="1" ht="15.75" x14ac:dyDescent="0.25">
      <c r="A28" s="30">
        <v>266</v>
      </c>
      <c r="B28" s="40" t="s">
        <v>42</v>
      </c>
      <c r="C28" s="42">
        <v>1429212.26</v>
      </c>
      <c r="D28" s="29"/>
      <c r="E28" s="41">
        <f t="shared" si="1"/>
        <v>1429212.26</v>
      </c>
      <c r="F28" s="41"/>
      <c r="G28" s="41">
        <f t="shared" si="2"/>
        <v>1429212.26</v>
      </c>
    </row>
    <row r="29" spans="1:7" s="14" customFormat="1" ht="15.75" x14ac:dyDescent="0.25">
      <c r="A29" s="30">
        <v>267</v>
      </c>
      <c r="B29" s="40" t="s">
        <v>43</v>
      </c>
      <c r="C29" s="41">
        <v>9000</v>
      </c>
      <c r="D29" s="29"/>
      <c r="E29" s="41">
        <f t="shared" si="1"/>
        <v>9000</v>
      </c>
      <c r="F29" s="41"/>
      <c r="G29" s="41">
        <f t="shared" si="2"/>
        <v>9000</v>
      </c>
    </row>
    <row r="30" spans="1:7" s="14" customFormat="1" ht="15.75" x14ac:dyDescent="0.25">
      <c r="A30" s="30">
        <v>268</v>
      </c>
      <c r="B30" s="40" t="s">
        <v>44</v>
      </c>
      <c r="C30" s="41">
        <v>122943.5</v>
      </c>
      <c r="D30" s="29"/>
      <c r="E30" s="41">
        <f t="shared" si="1"/>
        <v>122943.5</v>
      </c>
      <c r="F30" s="41"/>
      <c r="G30" s="41">
        <f t="shared" si="2"/>
        <v>122943.5</v>
      </c>
    </row>
    <row r="31" spans="1:7" s="14" customFormat="1" ht="15.75" x14ac:dyDescent="0.25">
      <c r="A31" s="30">
        <v>269</v>
      </c>
      <c r="B31" s="43" t="s">
        <v>45</v>
      </c>
      <c r="C31" s="41">
        <v>10000</v>
      </c>
      <c r="D31" s="29"/>
      <c r="E31" s="41">
        <f t="shared" si="1"/>
        <v>10000</v>
      </c>
      <c r="F31" s="41"/>
      <c r="G31" s="41">
        <f t="shared" si="2"/>
        <v>10000</v>
      </c>
    </row>
    <row r="32" spans="1:7" s="14" customFormat="1" ht="15.75" x14ac:dyDescent="0.25">
      <c r="A32" s="30">
        <v>289</v>
      </c>
      <c r="B32" s="40" t="s">
        <v>46</v>
      </c>
      <c r="C32" s="41">
        <v>11537</v>
      </c>
      <c r="D32" s="29"/>
      <c r="E32" s="41">
        <f t="shared" si="1"/>
        <v>11537</v>
      </c>
      <c r="F32" s="41"/>
      <c r="G32" s="41">
        <f t="shared" si="2"/>
        <v>11537</v>
      </c>
    </row>
    <row r="33" spans="1:7" s="14" customFormat="1" ht="15.75" x14ac:dyDescent="0.25">
      <c r="A33" s="30">
        <v>292</v>
      </c>
      <c r="B33" s="40" t="s">
        <v>47</v>
      </c>
      <c r="C33" s="41">
        <v>149896.79</v>
      </c>
      <c r="D33" s="29"/>
      <c r="E33" s="41">
        <f t="shared" si="1"/>
        <v>149896.79</v>
      </c>
      <c r="F33" s="41"/>
      <c r="G33" s="41">
        <f t="shared" si="2"/>
        <v>149896.79</v>
      </c>
    </row>
    <row r="34" spans="1:7" s="14" customFormat="1" ht="15.75" x14ac:dyDescent="0.25">
      <c r="A34" s="30">
        <v>295</v>
      </c>
      <c r="B34" s="40" t="s">
        <v>48</v>
      </c>
      <c r="C34" s="42">
        <v>20762705.059999999</v>
      </c>
      <c r="D34" s="29"/>
      <c r="E34" s="41">
        <f t="shared" si="1"/>
        <v>20762705.059999999</v>
      </c>
      <c r="F34" s="41"/>
      <c r="G34" s="41">
        <f t="shared" si="2"/>
        <v>20762705.059999999</v>
      </c>
    </row>
    <row r="35" spans="1:7" s="14" customFormat="1" ht="15.75" x14ac:dyDescent="0.25">
      <c r="A35" s="30">
        <v>297</v>
      </c>
      <c r="B35" s="40" t="s">
        <v>49</v>
      </c>
      <c r="C35" s="41">
        <v>18945.439999999999</v>
      </c>
      <c r="D35" s="29"/>
      <c r="E35" s="41">
        <f t="shared" si="1"/>
        <v>18945.439999999999</v>
      </c>
      <c r="F35" s="41"/>
      <c r="G35" s="41">
        <f t="shared" si="2"/>
        <v>18945.439999999999</v>
      </c>
    </row>
    <row r="36" spans="1:7" s="14" customFormat="1" ht="15.75" x14ac:dyDescent="0.25">
      <c r="A36" s="30">
        <v>298</v>
      </c>
      <c r="B36" s="40" t="s">
        <v>50</v>
      </c>
      <c r="C36" s="41">
        <v>409801.67</v>
      </c>
      <c r="D36" s="29"/>
      <c r="E36" s="41">
        <f t="shared" si="1"/>
        <v>409801.67</v>
      </c>
      <c r="F36" s="41"/>
      <c r="G36" s="41">
        <f t="shared" si="2"/>
        <v>409801.67</v>
      </c>
    </row>
    <row r="37" spans="1:7" s="14" customFormat="1" ht="15.75" x14ac:dyDescent="0.25">
      <c r="A37" s="30">
        <v>299</v>
      </c>
      <c r="B37" s="40" t="s">
        <v>51</v>
      </c>
      <c r="C37" s="41">
        <v>229165</v>
      </c>
      <c r="D37" s="29"/>
      <c r="E37" s="41">
        <f>+C37+D37</f>
        <v>229165</v>
      </c>
      <c r="F37" s="41"/>
      <c r="G37" s="41">
        <f>+E37-F37</f>
        <v>229165</v>
      </c>
    </row>
    <row r="38" spans="1:7" s="14" customFormat="1" ht="15.75" x14ac:dyDescent="0.25">
      <c r="A38" s="30">
        <v>323</v>
      </c>
      <c r="B38" s="40" t="s">
        <v>52</v>
      </c>
      <c r="C38" s="41">
        <v>2500000</v>
      </c>
      <c r="D38" s="29"/>
      <c r="E38" s="41">
        <f t="shared" si="1"/>
        <v>2500000</v>
      </c>
      <c r="F38" s="41"/>
      <c r="G38" s="41">
        <f t="shared" si="2"/>
        <v>2500000</v>
      </c>
    </row>
    <row r="39" spans="1:7" s="14" customFormat="1" ht="17.25" thickBot="1" x14ac:dyDescent="0.35">
      <c r="A39" s="44"/>
      <c r="B39" s="45" t="s">
        <v>53</v>
      </c>
      <c r="C39" s="46">
        <f>SUM(C13:C38)</f>
        <v>34081392.18</v>
      </c>
      <c r="D39" s="21">
        <f>SUM(D24:D38)</f>
        <v>0</v>
      </c>
      <c r="E39" s="21">
        <f>SUM(E13:E38)</f>
        <v>34081392.18</v>
      </c>
      <c r="F39" s="21">
        <f>SUM(F13:F38)</f>
        <v>0</v>
      </c>
      <c r="G39" s="21">
        <f>SUM(G13:G38)</f>
        <v>34081392.18</v>
      </c>
    </row>
    <row r="40" spans="1:7" s="14" customFormat="1" ht="16.5" x14ac:dyDescent="0.3">
      <c r="A40" s="27"/>
      <c r="B40" s="31" t="s">
        <v>54</v>
      </c>
      <c r="C40" s="34">
        <f>+C39+C10</f>
        <v>80000000</v>
      </c>
      <c r="D40" s="34">
        <f>+D39+D10</f>
        <v>0</v>
      </c>
      <c r="E40" s="34">
        <f>+E39+E10</f>
        <v>80000000</v>
      </c>
      <c r="F40" s="34">
        <f>+F39+F10</f>
        <v>0</v>
      </c>
      <c r="G40" s="34">
        <f>+G39+G10</f>
        <v>80000000</v>
      </c>
    </row>
    <row r="41" spans="1:7" s="14" customFormat="1" ht="16.5" x14ac:dyDescent="0.3">
      <c r="A41" s="47"/>
      <c r="B41" s="48"/>
      <c r="C41" s="49"/>
    </row>
    <row r="42" spans="1:7" s="14" customFormat="1" x14ac:dyDescent="0.25">
      <c r="A42" s="50" t="s">
        <v>55</v>
      </c>
      <c r="C42" s="51"/>
    </row>
    <row r="43" spans="1:7" s="14" customFormat="1" x14ac:dyDescent="0.25">
      <c r="A43" s="50" t="s">
        <v>56</v>
      </c>
      <c r="C43" s="51"/>
    </row>
    <row r="44" spans="1:7" s="14" customFormat="1" x14ac:dyDescent="0.25">
      <c r="A44" s="52"/>
      <c r="C44" s="53"/>
    </row>
    <row r="45" spans="1:7" s="14" customFormat="1" ht="13.5" customHeight="1" x14ac:dyDescent="0.2">
      <c r="A45" s="337" t="s">
        <v>57</v>
      </c>
      <c r="B45" s="337"/>
      <c r="C45" s="337"/>
    </row>
    <row r="46" spans="1:7" s="14" customFormat="1" ht="18.75" customHeight="1" x14ac:dyDescent="0.2">
      <c r="A46" s="337" t="s">
        <v>58</v>
      </c>
      <c r="B46" s="337"/>
      <c r="C46" s="337"/>
    </row>
    <row r="47" spans="1:7" s="14" customFormat="1" ht="18.75" customHeight="1" x14ac:dyDescent="0.2">
      <c r="A47" s="337" t="s">
        <v>5</v>
      </c>
      <c r="B47" s="337"/>
      <c r="C47" s="337"/>
    </row>
    <row r="48" spans="1:7" s="14" customFormat="1" x14ac:dyDescent="0.25">
      <c r="A48" s="52"/>
      <c r="C48" s="51"/>
    </row>
    <row r="49" spans="1:3" s="14" customFormat="1" x14ac:dyDescent="0.25">
      <c r="A49" s="52"/>
      <c r="C49" s="51"/>
    </row>
    <row r="50" spans="1:3" s="14" customFormat="1" x14ac:dyDescent="0.25">
      <c r="A50" s="52"/>
      <c r="C50" s="51"/>
    </row>
    <row r="51" spans="1:3" s="14" customFormat="1" x14ac:dyDescent="0.25">
      <c r="A51" s="52"/>
      <c r="C51" s="51"/>
    </row>
    <row r="52" spans="1:3" s="14" customFormat="1" x14ac:dyDescent="0.25">
      <c r="A52" s="52"/>
      <c r="C52" s="51"/>
    </row>
    <row r="53" spans="1:3" s="14" customFormat="1" x14ac:dyDescent="0.25">
      <c r="A53" s="52"/>
      <c r="C53" s="51"/>
    </row>
    <row r="54" spans="1:3" s="14" customFormat="1" x14ac:dyDescent="0.25">
      <c r="A54" s="52"/>
      <c r="C54" s="51"/>
    </row>
    <row r="55" spans="1:3" s="14" customFormat="1" x14ac:dyDescent="0.25">
      <c r="A55" s="52"/>
      <c r="C55" s="51"/>
    </row>
    <row r="56" spans="1:3" s="14" customFormat="1" x14ac:dyDescent="0.25">
      <c r="A56" s="52"/>
      <c r="C56" s="51"/>
    </row>
    <row r="57" spans="1:3" s="14" customFormat="1" x14ac:dyDescent="0.25">
      <c r="A57" s="52"/>
      <c r="C57" s="51"/>
    </row>
    <row r="58" spans="1:3" s="14" customFormat="1" x14ac:dyDescent="0.25">
      <c r="A58" s="52"/>
      <c r="C58" s="51"/>
    </row>
    <row r="59" spans="1:3" s="14" customFormat="1" x14ac:dyDescent="0.25">
      <c r="A59" s="52"/>
      <c r="C59" s="51"/>
    </row>
    <row r="60" spans="1:3" s="14" customFormat="1" x14ac:dyDescent="0.25">
      <c r="A60" s="52"/>
      <c r="C60" s="51"/>
    </row>
    <row r="61" spans="1:3" s="14" customFormat="1" x14ac:dyDescent="0.25">
      <c r="A61" s="52"/>
      <c r="C61" s="51"/>
    </row>
    <row r="62" spans="1:3" s="14" customFormat="1" x14ac:dyDescent="0.25">
      <c r="A62" s="52"/>
      <c r="C62" s="51"/>
    </row>
    <row r="63" spans="1:3" s="14" customFormat="1" x14ac:dyDescent="0.25">
      <c r="A63" s="52"/>
      <c r="C63" s="51"/>
    </row>
    <row r="64" spans="1:3" s="14" customFormat="1" x14ac:dyDescent="0.25">
      <c r="A64" s="52"/>
      <c r="C64" s="51"/>
    </row>
    <row r="65" spans="1:3" s="14" customFormat="1" x14ac:dyDescent="0.25">
      <c r="A65" s="52"/>
      <c r="C65" s="51"/>
    </row>
    <row r="66" spans="1:3" s="14" customFormat="1" x14ac:dyDescent="0.25">
      <c r="A66" s="52"/>
      <c r="C66" s="51"/>
    </row>
    <row r="67" spans="1:3" s="14" customFormat="1" x14ac:dyDescent="0.25">
      <c r="A67" s="52"/>
      <c r="C67" s="51"/>
    </row>
    <row r="68" spans="1:3" s="14" customFormat="1" x14ac:dyDescent="0.25">
      <c r="A68" s="52"/>
      <c r="C68" s="51"/>
    </row>
    <row r="69" spans="1:3" s="14" customFormat="1" x14ac:dyDescent="0.25">
      <c r="A69" s="52"/>
      <c r="C69" s="51"/>
    </row>
    <row r="70" spans="1:3" s="14" customFormat="1" x14ac:dyDescent="0.25">
      <c r="A70" s="52"/>
      <c r="C70" s="51"/>
    </row>
    <row r="71" spans="1:3" s="14" customFormat="1" x14ac:dyDescent="0.25">
      <c r="A71" s="52"/>
      <c r="C71" s="51"/>
    </row>
    <row r="72" spans="1:3" s="14" customFormat="1" x14ac:dyDescent="0.25">
      <c r="A72" s="52"/>
      <c r="C72" s="51"/>
    </row>
    <row r="73" spans="1:3" x14ac:dyDescent="0.25">
      <c r="A73" s="52"/>
      <c r="B73" s="14"/>
      <c r="C73" s="51"/>
    </row>
    <row r="74" spans="1:3" x14ac:dyDescent="0.25">
      <c r="A74" s="52"/>
      <c r="B74" s="14"/>
      <c r="C74" s="51"/>
    </row>
    <row r="75" spans="1:3" x14ac:dyDescent="0.25">
      <c r="A75" s="52"/>
      <c r="B75" s="14"/>
      <c r="C75" s="51"/>
    </row>
    <row r="76" spans="1:3" x14ac:dyDescent="0.25">
      <c r="A76" s="52"/>
      <c r="B76" s="14"/>
      <c r="C76" s="51"/>
    </row>
    <row r="77" spans="1:3" x14ac:dyDescent="0.25">
      <c r="A77" s="52"/>
      <c r="B77" s="14"/>
      <c r="C77" s="51"/>
    </row>
    <row r="78" spans="1:3" x14ac:dyDescent="0.25">
      <c r="A78" s="52"/>
      <c r="B78" s="14"/>
      <c r="C78" s="51"/>
    </row>
    <row r="79" spans="1:3" x14ac:dyDescent="0.25">
      <c r="A79" s="52"/>
      <c r="B79" s="14"/>
      <c r="C79" s="51"/>
    </row>
    <row r="80" spans="1:3" x14ac:dyDescent="0.25">
      <c r="A80" s="52"/>
      <c r="B80" s="14"/>
      <c r="C80" s="51"/>
    </row>
    <row r="81" spans="1:3" x14ac:dyDescent="0.25">
      <c r="A81" s="52"/>
      <c r="B81" s="14"/>
      <c r="C81" s="51"/>
    </row>
    <row r="82" spans="1:3" x14ac:dyDescent="0.25">
      <c r="A82" s="52"/>
      <c r="B82" s="14"/>
      <c r="C82" s="51"/>
    </row>
    <row r="83" spans="1:3" x14ac:dyDescent="0.25">
      <c r="A83" s="52"/>
      <c r="B83" s="14"/>
      <c r="C83" s="51"/>
    </row>
    <row r="84" spans="1:3" x14ac:dyDescent="0.25">
      <c r="A84" s="52"/>
      <c r="B84" s="14"/>
      <c r="C84" s="51"/>
    </row>
    <row r="85" spans="1:3" x14ac:dyDescent="0.25">
      <c r="A85" s="52"/>
      <c r="B85" s="14"/>
      <c r="C85" s="51"/>
    </row>
    <row r="86" spans="1:3" x14ac:dyDescent="0.25">
      <c r="A86" s="52"/>
      <c r="B86" s="14"/>
      <c r="C86" s="51"/>
    </row>
  </sheetData>
  <mergeCells count="8">
    <mergeCell ref="A46:C46"/>
    <mergeCell ref="A47:C47"/>
    <mergeCell ref="A1:G1"/>
    <mergeCell ref="A2:G2"/>
    <mergeCell ref="A3:G3"/>
    <mergeCell ref="A4:B4"/>
    <mergeCell ref="A8:B8"/>
    <mergeCell ref="A45:C45"/>
  </mergeCells>
  <pageMargins left="1.01" right="0.11811023622047245" top="0.11811023622047245" bottom="0.11811023622047245" header="0.11811023622047245" footer="0.11811023622047245"/>
  <pageSetup scale="95" orientation="portrait" verticalDpi="300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7"/>
  <sheetViews>
    <sheetView workbookViewId="0">
      <selection activeCell="G18" sqref="G18"/>
    </sheetView>
  </sheetViews>
  <sheetFormatPr baseColWidth="10" defaultRowHeight="15" x14ac:dyDescent="0.25"/>
  <cols>
    <col min="1" max="1" width="16.28515625" customWidth="1"/>
    <col min="2" max="2" width="17" customWidth="1"/>
    <col min="3" max="3" width="15.140625" customWidth="1"/>
    <col min="4" max="4" width="11.7109375" customWidth="1"/>
    <col min="5" max="5" width="17" customWidth="1"/>
  </cols>
  <sheetData>
    <row r="1" spans="1:6" x14ac:dyDescent="0.25">
      <c r="A1" s="342" t="s">
        <v>11</v>
      </c>
      <c r="B1" s="342"/>
      <c r="C1" s="342"/>
      <c r="D1" s="342"/>
      <c r="E1" s="342"/>
      <c r="F1" s="342"/>
    </row>
    <row r="2" spans="1:6" x14ac:dyDescent="0.25">
      <c r="A2" s="343"/>
      <c r="B2" s="343"/>
      <c r="C2" s="343"/>
      <c r="D2" s="343"/>
      <c r="E2" s="343"/>
    </row>
    <row r="3" spans="1:6" x14ac:dyDescent="0.25">
      <c r="A3" s="2" t="s">
        <v>7</v>
      </c>
      <c r="B3" s="2" t="s">
        <v>8</v>
      </c>
      <c r="C3" s="2" t="s">
        <v>60</v>
      </c>
      <c r="D3" s="2" t="s">
        <v>61</v>
      </c>
      <c r="E3" s="2" t="s">
        <v>9</v>
      </c>
      <c r="F3" s="10" t="s">
        <v>12</v>
      </c>
    </row>
    <row r="4" spans="1:6" x14ac:dyDescent="0.25">
      <c r="A4" s="3" t="s">
        <v>1</v>
      </c>
      <c r="B4" s="4">
        <v>0</v>
      </c>
      <c r="C4" s="2"/>
      <c r="D4" s="2"/>
      <c r="E4" s="2"/>
      <c r="F4" s="11"/>
    </row>
    <row r="5" spans="1:6" x14ac:dyDescent="0.25">
      <c r="A5" s="3" t="s">
        <v>2</v>
      </c>
      <c r="B5" s="4">
        <v>0</v>
      </c>
      <c r="C5" s="2"/>
      <c r="D5" s="2"/>
      <c r="E5" s="2"/>
      <c r="F5" s="11"/>
    </row>
    <row r="6" spans="1:6" x14ac:dyDescent="0.25">
      <c r="A6" s="3" t="s">
        <v>3</v>
      </c>
      <c r="B6" s="4">
        <v>16000000</v>
      </c>
      <c r="C6" s="8">
        <v>44998</v>
      </c>
      <c r="D6" s="9">
        <v>261082</v>
      </c>
      <c r="E6" s="9">
        <v>2779817143</v>
      </c>
      <c r="F6" s="12">
        <v>3612</v>
      </c>
    </row>
    <row r="7" spans="1:6" x14ac:dyDescent="0.25">
      <c r="A7" s="3" t="s">
        <v>4</v>
      </c>
      <c r="B7" s="4">
        <v>3150000</v>
      </c>
      <c r="C7" s="8">
        <v>45029</v>
      </c>
      <c r="D7" s="9">
        <v>261084</v>
      </c>
      <c r="E7" s="9">
        <v>2794292440</v>
      </c>
      <c r="F7" s="12">
        <v>4848</v>
      </c>
    </row>
    <row r="8" spans="1:6" x14ac:dyDescent="0.25">
      <c r="A8" s="3" t="s">
        <v>59</v>
      </c>
      <c r="B8" s="4">
        <v>4850000</v>
      </c>
      <c r="C8" s="8">
        <v>45064</v>
      </c>
      <c r="D8" s="57">
        <v>261087</v>
      </c>
      <c r="E8" s="9">
        <v>2811297089</v>
      </c>
      <c r="F8" s="12">
        <v>5512</v>
      </c>
    </row>
    <row r="9" spans="1:6" x14ac:dyDescent="0.25">
      <c r="A9" s="3" t="s">
        <v>59</v>
      </c>
      <c r="B9" s="4">
        <v>5800000</v>
      </c>
      <c r="C9" s="8">
        <v>45064</v>
      </c>
      <c r="D9" s="57">
        <v>261088</v>
      </c>
      <c r="E9" s="9">
        <v>2811297090</v>
      </c>
      <c r="F9" s="12">
        <v>5513</v>
      </c>
    </row>
    <row r="10" spans="1:6" x14ac:dyDescent="0.25">
      <c r="A10" s="3" t="s">
        <v>59</v>
      </c>
      <c r="B10" s="4">
        <v>2200000</v>
      </c>
      <c r="C10" s="8">
        <v>45076</v>
      </c>
      <c r="D10" s="57">
        <v>261090</v>
      </c>
      <c r="E10" s="9">
        <v>2815517436</v>
      </c>
      <c r="F10" s="12">
        <v>5780</v>
      </c>
    </row>
    <row r="11" spans="1:6" ht="15.75" thickBot="1" x14ac:dyDescent="0.3">
      <c r="A11" s="5" t="s">
        <v>10</v>
      </c>
      <c r="B11" s="6">
        <f>SUM(B4:B10)</f>
        <v>32000000</v>
      </c>
      <c r="C11" s="13"/>
      <c r="D11" s="13"/>
      <c r="E11" s="13"/>
      <c r="F11" s="1"/>
    </row>
    <row r="12" spans="1:6" ht="15.75" thickTop="1" x14ac:dyDescent="0.25">
      <c r="B12" s="7"/>
      <c r="C12" s="7"/>
      <c r="D12" s="7"/>
      <c r="E12" s="7"/>
    </row>
    <row r="13" spans="1:6" x14ac:dyDescent="0.25">
      <c r="B13" s="7"/>
      <c r="C13" s="7"/>
      <c r="D13" s="7"/>
      <c r="E13" s="7"/>
    </row>
    <row r="14" spans="1:6" x14ac:dyDescent="0.25">
      <c r="B14" s="7"/>
      <c r="C14" s="7"/>
      <c r="D14" s="7"/>
      <c r="E14" s="7"/>
    </row>
    <row r="15" spans="1:6" x14ac:dyDescent="0.25">
      <c r="B15" s="7"/>
      <c r="C15" s="7"/>
      <c r="D15" s="7"/>
      <c r="E15" s="7"/>
    </row>
    <row r="16" spans="1:6" x14ac:dyDescent="0.25">
      <c r="B16" s="7"/>
      <c r="C16" s="7"/>
      <c r="D16" s="7"/>
      <c r="E16" s="7"/>
    </row>
    <row r="17" spans="1:6" x14ac:dyDescent="0.25">
      <c r="A17" s="326" t="s">
        <v>6</v>
      </c>
      <c r="B17" s="326"/>
      <c r="C17" s="326"/>
      <c r="D17" s="326"/>
      <c r="E17" s="326"/>
      <c r="F17" s="326"/>
    </row>
    <row r="18" spans="1:6" x14ac:dyDescent="0.25">
      <c r="A18" s="326" t="s">
        <v>13</v>
      </c>
      <c r="B18" s="326"/>
      <c r="C18" s="326"/>
      <c r="D18" s="326"/>
      <c r="E18" s="326"/>
      <c r="F18" s="326"/>
    </row>
    <row r="19" spans="1:6" x14ac:dyDescent="0.25">
      <c r="A19" s="326" t="s">
        <v>5</v>
      </c>
      <c r="B19" s="326"/>
      <c r="C19" s="326"/>
      <c r="D19" s="326"/>
      <c r="E19" s="326"/>
      <c r="F19" s="326"/>
    </row>
    <row r="20" spans="1:6" x14ac:dyDescent="0.25">
      <c r="A20" s="326" t="s">
        <v>0</v>
      </c>
      <c r="B20" s="326"/>
      <c r="C20" s="326"/>
      <c r="D20" s="326"/>
      <c r="E20" s="326"/>
      <c r="F20" s="326"/>
    </row>
    <row r="21" spans="1:6" x14ac:dyDescent="0.25">
      <c r="B21" s="7"/>
      <c r="C21" s="7"/>
      <c r="D21" s="7"/>
      <c r="E21" s="7"/>
    </row>
    <row r="22" spans="1:6" x14ac:dyDescent="0.25">
      <c r="B22" s="7"/>
      <c r="C22" s="7"/>
      <c r="D22" s="7"/>
      <c r="E22" s="7"/>
    </row>
    <row r="23" spans="1:6" x14ac:dyDescent="0.25">
      <c r="B23" s="7"/>
      <c r="C23" s="7"/>
      <c r="D23" s="7"/>
      <c r="E23" s="7"/>
    </row>
    <row r="24" spans="1:6" x14ac:dyDescent="0.25">
      <c r="B24" s="7"/>
      <c r="C24" s="7"/>
      <c r="D24" s="7"/>
      <c r="E24" s="7"/>
    </row>
    <row r="25" spans="1:6" x14ac:dyDescent="0.25">
      <c r="B25" s="7"/>
      <c r="C25" s="7"/>
      <c r="D25" s="7"/>
      <c r="E25" s="7"/>
    </row>
    <row r="26" spans="1:6" x14ac:dyDescent="0.25">
      <c r="B26" s="7"/>
      <c r="C26" s="7"/>
      <c r="D26" s="7"/>
      <c r="E26" s="7"/>
    </row>
    <row r="27" spans="1:6" x14ac:dyDescent="0.25">
      <c r="B27" s="7"/>
      <c r="C27" s="7"/>
      <c r="D27" s="7"/>
      <c r="E27" s="7"/>
    </row>
  </sheetData>
  <mergeCells count="6">
    <mergeCell ref="A20:F20"/>
    <mergeCell ref="A1:F1"/>
    <mergeCell ref="A2:E2"/>
    <mergeCell ref="A17:F17"/>
    <mergeCell ref="A18:F18"/>
    <mergeCell ref="A19:F19"/>
  </mergeCells>
  <pageMargins left="0.11811023622047245" right="0.11811023622047245" top="0.11811023622047245" bottom="0.74803149606299213" header="0.11811023622047245" footer="0.31496062992125984"/>
  <pageSetup scale="118" orientation="portrait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8"/>
  <sheetViews>
    <sheetView workbookViewId="0">
      <selection activeCell="B12" sqref="B12"/>
    </sheetView>
  </sheetViews>
  <sheetFormatPr baseColWidth="10" defaultRowHeight="15" x14ac:dyDescent="0.25"/>
  <cols>
    <col min="1" max="1" width="16.28515625" customWidth="1"/>
    <col min="2" max="2" width="17" customWidth="1"/>
    <col min="3" max="3" width="15.140625" customWidth="1"/>
    <col min="4" max="4" width="11.7109375" customWidth="1"/>
    <col min="5" max="5" width="17" customWidth="1"/>
  </cols>
  <sheetData>
    <row r="1" spans="1:6" x14ac:dyDescent="0.25">
      <c r="A1" s="342" t="s">
        <v>11</v>
      </c>
      <c r="B1" s="342"/>
      <c r="C1" s="342"/>
      <c r="D1" s="342"/>
      <c r="E1" s="342"/>
      <c r="F1" s="342"/>
    </row>
    <row r="2" spans="1:6" x14ac:dyDescent="0.25">
      <c r="A2" s="343"/>
      <c r="B2" s="343"/>
      <c r="C2" s="343"/>
      <c r="D2" s="343"/>
      <c r="E2" s="343"/>
    </row>
    <row r="3" spans="1:6" x14ac:dyDescent="0.25">
      <c r="A3" s="2" t="s">
        <v>7</v>
      </c>
      <c r="B3" s="2" t="s">
        <v>8</v>
      </c>
      <c r="C3" s="2" t="s">
        <v>60</v>
      </c>
      <c r="D3" s="2" t="s">
        <v>61</v>
      </c>
      <c r="E3" s="2" t="s">
        <v>9</v>
      </c>
      <c r="F3" s="10" t="s">
        <v>12</v>
      </c>
    </row>
    <row r="4" spans="1:6" x14ac:dyDescent="0.25">
      <c r="A4" s="3" t="s">
        <v>1</v>
      </c>
      <c r="B4" s="4">
        <v>0</v>
      </c>
      <c r="C4" s="2"/>
      <c r="D4" s="2"/>
      <c r="E4" s="2"/>
      <c r="F4" s="11"/>
    </row>
    <row r="5" spans="1:6" x14ac:dyDescent="0.25">
      <c r="A5" s="3" t="s">
        <v>2</v>
      </c>
      <c r="B5" s="4">
        <v>0</v>
      </c>
      <c r="C5" s="2"/>
      <c r="D5" s="2"/>
      <c r="E5" s="2"/>
      <c r="F5" s="11"/>
    </row>
    <row r="6" spans="1:6" x14ac:dyDescent="0.25">
      <c r="A6" s="3" t="s">
        <v>3</v>
      </c>
      <c r="B6" s="4">
        <v>16000000</v>
      </c>
      <c r="C6" s="8">
        <v>44998</v>
      </c>
      <c r="D6" s="9">
        <v>261082</v>
      </c>
      <c r="E6" s="9">
        <v>2779817143</v>
      </c>
      <c r="F6" s="12">
        <v>3612</v>
      </c>
    </row>
    <row r="7" spans="1:6" x14ac:dyDescent="0.25">
      <c r="A7" s="3" t="s">
        <v>4</v>
      </c>
      <c r="B7" s="4">
        <v>3150000</v>
      </c>
      <c r="C7" s="8">
        <v>45029</v>
      </c>
      <c r="D7" s="9">
        <v>261084</v>
      </c>
      <c r="E7" s="9">
        <v>2794292440</v>
      </c>
      <c r="F7" s="12">
        <v>4848</v>
      </c>
    </row>
    <row r="8" spans="1:6" x14ac:dyDescent="0.25">
      <c r="A8" s="3" t="s">
        <v>59</v>
      </c>
      <c r="B8" s="4">
        <v>4850000</v>
      </c>
      <c r="C8" s="8">
        <v>45064</v>
      </c>
      <c r="D8" s="57">
        <v>261087</v>
      </c>
      <c r="E8" s="9">
        <v>2811297089</v>
      </c>
      <c r="F8" s="12">
        <v>5512</v>
      </c>
    </row>
    <row r="9" spans="1:6" x14ac:dyDescent="0.25">
      <c r="A9" s="3" t="s">
        <v>59</v>
      </c>
      <c r="B9" s="4">
        <v>5800000</v>
      </c>
      <c r="C9" s="8">
        <v>45064</v>
      </c>
      <c r="D9" s="57">
        <v>261088</v>
      </c>
      <c r="E9" s="9">
        <v>2811297090</v>
      </c>
      <c r="F9" s="12">
        <v>5513</v>
      </c>
    </row>
    <row r="10" spans="1:6" x14ac:dyDescent="0.25">
      <c r="A10" s="3" t="s">
        <v>59</v>
      </c>
      <c r="B10" s="4">
        <v>2200000</v>
      </c>
      <c r="C10" s="8">
        <v>45076</v>
      </c>
      <c r="D10" s="57">
        <v>261090</v>
      </c>
      <c r="E10" s="9">
        <v>2815517436</v>
      </c>
      <c r="F10" s="12">
        <v>5780</v>
      </c>
    </row>
    <row r="11" spans="1:6" x14ac:dyDescent="0.25">
      <c r="A11" s="3" t="s">
        <v>82</v>
      </c>
      <c r="B11" s="4">
        <v>8000000</v>
      </c>
      <c r="C11" s="8">
        <v>45091</v>
      </c>
      <c r="D11" s="57">
        <v>261091</v>
      </c>
      <c r="E11" s="9">
        <v>2823567140</v>
      </c>
      <c r="F11" s="12">
        <v>6232</v>
      </c>
    </row>
    <row r="12" spans="1:6" ht="15.75" thickBot="1" x14ac:dyDescent="0.3">
      <c r="A12" s="5" t="s">
        <v>10</v>
      </c>
      <c r="B12" s="6">
        <f>SUM(B4:B11)</f>
        <v>40000000</v>
      </c>
      <c r="C12" s="13"/>
      <c r="D12" s="13"/>
      <c r="E12" s="13"/>
      <c r="F12" s="1"/>
    </row>
    <row r="13" spans="1:6" ht="15.75" thickTop="1" x14ac:dyDescent="0.25">
      <c r="B13" s="7"/>
      <c r="C13" s="7"/>
      <c r="D13" s="7"/>
      <c r="E13" s="7"/>
    </row>
    <row r="14" spans="1:6" x14ac:dyDescent="0.25">
      <c r="B14" s="7"/>
      <c r="C14" s="7"/>
      <c r="D14" s="7"/>
      <c r="E14" s="7"/>
    </row>
    <row r="15" spans="1:6" x14ac:dyDescent="0.25">
      <c r="B15" s="7"/>
      <c r="C15" s="7"/>
      <c r="D15" s="7"/>
      <c r="E15" s="7"/>
    </row>
    <row r="16" spans="1:6" x14ac:dyDescent="0.25">
      <c r="B16" s="7"/>
      <c r="C16" s="7"/>
      <c r="D16" s="7"/>
      <c r="E16" s="7"/>
    </row>
    <row r="17" spans="1:6" x14ac:dyDescent="0.25">
      <c r="B17" s="7"/>
      <c r="C17" s="7"/>
      <c r="D17" s="7"/>
      <c r="E17" s="7"/>
    </row>
    <row r="18" spans="1:6" x14ac:dyDescent="0.25">
      <c r="A18" s="326" t="s">
        <v>6</v>
      </c>
      <c r="B18" s="326"/>
      <c r="C18" s="326"/>
      <c r="D18" s="326"/>
      <c r="E18" s="326"/>
      <c r="F18" s="326"/>
    </row>
    <row r="19" spans="1:6" x14ac:dyDescent="0.25">
      <c r="A19" s="326" t="s">
        <v>13</v>
      </c>
      <c r="B19" s="326"/>
      <c r="C19" s="326"/>
      <c r="D19" s="326"/>
      <c r="E19" s="326"/>
      <c r="F19" s="326"/>
    </row>
    <row r="20" spans="1:6" x14ac:dyDescent="0.25">
      <c r="A20" s="326" t="s">
        <v>5</v>
      </c>
      <c r="B20" s="326"/>
      <c r="C20" s="326"/>
      <c r="D20" s="326"/>
      <c r="E20" s="326"/>
      <c r="F20" s="326"/>
    </row>
    <row r="21" spans="1:6" x14ac:dyDescent="0.25">
      <c r="A21" s="326" t="s">
        <v>0</v>
      </c>
      <c r="B21" s="326"/>
      <c r="C21" s="326"/>
      <c r="D21" s="326"/>
      <c r="E21" s="326"/>
      <c r="F21" s="326"/>
    </row>
    <row r="22" spans="1:6" x14ac:dyDescent="0.25">
      <c r="B22" s="7"/>
      <c r="C22" s="7"/>
      <c r="D22" s="7"/>
      <c r="E22" s="7"/>
    </row>
    <row r="23" spans="1:6" x14ac:dyDescent="0.25">
      <c r="B23" s="7"/>
      <c r="C23" s="7"/>
      <c r="D23" s="7"/>
      <c r="E23" s="7"/>
    </row>
    <row r="24" spans="1:6" x14ac:dyDescent="0.25">
      <c r="B24" s="7"/>
      <c r="C24" s="7"/>
      <c r="D24" s="7"/>
      <c r="E24" s="7"/>
    </row>
    <row r="25" spans="1:6" x14ac:dyDescent="0.25">
      <c r="B25" s="7"/>
      <c r="C25" s="7"/>
      <c r="D25" s="7"/>
      <c r="E25" s="7"/>
    </row>
    <row r="26" spans="1:6" x14ac:dyDescent="0.25">
      <c r="B26" s="7"/>
      <c r="C26" s="7"/>
      <c r="D26" s="7"/>
      <c r="E26" s="7"/>
    </row>
    <row r="27" spans="1:6" x14ac:dyDescent="0.25">
      <c r="B27" s="7"/>
      <c r="C27" s="7"/>
      <c r="D27" s="7"/>
      <c r="E27" s="7"/>
    </row>
    <row r="28" spans="1:6" x14ac:dyDescent="0.25">
      <c r="B28" s="7"/>
      <c r="C28" s="7"/>
      <c r="D28" s="7"/>
      <c r="E28" s="7"/>
    </row>
  </sheetData>
  <mergeCells count="6">
    <mergeCell ref="A21:F21"/>
    <mergeCell ref="A1:F1"/>
    <mergeCell ref="A2:E2"/>
    <mergeCell ref="A18:F18"/>
    <mergeCell ref="A19:F19"/>
    <mergeCell ref="A20:F20"/>
  </mergeCells>
  <pageMargins left="0.11811023622047245" right="0.11811023622047245" top="0.11811023622047245" bottom="0.74803149606299213" header="0.11811023622047245" footer="0.31496062992125984"/>
  <pageSetup scale="118" orientation="portrait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9"/>
  <sheetViews>
    <sheetView workbookViewId="0">
      <selection activeCell="B12" sqref="B12"/>
    </sheetView>
  </sheetViews>
  <sheetFormatPr baseColWidth="10" defaultRowHeight="15" x14ac:dyDescent="0.25"/>
  <cols>
    <col min="1" max="1" width="16.28515625" customWidth="1"/>
    <col min="2" max="2" width="17" customWidth="1"/>
    <col min="3" max="3" width="15.140625" customWidth="1"/>
    <col min="4" max="4" width="11.7109375" customWidth="1"/>
    <col min="5" max="5" width="17" customWidth="1"/>
  </cols>
  <sheetData>
    <row r="1" spans="1:6" x14ac:dyDescent="0.25">
      <c r="A1" s="342" t="s">
        <v>11</v>
      </c>
      <c r="B1" s="342"/>
      <c r="C1" s="342"/>
      <c r="D1" s="342"/>
      <c r="E1" s="342"/>
      <c r="F1" s="342"/>
    </row>
    <row r="2" spans="1:6" x14ac:dyDescent="0.25">
      <c r="A2" s="343"/>
      <c r="B2" s="343"/>
      <c r="C2" s="343"/>
      <c r="D2" s="343"/>
      <c r="E2" s="343"/>
    </row>
    <row r="3" spans="1:6" x14ac:dyDescent="0.25">
      <c r="A3" s="2" t="s">
        <v>7</v>
      </c>
      <c r="B3" s="2" t="s">
        <v>8</v>
      </c>
      <c r="C3" s="2" t="s">
        <v>60</v>
      </c>
      <c r="D3" s="2" t="s">
        <v>61</v>
      </c>
      <c r="E3" s="2" t="s">
        <v>9</v>
      </c>
      <c r="F3" s="10" t="s">
        <v>12</v>
      </c>
    </row>
    <row r="4" spans="1:6" x14ac:dyDescent="0.25">
      <c r="A4" s="3" t="s">
        <v>1</v>
      </c>
      <c r="B4" s="4">
        <v>0</v>
      </c>
      <c r="C4" s="2"/>
      <c r="D4" s="2"/>
      <c r="E4" s="2"/>
      <c r="F4" s="11"/>
    </row>
    <row r="5" spans="1:6" x14ac:dyDescent="0.25">
      <c r="A5" s="3" t="s">
        <v>2</v>
      </c>
      <c r="B5" s="4">
        <v>0</v>
      </c>
      <c r="C5" s="2"/>
      <c r="D5" s="2"/>
      <c r="E5" s="2"/>
      <c r="F5" s="11"/>
    </row>
    <row r="6" spans="1:6" x14ac:dyDescent="0.25">
      <c r="A6" s="3" t="s">
        <v>3</v>
      </c>
      <c r="B6" s="4">
        <v>16000000</v>
      </c>
      <c r="C6" s="8">
        <v>44998</v>
      </c>
      <c r="D6" s="9">
        <v>261082</v>
      </c>
      <c r="E6" s="9">
        <v>2779817143</v>
      </c>
      <c r="F6" s="12">
        <v>3612</v>
      </c>
    </row>
    <row r="7" spans="1:6" x14ac:dyDescent="0.25">
      <c r="A7" s="3" t="s">
        <v>4</v>
      </c>
      <c r="B7" s="4">
        <v>3150000</v>
      </c>
      <c r="C7" s="8">
        <v>45029</v>
      </c>
      <c r="D7" s="9">
        <v>261084</v>
      </c>
      <c r="E7" s="9">
        <v>2794292440</v>
      </c>
      <c r="F7" s="12">
        <v>4848</v>
      </c>
    </row>
    <row r="8" spans="1:6" x14ac:dyDescent="0.25">
      <c r="A8" s="3" t="s">
        <v>59</v>
      </c>
      <c r="B8" s="4">
        <v>4850000</v>
      </c>
      <c r="C8" s="8">
        <v>45064</v>
      </c>
      <c r="D8" s="57">
        <v>261087</v>
      </c>
      <c r="E8" s="9">
        <v>2811297089</v>
      </c>
      <c r="F8" s="12">
        <v>5512</v>
      </c>
    </row>
    <row r="9" spans="1:6" x14ac:dyDescent="0.25">
      <c r="A9" s="3" t="s">
        <v>59</v>
      </c>
      <c r="B9" s="4">
        <v>5800000</v>
      </c>
      <c r="C9" s="8">
        <v>45064</v>
      </c>
      <c r="D9" s="57">
        <v>261088</v>
      </c>
      <c r="E9" s="9">
        <v>2811297090</v>
      </c>
      <c r="F9" s="12">
        <v>5513</v>
      </c>
    </row>
    <row r="10" spans="1:6" x14ac:dyDescent="0.25">
      <c r="A10" s="3" t="s">
        <v>59</v>
      </c>
      <c r="B10" s="4">
        <v>2200000</v>
      </c>
      <c r="C10" s="8">
        <v>45076</v>
      </c>
      <c r="D10" s="57">
        <v>261090</v>
      </c>
      <c r="E10" s="9">
        <v>2815517436</v>
      </c>
      <c r="F10" s="12">
        <v>5780</v>
      </c>
    </row>
    <row r="11" spans="1:6" x14ac:dyDescent="0.25">
      <c r="A11" s="3" t="s">
        <v>82</v>
      </c>
      <c r="B11" s="4">
        <v>8000000</v>
      </c>
      <c r="C11" s="8">
        <v>45091</v>
      </c>
      <c r="D11" s="57">
        <v>261091</v>
      </c>
      <c r="E11" s="9">
        <v>2823567140</v>
      </c>
      <c r="F11" s="12">
        <v>6232</v>
      </c>
    </row>
    <row r="12" spans="1:6" x14ac:dyDescent="0.25">
      <c r="A12" s="3" t="s">
        <v>83</v>
      </c>
      <c r="B12" s="4">
        <v>5904000</v>
      </c>
      <c r="C12" s="8">
        <v>45121</v>
      </c>
      <c r="D12" s="57">
        <v>261092</v>
      </c>
      <c r="E12" s="9">
        <v>2838541107</v>
      </c>
      <c r="F12" s="12">
        <v>7162</v>
      </c>
    </row>
    <row r="13" spans="1:6" ht="15.75" thickBot="1" x14ac:dyDescent="0.3">
      <c r="A13" s="5" t="s">
        <v>10</v>
      </c>
      <c r="B13" s="6">
        <f>SUM(B4:B12)</f>
        <v>45904000</v>
      </c>
      <c r="C13" s="13"/>
      <c r="D13" s="13"/>
      <c r="E13" s="13"/>
      <c r="F13" s="1"/>
    </row>
    <row r="14" spans="1:6" ht="15.75" thickTop="1" x14ac:dyDescent="0.25">
      <c r="B14" s="7"/>
      <c r="C14" s="7"/>
      <c r="D14" s="7"/>
      <c r="E14" s="7"/>
    </row>
    <row r="15" spans="1:6" x14ac:dyDescent="0.25">
      <c r="B15" s="7"/>
      <c r="C15" s="7"/>
      <c r="D15" s="7"/>
      <c r="E15" s="7"/>
    </row>
    <row r="16" spans="1:6" x14ac:dyDescent="0.25">
      <c r="B16" s="7"/>
      <c r="C16" s="7"/>
      <c r="D16" s="7"/>
      <c r="E16" s="7"/>
    </row>
    <row r="17" spans="1:6" x14ac:dyDescent="0.25">
      <c r="B17" s="7"/>
      <c r="C17" s="7"/>
      <c r="D17" s="7"/>
      <c r="E17" s="7"/>
    </row>
    <row r="18" spans="1:6" x14ac:dyDescent="0.25">
      <c r="B18" s="7"/>
      <c r="C18" s="7"/>
      <c r="D18" s="7"/>
      <c r="E18" s="7"/>
    </row>
    <row r="19" spans="1:6" x14ac:dyDescent="0.25">
      <c r="A19" s="326" t="s">
        <v>6</v>
      </c>
      <c r="B19" s="326"/>
      <c r="C19" s="326"/>
      <c r="D19" s="326"/>
      <c r="E19" s="326"/>
      <c r="F19" s="326"/>
    </row>
    <row r="20" spans="1:6" x14ac:dyDescent="0.25">
      <c r="A20" s="326" t="s">
        <v>13</v>
      </c>
      <c r="B20" s="326"/>
      <c r="C20" s="326"/>
      <c r="D20" s="326"/>
      <c r="E20" s="326"/>
      <c r="F20" s="326"/>
    </row>
    <row r="21" spans="1:6" x14ac:dyDescent="0.25">
      <c r="A21" s="326" t="s">
        <v>5</v>
      </c>
      <c r="B21" s="326"/>
      <c r="C21" s="326"/>
      <c r="D21" s="326"/>
      <c r="E21" s="326"/>
      <c r="F21" s="326"/>
    </row>
    <row r="22" spans="1:6" x14ac:dyDescent="0.25">
      <c r="A22" s="326" t="s">
        <v>0</v>
      </c>
      <c r="B22" s="326"/>
      <c r="C22" s="326"/>
      <c r="D22" s="326"/>
      <c r="E22" s="326"/>
      <c r="F22" s="326"/>
    </row>
    <row r="23" spans="1:6" x14ac:dyDescent="0.25">
      <c r="B23" s="7"/>
      <c r="C23" s="7"/>
      <c r="D23" s="7"/>
      <c r="E23" s="7"/>
    </row>
    <row r="24" spans="1:6" x14ac:dyDescent="0.25">
      <c r="B24" s="7"/>
      <c r="C24" s="7"/>
      <c r="D24" s="7"/>
      <c r="E24" s="7"/>
    </row>
    <row r="25" spans="1:6" x14ac:dyDescent="0.25">
      <c r="B25" s="7"/>
      <c r="C25" s="7"/>
      <c r="D25" s="7"/>
      <c r="E25" s="7"/>
    </row>
    <row r="26" spans="1:6" x14ac:dyDescent="0.25">
      <c r="B26" s="7"/>
      <c r="C26" s="7"/>
      <c r="D26" s="7"/>
      <c r="E26" s="7"/>
    </row>
    <row r="27" spans="1:6" x14ac:dyDescent="0.25">
      <c r="B27" s="7"/>
      <c r="C27" s="7"/>
      <c r="D27" s="7"/>
      <c r="E27" s="7"/>
    </row>
    <row r="28" spans="1:6" x14ac:dyDescent="0.25">
      <c r="B28" s="7"/>
      <c r="C28" s="7"/>
      <c r="D28" s="7"/>
      <c r="E28" s="7"/>
    </row>
    <row r="29" spans="1:6" x14ac:dyDescent="0.25">
      <c r="B29" s="7"/>
      <c r="C29" s="7"/>
      <c r="D29" s="7"/>
      <c r="E29" s="7"/>
    </row>
  </sheetData>
  <mergeCells count="6">
    <mergeCell ref="A22:F22"/>
    <mergeCell ref="A1:F1"/>
    <mergeCell ref="A2:E2"/>
    <mergeCell ref="A19:F19"/>
    <mergeCell ref="A20:F20"/>
    <mergeCell ref="A21:F21"/>
  </mergeCells>
  <pageMargins left="0.11811023622047245" right="0.11811023622047245" top="0.11811023622047245" bottom="0.74803149606299213" header="0.11811023622047245" footer="0.31496062992125984"/>
  <pageSetup scale="118" orientation="portrait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2"/>
  <sheetViews>
    <sheetView tabSelected="1" workbookViewId="0">
      <selection activeCell="B16" sqref="B16"/>
    </sheetView>
  </sheetViews>
  <sheetFormatPr baseColWidth="10" defaultRowHeight="15" x14ac:dyDescent="0.25"/>
  <cols>
    <col min="1" max="1" width="16.28515625" customWidth="1"/>
    <col min="2" max="2" width="17" customWidth="1"/>
    <col min="3" max="3" width="15.140625" customWidth="1"/>
    <col min="4" max="4" width="11.7109375" customWidth="1"/>
    <col min="5" max="5" width="17" customWidth="1"/>
  </cols>
  <sheetData>
    <row r="1" spans="1:6" x14ac:dyDescent="0.25">
      <c r="A1" s="342" t="s">
        <v>11</v>
      </c>
      <c r="B1" s="342"/>
      <c r="C1" s="342"/>
      <c r="D1" s="342"/>
      <c r="E1" s="342"/>
      <c r="F1" s="342"/>
    </row>
    <row r="2" spans="1:6" x14ac:dyDescent="0.25">
      <c r="A2" s="343"/>
      <c r="B2" s="343"/>
      <c r="C2" s="343"/>
      <c r="D2" s="343"/>
      <c r="E2" s="343"/>
    </row>
    <row r="3" spans="1:6" x14ac:dyDescent="0.25">
      <c r="A3" s="2" t="s">
        <v>7</v>
      </c>
      <c r="B3" s="2" t="s">
        <v>8</v>
      </c>
      <c r="C3" s="2" t="s">
        <v>60</v>
      </c>
      <c r="D3" s="2" t="s">
        <v>61</v>
      </c>
      <c r="E3" s="2" t="s">
        <v>9</v>
      </c>
      <c r="F3" s="10" t="s">
        <v>12</v>
      </c>
    </row>
    <row r="4" spans="1:6" x14ac:dyDescent="0.25">
      <c r="A4" s="3" t="s">
        <v>1</v>
      </c>
      <c r="B4" s="4">
        <v>0</v>
      </c>
      <c r="C4" s="2"/>
      <c r="D4" s="2"/>
      <c r="E4" s="2"/>
      <c r="F4" s="11"/>
    </row>
    <row r="5" spans="1:6" x14ac:dyDescent="0.25">
      <c r="A5" s="3" t="s">
        <v>2</v>
      </c>
      <c r="B5" s="4">
        <v>0</v>
      </c>
      <c r="C5" s="2"/>
      <c r="D5" s="2"/>
      <c r="E5" s="2"/>
      <c r="F5" s="11"/>
    </row>
    <row r="6" spans="1:6" x14ac:dyDescent="0.25">
      <c r="A6" s="3" t="s">
        <v>3</v>
      </c>
      <c r="B6" s="4">
        <v>16000000</v>
      </c>
      <c r="C6" s="8">
        <v>44998</v>
      </c>
      <c r="D6" s="9">
        <v>261082</v>
      </c>
      <c r="E6" s="9">
        <v>2779817143</v>
      </c>
      <c r="F6" s="12">
        <v>3612</v>
      </c>
    </row>
    <row r="7" spans="1:6" x14ac:dyDescent="0.25">
      <c r="A7" s="3" t="s">
        <v>4</v>
      </c>
      <c r="B7" s="4">
        <v>3150000</v>
      </c>
      <c r="C7" s="8">
        <v>45029</v>
      </c>
      <c r="D7" s="9">
        <v>261084</v>
      </c>
      <c r="E7" s="9">
        <v>2794292440</v>
      </c>
      <c r="F7" s="12">
        <v>4848</v>
      </c>
    </row>
    <row r="8" spans="1:6" x14ac:dyDescent="0.25">
      <c r="A8" s="3" t="s">
        <v>59</v>
      </c>
      <c r="B8" s="4">
        <v>4850000</v>
      </c>
      <c r="C8" s="8">
        <v>45064</v>
      </c>
      <c r="D8" s="57">
        <v>261087</v>
      </c>
      <c r="E8" s="9">
        <v>2811297089</v>
      </c>
      <c r="F8" s="12">
        <v>5512</v>
      </c>
    </row>
    <row r="9" spans="1:6" x14ac:dyDescent="0.25">
      <c r="A9" s="3" t="s">
        <v>59</v>
      </c>
      <c r="B9" s="4">
        <v>5800000</v>
      </c>
      <c r="C9" s="8">
        <v>45064</v>
      </c>
      <c r="D9" s="57">
        <v>261088</v>
      </c>
      <c r="E9" s="9">
        <v>2811297090</v>
      </c>
      <c r="F9" s="12">
        <v>5513</v>
      </c>
    </row>
    <row r="10" spans="1:6" x14ac:dyDescent="0.25">
      <c r="A10" s="3" t="s">
        <v>59</v>
      </c>
      <c r="B10" s="4">
        <v>2200000</v>
      </c>
      <c r="C10" s="8">
        <v>45076</v>
      </c>
      <c r="D10" s="57">
        <v>261090</v>
      </c>
      <c r="E10" s="9">
        <v>2815517436</v>
      </c>
      <c r="F10" s="12">
        <v>5780</v>
      </c>
    </row>
    <row r="11" spans="1:6" x14ac:dyDescent="0.25">
      <c r="A11" s="3" t="s">
        <v>82</v>
      </c>
      <c r="B11" s="4">
        <v>8000000</v>
      </c>
      <c r="C11" s="8">
        <v>45091</v>
      </c>
      <c r="D11" s="57">
        <v>261091</v>
      </c>
      <c r="E11" s="9">
        <v>2823567140</v>
      </c>
      <c r="F11" s="12">
        <v>6232</v>
      </c>
    </row>
    <row r="12" spans="1:6" x14ac:dyDescent="0.25">
      <c r="A12" s="3" t="s">
        <v>83</v>
      </c>
      <c r="B12" s="4">
        <v>5904000</v>
      </c>
      <c r="C12" s="8">
        <v>45121</v>
      </c>
      <c r="D12" s="57">
        <v>261092</v>
      </c>
      <c r="E12" s="9">
        <v>2838541107</v>
      </c>
      <c r="F12" s="12">
        <v>7162</v>
      </c>
    </row>
    <row r="13" spans="1:6" x14ac:dyDescent="0.25">
      <c r="A13" s="3" t="s">
        <v>84</v>
      </c>
      <c r="B13" s="4">
        <v>2096000</v>
      </c>
      <c r="C13" s="8">
        <v>45160</v>
      </c>
      <c r="D13" s="57">
        <v>261093</v>
      </c>
      <c r="E13" s="9">
        <v>2857281501</v>
      </c>
      <c r="F13" s="12">
        <v>9047</v>
      </c>
    </row>
    <row r="14" spans="1:6" x14ac:dyDescent="0.25">
      <c r="A14" s="3" t="s">
        <v>84</v>
      </c>
      <c r="B14" s="4">
        <v>3912000</v>
      </c>
      <c r="C14" s="8">
        <v>45162</v>
      </c>
      <c r="D14" s="57">
        <v>261094</v>
      </c>
      <c r="E14" s="9">
        <v>2858261396</v>
      </c>
      <c r="F14" s="12">
        <v>9327</v>
      </c>
    </row>
    <row r="15" spans="1:6" x14ac:dyDescent="0.25">
      <c r="A15" s="3" t="s">
        <v>84</v>
      </c>
      <c r="B15" s="4">
        <v>2888000</v>
      </c>
      <c r="C15" s="8">
        <v>45166</v>
      </c>
      <c r="D15" s="57">
        <v>261095</v>
      </c>
      <c r="E15" s="9">
        <v>2859461475</v>
      </c>
      <c r="F15" s="12">
        <v>9734</v>
      </c>
    </row>
    <row r="16" spans="1:6" ht="15.75" thickBot="1" x14ac:dyDescent="0.3">
      <c r="A16" s="5" t="s">
        <v>10</v>
      </c>
      <c r="B16" s="6">
        <f>SUM(B4:B15)</f>
        <v>54800000</v>
      </c>
      <c r="C16" s="13"/>
      <c r="D16" s="13"/>
      <c r="E16" s="13"/>
      <c r="F16" s="1"/>
    </row>
    <row r="17" spans="1:6" ht="15.75" thickTop="1" x14ac:dyDescent="0.25">
      <c r="B17" s="7"/>
      <c r="C17" s="7"/>
      <c r="D17" s="7"/>
      <c r="E17" s="7"/>
    </row>
    <row r="18" spans="1:6" x14ac:dyDescent="0.25">
      <c r="B18" s="7"/>
      <c r="C18" s="7"/>
      <c r="D18" s="7"/>
      <c r="E18" s="7"/>
    </row>
    <row r="19" spans="1:6" x14ac:dyDescent="0.25">
      <c r="B19" s="7"/>
      <c r="C19" s="7"/>
      <c r="D19" s="7"/>
      <c r="E19" s="7"/>
    </row>
    <row r="20" spans="1:6" x14ac:dyDescent="0.25">
      <c r="B20" s="7"/>
      <c r="C20" s="7"/>
      <c r="D20" s="7"/>
      <c r="E20" s="7"/>
    </row>
    <row r="21" spans="1:6" x14ac:dyDescent="0.25">
      <c r="B21" s="7"/>
      <c r="C21" s="7"/>
      <c r="D21" s="7"/>
      <c r="E21" s="7"/>
    </row>
    <row r="22" spans="1:6" x14ac:dyDescent="0.25">
      <c r="A22" s="326" t="s">
        <v>6</v>
      </c>
      <c r="B22" s="326"/>
      <c r="C22" s="326"/>
      <c r="D22" s="326"/>
      <c r="E22" s="326"/>
      <c r="F22" s="326"/>
    </row>
    <row r="23" spans="1:6" x14ac:dyDescent="0.25">
      <c r="A23" s="326" t="s">
        <v>13</v>
      </c>
      <c r="B23" s="326"/>
      <c r="C23" s="326"/>
      <c r="D23" s="326"/>
      <c r="E23" s="326"/>
      <c r="F23" s="326"/>
    </row>
    <row r="24" spans="1:6" x14ac:dyDescent="0.25">
      <c r="A24" s="326" t="s">
        <v>5</v>
      </c>
      <c r="B24" s="326"/>
      <c r="C24" s="326"/>
      <c r="D24" s="326"/>
      <c r="E24" s="326"/>
      <c r="F24" s="326"/>
    </row>
    <row r="25" spans="1:6" x14ac:dyDescent="0.25">
      <c r="A25" s="326" t="s">
        <v>0</v>
      </c>
      <c r="B25" s="326"/>
      <c r="C25" s="326"/>
      <c r="D25" s="326"/>
      <c r="E25" s="326"/>
      <c r="F25" s="326"/>
    </row>
    <row r="26" spans="1:6" x14ac:dyDescent="0.25">
      <c r="B26" s="7"/>
      <c r="C26" s="7"/>
      <c r="D26" s="7"/>
      <c r="E26" s="7"/>
    </row>
    <row r="27" spans="1:6" x14ac:dyDescent="0.25">
      <c r="B27" s="7"/>
      <c r="C27" s="7"/>
      <c r="D27" s="7"/>
      <c r="E27" s="7"/>
    </row>
    <row r="28" spans="1:6" x14ac:dyDescent="0.25">
      <c r="B28" s="7"/>
      <c r="C28" s="7"/>
      <c r="D28" s="7"/>
      <c r="E28" s="7"/>
    </row>
    <row r="29" spans="1:6" x14ac:dyDescent="0.25">
      <c r="B29" s="7"/>
      <c r="C29" s="7"/>
      <c r="D29" s="7"/>
      <c r="E29" s="7"/>
    </row>
    <row r="30" spans="1:6" x14ac:dyDescent="0.25">
      <c r="B30" s="7"/>
      <c r="C30" s="7"/>
      <c r="D30" s="7"/>
      <c r="E30" s="7"/>
    </row>
    <row r="31" spans="1:6" x14ac:dyDescent="0.25">
      <c r="B31" s="7"/>
      <c r="C31" s="7"/>
      <c r="D31" s="7"/>
      <c r="E31" s="7"/>
    </row>
    <row r="32" spans="1:6" x14ac:dyDescent="0.25">
      <c r="B32" s="7"/>
      <c r="C32" s="7"/>
      <c r="D32" s="7"/>
      <c r="E32" s="7"/>
    </row>
  </sheetData>
  <mergeCells count="6">
    <mergeCell ref="A25:F25"/>
    <mergeCell ref="A1:F1"/>
    <mergeCell ref="A2:E2"/>
    <mergeCell ref="A22:F22"/>
    <mergeCell ref="A23:F23"/>
    <mergeCell ref="A24:F24"/>
  </mergeCells>
  <pageMargins left="0.11811023622047245" right="0.11811023622047245" top="0.11811023622047245" bottom="0.74803149606299213" header="0.11811023622047245" footer="0.31496062992125984"/>
  <pageSetup scale="11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24</vt:i4>
      </vt:variant>
      <vt:variant>
        <vt:lpstr>Rangos con nombre</vt:lpstr>
      </vt:variant>
      <vt:variant>
        <vt:i4>24</vt:i4>
      </vt:variant>
    </vt:vector>
  </HeadingPairs>
  <TitlesOfParts>
    <vt:vector size="48" baseType="lpstr">
      <vt:lpstr>MAYO F-5</vt:lpstr>
      <vt:lpstr>JUNIO F-5</vt:lpstr>
      <vt:lpstr>JULIO F-5</vt:lpstr>
      <vt:lpstr>AGOSTO F-5</vt:lpstr>
      <vt:lpstr>MAYO ANEXO A F-5</vt:lpstr>
      <vt:lpstr>JUNIO ANEXO A F-5</vt:lpstr>
      <vt:lpstr>JULIO ANEXO A F-5</vt:lpstr>
      <vt:lpstr>AGOSTO ANEXO A F-5</vt:lpstr>
      <vt:lpstr>MAYO F-6</vt:lpstr>
      <vt:lpstr>JUNIO F-6</vt:lpstr>
      <vt:lpstr>JULIO F-6</vt:lpstr>
      <vt:lpstr>AGOSTO F-6</vt:lpstr>
      <vt:lpstr>EJECUCION FISICA MAYO F-8</vt:lpstr>
      <vt:lpstr>EJECUCION FISICA JUNIO F-8</vt:lpstr>
      <vt:lpstr>EJECUCION FISICA JULIO F-8</vt:lpstr>
      <vt:lpstr>EJECUCION FISICA AGOSTO F-8</vt:lpstr>
      <vt:lpstr>PRESUPUESTO MAYO</vt:lpstr>
      <vt:lpstr>PRESUPUESTO JUNIO</vt:lpstr>
      <vt:lpstr>PRESUPUESTO JULIO</vt:lpstr>
      <vt:lpstr>PRESUPUESTO AGOSTO</vt:lpstr>
      <vt:lpstr>APORTES MAYO</vt:lpstr>
      <vt:lpstr>APORTES JUNIO</vt:lpstr>
      <vt:lpstr>APORTES JULIO</vt:lpstr>
      <vt:lpstr>APORTES AGOSTO</vt:lpstr>
      <vt:lpstr>'AGOSTO ANEXO A F-5'!Área_de_impresión</vt:lpstr>
      <vt:lpstr>'AGOSTO F-5'!Área_de_impresión</vt:lpstr>
      <vt:lpstr>'AGOSTO F-6'!Área_de_impresión</vt:lpstr>
      <vt:lpstr>'APORTES AGOSTO'!Área_de_impresión</vt:lpstr>
      <vt:lpstr>'APORTES JULIO'!Área_de_impresión</vt:lpstr>
      <vt:lpstr>'APORTES JUNIO'!Área_de_impresión</vt:lpstr>
      <vt:lpstr>'APORTES MAYO'!Área_de_impresión</vt:lpstr>
      <vt:lpstr>'EJECUCION FISICA AGOSTO F-8'!Área_de_impresión</vt:lpstr>
      <vt:lpstr>'EJECUCION FISICA JULIO F-8'!Área_de_impresión</vt:lpstr>
      <vt:lpstr>'EJECUCION FISICA JUNIO F-8'!Área_de_impresión</vt:lpstr>
      <vt:lpstr>'EJECUCION FISICA MAYO F-8'!Área_de_impresión</vt:lpstr>
      <vt:lpstr>'JULIO ANEXO A F-5'!Área_de_impresión</vt:lpstr>
      <vt:lpstr>'JULIO F-5'!Área_de_impresión</vt:lpstr>
      <vt:lpstr>'JULIO F-6'!Área_de_impresión</vt:lpstr>
      <vt:lpstr>'JUNIO ANEXO A F-5'!Área_de_impresión</vt:lpstr>
      <vt:lpstr>'JUNIO F-5'!Área_de_impresión</vt:lpstr>
      <vt:lpstr>'JUNIO F-6'!Área_de_impresión</vt:lpstr>
      <vt:lpstr>'MAYO ANEXO A F-5'!Área_de_impresión</vt:lpstr>
      <vt:lpstr>'MAYO F-5'!Área_de_impresión</vt:lpstr>
      <vt:lpstr>'MAYO F-6'!Área_de_impresión</vt:lpstr>
      <vt:lpstr>'PRESUPUESTO AGOSTO'!Área_de_impresión</vt:lpstr>
      <vt:lpstr>'PRESUPUESTO JULIO'!Área_de_impresión</vt:lpstr>
      <vt:lpstr>'PRESUPUESTO JUNIO'!Área_de_impresión</vt:lpstr>
      <vt:lpstr>'PRESUPUESTO MAYO'!Área_de_impresión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Cesar Gonzalez</dc:creator>
  <cp:lastModifiedBy>Cesar Gonzalez</cp:lastModifiedBy>
  <cp:lastPrinted>2023-09-18T15:43:05Z</cp:lastPrinted>
  <dcterms:created xsi:type="dcterms:W3CDTF">2021-05-20T16:42:59Z</dcterms:created>
  <dcterms:modified xsi:type="dcterms:W3CDTF">2023-09-18T22:46:18Z</dcterms:modified>
</cp:coreProperties>
</file>