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40" firstSheet="19" activeTab="23"/>
  </bookViews>
  <sheets>
    <sheet name="ENERO CTE-5" sheetId="52" r:id="rId1"/>
    <sheet name="FEBRERO CTE-5" sheetId="57" r:id="rId2"/>
    <sheet name="MARZO CTE-5" sheetId="63" r:id="rId3"/>
    <sheet name="ABRIL CTE-5" sheetId="69" r:id="rId4"/>
    <sheet name="ENERO ANEXO A CTE-5" sheetId="53" r:id="rId5"/>
    <sheet name="FEBRERO ANEXO A CTE-5" sheetId="58" r:id="rId6"/>
    <sheet name="MARZO ANEXO A CTE-5" sheetId="64" r:id="rId7"/>
    <sheet name="ABRIL ANEXO A CTE-5" sheetId="70" r:id="rId8"/>
    <sheet name="ENERO CTE-7" sheetId="54" r:id="rId9"/>
    <sheet name="FEBRERO CTE-7" sheetId="59" r:id="rId10"/>
    <sheet name="MARZO CTE-7" sheetId="65" r:id="rId11"/>
    <sheet name="ABRIL CTE-7" sheetId="71" r:id="rId12"/>
    <sheet name="EJECUCION FISICA ENERO" sheetId="55" r:id="rId13"/>
    <sheet name="EJECUCION FISICA FEBRERO" sheetId="60" r:id="rId14"/>
    <sheet name="EJECUCION FISICA MARZO" sheetId="66" r:id="rId15"/>
    <sheet name="EJECUCION FISICA ABRIL" sheetId="72" r:id="rId16"/>
    <sheet name="PRESUPUESTO ENERO" sheetId="56" r:id="rId17"/>
    <sheet name="PRESUPUESTO FEBRERO" sheetId="61" r:id="rId18"/>
    <sheet name="PRESUPUESTO MARZO" sheetId="67" r:id="rId19"/>
    <sheet name="PRESUPUESTO ABRIL" sheetId="73" r:id="rId20"/>
    <sheet name="APORTES ENERO" sheetId="26" r:id="rId21"/>
    <sheet name="APORTES FEBRERO" sheetId="62" r:id="rId22"/>
    <sheet name="APORTES MARZO" sheetId="68" r:id="rId23"/>
    <sheet name="APORTES ABRIL" sheetId="74" r:id="rId24"/>
  </sheets>
  <definedNames>
    <definedName name="_xlnm.Print_Area" localSheetId="7">'ABRIL ANEXO A CTE-5'!$A$1:$J$239</definedName>
    <definedName name="_xlnm.Print_Area" localSheetId="3">'ABRIL CTE-5'!$A$1:$L$179</definedName>
    <definedName name="_xlnm.Print_Area" localSheetId="11">'ABRIL CTE-7'!$A$1:$K$77</definedName>
    <definedName name="_xlnm.Print_Area" localSheetId="23">'APORTES ABRIL'!$A$1:$F$17</definedName>
    <definedName name="_xlnm.Print_Area" localSheetId="20">'APORTES ENERO'!$A$1:$E$14</definedName>
    <definedName name="_xlnm.Print_Area" localSheetId="21">'APORTES FEBRERO'!$A$1:$E$15</definedName>
    <definedName name="_xlnm.Print_Area" localSheetId="22">'APORTES MARZO'!$A$1:$F$16</definedName>
    <definedName name="_xlnm.Print_Area" localSheetId="15">'EJECUCION FISICA ABRIL'!$A$1:$N$120</definedName>
    <definedName name="_xlnm.Print_Area" localSheetId="12">'EJECUCION FISICA ENERO'!$A$1:$N$120</definedName>
    <definedName name="_xlnm.Print_Area" localSheetId="13">'EJECUCION FISICA FEBRERO'!$A$1:$N$120</definedName>
    <definedName name="_xlnm.Print_Area" localSheetId="14">'EJECUCION FISICA MARZO'!$A$1:$N$120</definedName>
    <definedName name="_xlnm.Print_Area" localSheetId="4">'ENERO ANEXO A CTE-5'!$A$1:$J$245</definedName>
    <definedName name="_xlnm.Print_Area" localSheetId="0">'ENERO CTE-5'!$A$1:$L$217</definedName>
    <definedName name="_xlnm.Print_Area" localSheetId="8">'ENERO CTE-7'!$A$1:$K$81</definedName>
    <definedName name="_xlnm.Print_Area" localSheetId="5">'FEBRERO ANEXO A CTE-5'!$A$1:$J$247</definedName>
    <definedName name="_xlnm.Print_Area" localSheetId="1">'FEBRERO CTE-5'!$A$1:$L$181</definedName>
    <definedName name="_xlnm.Print_Area" localSheetId="9">'FEBRERO CTE-7'!$A$1:$K$77</definedName>
    <definedName name="_xlnm.Print_Area" localSheetId="6">'MARZO ANEXO A CTE-5'!$A$1:$J$239</definedName>
    <definedName name="_xlnm.Print_Area" localSheetId="2">'MARZO CTE-5'!$A$1:$L$179</definedName>
    <definedName name="_xlnm.Print_Area" localSheetId="10">'MARZO CTE-7'!$A$1:$K$77</definedName>
    <definedName name="_xlnm.Print_Area" localSheetId="19">'PRESUPUESTO ABRIL'!$A$1:$G$47</definedName>
    <definedName name="_xlnm.Print_Area" localSheetId="16">'PRESUPUESTO ENERO'!$A$1:$G$47</definedName>
    <definedName name="_xlnm.Print_Area" localSheetId="17">'PRESUPUESTO FEBRERO'!$A$1:$G$47</definedName>
    <definedName name="_xlnm.Print_Area" localSheetId="18">'PRESUPUESTO MARZO'!$A$1:$G$47</definedName>
  </definedNames>
  <calcPr calcId="145621"/>
</workbook>
</file>

<file path=xl/calcChain.xml><?xml version="1.0" encoding="utf-8"?>
<calcChain xmlns="http://schemas.openxmlformats.org/spreadsheetml/2006/main">
  <c r="B8" i="74" l="1"/>
  <c r="D40" i="73"/>
  <c r="F39" i="73"/>
  <c r="F40" i="73" s="1"/>
  <c r="D39" i="73"/>
  <c r="C39" i="73"/>
  <c r="C40" i="73" s="1"/>
  <c r="E38" i="73"/>
  <c r="G38" i="73" s="1"/>
  <c r="E37" i="73"/>
  <c r="G37" i="73" s="1"/>
  <c r="E36" i="73"/>
  <c r="G36" i="73" s="1"/>
  <c r="E35" i="73"/>
  <c r="G35" i="73" s="1"/>
  <c r="E34" i="73"/>
  <c r="G34" i="73" s="1"/>
  <c r="E33" i="73"/>
  <c r="G33" i="73" s="1"/>
  <c r="E32" i="73"/>
  <c r="G32" i="73" s="1"/>
  <c r="E31" i="73"/>
  <c r="G31" i="73" s="1"/>
  <c r="E30" i="73"/>
  <c r="G30" i="73" s="1"/>
  <c r="E29" i="73"/>
  <c r="G29" i="73" s="1"/>
  <c r="E28" i="73"/>
  <c r="G28" i="73" s="1"/>
  <c r="E27" i="73"/>
  <c r="G27" i="73" s="1"/>
  <c r="E26" i="73"/>
  <c r="G26" i="73" s="1"/>
  <c r="E25" i="73"/>
  <c r="G25" i="73" s="1"/>
  <c r="E24" i="73"/>
  <c r="G24" i="73" s="1"/>
  <c r="E23" i="73"/>
  <c r="G23" i="73" s="1"/>
  <c r="E22" i="73"/>
  <c r="G22" i="73" s="1"/>
  <c r="E21" i="73"/>
  <c r="G21" i="73" s="1"/>
  <c r="E20" i="73"/>
  <c r="G20" i="73" s="1"/>
  <c r="E19" i="73"/>
  <c r="G19" i="73" s="1"/>
  <c r="E18" i="73"/>
  <c r="G18" i="73" s="1"/>
  <c r="E17" i="73"/>
  <c r="G17" i="73" s="1"/>
  <c r="E16" i="73"/>
  <c r="G16" i="73" s="1"/>
  <c r="E15" i="73"/>
  <c r="G15" i="73" s="1"/>
  <c r="E14" i="73"/>
  <c r="G14" i="73" s="1"/>
  <c r="E13" i="73"/>
  <c r="G13" i="73" s="1"/>
  <c r="F12" i="73"/>
  <c r="E12" i="73"/>
  <c r="F10" i="73"/>
  <c r="D10" i="73"/>
  <c r="C10" i="73"/>
  <c r="E9" i="73"/>
  <c r="G9" i="73" s="1"/>
  <c r="G10" i="73" s="1"/>
  <c r="F8" i="73"/>
  <c r="E8" i="73"/>
  <c r="C8" i="73"/>
  <c r="C12" i="73" s="1"/>
  <c r="F6" i="73"/>
  <c r="D6" i="73"/>
  <c r="C6" i="73"/>
  <c r="E5" i="73"/>
  <c r="G5" i="73" s="1"/>
  <c r="G6" i="73" s="1"/>
  <c r="D92" i="72"/>
  <c r="D90" i="72"/>
  <c r="D88" i="72"/>
  <c r="D86" i="72"/>
  <c r="D84" i="72"/>
  <c r="D82" i="72"/>
  <c r="D80" i="72"/>
  <c r="D78" i="72"/>
  <c r="J71" i="72"/>
  <c r="I71" i="72"/>
  <c r="H71" i="72"/>
  <c r="G71" i="72"/>
  <c r="F71" i="72"/>
  <c r="E71" i="72"/>
  <c r="D71" i="72"/>
  <c r="C71" i="72"/>
  <c r="L70" i="72"/>
  <c r="K70" i="72"/>
  <c r="L69" i="72"/>
  <c r="K69" i="72"/>
  <c r="M69" i="72" s="1"/>
  <c r="L68" i="72"/>
  <c r="K68" i="72"/>
  <c r="M68" i="72" s="1"/>
  <c r="L67" i="72"/>
  <c r="K67" i="72"/>
  <c r="L66" i="72"/>
  <c r="K66" i="72"/>
  <c r="M66" i="72" s="1"/>
  <c r="L65" i="72"/>
  <c r="K65" i="72"/>
  <c r="L64" i="72"/>
  <c r="K64" i="72"/>
  <c r="L63" i="72"/>
  <c r="K63" i="72"/>
  <c r="L62" i="72"/>
  <c r="K62" i="72"/>
  <c r="L61" i="72"/>
  <c r="K61" i="72"/>
  <c r="M61" i="72" s="1"/>
  <c r="L60" i="72"/>
  <c r="K60" i="72"/>
  <c r="M60" i="72" s="1"/>
  <c r="L59" i="72"/>
  <c r="K59" i="72"/>
  <c r="L58" i="72"/>
  <c r="K58" i="72"/>
  <c r="M58" i="72" s="1"/>
  <c r="L57" i="72"/>
  <c r="K57" i="72"/>
  <c r="L56" i="72"/>
  <c r="K56" i="72"/>
  <c r="L55" i="72"/>
  <c r="L71" i="72" s="1"/>
  <c r="K55" i="72"/>
  <c r="J50" i="72"/>
  <c r="I50" i="72"/>
  <c r="H50" i="72"/>
  <c r="G50" i="72"/>
  <c r="F50" i="72"/>
  <c r="E50" i="72"/>
  <c r="D50" i="72"/>
  <c r="C50" i="72"/>
  <c r="N49" i="72"/>
  <c r="N70" i="72" s="1"/>
  <c r="L49" i="72"/>
  <c r="K49" i="72"/>
  <c r="C91" i="72" s="1"/>
  <c r="L48" i="72"/>
  <c r="K48" i="72"/>
  <c r="M48" i="72" s="1"/>
  <c r="N47" i="72"/>
  <c r="N68" i="72" s="1"/>
  <c r="L47" i="72"/>
  <c r="K47" i="72"/>
  <c r="M47" i="72" s="1"/>
  <c r="L46" i="72"/>
  <c r="K46" i="72"/>
  <c r="C89" i="72" s="1"/>
  <c r="N45" i="72"/>
  <c r="N66" i="72" s="1"/>
  <c r="L45" i="72"/>
  <c r="K45" i="72"/>
  <c r="M45" i="72" s="1"/>
  <c r="L44" i="72"/>
  <c r="K44" i="72"/>
  <c r="M44" i="72" s="1"/>
  <c r="N43" i="72"/>
  <c r="N64" i="72" s="1"/>
  <c r="L43" i="72"/>
  <c r="K43" i="72"/>
  <c r="M43" i="72" s="1"/>
  <c r="L42" i="72"/>
  <c r="K42" i="72"/>
  <c r="C85" i="72" s="1"/>
  <c r="N41" i="72"/>
  <c r="N62" i="72" s="1"/>
  <c r="L41" i="72"/>
  <c r="K41" i="72"/>
  <c r="M41" i="72" s="1"/>
  <c r="L40" i="72"/>
  <c r="K40" i="72"/>
  <c r="M40" i="72" s="1"/>
  <c r="N39" i="72"/>
  <c r="N60" i="72" s="1"/>
  <c r="L39" i="72"/>
  <c r="K39" i="72"/>
  <c r="M39" i="72" s="1"/>
  <c r="L38" i="72"/>
  <c r="K38" i="72"/>
  <c r="C81" i="72" s="1"/>
  <c r="N37" i="72"/>
  <c r="N58" i="72" s="1"/>
  <c r="L37" i="72"/>
  <c r="K37" i="72"/>
  <c r="M37" i="72" s="1"/>
  <c r="L36" i="72"/>
  <c r="K36" i="72"/>
  <c r="M36" i="72" s="1"/>
  <c r="N35" i="72"/>
  <c r="N56" i="72" s="1"/>
  <c r="L35" i="72"/>
  <c r="K35" i="72"/>
  <c r="M35" i="72" s="1"/>
  <c r="L34" i="72"/>
  <c r="L50" i="72" s="1"/>
  <c r="K34" i="72"/>
  <c r="C77" i="72" s="1"/>
  <c r="J29" i="72"/>
  <c r="I29" i="72"/>
  <c r="H29" i="72"/>
  <c r="G29" i="72"/>
  <c r="F29" i="72"/>
  <c r="E29" i="72"/>
  <c r="D29" i="72"/>
  <c r="C29" i="72"/>
  <c r="L28" i="72"/>
  <c r="K28" i="72"/>
  <c r="C92" i="72" s="1"/>
  <c r="L27" i="72"/>
  <c r="D91" i="72" s="1"/>
  <c r="K27" i="72"/>
  <c r="L26" i="72"/>
  <c r="K26" i="72"/>
  <c r="C90" i="72" s="1"/>
  <c r="L25" i="72"/>
  <c r="D89" i="72" s="1"/>
  <c r="K25" i="72"/>
  <c r="L24" i="72"/>
  <c r="K24" i="72"/>
  <c r="C88" i="72" s="1"/>
  <c r="L23" i="72"/>
  <c r="D87" i="72" s="1"/>
  <c r="K23" i="72"/>
  <c r="L22" i="72"/>
  <c r="K22" i="72"/>
  <c r="C86" i="72" s="1"/>
  <c r="L21" i="72"/>
  <c r="D85" i="72" s="1"/>
  <c r="K21" i="72"/>
  <c r="L20" i="72"/>
  <c r="K20" i="72"/>
  <c r="C84" i="72" s="1"/>
  <c r="L19" i="72"/>
  <c r="D83" i="72" s="1"/>
  <c r="K19" i="72"/>
  <c r="L18" i="72"/>
  <c r="K18" i="72"/>
  <c r="C82" i="72" s="1"/>
  <c r="L17" i="72"/>
  <c r="D81" i="72" s="1"/>
  <c r="K17" i="72"/>
  <c r="L16" i="72"/>
  <c r="K16" i="72"/>
  <c r="C80" i="72" s="1"/>
  <c r="L15" i="72"/>
  <c r="D79" i="72" s="1"/>
  <c r="K15" i="72"/>
  <c r="L14" i="72"/>
  <c r="K14" i="72"/>
  <c r="C78" i="72" s="1"/>
  <c r="L13" i="72"/>
  <c r="D77" i="72" s="1"/>
  <c r="D93" i="72" s="1"/>
  <c r="K13" i="72"/>
  <c r="K29" i="72" s="1"/>
  <c r="I40" i="71"/>
  <c r="H40" i="71"/>
  <c r="G40" i="71"/>
  <c r="F40" i="71"/>
  <c r="E40" i="71"/>
  <c r="D40" i="71"/>
  <c r="C40" i="71"/>
  <c r="B40" i="71"/>
  <c r="K39" i="71"/>
  <c r="C49" i="71" s="1"/>
  <c r="J39" i="71"/>
  <c r="B49" i="71" s="1"/>
  <c r="K38" i="71"/>
  <c r="K40" i="71" s="1"/>
  <c r="J38" i="71"/>
  <c r="K37" i="71"/>
  <c r="J37" i="71"/>
  <c r="J40" i="71" s="1"/>
  <c r="I30" i="71"/>
  <c r="H30" i="71"/>
  <c r="G30" i="71"/>
  <c r="F30" i="71"/>
  <c r="E30" i="71"/>
  <c r="D30" i="71"/>
  <c r="C30" i="71"/>
  <c r="B30" i="71"/>
  <c r="K29" i="71"/>
  <c r="J29" i="71"/>
  <c r="K28" i="71"/>
  <c r="K30" i="71" s="1"/>
  <c r="J28" i="71"/>
  <c r="K27" i="71"/>
  <c r="J27" i="71"/>
  <c r="J30" i="71" s="1"/>
  <c r="H21" i="71"/>
  <c r="G21" i="71"/>
  <c r="F21" i="71"/>
  <c r="E21" i="71"/>
  <c r="D21" i="71"/>
  <c r="C21" i="71"/>
  <c r="B21" i="71"/>
  <c r="K20" i="71"/>
  <c r="J20" i="71"/>
  <c r="K19" i="71"/>
  <c r="C48" i="71" s="1"/>
  <c r="J19" i="71"/>
  <c r="B48" i="71" s="1"/>
  <c r="J18" i="71"/>
  <c r="J21" i="71" s="1"/>
  <c r="I18" i="71"/>
  <c r="I21" i="71" s="1"/>
  <c r="F210" i="70"/>
  <c r="J152" i="70"/>
  <c r="I152" i="70"/>
  <c r="H152" i="70"/>
  <c r="G152" i="70"/>
  <c r="F152" i="70"/>
  <c r="E152" i="70"/>
  <c r="D152" i="70"/>
  <c r="C152" i="70"/>
  <c r="J136" i="70"/>
  <c r="I136" i="70"/>
  <c r="H136" i="70"/>
  <c r="G136" i="70"/>
  <c r="F136" i="70"/>
  <c r="E136" i="70"/>
  <c r="D136" i="70"/>
  <c r="C136" i="70"/>
  <c r="J128" i="70"/>
  <c r="I128" i="70"/>
  <c r="H128" i="70"/>
  <c r="G128" i="70"/>
  <c r="F128" i="70"/>
  <c r="E128" i="70"/>
  <c r="D128" i="70"/>
  <c r="C128" i="70"/>
  <c r="J102" i="70"/>
  <c r="I102" i="70"/>
  <c r="H102" i="70"/>
  <c r="G102" i="70"/>
  <c r="F102" i="70"/>
  <c r="E102" i="70"/>
  <c r="D102" i="70"/>
  <c r="C102" i="70"/>
  <c r="J86" i="70"/>
  <c r="I86" i="70"/>
  <c r="H86" i="70"/>
  <c r="G86" i="70"/>
  <c r="G78" i="70" s="1"/>
  <c r="F86" i="70"/>
  <c r="E86" i="70"/>
  <c r="D86" i="70"/>
  <c r="C86" i="70"/>
  <c r="J78" i="70"/>
  <c r="I78" i="70"/>
  <c r="H78" i="70"/>
  <c r="F78" i="70"/>
  <c r="E78" i="70"/>
  <c r="D78" i="70"/>
  <c r="C78" i="70"/>
  <c r="J43" i="70"/>
  <c r="I43" i="70"/>
  <c r="H43" i="70"/>
  <c r="G43" i="70"/>
  <c r="F43" i="70"/>
  <c r="E43" i="70"/>
  <c r="D43" i="70"/>
  <c r="C43" i="70"/>
  <c r="J27" i="70"/>
  <c r="I27" i="70"/>
  <c r="H27" i="70"/>
  <c r="G27" i="70"/>
  <c r="F27" i="70"/>
  <c r="E27" i="70"/>
  <c r="D27" i="70"/>
  <c r="C27" i="70"/>
  <c r="J19" i="70"/>
  <c r="I19" i="70"/>
  <c r="H19" i="70"/>
  <c r="G19" i="70"/>
  <c r="F19" i="70"/>
  <c r="E19" i="70"/>
  <c r="D19" i="70"/>
  <c r="C19" i="70"/>
  <c r="J122" i="69"/>
  <c r="G122" i="69"/>
  <c r="F122" i="69"/>
  <c r="C122" i="69"/>
  <c r="J121" i="69"/>
  <c r="I121" i="69"/>
  <c r="I122" i="69" s="1"/>
  <c r="H121" i="69"/>
  <c r="H122" i="69" s="1"/>
  <c r="G121" i="69"/>
  <c r="F121" i="69"/>
  <c r="E121" i="69"/>
  <c r="E122" i="69" s="1"/>
  <c r="D121" i="69"/>
  <c r="D122" i="69" s="1"/>
  <c r="C121" i="69"/>
  <c r="L120" i="69"/>
  <c r="K120" i="69"/>
  <c r="L118" i="69"/>
  <c r="K118" i="69"/>
  <c r="L117" i="69"/>
  <c r="K117" i="69"/>
  <c r="C157" i="69" s="1"/>
  <c r="E206" i="70" s="1"/>
  <c r="L116" i="69"/>
  <c r="K116" i="69"/>
  <c r="L115" i="69"/>
  <c r="K115" i="69"/>
  <c r="C155" i="69" s="1"/>
  <c r="E204" i="70" s="1"/>
  <c r="L114" i="69"/>
  <c r="K114" i="69"/>
  <c r="L113" i="69"/>
  <c r="K113" i="69"/>
  <c r="C153" i="69" s="1"/>
  <c r="E202" i="70" s="1"/>
  <c r="L112" i="69"/>
  <c r="K112" i="69"/>
  <c r="L111" i="69"/>
  <c r="K111" i="69"/>
  <c r="C151" i="69" s="1"/>
  <c r="E200" i="70" s="1"/>
  <c r="L110" i="69"/>
  <c r="K110" i="69"/>
  <c r="L109" i="69"/>
  <c r="K109" i="69"/>
  <c r="C149" i="69" s="1"/>
  <c r="E198" i="70" s="1"/>
  <c r="L108" i="69"/>
  <c r="K108" i="69"/>
  <c r="L107" i="69"/>
  <c r="K107" i="69"/>
  <c r="C147" i="69" s="1"/>
  <c r="E196" i="70" s="1"/>
  <c r="L106" i="69"/>
  <c r="L121" i="69" s="1"/>
  <c r="L122" i="69" s="1"/>
  <c r="K106" i="69"/>
  <c r="K121" i="69" s="1"/>
  <c r="K122" i="69" s="1"/>
  <c r="L105" i="69"/>
  <c r="K105" i="69"/>
  <c r="C145" i="69" s="1"/>
  <c r="E194" i="70" s="1"/>
  <c r="L104" i="69"/>
  <c r="K104" i="69"/>
  <c r="L103" i="69"/>
  <c r="K103" i="69"/>
  <c r="C143" i="69" s="1"/>
  <c r="E192" i="70" s="1"/>
  <c r="L102" i="69"/>
  <c r="K102" i="69"/>
  <c r="L101" i="69"/>
  <c r="K101" i="69"/>
  <c r="C141" i="69" s="1"/>
  <c r="E190" i="70" s="1"/>
  <c r="L100" i="69"/>
  <c r="K100" i="69"/>
  <c r="L99" i="69"/>
  <c r="K99" i="69"/>
  <c r="C139" i="69" s="1"/>
  <c r="E188" i="70" s="1"/>
  <c r="L98" i="69"/>
  <c r="K98" i="69"/>
  <c r="L97" i="69"/>
  <c r="K97" i="69"/>
  <c r="C137" i="69" s="1"/>
  <c r="E186" i="70" s="1"/>
  <c r="L96" i="69"/>
  <c r="K96" i="69"/>
  <c r="L95" i="69"/>
  <c r="K95" i="69"/>
  <c r="C135" i="69" s="1"/>
  <c r="L92" i="69"/>
  <c r="K92" i="69"/>
  <c r="J86" i="69"/>
  <c r="G86" i="69"/>
  <c r="F86" i="69"/>
  <c r="C86" i="69"/>
  <c r="J85" i="69"/>
  <c r="I85" i="69"/>
  <c r="I86" i="69" s="1"/>
  <c r="H85" i="69"/>
  <c r="H86" i="69" s="1"/>
  <c r="G85" i="69"/>
  <c r="F85" i="69"/>
  <c r="E85" i="69"/>
  <c r="E86" i="69" s="1"/>
  <c r="D85" i="69"/>
  <c r="D86" i="69" s="1"/>
  <c r="C85" i="69"/>
  <c r="L84" i="69"/>
  <c r="K84" i="69"/>
  <c r="L83" i="69"/>
  <c r="K83" i="69"/>
  <c r="L82" i="69"/>
  <c r="K82" i="69"/>
  <c r="L81" i="69"/>
  <c r="K81" i="69"/>
  <c r="L80" i="69"/>
  <c r="K80" i="69"/>
  <c r="L79" i="69"/>
  <c r="K79" i="69"/>
  <c r="L78" i="69"/>
  <c r="K78" i="69"/>
  <c r="L77" i="69"/>
  <c r="K77" i="69"/>
  <c r="L76" i="69"/>
  <c r="K76" i="69"/>
  <c r="L75" i="69"/>
  <c r="K75" i="69"/>
  <c r="L74" i="69"/>
  <c r="K74" i="69"/>
  <c r="L73" i="69"/>
  <c r="K73" i="69"/>
  <c r="L72" i="69"/>
  <c r="K72" i="69"/>
  <c r="L71" i="69"/>
  <c r="L85" i="69" s="1"/>
  <c r="L86" i="69" s="1"/>
  <c r="K71" i="69"/>
  <c r="L70" i="69"/>
  <c r="K70" i="69"/>
  <c r="K85" i="69" s="1"/>
  <c r="K86" i="69" s="1"/>
  <c r="L69" i="69"/>
  <c r="K69" i="69"/>
  <c r="L68" i="69"/>
  <c r="K68" i="69"/>
  <c r="L67" i="69"/>
  <c r="K67" i="69"/>
  <c r="L66" i="69"/>
  <c r="K66" i="69"/>
  <c r="L65" i="69"/>
  <c r="K65" i="69"/>
  <c r="L64" i="69"/>
  <c r="K64" i="69"/>
  <c r="L63" i="69"/>
  <c r="K63" i="69"/>
  <c r="L62" i="69"/>
  <c r="K62" i="69"/>
  <c r="L61" i="69"/>
  <c r="K61" i="69"/>
  <c r="L60" i="69"/>
  <c r="K60" i="69"/>
  <c r="L59" i="69"/>
  <c r="K59" i="69"/>
  <c r="L56" i="69"/>
  <c r="K56" i="69"/>
  <c r="I50" i="69"/>
  <c r="J49" i="69"/>
  <c r="J50" i="69" s="1"/>
  <c r="I49" i="69"/>
  <c r="H49" i="69"/>
  <c r="F49" i="69"/>
  <c r="F50" i="69" s="1"/>
  <c r="D49" i="69"/>
  <c r="C49" i="69"/>
  <c r="C50" i="69" s="1"/>
  <c r="L48" i="69"/>
  <c r="D160" i="69" s="1"/>
  <c r="K48" i="69"/>
  <c r="C160" i="69" s="1"/>
  <c r="E209" i="70" s="1"/>
  <c r="L47" i="69"/>
  <c r="D159" i="69" s="1"/>
  <c r="K47" i="69"/>
  <c r="C159" i="69" s="1"/>
  <c r="E208" i="70" s="1"/>
  <c r="L46" i="69"/>
  <c r="D158" i="69" s="1"/>
  <c r="K46" i="69"/>
  <c r="C158" i="69" s="1"/>
  <c r="E207" i="70" s="1"/>
  <c r="E46" i="69"/>
  <c r="L45" i="69"/>
  <c r="D157" i="69" s="1"/>
  <c r="K45" i="69"/>
  <c r="L44" i="69"/>
  <c r="D156" i="69" s="1"/>
  <c r="K44" i="69"/>
  <c r="C156" i="69" s="1"/>
  <c r="E205" i="70" s="1"/>
  <c r="L43" i="69"/>
  <c r="D155" i="69" s="1"/>
  <c r="K43" i="69"/>
  <c r="L42" i="69"/>
  <c r="D154" i="69" s="1"/>
  <c r="K42" i="69"/>
  <c r="C154" i="69" s="1"/>
  <c r="E203" i="70" s="1"/>
  <c r="L41" i="69"/>
  <c r="D153" i="69" s="1"/>
  <c r="K41" i="69"/>
  <c r="L40" i="69"/>
  <c r="D152" i="69" s="1"/>
  <c r="K40" i="69"/>
  <c r="C152" i="69" s="1"/>
  <c r="E201" i="70" s="1"/>
  <c r="L39" i="69"/>
  <c r="D151" i="69" s="1"/>
  <c r="K39" i="69"/>
  <c r="L38" i="69"/>
  <c r="D150" i="69" s="1"/>
  <c r="K38" i="69"/>
  <c r="C150" i="69" s="1"/>
  <c r="E199" i="70" s="1"/>
  <c r="L37" i="69"/>
  <c r="D149" i="69" s="1"/>
  <c r="K37" i="69"/>
  <c r="L36" i="69"/>
  <c r="D148" i="69" s="1"/>
  <c r="K36" i="69"/>
  <c r="C148" i="69" s="1"/>
  <c r="E197" i="70" s="1"/>
  <c r="L35" i="69"/>
  <c r="D147" i="69" s="1"/>
  <c r="K35" i="69"/>
  <c r="L34" i="69"/>
  <c r="D146" i="69" s="1"/>
  <c r="K34" i="69"/>
  <c r="C146" i="69" s="1"/>
  <c r="E195" i="70" s="1"/>
  <c r="L33" i="69"/>
  <c r="D145" i="69" s="1"/>
  <c r="K33" i="69"/>
  <c r="L32" i="69"/>
  <c r="D144" i="69" s="1"/>
  <c r="K32" i="69"/>
  <c r="C144" i="69" s="1"/>
  <c r="E193" i="70" s="1"/>
  <c r="L31" i="69"/>
  <c r="D143" i="69" s="1"/>
  <c r="K31" i="69"/>
  <c r="L30" i="69"/>
  <c r="D142" i="69" s="1"/>
  <c r="K30" i="69"/>
  <c r="C142" i="69" s="1"/>
  <c r="E191" i="70" s="1"/>
  <c r="L29" i="69"/>
  <c r="D141" i="69" s="1"/>
  <c r="K29" i="69"/>
  <c r="L28" i="69"/>
  <c r="D140" i="69" s="1"/>
  <c r="K28" i="69"/>
  <c r="C140" i="69" s="1"/>
  <c r="E189" i="70" s="1"/>
  <c r="L27" i="69"/>
  <c r="D139" i="69" s="1"/>
  <c r="K27" i="69"/>
  <c r="L26" i="69"/>
  <c r="D138" i="69" s="1"/>
  <c r="G26" i="69"/>
  <c r="G49" i="69" s="1"/>
  <c r="G50" i="69" s="1"/>
  <c r="E26" i="69"/>
  <c r="E49" i="69" s="1"/>
  <c r="E50" i="69" s="1"/>
  <c r="L25" i="69"/>
  <c r="D137" i="69" s="1"/>
  <c r="K25" i="69"/>
  <c r="L24" i="69"/>
  <c r="D136" i="69" s="1"/>
  <c r="K24" i="69"/>
  <c r="C136" i="69" s="1"/>
  <c r="E185" i="70" s="1"/>
  <c r="L23" i="69"/>
  <c r="D135" i="69" s="1"/>
  <c r="D161" i="69" s="1"/>
  <c r="D162" i="69" s="1"/>
  <c r="K23" i="69"/>
  <c r="L20" i="69"/>
  <c r="D132" i="69" s="1"/>
  <c r="F181" i="70" s="1"/>
  <c r="J20" i="69"/>
  <c r="I20" i="69"/>
  <c r="H20" i="69"/>
  <c r="H50" i="69" s="1"/>
  <c r="G20" i="69"/>
  <c r="F20" i="69"/>
  <c r="E20" i="69"/>
  <c r="D20" i="69"/>
  <c r="D50" i="69" s="1"/>
  <c r="C20" i="69"/>
  <c r="L19" i="69"/>
  <c r="L18" i="69"/>
  <c r="K18" i="69"/>
  <c r="K20" i="69" s="1"/>
  <c r="C132" i="69" s="1"/>
  <c r="E181" i="70" s="1"/>
  <c r="G39" i="73" l="1"/>
  <c r="G40" i="73" s="1"/>
  <c r="E10" i="73"/>
  <c r="E39" i="73"/>
  <c r="E6" i="73"/>
  <c r="M55" i="72"/>
  <c r="M57" i="72"/>
  <c r="M65" i="72"/>
  <c r="M67" i="72"/>
  <c r="M56" i="72"/>
  <c r="M62" i="72"/>
  <c r="M64" i="72"/>
  <c r="M70" i="72"/>
  <c r="N36" i="72"/>
  <c r="N57" i="72" s="1"/>
  <c r="N38" i="72"/>
  <c r="N59" i="72" s="1"/>
  <c r="N44" i="72"/>
  <c r="N65" i="72" s="1"/>
  <c r="N46" i="72"/>
  <c r="N67" i="72" s="1"/>
  <c r="N48" i="72"/>
  <c r="N69" i="72" s="1"/>
  <c r="K71" i="72"/>
  <c r="C79" i="72"/>
  <c r="C93" i="72" s="1"/>
  <c r="C83" i="72"/>
  <c r="C87" i="72"/>
  <c r="M34" i="72"/>
  <c r="M38" i="72"/>
  <c r="M59" i="72" s="1"/>
  <c r="M42" i="72"/>
  <c r="M63" i="72" s="1"/>
  <c r="M46" i="72"/>
  <c r="M49" i="72"/>
  <c r="L29" i="72"/>
  <c r="N34" i="72"/>
  <c r="N40" i="72"/>
  <c r="N61" i="72" s="1"/>
  <c r="N42" i="72"/>
  <c r="N63" i="72" s="1"/>
  <c r="K50" i="72"/>
  <c r="E184" i="70"/>
  <c r="F211" i="70"/>
  <c r="K26" i="69"/>
  <c r="L49" i="69"/>
  <c r="L50" i="69" s="1"/>
  <c r="B47" i="71"/>
  <c r="B50" i="71" s="1"/>
  <c r="K18" i="71"/>
  <c r="B7" i="68"/>
  <c r="F40" i="67"/>
  <c r="D40" i="67"/>
  <c r="F39" i="67"/>
  <c r="D39" i="67"/>
  <c r="C39" i="67"/>
  <c r="C40" i="67" s="1"/>
  <c r="E38" i="67"/>
  <c r="G38" i="67" s="1"/>
  <c r="E37" i="67"/>
  <c r="G37" i="67" s="1"/>
  <c r="E36" i="67"/>
  <c r="G36" i="67" s="1"/>
  <c r="E35" i="67"/>
  <c r="G35" i="67" s="1"/>
  <c r="E34" i="67"/>
  <c r="G34" i="67" s="1"/>
  <c r="E33" i="67"/>
  <c r="G33" i="67" s="1"/>
  <c r="E32" i="67"/>
  <c r="G32" i="67" s="1"/>
  <c r="E31" i="67"/>
  <c r="G31" i="67" s="1"/>
  <c r="E30" i="67"/>
  <c r="G30" i="67" s="1"/>
  <c r="E29" i="67"/>
  <c r="G29" i="67" s="1"/>
  <c r="E28" i="67"/>
  <c r="G28" i="67" s="1"/>
  <c r="E27" i="67"/>
  <c r="G27" i="67" s="1"/>
  <c r="E26" i="67"/>
  <c r="G26" i="67" s="1"/>
  <c r="E25" i="67"/>
  <c r="G25" i="67" s="1"/>
  <c r="E24" i="67"/>
  <c r="G24" i="67" s="1"/>
  <c r="E23" i="67"/>
  <c r="G23" i="67" s="1"/>
  <c r="E22" i="67"/>
  <c r="G22" i="67" s="1"/>
  <c r="E21" i="67"/>
  <c r="G21" i="67" s="1"/>
  <c r="E20" i="67"/>
  <c r="G20" i="67" s="1"/>
  <c r="E19" i="67"/>
  <c r="G19" i="67" s="1"/>
  <c r="E18" i="67"/>
  <c r="G18" i="67" s="1"/>
  <c r="E17" i="67"/>
  <c r="G17" i="67" s="1"/>
  <c r="E16" i="67"/>
  <c r="G16" i="67" s="1"/>
  <c r="E15" i="67"/>
  <c r="G15" i="67" s="1"/>
  <c r="E14" i="67"/>
  <c r="G14" i="67" s="1"/>
  <c r="E13" i="67"/>
  <c r="G13" i="67" s="1"/>
  <c r="C12" i="67"/>
  <c r="F10" i="67"/>
  <c r="D10" i="67"/>
  <c r="C10" i="67"/>
  <c r="E9" i="67"/>
  <c r="G9" i="67" s="1"/>
  <c r="G10" i="67" s="1"/>
  <c r="F8" i="67"/>
  <c r="F12" i="67" s="1"/>
  <c r="E8" i="67"/>
  <c r="E12" i="67" s="1"/>
  <c r="C8" i="67"/>
  <c r="F6" i="67"/>
  <c r="D6" i="67"/>
  <c r="C6" i="67"/>
  <c r="E5" i="67"/>
  <c r="G5" i="67" s="1"/>
  <c r="G6" i="67" s="1"/>
  <c r="D91" i="66"/>
  <c r="L71" i="66"/>
  <c r="J71" i="66"/>
  <c r="I71" i="66"/>
  <c r="H71" i="66"/>
  <c r="G71" i="66"/>
  <c r="F71" i="66"/>
  <c r="E71" i="66"/>
  <c r="D71" i="66"/>
  <c r="C71" i="66"/>
  <c r="L70" i="66"/>
  <c r="K70" i="66"/>
  <c r="L69" i="66"/>
  <c r="K69" i="66"/>
  <c r="L68" i="66"/>
  <c r="K68" i="66"/>
  <c r="L67" i="66"/>
  <c r="K67" i="66"/>
  <c r="L66" i="66"/>
  <c r="K66" i="66"/>
  <c r="L65" i="66"/>
  <c r="K65" i="66"/>
  <c r="L64" i="66"/>
  <c r="K64" i="66"/>
  <c r="L63" i="66"/>
  <c r="K63" i="66"/>
  <c r="L62" i="66"/>
  <c r="K62" i="66"/>
  <c r="L61" i="66"/>
  <c r="K61" i="66"/>
  <c r="L60" i="66"/>
  <c r="K60" i="66"/>
  <c r="L59" i="66"/>
  <c r="K59" i="66"/>
  <c r="L58" i="66"/>
  <c r="K58" i="66"/>
  <c r="L57" i="66"/>
  <c r="K57" i="66"/>
  <c r="L56" i="66"/>
  <c r="K56" i="66"/>
  <c r="L55" i="66"/>
  <c r="K55" i="66"/>
  <c r="K71" i="66" s="1"/>
  <c r="J50" i="66"/>
  <c r="I50" i="66"/>
  <c r="H50" i="66"/>
  <c r="G50" i="66"/>
  <c r="F50" i="66"/>
  <c r="E50" i="66"/>
  <c r="D50" i="66"/>
  <c r="C50" i="66"/>
  <c r="L49" i="66"/>
  <c r="K49" i="66"/>
  <c r="L48" i="66"/>
  <c r="N48" i="66" s="1"/>
  <c r="K48" i="66"/>
  <c r="L47" i="66"/>
  <c r="K47" i="66"/>
  <c r="L46" i="66"/>
  <c r="N46" i="66" s="1"/>
  <c r="K46" i="66"/>
  <c r="L45" i="66"/>
  <c r="K45" i="66"/>
  <c r="L44" i="66"/>
  <c r="N44" i="66" s="1"/>
  <c r="K44" i="66"/>
  <c r="L43" i="66"/>
  <c r="K43" i="66"/>
  <c r="L42" i="66"/>
  <c r="N42" i="66" s="1"/>
  <c r="K42" i="66"/>
  <c r="L41" i="66"/>
  <c r="K41" i="66"/>
  <c r="L40" i="66"/>
  <c r="N40" i="66" s="1"/>
  <c r="K40" i="66"/>
  <c r="L39" i="66"/>
  <c r="K39" i="66"/>
  <c r="L38" i="66"/>
  <c r="N38" i="66" s="1"/>
  <c r="K38" i="66"/>
  <c r="L37" i="66"/>
  <c r="K37" i="66"/>
  <c r="L36" i="66"/>
  <c r="N36" i="66" s="1"/>
  <c r="K36" i="66"/>
  <c r="L35" i="66"/>
  <c r="K35" i="66"/>
  <c r="L34" i="66"/>
  <c r="N34" i="66" s="1"/>
  <c r="K34" i="66"/>
  <c r="K50" i="66" s="1"/>
  <c r="J29" i="66"/>
  <c r="I29" i="66"/>
  <c r="H29" i="66"/>
  <c r="G29" i="66"/>
  <c r="F29" i="66"/>
  <c r="E29" i="66"/>
  <c r="D29" i="66"/>
  <c r="C29" i="66"/>
  <c r="L28" i="66"/>
  <c r="D92" i="66" s="1"/>
  <c r="K28" i="66"/>
  <c r="C92" i="66" s="1"/>
  <c r="L27" i="66"/>
  <c r="K27" i="66"/>
  <c r="L26" i="66"/>
  <c r="D90" i="66" s="1"/>
  <c r="K26" i="66"/>
  <c r="C90" i="66" s="1"/>
  <c r="L25" i="66"/>
  <c r="K25" i="66"/>
  <c r="L24" i="66"/>
  <c r="D88" i="66" s="1"/>
  <c r="K24" i="66"/>
  <c r="C88" i="66" s="1"/>
  <c r="L23" i="66"/>
  <c r="K23" i="66"/>
  <c r="L22" i="66"/>
  <c r="D86" i="66" s="1"/>
  <c r="K22" i="66"/>
  <c r="C86" i="66" s="1"/>
  <c r="L21" i="66"/>
  <c r="K21" i="66"/>
  <c r="L20" i="66"/>
  <c r="D84" i="66" s="1"/>
  <c r="K20" i="66"/>
  <c r="C84" i="66" s="1"/>
  <c r="L19" i="66"/>
  <c r="K19" i="66"/>
  <c r="L18" i="66"/>
  <c r="D82" i="66" s="1"/>
  <c r="K18" i="66"/>
  <c r="C82" i="66" s="1"/>
  <c r="L17" i="66"/>
  <c r="K17" i="66"/>
  <c r="L16" i="66"/>
  <c r="D80" i="66" s="1"/>
  <c r="K16" i="66"/>
  <c r="C80" i="66" s="1"/>
  <c r="L15" i="66"/>
  <c r="K15" i="66"/>
  <c r="L14" i="66"/>
  <c r="D78" i="66" s="1"/>
  <c r="K14" i="66"/>
  <c r="L13" i="66"/>
  <c r="K13" i="66"/>
  <c r="I40" i="65"/>
  <c r="H40" i="65"/>
  <c r="G40" i="65"/>
  <c r="F40" i="65"/>
  <c r="E40" i="65"/>
  <c r="D40" i="65"/>
  <c r="C40" i="65"/>
  <c r="B40" i="65"/>
  <c r="K39" i="65"/>
  <c r="C49" i="65" s="1"/>
  <c r="J39" i="65"/>
  <c r="B49" i="65" s="1"/>
  <c r="K38" i="65"/>
  <c r="J38" i="65"/>
  <c r="K37" i="65"/>
  <c r="K40" i="65" s="1"/>
  <c r="J37" i="65"/>
  <c r="J40" i="65" s="1"/>
  <c r="I30" i="65"/>
  <c r="H30" i="65"/>
  <c r="G30" i="65"/>
  <c r="F30" i="65"/>
  <c r="E30" i="65"/>
  <c r="D30" i="65"/>
  <c r="C30" i="65"/>
  <c r="B30" i="65"/>
  <c r="K29" i="65"/>
  <c r="J29" i="65"/>
  <c r="K28" i="65"/>
  <c r="J28" i="65"/>
  <c r="K27" i="65"/>
  <c r="K30" i="65" s="1"/>
  <c r="J27" i="65"/>
  <c r="J30" i="65" s="1"/>
  <c r="I21" i="65"/>
  <c r="H21" i="65"/>
  <c r="G21" i="65"/>
  <c r="F21" i="65"/>
  <c r="E21" i="65"/>
  <c r="D21" i="65"/>
  <c r="C21" i="65"/>
  <c r="B21" i="65"/>
  <c r="K20" i="65"/>
  <c r="J20" i="65"/>
  <c r="K19" i="65"/>
  <c r="C48" i="65" s="1"/>
  <c r="J19" i="65"/>
  <c r="B48" i="65" s="1"/>
  <c r="K18" i="65"/>
  <c r="K21" i="65" s="1"/>
  <c r="J18" i="65"/>
  <c r="J21" i="65" s="1"/>
  <c r="F210" i="64"/>
  <c r="J152" i="64"/>
  <c r="I152" i="64"/>
  <c r="H152" i="64"/>
  <c r="G152" i="64"/>
  <c r="F152" i="64"/>
  <c r="E152" i="64"/>
  <c r="D152" i="64"/>
  <c r="C152" i="64"/>
  <c r="J136" i="64"/>
  <c r="I136" i="64"/>
  <c r="H136" i="64"/>
  <c r="G136" i="64"/>
  <c r="F136" i="64"/>
  <c r="E136" i="64"/>
  <c r="D136" i="64"/>
  <c r="C136" i="64"/>
  <c r="J128" i="64"/>
  <c r="I128" i="64"/>
  <c r="H128" i="64"/>
  <c r="G128" i="64"/>
  <c r="F128" i="64"/>
  <c r="E128" i="64"/>
  <c r="D128" i="64"/>
  <c r="C128" i="64"/>
  <c r="J102" i="64"/>
  <c r="I102" i="64"/>
  <c r="H102" i="64"/>
  <c r="G102" i="64"/>
  <c r="F102" i="64"/>
  <c r="E102" i="64"/>
  <c r="D102" i="64"/>
  <c r="C102" i="64"/>
  <c r="J86" i="64"/>
  <c r="I86" i="64"/>
  <c r="H86" i="64"/>
  <c r="G86" i="64"/>
  <c r="F86" i="64"/>
  <c r="E86" i="64"/>
  <c r="D86" i="64"/>
  <c r="C86" i="64"/>
  <c r="J78" i="64"/>
  <c r="I78" i="64"/>
  <c r="H78" i="64"/>
  <c r="G78" i="64"/>
  <c r="F78" i="64"/>
  <c r="E78" i="64"/>
  <c r="D78" i="64"/>
  <c r="C78" i="64"/>
  <c r="J43" i="64"/>
  <c r="I43" i="64"/>
  <c r="H43" i="64"/>
  <c r="G43" i="64"/>
  <c r="F43" i="64"/>
  <c r="E43" i="64"/>
  <c r="D43" i="64"/>
  <c r="C43" i="64"/>
  <c r="J27" i="64"/>
  <c r="I27" i="64"/>
  <c r="H27" i="64"/>
  <c r="G27" i="64"/>
  <c r="F27" i="64"/>
  <c r="E27" i="64"/>
  <c r="D27" i="64"/>
  <c r="C27" i="64"/>
  <c r="J19" i="64"/>
  <c r="I19" i="64"/>
  <c r="H19" i="64"/>
  <c r="G19" i="64"/>
  <c r="F19" i="64"/>
  <c r="E19" i="64"/>
  <c r="D19" i="64"/>
  <c r="C19" i="64"/>
  <c r="C159" i="63"/>
  <c r="E208" i="64" s="1"/>
  <c r="C157" i="63"/>
  <c r="E206" i="64" s="1"/>
  <c r="C153" i="63"/>
  <c r="E202" i="64" s="1"/>
  <c r="C149" i="63"/>
  <c r="E198" i="64" s="1"/>
  <c r="C145" i="63"/>
  <c r="E194" i="64" s="1"/>
  <c r="C141" i="63"/>
  <c r="E190" i="64" s="1"/>
  <c r="D137" i="63"/>
  <c r="C137" i="63"/>
  <c r="E186" i="64" s="1"/>
  <c r="H122" i="63"/>
  <c r="G122" i="63"/>
  <c r="D122" i="63"/>
  <c r="C122" i="63"/>
  <c r="J121" i="63"/>
  <c r="J122" i="63" s="1"/>
  <c r="I121" i="63"/>
  <c r="I122" i="63" s="1"/>
  <c r="H121" i="63"/>
  <c r="G121" i="63"/>
  <c r="F121" i="63"/>
  <c r="F122" i="63" s="1"/>
  <c r="E121" i="63"/>
  <c r="E122" i="63" s="1"/>
  <c r="D121" i="63"/>
  <c r="C121" i="63"/>
  <c r="L120" i="63"/>
  <c r="K120" i="63"/>
  <c r="L118" i="63"/>
  <c r="K118" i="63"/>
  <c r="L117" i="63"/>
  <c r="K117" i="63"/>
  <c r="L116" i="63"/>
  <c r="K116" i="63"/>
  <c r="L115" i="63"/>
  <c r="K115" i="63"/>
  <c r="C155" i="63" s="1"/>
  <c r="E204" i="64" s="1"/>
  <c r="L114" i="63"/>
  <c r="K114" i="63"/>
  <c r="L113" i="63"/>
  <c r="K113" i="63"/>
  <c r="L112" i="63"/>
  <c r="K112" i="63"/>
  <c r="L111" i="63"/>
  <c r="K111" i="63"/>
  <c r="C151" i="63" s="1"/>
  <c r="E200" i="64" s="1"/>
  <c r="L110" i="63"/>
  <c r="K110" i="63"/>
  <c r="L109" i="63"/>
  <c r="K109" i="63"/>
  <c r="L108" i="63"/>
  <c r="K108" i="63"/>
  <c r="L107" i="63"/>
  <c r="K107" i="63"/>
  <c r="C147" i="63" s="1"/>
  <c r="E196" i="64" s="1"/>
  <c r="L106" i="63"/>
  <c r="L121" i="63" s="1"/>
  <c r="L122" i="63" s="1"/>
  <c r="K106" i="63"/>
  <c r="K121" i="63" s="1"/>
  <c r="K122" i="63" s="1"/>
  <c r="L105" i="63"/>
  <c r="K105" i="63"/>
  <c r="L104" i="63"/>
  <c r="K104" i="63"/>
  <c r="L103" i="63"/>
  <c r="K103" i="63"/>
  <c r="C143" i="63" s="1"/>
  <c r="E192" i="64" s="1"/>
  <c r="L102" i="63"/>
  <c r="K102" i="63"/>
  <c r="L101" i="63"/>
  <c r="K101" i="63"/>
  <c r="L100" i="63"/>
  <c r="K100" i="63"/>
  <c r="L99" i="63"/>
  <c r="K99" i="63"/>
  <c r="C139" i="63" s="1"/>
  <c r="E188" i="64" s="1"/>
  <c r="L98" i="63"/>
  <c r="K98" i="63"/>
  <c r="L97" i="63"/>
  <c r="K97" i="63"/>
  <c r="L96" i="63"/>
  <c r="K96" i="63"/>
  <c r="L95" i="63"/>
  <c r="D135" i="63" s="1"/>
  <c r="K95" i="63"/>
  <c r="L92" i="63"/>
  <c r="K92" i="63"/>
  <c r="H86" i="63"/>
  <c r="G86" i="63"/>
  <c r="D86" i="63"/>
  <c r="C86" i="63"/>
  <c r="J85" i="63"/>
  <c r="J86" i="63" s="1"/>
  <c r="I85" i="63"/>
  <c r="I86" i="63" s="1"/>
  <c r="H85" i="63"/>
  <c r="G85" i="63"/>
  <c r="F85" i="63"/>
  <c r="F86" i="63" s="1"/>
  <c r="E85" i="63"/>
  <c r="E86" i="63" s="1"/>
  <c r="D85" i="63"/>
  <c r="C85" i="63"/>
  <c r="L84" i="63"/>
  <c r="K84" i="63"/>
  <c r="L83" i="63"/>
  <c r="K83" i="63"/>
  <c r="L82" i="63"/>
  <c r="K82" i="63"/>
  <c r="L81" i="63"/>
  <c r="K81" i="63"/>
  <c r="L80" i="63"/>
  <c r="K80" i="63"/>
  <c r="L79" i="63"/>
  <c r="K79" i="63"/>
  <c r="L78" i="63"/>
  <c r="K78" i="63"/>
  <c r="L77" i="63"/>
  <c r="K77" i="63"/>
  <c r="L76" i="63"/>
  <c r="K76" i="63"/>
  <c r="L75" i="63"/>
  <c r="K75" i="63"/>
  <c r="L74" i="63"/>
  <c r="K74" i="63"/>
  <c r="L73" i="63"/>
  <c r="K73" i="63"/>
  <c r="L72" i="63"/>
  <c r="K72" i="63"/>
  <c r="L71" i="63"/>
  <c r="K71" i="63"/>
  <c r="L70" i="63"/>
  <c r="L85" i="63" s="1"/>
  <c r="L86" i="63" s="1"/>
  <c r="K70" i="63"/>
  <c r="K85" i="63" s="1"/>
  <c r="K86" i="63" s="1"/>
  <c r="L69" i="63"/>
  <c r="K69" i="63"/>
  <c r="L68" i="63"/>
  <c r="K68" i="63"/>
  <c r="L67" i="63"/>
  <c r="K67" i="63"/>
  <c r="L66" i="63"/>
  <c r="K66" i="63"/>
  <c r="L65" i="63"/>
  <c r="K65" i="63"/>
  <c r="L64" i="63"/>
  <c r="K64" i="63"/>
  <c r="L63" i="63"/>
  <c r="K63" i="63"/>
  <c r="L62" i="63"/>
  <c r="K62" i="63"/>
  <c r="L61" i="63"/>
  <c r="K61" i="63"/>
  <c r="L60" i="63"/>
  <c r="K60" i="63"/>
  <c r="C136" i="63" s="1"/>
  <c r="E185" i="64" s="1"/>
  <c r="L59" i="63"/>
  <c r="K59" i="63"/>
  <c r="L56" i="63"/>
  <c r="K56" i="63"/>
  <c r="J50" i="63"/>
  <c r="F50" i="63"/>
  <c r="J49" i="63"/>
  <c r="I49" i="63"/>
  <c r="H49" i="63"/>
  <c r="F49" i="63"/>
  <c r="D49" i="63"/>
  <c r="D50" i="63" s="1"/>
  <c r="C49" i="63"/>
  <c r="C50" i="63" s="1"/>
  <c r="L48" i="63"/>
  <c r="K48" i="63"/>
  <c r="L47" i="63"/>
  <c r="D159" i="63" s="1"/>
  <c r="K47" i="63"/>
  <c r="L46" i="63"/>
  <c r="E46" i="63"/>
  <c r="L45" i="63"/>
  <c r="D157" i="63" s="1"/>
  <c r="K45" i="63"/>
  <c r="L44" i="63"/>
  <c r="K44" i="63"/>
  <c r="L43" i="63"/>
  <c r="D155" i="63" s="1"/>
  <c r="K43" i="63"/>
  <c r="L42" i="63"/>
  <c r="K42" i="63"/>
  <c r="L41" i="63"/>
  <c r="D153" i="63" s="1"/>
  <c r="K41" i="63"/>
  <c r="L40" i="63"/>
  <c r="K40" i="63"/>
  <c r="L39" i="63"/>
  <c r="D151" i="63" s="1"/>
  <c r="K39" i="63"/>
  <c r="L38" i="63"/>
  <c r="K38" i="63"/>
  <c r="L37" i="63"/>
  <c r="D149" i="63" s="1"/>
  <c r="K37" i="63"/>
  <c r="L36" i="63"/>
  <c r="K36" i="63"/>
  <c r="L35" i="63"/>
  <c r="D147" i="63" s="1"/>
  <c r="K35" i="63"/>
  <c r="L34" i="63"/>
  <c r="K34" i="63"/>
  <c r="L33" i="63"/>
  <c r="D145" i="63" s="1"/>
  <c r="K33" i="63"/>
  <c r="L32" i="63"/>
  <c r="K32" i="63"/>
  <c r="L31" i="63"/>
  <c r="D143" i="63" s="1"/>
  <c r="K31" i="63"/>
  <c r="L30" i="63"/>
  <c r="K30" i="63"/>
  <c r="L29" i="63"/>
  <c r="D141" i="63" s="1"/>
  <c r="K29" i="63"/>
  <c r="L28" i="63"/>
  <c r="K28" i="63"/>
  <c r="L27" i="63"/>
  <c r="D139" i="63" s="1"/>
  <c r="K27" i="63"/>
  <c r="L26" i="63"/>
  <c r="G26" i="63"/>
  <c r="G49" i="63" s="1"/>
  <c r="G50" i="63" s="1"/>
  <c r="E26" i="63"/>
  <c r="L25" i="63"/>
  <c r="K25" i="63"/>
  <c r="L24" i="63"/>
  <c r="D136" i="63" s="1"/>
  <c r="K24" i="63"/>
  <c r="L23" i="63"/>
  <c r="K23" i="63"/>
  <c r="C135" i="63" s="1"/>
  <c r="L20" i="63"/>
  <c r="D132" i="63" s="1"/>
  <c r="F181" i="64" s="1"/>
  <c r="J20" i="63"/>
  <c r="I20" i="63"/>
  <c r="I50" i="63" s="1"/>
  <c r="H20" i="63"/>
  <c r="G20" i="63"/>
  <c r="F20" i="63"/>
  <c r="E20" i="63"/>
  <c r="D20" i="63"/>
  <c r="C20" i="63"/>
  <c r="L19" i="63"/>
  <c r="L18" i="63"/>
  <c r="K18" i="63"/>
  <c r="K20" i="63" s="1"/>
  <c r="E40" i="73" l="1"/>
  <c r="N55" i="72"/>
  <c r="N71" i="72" s="1"/>
  <c r="N50" i="72"/>
  <c r="M71" i="72"/>
  <c r="M50" i="72"/>
  <c r="C138" i="69"/>
  <c r="K49" i="69"/>
  <c r="K50" i="69" s="1"/>
  <c r="C47" i="71"/>
  <c r="C50" i="71" s="1"/>
  <c r="K21" i="71"/>
  <c r="G39" i="67"/>
  <c r="G40" i="67" s="1"/>
  <c r="E10" i="67"/>
  <c r="E39" i="67"/>
  <c r="E6" i="67"/>
  <c r="C78" i="66"/>
  <c r="M35" i="66"/>
  <c r="M56" i="66" s="1"/>
  <c r="C77" i="66"/>
  <c r="M34" i="66"/>
  <c r="C79" i="66"/>
  <c r="M36" i="66"/>
  <c r="M57" i="66" s="1"/>
  <c r="C81" i="66"/>
  <c r="M38" i="66"/>
  <c r="M59" i="66" s="1"/>
  <c r="C83" i="66"/>
  <c r="M40" i="66"/>
  <c r="M61" i="66" s="1"/>
  <c r="C85" i="66"/>
  <c r="M42" i="66"/>
  <c r="M63" i="66" s="1"/>
  <c r="C87" i="66"/>
  <c r="M44" i="66"/>
  <c r="M65" i="66" s="1"/>
  <c r="C89" i="66"/>
  <c r="M46" i="66"/>
  <c r="M67" i="66" s="1"/>
  <c r="C91" i="66"/>
  <c r="M48" i="66"/>
  <c r="M69" i="66" s="1"/>
  <c r="K29" i="66"/>
  <c r="N35" i="66"/>
  <c r="N37" i="66"/>
  <c r="N39" i="66"/>
  <c r="N41" i="66"/>
  <c r="N43" i="66"/>
  <c r="N45" i="66"/>
  <c r="N47" i="66"/>
  <c r="N49" i="66"/>
  <c r="D79" i="66"/>
  <c r="D87" i="66"/>
  <c r="L29" i="66"/>
  <c r="L50" i="66"/>
  <c r="N56" i="66"/>
  <c r="N58" i="66"/>
  <c r="N60" i="66"/>
  <c r="N62" i="66"/>
  <c r="N64" i="66"/>
  <c r="N66" i="66"/>
  <c r="N68" i="66"/>
  <c r="N70" i="66"/>
  <c r="D81" i="66"/>
  <c r="D89" i="66"/>
  <c r="N50" i="66"/>
  <c r="D83" i="66"/>
  <c r="N55" i="66"/>
  <c r="N57" i="66"/>
  <c r="N59" i="66"/>
  <c r="N61" i="66"/>
  <c r="N63" i="66"/>
  <c r="N65" i="66"/>
  <c r="N67" i="66"/>
  <c r="N69" i="66"/>
  <c r="D77" i="66"/>
  <c r="D93" i="66" s="1"/>
  <c r="D85" i="66"/>
  <c r="M37" i="66"/>
  <c r="M58" i="66" s="1"/>
  <c r="M39" i="66"/>
  <c r="M60" i="66" s="1"/>
  <c r="M41" i="66"/>
  <c r="M62" i="66" s="1"/>
  <c r="M43" i="66"/>
  <c r="M64" i="66" s="1"/>
  <c r="M45" i="66"/>
  <c r="M66" i="66" s="1"/>
  <c r="M47" i="66"/>
  <c r="M68" i="66" s="1"/>
  <c r="M49" i="66"/>
  <c r="M70" i="66" s="1"/>
  <c r="E184" i="64"/>
  <c r="C132" i="63"/>
  <c r="E181" i="64" s="1"/>
  <c r="K26" i="63"/>
  <c r="C138" i="63" s="1"/>
  <c r="E187" i="64" s="1"/>
  <c r="C140" i="63"/>
  <c r="E189" i="64" s="1"/>
  <c r="C142" i="63"/>
  <c r="E191" i="64" s="1"/>
  <c r="C144" i="63"/>
  <c r="E193" i="64" s="1"/>
  <c r="C146" i="63"/>
  <c r="E195" i="64" s="1"/>
  <c r="C148" i="63"/>
  <c r="E197" i="64" s="1"/>
  <c r="C150" i="63"/>
  <c r="E199" i="64" s="1"/>
  <c r="C152" i="63"/>
  <c r="E201" i="64" s="1"/>
  <c r="C154" i="63"/>
  <c r="E203" i="64" s="1"/>
  <c r="C156" i="63"/>
  <c r="E205" i="64" s="1"/>
  <c r="E49" i="63"/>
  <c r="E50" i="63" s="1"/>
  <c r="K46" i="63"/>
  <c r="C158" i="63" s="1"/>
  <c r="E207" i="64" s="1"/>
  <c r="C160" i="63"/>
  <c r="E209" i="64" s="1"/>
  <c r="D138" i="63"/>
  <c r="D161" i="63" s="1"/>
  <c r="D162" i="63" s="1"/>
  <c r="D140" i="63"/>
  <c r="D142" i="63"/>
  <c r="D144" i="63"/>
  <c r="D146" i="63"/>
  <c r="D148" i="63"/>
  <c r="D150" i="63"/>
  <c r="D152" i="63"/>
  <c r="D154" i="63"/>
  <c r="D156" i="63"/>
  <c r="D158" i="63"/>
  <c r="D160" i="63"/>
  <c r="B47" i="65"/>
  <c r="B50" i="65" s="1"/>
  <c r="H50" i="63"/>
  <c r="L49" i="63"/>
  <c r="L50" i="63" s="1"/>
  <c r="F211" i="64"/>
  <c r="C47" i="65"/>
  <c r="C50" i="65" s="1"/>
  <c r="B6" i="62"/>
  <c r="F39" i="61"/>
  <c r="F40" i="61" s="1"/>
  <c r="D39" i="61"/>
  <c r="D40" i="61" s="1"/>
  <c r="C39" i="61"/>
  <c r="C40" i="61" s="1"/>
  <c r="G38" i="61"/>
  <c r="E38" i="61"/>
  <c r="E37" i="61"/>
  <c r="G37" i="61" s="1"/>
  <c r="G36" i="61"/>
  <c r="E36" i="61"/>
  <c r="E35" i="61"/>
  <c r="G35" i="61" s="1"/>
  <c r="G34" i="61"/>
  <c r="E34" i="61"/>
  <c r="E33" i="61"/>
  <c r="G33" i="61" s="1"/>
  <c r="G32" i="61"/>
  <c r="E32" i="61"/>
  <c r="E31" i="61"/>
  <c r="G31" i="61" s="1"/>
  <c r="G30" i="61"/>
  <c r="E30" i="61"/>
  <c r="E29" i="61"/>
  <c r="G29" i="61" s="1"/>
  <c r="G28" i="61"/>
  <c r="E28" i="61"/>
  <c r="E27" i="61"/>
  <c r="G27" i="61" s="1"/>
  <c r="G26" i="61"/>
  <c r="E26" i="61"/>
  <c r="E25" i="61"/>
  <c r="G25" i="61" s="1"/>
  <c r="G24" i="61"/>
  <c r="E24" i="61"/>
  <c r="E23" i="61"/>
  <c r="G23" i="61" s="1"/>
  <c r="G22" i="61"/>
  <c r="E22" i="61"/>
  <c r="E21" i="61"/>
  <c r="G21" i="61" s="1"/>
  <c r="G20" i="61"/>
  <c r="E20" i="61"/>
  <c r="E19" i="61"/>
  <c r="G19" i="61" s="1"/>
  <c r="G18" i="61"/>
  <c r="E18" i="61"/>
  <c r="E17" i="61"/>
  <c r="G17" i="61" s="1"/>
  <c r="G16" i="61"/>
  <c r="E16" i="61"/>
  <c r="E15" i="61"/>
  <c r="G15" i="61" s="1"/>
  <c r="G14" i="61"/>
  <c r="E14" i="61"/>
  <c r="E13" i="61"/>
  <c r="G13" i="61" s="1"/>
  <c r="F12" i="61"/>
  <c r="F10" i="61"/>
  <c r="D10" i="61"/>
  <c r="C10" i="61"/>
  <c r="G9" i="61"/>
  <c r="G10" i="61" s="1"/>
  <c r="E9" i="61"/>
  <c r="E10" i="61" s="1"/>
  <c r="F8" i="61"/>
  <c r="E8" i="61"/>
  <c r="E12" i="61" s="1"/>
  <c r="C8" i="61"/>
  <c r="C12" i="61" s="1"/>
  <c r="F6" i="61"/>
  <c r="D6" i="61"/>
  <c r="C6" i="61"/>
  <c r="E5" i="61"/>
  <c r="G5" i="61" s="1"/>
  <c r="G6" i="61" s="1"/>
  <c r="J71" i="60"/>
  <c r="I71" i="60"/>
  <c r="H71" i="60"/>
  <c r="G71" i="60"/>
  <c r="F71" i="60"/>
  <c r="E71" i="60"/>
  <c r="D71" i="60"/>
  <c r="C71" i="60"/>
  <c r="L70" i="60"/>
  <c r="K70" i="60"/>
  <c r="L69" i="60"/>
  <c r="K69" i="60"/>
  <c r="L68" i="60"/>
  <c r="K68" i="60"/>
  <c r="L67" i="60"/>
  <c r="K67" i="60"/>
  <c r="L66" i="60"/>
  <c r="K66" i="60"/>
  <c r="L65" i="60"/>
  <c r="K65" i="60"/>
  <c r="L64" i="60"/>
  <c r="K64" i="60"/>
  <c r="L63" i="60"/>
  <c r="K63" i="60"/>
  <c r="L62" i="60"/>
  <c r="K62" i="60"/>
  <c r="L61" i="60"/>
  <c r="K61" i="60"/>
  <c r="L60" i="60"/>
  <c r="K60" i="60"/>
  <c r="L59" i="60"/>
  <c r="K59" i="60"/>
  <c r="L58" i="60"/>
  <c r="K58" i="60"/>
  <c r="L57" i="60"/>
  <c r="K57" i="60"/>
  <c r="L56" i="60"/>
  <c r="K56" i="60"/>
  <c r="L55" i="60"/>
  <c r="L71" i="60" s="1"/>
  <c r="K55" i="60"/>
  <c r="J50" i="60"/>
  <c r="I50" i="60"/>
  <c r="H50" i="60"/>
  <c r="G50" i="60"/>
  <c r="F50" i="60"/>
  <c r="E50" i="60"/>
  <c r="D50" i="60"/>
  <c r="C50" i="60"/>
  <c r="L49" i="60"/>
  <c r="N49" i="60" s="1"/>
  <c r="K49" i="60"/>
  <c r="L48" i="60"/>
  <c r="N48" i="60" s="1"/>
  <c r="K48" i="60"/>
  <c r="L47" i="60"/>
  <c r="N47" i="60" s="1"/>
  <c r="K47" i="60"/>
  <c r="L46" i="60"/>
  <c r="N46" i="60" s="1"/>
  <c r="K46" i="60"/>
  <c r="L45" i="60"/>
  <c r="N45" i="60" s="1"/>
  <c r="K45" i="60"/>
  <c r="L44" i="60"/>
  <c r="N44" i="60" s="1"/>
  <c r="K44" i="60"/>
  <c r="L43" i="60"/>
  <c r="N43" i="60" s="1"/>
  <c r="K43" i="60"/>
  <c r="L42" i="60"/>
  <c r="N42" i="60" s="1"/>
  <c r="K42" i="60"/>
  <c r="L41" i="60"/>
  <c r="N41" i="60" s="1"/>
  <c r="K41" i="60"/>
  <c r="L40" i="60"/>
  <c r="N40" i="60" s="1"/>
  <c r="K40" i="60"/>
  <c r="L39" i="60"/>
  <c r="N39" i="60" s="1"/>
  <c r="K39" i="60"/>
  <c r="L38" i="60"/>
  <c r="N38" i="60" s="1"/>
  <c r="K38" i="60"/>
  <c r="L37" i="60"/>
  <c r="N37" i="60" s="1"/>
  <c r="K37" i="60"/>
  <c r="L36" i="60"/>
  <c r="N36" i="60" s="1"/>
  <c r="K36" i="60"/>
  <c r="L35" i="60"/>
  <c r="N35" i="60" s="1"/>
  <c r="K35" i="60"/>
  <c r="L34" i="60"/>
  <c r="L50" i="60" s="1"/>
  <c r="K34" i="60"/>
  <c r="J29" i="60"/>
  <c r="I29" i="60"/>
  <c r="H29" i="60"/>
  <c r="G29" i="60"/>
  <c r="F29" i="60"/>
  <c r="E29" i="60"/>
  <c r="D29" i="60"/>
  <c r="C29" i="60"/>
  <c r="L28" i="60"/>
  <c r="D92" i="60" s="1"/>
  <c r="K28" i="60"/>
  <c r="C92" i="60" s="1"/>
  <c r="L27" i="60"/>
  <c r="D91" i="60" s="1"/>
  <c r="K27" i="60"/>
  <c r="C91" i="60" s="1"/>
  <c r="L26" i="60"/>
  <c r="D90" i="60" s="1"/>
  <c r="K26" i="60"/>
  <c r="C90" i="60" s="1"/>
  <c r="L25" i="60"/>
  <c r="D89" i="60" s="1"/>
  <c r="K25" i="60"/>
  <c r="C89" i="60" s="1"/>
  <c r="L24" i="60"/>
  <c r="D88" i="60" s="1"/>
  <c r="K24" i="60"/>
  <c r="C88" i="60" s="1"/>
  <c r="L23" i="60"/>
  <c r="D87" i="60" s="1"/>
  <c r="K23" i="60"/>
  <c r="C87" i="60" s="1"/>
  <c r="L22" i="60"/>
  <c r="D86" i="60" s="1"/>
  <c r="K22" i="60"/>
  <c r="C86" i="60" s="1"/>
  <c r="L21" i="60"/>
  <c r="D85" i="60" s="1"/>
  <c r="K21" i="60"/>
  <c r="C85" i="60" s="1"/>
  <c r="L20" i="60"/>
  <c r="D84" i="60" s="1"/>
  <c r="K20" i="60"/>
  <c r="C84" i="60" s="1"/>
  <c r="L19" i="60"/>
  <c r="D83" i="60" s="1"/>
  <c r="K19" i="60"/>
  <c r="C83" i="60" s="1"/>
  <c r="L18" i="60"/>
  <c r="D82" i="60" s="1"/>
  <c r="K18" i="60"/>
  <c r="C82" i="60" s="1"/>
  <c r="L17" i="60"/>
  <c r="D81" i="60" s="1"/>
  <c r="K17" i="60"/>
  <c r="C81" i="60" s="1"/>
  <c r="L16" i="60"/>
  <c r="D80" i="60" s="1"/>
  <c r="K16" i="60"/>
  <c r="C80" i="60" s="1"/>
  <c r="L15" i="60"/>
  <c r="D79" i="60" s="1"/>
  <c r="K15" i="60"/>
  <c r="C79" i="60" s="1"/>
  <c r="L14" i="60"/>
  <c r="D78" i="60" s="1"/>
  <c r="K14" i="60"/>
  <c r="C78" i="60" s="1"/>
  <c r="L13" i="60"/>
  <c r="D77" i="60" s="1"/>
  <c r="K13" i="60"/>
  <c r="C77" i="60" s="1"/>
  <c r="I40" i="59"/>
  <c r="H40" i="59"/>
  <c r="G40" i="59"/>
  <c r="F40" i="59"/>
  <c r="E40" i="59"/>
  <c r="D40" i="59"/>
  <c r="C40" i="59"/>
  <c r="B40" i="59"/>
  <c r="K39" i="59"/>
  <c r="C49" i="59" s="1"/>
  <c r="J39" i="59"/>
  <c r="B49" i="59" s="1"/>
  <c r="K38" i="59"/>
  <c r="J38" i="59"/>
  <c r="J40" i="59" s="1"/>
  <c r="K37" i="59"/>
  <c r="K40" i="59" s="1"/>
  <c r="J37" i="59"/>
  <c r="I30" i="59"/>
  <c r="H30" i="59"/>
  <c r="G30" i="59"/>
  <c r="F30" i="59"/>
  <c r="E30" i="59"/>
  <c r="D30" i="59"/>
  <c r="C30" i="59"/>
  <c r="B30" i="59"/>
  <c r="K29" i="59"/>
  <c r="J29" i="59"/>
  <c r="K28" i="59"/>
  <c r="J28" i="59"/>
  <c r="J30" i="59" s="1"/>
  <c r="K27" i="59"/>
  <c r="K30" i="59" s="1"/>
  <c r="J27" i="59"/>
  <c r="I21" i="59"/>
  <c r="H21" i="59"/>
  <c r="G21" i="59"/>
  <c r="F21" i="59"/>
  <c r="E21" i="59"/>
  <c r="D21" i="59"/>
  <c r="C21" i="59"/>
  <c r="B21" i="59"/>
  <c r="K20" i="59"/>
  <c r="J20" i="59"/>
  <c r="K19" i="59"/>
  <c r="C48" i="59" s="1"/>
  <c r="J19" i="59"/>
  <c r="B48" i="59" s="1"/>
  <c r="K18" i="59"/>
  <c r="K21" i="59" s="1"/>
  <c r="J18" i="59"/>
  <c r="B47" i="59" s="1"/>
  <c r="B50" i="59" s="1"/>
  <c r="F215" i="58"/>
  <c r="E214" i="58"/>
  <c r="E213" i="58"/>
  <c r="E212" i="58"/>
  <c r="E211" i="58"/>
  <c r="F209" i="58"/>
  <c r="J152" i="58"/>
  <c r="I152" i="58"/>
  <c r="H152" i="58"/>
  <c r="G152" i="58"/>
  <c r="F152" i="58"/>
  <c r="E152" i="58"/>
  <c r="D152" i="58"/>
  <c r="C152" i="58"/>
  <c r="J136" i="58"/>
  <c r="I136" i="58"/>
  <c r="H136" i="58"/>
  <c r="G136" i="58"/>
  <c r="F136" i="58"/>
  <c r="E136" i="58"/>
  <c r="D136" i="58"/>
  <c r="C136" i="58"/>
  <c r="J128" i="58"/>
  <c r="I128" i="58"/>
  <c r="H128" i="58"/>
  <c r="G128" i="58"/>
  <c r="F128" i="58"/>
  <c r="E128" i="58"/>
  <c r="D128" i="58"/>
  <c r="C128" i="58"/>
  <c r="J102" i="58"/>
  <c r="I102" i="58"/>
  <c r="H102" i="58"/>
  <c r="G102" i="58"/>
  <c r="F102" i="58"/>
  <c r="E102" i="58"/>
  <c r="D102" i="58"/>
  <c r="C102" i="58"/>
  <c r="J86" i="58"/>
  <c r="I86" i="58"/>
  <c r="H86" i="58"/>
  <c r="G86" i="58"/>
  <c r="F86" i="58"/>
  <c r="E86" i="58"/>
  <c r="D86" i="58"/>
  <c r="C86" i="58"/>
  <c r="J78" i="58"/>
  <c r="I78" i="58"/>
  <c r="H78" i="58"/>
  <c r="G78" i="58"/>
  <c r="F78" i="58"/>
  <c r="E78" i="58"/>
  <c r="D78" i="58"/>
  <c r="C78" i="58"/>
  <c r="J43" i="58"/>
  <c r="I43" i="58"/>
  <c r="H43" i="58"/>
  <c r="G43" i="58"/>
  <c r="F43" i="58"/>
  <c r="E43" i="58"/>
  <c r="D43" i="58"/>
  <c r="C43" i="58"/>
  <c r="J27" i="58"/>
  <c r="I27" i="58"/>
  <c r="H27" i="58"/>
  <c r="G27" i="58"/>
  <c r="F27" i="58"/>
  <c r="E27" i="58"/>
  <c r="D27" i="58"/>
  <c r="C27" i="58"/>
  <c r="J19" i="58"/>
  <c r="I19" i="58"/>
  <c r="H19" i="58"/>
  <c r="G19" i="58"/>
  <c r="F19" i="58"/>
  <c r="E19" i="58"/>
  <c r="D19" i="58"/>
  <c r="C19" i="58"/>
  <c r="D162" i="57"/>
  <c r="C162" i="57"/>
  <c r="D161" i="57"/>
  <c r="C161" i="57"/>
  <c r="D160" i="57"/>
  <c r="C160" i="57"/>
  <c r="D159" i="57"/>
  <c r="D163" i="57" s="1"/>
  <c r="C159" i="57"/>
  <c r="C163" i="57" s="1"/>
  <c r="I119" i="57"/>
  <c r="H119" i="57"/>
  <c r="E119" i="57"/>
  <c r="D119" i="57"/>
  <c r="J118" i="57"/>
  <c r="J119" i="57" s="1"/>
  <c r="I118" i="57"/>
  <c r="H118" i="57"/>
  <c r="G118" i="57"/>
  <c r="G119" i="57" s="1"/>
  <c r="F118" i="57"/>
  <c r="F119" i="57" s="1"/>
  <c r="E118" i="57"/>
  <c r="D118" i="57"/>
  <c r="C118" i="57"/>
  <c r="C119" i="57" s="1"/>
  <c r="L117" i="57"/>
  <c r="K117" i="57"/>
  <c r="L115" i="57"/>
  <c r="K115" i="57"/>
  <c r="L114" i="57"/>
  <c r="D154" i="57" s="1"/>
  <c r="K114" i="57"/>
  <c r="L113" i="57"/>
  <c r="K113" i="57"/>
  <c r="L112" i="57"/>
  <c r="D152" i="57" s="1"/>
  <c r="K112" i="57"/>
  <c r="L111" i="57"/>
  <c r="K111" i="57"/>
  <c r="L110" i="57"/>
  <c r="D150" i="57" s="1"/>
  <c r="K110" i="57"/>
  <c r="L109" i="57"/>
  <c r="K109" i="57"/>
  <c r="L108" i="57"/>
  <c r="D148" i="57" s="1"/>
  <c r="K108" i="57"/>
  <c r="L107" i="57"/>
  <c r="K107" i="57"/>
  <c r="L106" i="57"/>
  <c r="D146" i="57" s="1"/>
  <c r="K106" i="57"/>
  <c r="L105" i="57"/>
  <c r="K105" i="57"/>
  <c r="L104" i="57"/>
  <c r="D144" i="57" s="1"/>
  <c r="K104" i="57"/>
  <c r="L103" i="57"/>
  <c r="L118" i="57" s="1"/>
  <c r="L119" i="57" s="1"/>
  <c r="K103" i="57"/>
  <c r="K118" i="57" s="1"/>
  <c r="K119" i="57" s="1"/>
  <c r="L102" i="57"/>
  <c r="D142" i="57" s="1"/>
  <c r="K102" i="57"/>
  <c r="L101" i="57"/>
  <c r="K101" i="57"/>
  <c r="L100" i="57"/>
  <c r="D140" i="57" s="1"/>
  <c r="K100" i="57"/>
  <c r="L99" i="57"/>
  <c r="K99" i="57"/>
  <c r="L98" i="57"/>
  <c r="D138" i="57" s="1"/>
  <c r="K98" i="57"/>
  <c r="L97" i="57"/>
  <c r="K97" i="57"/>
  <c r="L96" i="57"/>
  <c r="D136" i="57" s="1"/>
  <c r="K96" i="57"/>
  <c r="L95" i="57"/>
  <c r="K95" i="57"/>
  <c r="L94" i="57"/>
  <c r="D134" i="57" s="1"/>
  <c r="K94" i="57"/>
  <c r="L93" i="57"/>
  <c r="K93" i="57"/>
  <c r="C133" i="57" s="1"/>
  <c r="E185" i="58" s="1"/>
  <c r="L92" i="57"/>
  <c r="D132" i="57" s="1"/>
  <c r="K92" i="57"/>
  <c r="L89" i="57"/>
  <c r="K89" i="57"/>
  <c r="C129" i="57" s="1"/>
  <c r="E181" i="58" s="1"/>
  <c r="I83" i="57"/>
  <c r="H83" i="57"/>
  <c r="E83" i="57"/>
  <c r="D83" i="57"/>
  <c r="J82" i="57"/>
  <c r="J83" i="57" s="1"/>
  <c r="I82" i="57"/>
  <c r="H82" i="57"/>
  <c r="G82" i="57"/>
  <c r="G83" i="57" s="1"/>
  <c r="F82" i="57"/>
  <c r="F83" i="57" s="1"/>
  <c r="E82" i="57"/>
  <c r="D82" i="57"/>
  <c r="C82" i="57"/>
  <c r="C83" i="57" s="1"/>
  <c r="L81" i="57"/>
  <c r="D156" i="57" s="1"/>
  <c r="K81" i="57"/>
  <c r="L80" i="57"/>
  <c r="K80" i="57"/>
  <c r="L79" i="57"/>
  <c r="K79" i="57"/>
  <c r="L78" i="57"/>
  <c r="K78" i="57"/>
  <c r="L77" i="57"/>
  <c r="K77" i="57"/>
  <c r="L76" i="57"/>
  <c r="K76" i="57"/>
  <c r="L75" i="57"/>
  <c r="K75" i="57"/>
  <c r="L74" i="57"/>
  <c r="K74" i="57"/>
  <c r="L73" i="57"/>
  <c r="K73" i="57"/>
  <c r="L72" i="57"/>
  <c r="K72" i="57"/>
  <c r="L71" i="57"/>
  <c r="K71" i="57"/>
  <c r="L70" i="57"/>
  <c r="K70" i="57"/>
  <c r="L69" i="57"/>
  <c r="K69" i="57"/>
  <c r="L68" i="57"/>
  <c r="K68" i="57"/>
  <c r="K82" i="57" s="1"/>
  <c r="K83" i="57" s="1"/>
  <c r="L67" i="57"/>
  <c r="L82" i="57" s="1"/>
  <c r="L83" i="57" s="1"/>
  <c r="K67" i="57"/>
  <c r="L66" i="57"/>
  <c r="K66" i="57"/>
  <c r="L65" i="57"/>
  <c r="K65" i="57"/>
  <c r="L64" i="57"/>
  <c r="K64" i="57"/>
  <c r="L63" i="57"/>
  <c r="K63" i="57"/>
  <c r="L62" i="57"/>
  <c r="K62" i="57"/>
  <c r="L61" i="57"/>
  <c r="K61" i="57"/>
  <c r="L60" i="57"/>
  <c r="K60" i="57"/>
  <c r="L59" i="57"/>
  <c r="K59" i="57"/>
  <c r="L58" i="57"/>
  <c r="K58" i="57"/>
  <c r="L57" i="57"/>
  <c r="K57" i="57"/>
  <c r="L56" i="57"/>
  <c r="K56" i="57"/>
  <c r="L53" i="57"/>
  <c r="K53" i="57"/>
  <c r="J47" i="57"/>
  <c r="G47" i="57"/>
  <c r="F47" i="57"/>
  <c r="C47" i="57"/>
  <c r="J46" i="57"/>
  <c r="I46" i="57"/>
  <c r="I47" i="57" s="1"/>
  <c r="H46" i="57"/>
  <c r="H47" i="57" s="1"/>
  <c r="G46" i="57"/>
  <c r="F46" i="57"/>
  <c r="D46" i="57"/>
  <c r="D47" i="57" s="1"/>
  <c r="C46" i="57"/>
  <c r="L45" i="57"/>
  <c r="K45" i="57"/>
  <c r="L44" i="57"/>
  <c r="K44" i="57"/>
  <c r="C156" i="57" s="1"/>
  <c r="E208" i="58" s="1"/>
  <c r="L43" i="57"/>
  <c r="D155" i="57" s="1"/>
  <c r="E43" i="57"/>
  <c r="E46" i="57" s="1"/>
  <c r="E47" i="57" s="1"/>
  <c r="L42" i="57"/>
  <c r="K42" i="57"/>
  <c r="C154" i="57" s="1"/>
  <c r="E206" i="58" s="1"/>
  <c r="L41" i="57"/>
  <c r="D153" i="57" s="1"/>
  <c r="K41" i="57"/>
  <c r="C153" i="57" s="1"/>
  <c r="E205" i="58" s="1"/>
  <c r="L40" i="57"/>
  <c r="K40" i="57"/>
  <c r="C152" i="57" s="1"/>
  <c r="E204" i="58" s="1"/>
  <c r="L39" i="57"/>
  <c r="D151" i="57" s="1"/>
  <c r="K39" i="57"/>
  <c r="C151" i="57" s="1"/>
  <c r="E203" i="58" s="1"/>
  <c r="L38" i="57"/>
  <c r="K38" i="57"/>
  <c r="C150" i="57" s="1"/>
  <c r="E202" i="58" s="1"/>
  <c r="L37" i="57"/>
  <c r="D149" i="57" s="1"/>
  <c r="K37" i="57"/>
  <c r="C149" i="57" s="1"/>
  <c r="E201" i="58" s="1"/>
  <c r="L36" i="57"/>
  <c r="K36" i="57"/>
  <c r="C148" i="57" s="1"/>
  <c r="E200" i="58" s="1"/>
  <c r="L35" i="57"/>
  <c r="D147" i="57" s="1"/>
  <c r="K35" i="57"/>
  <c r="C147" i="57" s="1"/>
  <c r="E199" i="58" s="1"/>
  <c r="L34" i="57"/>
  <c r="K34" i="57"/>
  <c r="C146" i="57" s="1"/>
  <c r="E198" i="58" s="1"/>
  <c r="L33" i="57"/>
  <c r="D145" i="57" s="1"/>
  <c r="K33" i="57"/>
  <c r="C145" i="57" s="1"/>
  <c r="E197" i="58" s="1"/>
  <c r="L32" i="57"/>
  <c r="K32" i="57"/>
  <c r="C144" i="57" s="1"/>
  <c r="E196" i="58" s="1"/>
  <c r="L31" i="57"/>
  <c r="D143" i="57" s="1"/>
  <c r="K31" i="57"/>
  <c r="C143" i="57" s="1"/>
  <c r="E195" i="58" s="1"/>
  <c r="L30" i="57"/>
  <c r="K30" i="57"/>
  <c r="C142" i="57" s="1"/>
  <c r="E194" i="58" s="1"/>
  <c r="L29" i="57"/>
  <c r="D141" i="57" s="1"/>
  <c r="K29" i="57"/>
  <c r="C141" i="57" s="1"/>
  <c r="E193" i="58" s="1"/>
  <c r="L28" i="57"/>
  <c r="K28" i="57"/>
  <c r="C140" i="57" s="1"/>
  <c r="E192" i="58" s="1"/>
  <c r="L27" i="57"/>
  <c r="D139" i="57" s="1"/>
  <c r="K27" i="57"/>
  <c r="C139" i="57" s="1"/>
  <c r="E191" i="58" s="1"/>
  <c r="L26" i="57"/>
  <c r="K26" i="57"/>
  <c r="C138" i="57" s="1"/>
  <c r="E190" i="58" s="1"/>
  <c r="L25" i="57"/>
  <c r="D137" i="57" s="1"/>
  <c r="K25" i="57"/>
  <c r="C137" i="57" s="1"/>
  <c r="E189" i="58" s="1"/>
  <c r="L24" i="57"/>
  <c r="K24" i="57"/>
  <c r="C136" i="57" s="1"/>
  <c r="E188" i="58" s="1"/>
  <c r="L23" i="57"/>
  <c r="D135" i="57" s="1"/>
  <c r="K23" i="57"/>
  <c r="C135" i="57" s="1"/>
  <c r="E187" i="58" s="1"/>
  <c r="E23" i="57"/>
  <c r="L22" i="57"/>
  <c r="K22" i="57"/>
  <c r="C134" i="57" s="1"/>
  <c r="E186" i="58" s="1"/>
  <c r="L21" i="57"/>
  <c r="D133" i="57" s="1"/>
  <c r="K21" i="57"/>
  <c r="L20" i="57"/>
  <c r="K20" i="57"/>
  <c r="C132" i="57" s="1"/>
  <c r="L17" i="57"/>
  <c r="D129" i="57" s="1"/>
  <c r="F181" i="58" s="1"/>
  <c r="K17" i="57"/>
  <c r="E187" i="70" l="1"/>
  <c r="E210" i="70" s="1"/>
  <c r="E211" i="70" s="1"/>
  <c r="C161" i="69"/>
  <c r="C162" i="69" s="1"/>
  <c r="E40" i="67"/>
  <c r="N71" i="66"/>
  <c r="M55" i="66"/>
  <c r="M71" i="66" s="1"/>
  <c r="M50" i="66"/>
  <c r="C93" i="66"/>
  <c r="C161" i="63"/>
  <c r="C162" i="63" s="1"/>
  <c r="K49" i="63"/>
  <c r="K50" i="63" s="1"/>
  <c r="E210" i="64"/>
  <c r="E211" i="64" s="1"/>
  <c r="G39" i="61"/>
  <c r="G40" i="61" s="1"/>
  <c r="E6" i="61"/>
  <c r="E39" i="61"/>
  <c r="E40" i="61" s="1"/>
  <c r="K71" i="60"/>
  <c r="M35" i="60"/>
  <c r="M56" i="60" s="1"/>
  <c r="M37" i="60"/>
  <c r="M39" i="60"/>
  <c r="M60" i="60" s="1"/>
  <c r="M41" i="60"/>
  <c r="M43" i="60"/>
  <c r="M64" i="60" s="1"/>
  <c r="M45" i="60"/>
  <c r="M47" i="60"/>
  <c r="M68" i="60" s="1"/>
  <c r="M49" i="60"/>
  <c r="N57" i="60"/>
  <c r="N59" i="60"/>
  <c r="N61" i="60"/>
  <c r="N63" i="60"/>
  <c r="N65" i="60"/>
  <c r="N67" i="60"/>
  <c r="N69" i="60"/>
  <c r="C93" i="60"/>
  <c r="K29" i="60"/>
  <c r="M58" i="60"/>
  <c r="M62" i="60"/>
  <c r="M66" i="60"/>
  <c r="M70" i="60"/>
  <c r="D93" i="60"/>
  <c r="M34" i="60"/>
  <c r="M36" i="60"/>
  <c r="M57" i="60" s="1"/>
  <c r="M38" i="60"/>
  <c r="M59" i="60" s="1"/>
  <c r="M40" i="60"/>
  <c r="M61" i="60" s="1"/>
  <c r="M42" i="60"/>
  <c r="M63" i="60" s="1"/>
  <c r="M44" i="60"/>
  <c r="M65" i="60" s="1"/>
  <c r="M46" i="60"/>
  <c r="M67" i="60" s="1"/>
  <c r="M48" i="60"/>
  <c r="M69" i="60" s="1"/>
  <c r="K50" i="60"/>
  <c r="N56" i="60"/>
  <c r="N58" i="60"/>
  <c r="N60" i="60"/>
  <c r="N62" i="60"/>
  <c r="N64" i="60"/>
  <c r="N66" i="60"/>
  <c r="N68" i="60"/>
  <c r="N70" i="60"/>
  <c r="L29" i="60"/>
  <c r="N34" i="60"/>
  <c r="N50" i="60" s="1"/>
  <c r="F216" i="58"/>
  <c r="E184" i="58"/>
  <c r="E209" i="58" s="1"/>
  <c r="E216" i="58" s="1"/>
  <c r="C157" i="57"/>
  <c r="C164" i="57" s="1"/>
  <c r="D157" i="57"/>
  <c r="D164" i="57" s="1"/>
  <c r="K43" i="57"/>
  <c r="C155" i="57" s="1"/>
  <c r="E207" i="58" s="1"/>
  <c r="J21" i="59"/>
  <c r="K46" i="57"/>
  <c r="K47" i="57" s="1"/>
  <c r="L46" i="57"/>
  <c r="L47" i="57" s="1"/>
  <c r="C47" i="59"/>
  <c r="C50" i="59" s="1"/>
  <c r="C40" i="56"/>
  <c r="F39" i="56"/>
  <c r="F40" i="56" s="1"/>
  <c r="D39" i="56"/>
  <c r="D40" i="56" s="1"/>
  <c r="C39" i="56"/>
  <c r="E38" i="56"/>
  <c r="G38" i="56" s="1"/>
  <c r="G37" i="56"/>
  <c r="E37" i="56"/>
  <c r="E36" i="56"/>
  <c r="G36" i="56" s="1"/>
  <c r="G35" i="56"/>
  <c r="E35" i="56"/>
  <c r="E34" i="56"/>
  <c r="G34" i="56" s="1"/>
  <c r="G33" i="56"/>
  <c r="E33" i="56"/>
  <c r="E32" i="56"/>
  <c r="G32" i="56" s="1"/>
  <c r="G31" i="56"/>
  <c r="E31" i="56"/>
  <c r="E30" i="56"/>
  <c r="G30" i="56" s="1"/>
  <c r="G29" i="56"/>
  <c r="E29" i="56"/>
  <c r="E28" i="56"/>
  <c r="G28" i="56" s="1"/>
  <c r="G27" i="56"/>
  <c r="E27" i="56"/>
  <c r="E26" i="56"/>
  <c r="G26" i="56" s="1"/>
  <c r="G25" i="56"/>
  <c r="E25" i="56"/>
  <c r="E24" i="56"/>
  <c r="G24" i="56" s="1"/>
  <c r="G23" i="56"/>
  <c r="E23" i="56"/>
  <c r="E22" i="56"/>
  <c r="G22" i="56" s="1"/>
  <c r="G21" i="56"/>
  <c r="E21" i="56"/>
  <c r="E20" i="56"/>
  <c r="G20" i="56" s="1"/>
  <c r="G19" i="56"/>
  <c r="E19" i="56"/>
  <c r="E18" i="56"/>
  <c r="G18" i="56" s="1"/>
  <c r="G17" i="56"/>
  <c r="E17" i="56"/>
  <c r="E16" i="56"/>
  <c r="G16" i="56" s="1"/>
  <c r="G15" i="56"/>
  <c r="E15" i="56"/>
  <c r="E14" i="56"/>
  <c r="G14" i="56" s="1"/>
  <c r="G13" i="56"/>
  <c r="E13" i="56"/>
  <c r="E12" i="56"/>
  <c r="C12" i="56"/>
  <c r="F10" i="56"/>
  <c r="D10" i="56"/>
  <c r="C10" i="56"/>
  <c r="E9" i="56"/>
  <c r="G9" i="56" s="1"/>
  <c r="G10" i="56" s="1"/>
  <c r="F8" i="56"/>
  <c r="F12" i="56" s="1"/>
  <c r="E8" i="56"/>
  <c r="C8" i="56"/>
  <c r="F6" i="56"/>
  <c r="D6" i="56"/>
  <c r="C6" i="56"/>
  <c r="G5" i="56"/>
  <c r="G6" i="56" s="1"/>
  <c r="E5" i="56"/>
  <c r="E6" i="56" s="1"/>
  <c r="M50" i="60" l="1"/>
  <c r="N55" i="60"/>
  <c r="N71" i="60" s="1"/>
  <c r="M55" i="60"/>
  <c r="M71" i="60" s="1"/>
  <c r="G39" i="56"/>
  <c r="G40" i="56" s="1"/>
  <c r="E10" i="56"/>
  <c r="E39" i="56"/>
  <c r="E40" i="56" s="1"/>
  <c r="C92" i="55"/>
  <c r="C90" i="55"/>
  <c r="C88" i="55"/>
  <c r="C86" i="55"/>
  <c r="C84" i="55"/>
  <c r="C82" i="55"/>
  <c r="C80" i="55"/>
  <c r="C78" i="55"/>
  <c r="J71" i="55"/>
  <c r="I71" i="55"/>
  <c r="H71" i="55"/>
  <c r="G71" i="55"/>
  <c r="F71" i="55"/>
  <c r="E71" i="55"/>
  <c r="D71" i="55"/>
  <c r="C71" i="55"/>
  <c r="L70" i="55"/>
  <c r="N70" i="55" s="1"/>
  <c r="K70" i="55"/>
  <c r="L69" i="55"/>
  <c r="K69" i="55"/>
  <c r="L68" i="55"/>
  <c r="N68" i="55" s="1"/>
  <c r="K68" i="55"/>
  <c r="L67" i="55"/>
  <c r="K67" i="55"/>
  <c r="L66" i="55"/>
  <c r="N66" i="55" s="1"/>
  <c r="K66" i="55"/>
  <c r="L65" i="55"/>
  <c r="N65" i="55" s="1"/>
  <c r="K65" i="55"/>
  <c r="L64" i="55"/>
  <c r="K64" i="55"/>
  <c r="L63" i="55"/>
  <c r="K63" i="55"/>
  <c r="L62" i="55"/>
  <c r="N62" i="55" s="1"/>
  <c r="K62" i="55"/>
  <c r="L61" i="55"/>
  <c r="K61" i="55"/>
  <c r="L60" i="55"/>
  <c r="N60" i="55" s="1"/>
  <c r="K60" i="55"/>
  <c r="L59" i="55"/>
  <c r="K59" i="55"/>
  <c r="L58" i="55"/>
  <c r="N58" i="55" s="1"/>
  <c r="K58" i="55"/>
  <c r="L57" i="55"/>
  <c r="K57" i="55"/>
  <c r="L56" i="55"/>
  <c r="K56" i="55"/>
  <c r="L55" i="55"/>
  <c r="L71" i="55" s="1"/>
  <c r="K55" i="55"/>
  <c r="K71" i="55" s="1"/>
  <c r="J50" i="55"/>
  <c r="I50" i="55"/>
  <c r="H50" i="55"/>
  <c r="G50" i="55"/>
  <c r="F50" i="55"/>
  <c r="E50" i="55"/>
  <c r="D50" i="55"/>
  <c r="C50" i="55"/>
  <c r="M49" i="55"/>
  <c r="M70" i="55" s="1"/>
  <c r="L49" i="55"/>
  <c r="N49" i="55" s="1"/>
  <c r="K49" i="55"/>
  <c r="L48" i="55"/>
  <c r="N48" i="55" s="1"/>
  <c r="K48" i="55"/>
  <c r="M47" i="55"/>
  <c r="M68" i="55" s="1"/>
  <c r="L47" i="55"/>
  <c r="N47" i="55" s="1"/>
  <c r="K47" i="55"/>
  <c r="L46" i="55"/>
  <c r="D89" i="55" s="1"/>
  <c r="K46" i="55"/>
  <c r="M45" i="55"/>
  <c r="M66" i="55" s="1"/>
  <c r="L45" i="55"/>
  <c r="N45" i="55" s="1"/>
  <c r="K45" i="55"/>
  <c r="L44" i="55"/>
  <c r="N44" i="55" s="1"/>
  <c r="K44" i="55"/>
  <c r="M43" i="55"/>
  <c r="M64" i="55" s="1"/>
  <c r="L43" i="55"/>
  <c r="N43" i="55" s="1"/>
  <c r="K43" i="55"/>
  <c r="L42" i="55"/>
  <c r="D85" i="55" s="1"/>
  <c r="K42" i="55"/>
  <c r="M41" i="55"/>
  <c r="M62" i="55" s="1"/>
  <c r="L41" i="55"/>
  <c r="N41" i="55" s="1"/>
  <c r="K41" i="55"/>
  <c r="L40" i="55"/>
  <c r="D83" i="55" s="1"/>
  <c r="K40" i="55"/>
  <c r="M39" i="55"/>
  <c r="M60" i="55" s="1"/>
  <c r="L39" i="55"/>
  <c r="N39" i="55" s="1"/>
  <c r="K39" i="55"/>
  <c r="L38" i="55"/>
  <c r="N38" i="55" s="1"/>
  <c r="K38" i="55"/>
  <c r="M37" i="55"/>
  <c r="M58" i="55" s="1"/>
  <c r="L37" i="55"/>
  <c r="N37" i="55" s="1"/>
  <c r="K37" i="55"/>
  <c r="L36" i="55"/>
  <c r="D79" i="55" s="1"/>
  <c r="K36" i="55"/>
  <c r="M35" i="55"/>
  <c r="M56" i="55" s="1"/>
  <c r="L35" i="55"/>
  <c r="N35" i="55" s="1"/>
  <c r="K35" i="55"/>
  <c r="L34" i="55"/>
  <c r="N34" i="55" s="1"/>
  <c r="K34" i="55"/>
  <c r="K50" i="55" s="1"/>
  <c r="J29" i="55"/>
  <c r="I29" i="55"/>
  <c r="H29" i="55"/>
  <c r="G29" i="55"/>
  <c r="F29" i="55"/>
  <c r="E29" i="55"/>
  <c r="D29" i="55"/>
  <c r="C29" i="55"/>
  <c r="L28" i="55"/>
  <c r="D92" i="55" s="1"/>
  <c r="K28" i="55"/>
  <c r="L27" i="55"/>
  <c r="K27" i="55"/>
  <c r="C91" i="55" s="1"/>
  <c r="L26" i="55"/>
  <c r="D90" i="55" s="1"/>
  <c r="K26" i="55"/>
  <c r="L25" i="55"/>
  <c r="K25" i="55"/>
  <c r="C89" i="55" s="1"/>
  <c r="L24" i="55"/>
  <c r="D88" i="55" s="1"/>
  <c r="K24" i="55"/>
  <c r="L23" i="55"/>
  <c r="K23" i="55"/>
  <c r="C87" i="55" s="1"/>
  <c r="L22" i="55"/>
  <c r="D86" i="55" s="1"/>
  <c r="K22" i="55"/>
  <c r="L21" i="55"/>
  <c r="K21" i="55"/>
  <c r="C85" i="55" s="1"/>
  <c r="L20" i="55"/>
  <c r="D84" i="55" s="1"/>
  <c r="K20" i="55"/>
  <c r="L19" i="55"/>
  <c r="K19" i="55"/>
  <c r="C83" i="55" s="1"/>
  <c r="L18" i="55"/>
  <c r="D82" i="55" s="1"/>
  <c r="K18" i="55"/>
  <c r="L17" i="55"/>
  <c r="K17" i="55"/>
  <c r="C81" i="55" s="1"/>
  <c r="L16" i="55"/>
  <c r="D80" i="55" s="1"/>
  <c r="K16" i="55"/>
  <c r="L15" i="55"/>
  <c r="K15" i="55"/>
  <c r="C79" i="55" s="1"/>
  <c r="L14" i="55"/>
  <c r="D78" i="55" s="1"/>
  <c r="K14" i="55"/>
  <c r="L13" i="55"/>
  <c r="L29" i="55" s="1"/>
  <c r="K13" i="55"/>
  <c r="C77" i="55" s="1"/>
  <c r="C93" i="55" s="1"/>
  <c r="I40" i="54"/>
  <c r="H40" i="54"/>
  <c r="G40" i="54"/>
  <c r="F40" i="54"/>
  <c r="E40" i="54"/>
  <c r="D40" i="54"/>
  <c r="C40" i="54"/>
  <c r="B40" i="54"/>
  <c r="K39" i="54"/>
  <c r="C49" i="54" s="1"/>
  <c r="J39" i="54"/>
  <c r="B49" i="54" s="1"/>
  <c r="K38" i="54"/>
  <c r="K40" i="54" s="1"/>
  <c r="J38" i="54"/>
  <c r="K37" i="54"/>
  <c r="J37" i="54"/>
  <c r="J40" i="54" s="1"/>
  <c r="I30" i="54"/>
  <c r="H30" i="54"/>
  <c r="G30" i="54"/>
  <c r="F30" i="54"/>
  <c r="E30" i="54"/>
  <c r="D30" i="54"/>
  <c r="C30" i="54"/>
  <c r="B30" i="54"/>
  <c r="K29" i="54"/>
  <c r="J29" i="54"/>
  <c r="K28" i="54"/>
  <c r="K30" i="54" s="1"/>
  <c r="J28" i="54"/>
  <c r="K27" i="54"/>
  <c r="J27" i="54"/>
  <c r="J30" i="54" s="1"/>
  <c r="I21" i="54"/>
  <c r="H21" i="54"/>
  <c r="G21" i="54"/>
  <c r="F21" i="54"/>
  <c r="E21" i="54"/>
  <c r="D21" i="54"/>
  <c r="C21" i="54"/>
  <c r="B21" i="54"/>
  <c r="K20" i="54"/>
  <c r="J20" i="54"/>
  <c r="K19" i="54"/>
  <c r="C48" i="54" s="1"/>
  <c r="J19" i="54"/>
  <c r="B48" i="54" s="1"/>
  <c r="K18" i="54"/>
  <c r="C47" i="54" s="1"/>
  <c r="C50" i="54" s="1"/>
  <c r="J18" i="54"/>
  <c r="J21" i="54" s="1"/>
  <c r="F215" i="53"/>
  <c r="E214" i="53"/>
  <c r="E213" i="53"/>
  <c r="E212" i="53"/>
  <c r="E211" i="53"/>
  <c r="F209" i="53"/>
  <c r="J152" i="53"/>
  <c r="I152" i="53"/>
  <c r="H152" i="53"/>
  <c r="G152" i="53"/>
  <c r="F152" i="53"/>
  <c r="E152" i="53"/>
  <c r="D152" i="53"/>
  <c r="C152" i="53"/>
  <c r="J136" i="53"/>
  <c r="I136" i="53"/>
  <c r="H136" i="53"/>
  <c r="G136" i="53"/>
  <c r="F136" i="53"/>
  <c r="E136" i="53"/>
  <c r="D136" i="53"/>
  <c r="C136" i="53"/>
  <c r="J128" i="53"/>
  <c r="I128" i="53"/>
  <c r="H128" i="53"/>
  <c r="G128" i="53"/>
  <c r="F128" i="53"/>
  <c r="E128" i="53"/>
  <c r="D128" i="53"/>
  <c r="C128" i="53"/>
  <c r="J102" i="53"/>
  <c r="I102" i="53"/>
  <c r="H102" i="53"/>
  <c r="G102" i="53"/>
  <c r="F102" i="53"/>
  <c r="E102" i="53"/>
  <c r="D102" i="53"/>
  <c r="C102" i="53"/>
  <c r="J86" i="53"/>
  <c r="I86" i="53"/>
  <c r="H86" i="53"/>
  <c r="G86" i="53"/>
  <c r="F86" i="53"/>
  <c r="E86" i="53"/>
  <c r="D86" i="53"/>
  <c r="C86" i="53"/>
  <c r="J78" i="53"/>
  <c r="I78" i="53"/>
  <c r="H78" i="53"/>
  <c r="G78" i="53"/>
  <c r="F78" i="53"/>
  <c r="E78" i="53"/>
  <c r="D78" i="53"/>
  <c r="C78" i="53"/>
  <c r="J43" i="53"/>
  <c r="I43" i="53"/>
  <c r="H43" i="53"/>
  <c r="G43" i="53"/>
  <c r="F43" i="53"/>
  <c r="E43" i="53"/>
  <c r="D43" i="53"/>
  <c r="C43" i="53"/>
  <c r="J27" i="53"/>
  <c r="I27" i="53"/>
  <c r="H27" i="53"/>
  <c r="G27" i="53"/>
  <c r="F27" i="53"/>
  <c r="E27" i="53"/>
  <c r="D27" i="53"/>
  <c r="C27" i="53"/>
  <c r="J19" i="53"/>
  <c r="I19" i="53"/>
  <c r="H19" i="53"/>
  <c r="G19" i="53"/>
  <c r="F19" i="53"/>
  <c r="E19" i="53"/>
  <c r="D19" i="53"/>
  <c r="C19" i="53"/>
  <c r="J136" i="52"/>
  <c r="I136" i="52"/>
  <c r="H136" i="52"/>
  <c r="G136" i="52"/>
  <c r="F136" i="52"/>
  <c r="E136" i="52"/>
  <c r="D136" i="52"/>
  <c r="C136" i="52"/>
  <c r="L135" i="52"/>
  <c r="K135" i="52"/>
  <c r="L134" i="52"/>
  <c r="K134" i="52"/>
  <c r="L133" i="52"/>
  <c r="K133" i="52"/>
  <c r="L132" i="52"/>
  <c r="L136" i="52" s="1"/>
  <c r="K132" i="52"/>
  <c r="K136" i="52" s="1"/>
  <c r="J130" i="52"/>
  <c r="I130" i="52"/>
  <c r="H130" i="52"/>
  <c r="G130" i="52"/>
  <c r="F130" i="52"/>
  <c r="E130" i="52"/>
  <c r="D130" i="52"/>
  <c r="C130" i="52"/>
  <c r="L129" i="52"/>
  <c r="K129" i="52"/>
  <c r="L128" i="52"/>
  <c r="K128" i="52"/>
  <c r="L127" i="52"/>
  <c r="K127" i="52"/>
  <c r="L126" i="52"/>
  <c r="K126" i="52"/>
  <c r="L125" i="52"/>
  <c r="K125" i="52"/>
  <c r="L124" i="52"/>
  <c r="K124" i="52"/>
  <c r="L123" i="52"/>
  <c r="K123" i="52"/>
  <c r="L122" i="52"/>
  <c r="K122" i="52"/>
  <c r="L121" i="52"/>
  <c r="K121" i="52"/>
  <c r="L120" i="52"/>
  <c r="K120" i="52"/>
  <c r="L119" i="52"/>
  <c r="K119" i="52"/>
  <c r="L118" i="52"/>
  <c r="K118" i="52"/>
  <c r="L117" i="52"/>
  <c r="K117" i="52"/>
  <c r="L116" i="52"/>
  <c r="L130" i="52" s="1"/>
  <c r="K116" i="52"/>
  <c r="K130" i="52" s="1"/>
  <c r="L115" i="52"/>
  <c r="K115" i="52"/>
  <c r="L114" i="52"/>
  <c r="K114" i="52"/>
  <c r="L113" i="52"/>
  <c r="K113" i="52"/>
  <c r="L112" i="52"/>
  <c r="K112" i="52"/>
  <c r="L111" i="52"/>
  <c r="K111" i="52"/>
  <c r="L110" i="52"/>
  <c r="K110" i="52"/>
  <c r="L109" i="52"/>
  <c r="K109" i="52"/>
  <c r="L108" i="52"/>
  <c r="K108" i="52"/>
  <c r="L107" i="52"/>
  <c r="K107" i="52"/>
  <c r="L106" i="52"/>
  <c r="K106" i="52"/>
  <c r="L105" i="52"/>
  <c r="K105" i="52"/>
  <c r="L102" i="52"/>
  <c r="K102" i="52"/>
  <c r="J96" i="52"/>
  <c r="I96" i="52"/>
  <c r="H96" i="52"/>
  <c r="G96" i="52"/>
  <c r="F96" i="52"/>
  <c r="E96" i="52"/>
  <c r="D96" i="52"/>
  <c r="C96" i="52"/>
  <c r="L95" i="52"/>
  <c r="K95" i="52"/>
  <c r="L94" i="52"/>
  <c r="D197" i="52" s="1"/>
  <c r="K94" i="52"/>
  <c r="C197" i="52" s="1"/>
  <c r="L93" i="52"/>
  <c r="D196" i="52" s="1"/>
  <c r="K93" i="52"/>
  <c r="L92" i="52"/>
  <c r="D195" i="52" s="1"/>
  <c r="K92" i="52"/>
  <c r="C195" i="52" s="1"/>
  <c r="J90" i="52"/>
  <c r="I90" i="52"/>
  <c r="H90" i="52"/>
  <c r="G90" i="52"/>
  <c r="F90" i="52"/>
  <c r="E90" i="52"/>
  <c r="D90" i="52"/>
  <c r="C90" i="52"/>
  <c r="L89" i="52"/>
  <c r="K89" i="52"/>
  <c r="C192" i="52" s="1"/>
  <c r="E208" i="53" s="1"/>
  <c r="L88" i="52"/>
  <c r="D191" i="52" s="1"/>
  <c r="K88" i="52"/>
  <c r="L87" i="52"/>
  <c r="K87" i="52"/>
  <c r="C190" i="52" s="1"/>
  <c r="E206" i="53" s="1"/>
  <c r="L86" i="52"/>
  <c r="D189" i="52" s="1"/>
  <c r="K86" i="52"/>
  <c r="L85" i="52"/>
  <c r="K85" i="52"/>
  <c r="C188" i="52" s="1"/>
  <c r="E204" i="53" s="1"/>
  <c r="L84" i="52"/>
  <c r="D187" i="52" s="1"/>
  <c r="K84" i="52"/>
  <c r="L83" i="52"/>
  <c r="K83" i="52"/>
  <c r="C186" i="52" s="1"/>
  <c r="E202" i="53" s="1"/>
  <c r="L82" i="52"/>
  <c r="D185" i="52" s="1"/>
  <c r="K82" i="52"/>
  <c r="L81" i="52"/>
  <c r="K81" i="52"/>
  <c r="C184" i="52" s="1"/>
  <c r="E200" i="53" s="1"/>
  <c r="L80" i="52"/>
  <c r="D183" i="52" s="1"/>
  <c r="K80" i="52"/>
  <c r="L79" i="52"/>
  <c r="K79" i="52"/>
  <c r="C182" i="52" s="1"/>
  <c r="E198" i="53" s="1"/>
  <c r="L78" i="52"/>
  <c r="D181" i="52" s="1"/>
  <c r="K78" i="52"/>
  <c r="L77" i="52"/>
  <c r="K77" i="52"/>
  <c r="C180" i="52" s="1"/>
  <c r="E196" i="53" s="1"/>
  <c r="L76" i="52"/>
  <c r="L90" i="52" s="1"/>
  <c r="K76" i="52"/>
  <c r="K90" i="52" s="1"/>
  <c r="L75" i="52"/>
  <c r="K75" i="52"/>
  <c r="C178" i="52" s="1"/>
  <c r="E194" i="53" s="1"/>
  <c r="L74" i="52"/>
  <c r="D177" i="52" s="1"/>
  <c r="K74" i="52"/>
  <c r="L73" i="52"/>
  <c r="K73" i="52"/>
  <c r="C176" i="52" s="1"/>
  <c r="E192" i="53" s="1"/>
  <c r="L72" i="52"/>
  <c r="D175" i="52" s="1"/>
  <c r="K72" i="52"/>
  <c r="L71" i="52"/>
  <c r="K71" i="52"/>
  <c r="C174" i="52" s="1"/>
  <c r="E190" i="53" s="1"/>
  <c r="L70" i="52"/>
  <c r="D173" i="52" s="1"/>
  <c r="K70" i="52"/>
  <c r="L69" i="52"/>
  <c r="K69" i="52"/>
  <c r="C172" i="52" s="1"/>
  <c r="E188" i="53" s="1"/>
  <c r="L68" i="52"/>
  <c r="D171" i="52" s="1"/>
  <c r="K68" i="52"/>
  <c r="L67" i="52"/>
  <c r="K67" i="52"/>
  <c r="C170" i="52" s="1"/>
  <c r="E186" i="53" s="1"/>
  <c r="L66" i="52"/>
  <c r="D169" i="52" s="1"/>
  <c r="K66" i="52"/>
  <c r="L65" i="52"/>
  <c r="K65" i="52"/>
  <c r="C168" i="52" s="1"/>
  <c r="L62" i="52"/>
  <c r="D165" i="52" s="1"/>
  <c r="F181" i="53" s="1"/>
  <c r="F216" i="53" s="1"/>
  <c r="K62" i="52"/>
  <c r="J50" i="52"/>
  <c r="I50" i="52"/>
  <c r="H50" i="52"/>
  <c r="G50" i="52"/>
  <c r="F50" i="52"/>
  <c r="E50" i="52"/>
  <c r="D50" i="52"/>
  <c r="C50" i="52"/>
  <c r="L49" i="52"/>
  <c r="D198" i="52" s="1"/>
  <c r="K49" i="52"/>
  <c r="C198" i="52" s="1"/>
  <c r="L48" i="52"/>
  <c r="L50" i="52" s="1"/>
  <c r="K48" i="52"/>
  <c r="C196" i="52" s="1"/>
  <c r="J46" i="52"/>
  <c r="I46" i="52"/>
  <c r="H46" i="52"/>
  <c r="G46" i="52"/>
  <c r="F46" i="52"/>
  <c r="E46" i="52"/>
  <c r="D46" i="52"/>
  <c r="C46" i="52"/>
  <c r="L45" i="52"/>
  <c r="D192" i="52" s="1"/>
  <c r="K45" i="52"/>
  <c r="L44" i="52"/>
  <c r="K44" i="52"/>
  <c r="L43" i="52"/>
  <c r="K43" i="52"/>
  <c r="C191" i="52" s="1"/>
  <c r="E207" i="53" s="1"/>
  <c r="L42" i="52"/>
  <c r="D190" i="52" s="1"/>
  <c r="K42" i="52"/>
  <c r="L41" i="52"/>
  <c r="K41" i="52"/>
  <c r="C189" i="52" s="1"/>
  <c r="E205" i="53" s="1"/>
  <c r="L40" i="52"/>
  <c r="D188" i="52" s="1"/>
  <c r="K40" i="52"/>
  <c r="L39" i="52"/>
  <c r="K39" i="52"/>
  <c r="C187" i="52" s="1"/>
  <c r="E203" i="53" s="1"/>
  <c r="L38" i="52"/>
  <c r="D186" i="52" s="1"/>
  <c r="K38" i="52"/>
  <c r="L37" i="52"/>
  <c r="K37" i="52"/>
  <c r="C185" i="52" s="1"/>
  <c r="E201" i="53" s="1"/>
  <c r="L36" i="52"/>
  <c r="D184" i="52" s="1"/>
  <c r="K36" i="52"/>
  <c r="L35" i="52"/>
  <c r="K35" i="52"/>
  <c r="C183" i="52" s="1"/>
  <c r="E199" i="53" s="1"/>
  <c r="L34" i="52"/>
  <c r="D182" i="52" s="1"/>
  <c r="K34" i="52"/>
  <c r="L33" i="52"/>
  <c r="K33" i="52"/>
  <c r="C181" i="52" s="1"/>
  <c r="E197" i="53" s="1"/>
  <c r="L32" i="52"/>
  <c r="D180" i="52" s="1"/>
  <c r="K32" i="52"/>
  <c r="L31" i="52"/>
  <c r="K31" i="52"/>
  <c r="C179" i="52" s="1"/>
  <c r="E195" i="53" s="1"/>
  <c r="L30" i="52"/>
  <c r="D178" i="52" s="1"/>
  <c r="K30" i="52"/>
  <c r="L29" i="52"/>
  <c r="K29" i="52"/>
  <c r="C177" i="52" s="1"/>
  <c r="E193" i="53" s="1"/>
  <c r="L28" i="52"/>
  <c r="D176" i="52" s="1"/>
  <c r="K28" i="52"/>
  <c r="L27" i="52"/>
  <c r="K27" i="52"/>
  <c r="C175" i="52" s="1"/>
  <c r="E191" i="53" s="1"/>
  <c r="L26" i="52"/>
  <c r="D174" i="52" s="1"/>
  <c r="K26" i="52"/>
  <c r="L25" i="52"/>
  <c r="K25" i="52"/>
  <c r="C173" i="52" s="1"/>
  <c r="E189" i="53" s="1"/>
  <c r="L24" i="52"/>
  <c r="D172" i="52" s="1"/>
  <c r="K24" i="52"/>
  <c r="L23" i="52"/>
  <c r="K23" i="52"/>
  <c r="C171" i="52" s="1"/>
  <c r="E187" i="53" s="1"/>
  <c r="L22" i="52"/>
  <c r="D170" i="52" s="1"/>
  <c r="K22" i="52"/>
  <c r="L21" i="52"/>
  <c r="K21" i="52"/>
  <c r="C169" i="52" s="1"/>
  <c r="E185" i="53" s="1"/>
  <c r="L20" i="52"/>
  <c r="L46" i="52" s="1"/>
  <c r="K20" i="52"/>
  <c r="K46" i="52" s="1"/>
  <c r="L17" i="52"/>
  <c r="K17" i="52"/>
  <c r="C165" i="52" s="1"/>
  <c r="E181" i="53" s="1"/>
  <c r="N56" i="55" l="1"/>
  <c r="N59" i="55"/>
  <c r="N69" i="55"/>
  <c r="N64" i="55"/>
  <c r="L50" i="55"/>
  <c r="D77" i="55"/>
  <c r="D81" i="55"/>
  <c r="D87" i="55"/>
  <c r="D91" i="55"/>
  <c r="K29" i="55"/>
  <c r="M36" i="55"/>
  <c r="M57" i="55" s="1"/>
  <c r="M42" i="55"/>
  <c r="M63" i="55" s="1"/>
  <c r="M46" i="55"/>
  <c r="M67" i="55" s="1"/>
  <c r="M48" i="55"/>
  <c r="M69" i="55" s="1"/>
  <c r="N36" i="55"/>
  <c r="N50" i="55" s="1"/>
  <c r="N40" i="55"/>
  <c r="N61" i="55" s="1"/>
  <c r="N42" i="55"/>
  <c r="N63" i="55" s="1"/>
  <c r="N46" i="55"/>
  <c r="N67" i="55" s="1"/>
  <c r="N55" i="55"/>
  <c r="M34" i="55"/>
  <c r="M38" i="55"/>
  <c r="M59" i="55" s="1"/>
  <c r="M40" i="55"/>
  <c r="M61" i="55" s="1"/>
  <c r="M44" i="55"/>
  <c r="M65" i="55" s="1"/>
  <c r="C199" i="52"/>
  <c r="C200" i="52" s="1"/>
  <c r="D199" i="52"/>
  <c r="E184" i="53"/>
  <c r="E209" i="53" s="1"/>
  <c r="E216" i="53" s="1"/>
  <c r="C193" i="52"/>
  <c r="D179" i="52"/>
  <c r="K21" i="54"/>
  <c r="K50" i="52"/>
  <c r="K96" i="52"/>
  <c r="L96" i="52"/>
  <c r="D168" i="52"/>
  <c r="B47" i="54"/>
  <c r="B50" i="54" s="1"/>
  <c r="M55" i="55" l="1"/>
  <c r="M71" i="55" s="1"/>
  <c r="M50" i="55"/>
  <c r="D93" i="55"/>
  <c r="N57" i="55"/>
  <c r="N71" i="55" s="1"/>
  <c r="D193" i="52"/>
  <c r="D200" i="52" s="1"/>
  <c r="B5" i="26" l="1"/>
</calcChain>
</file>

<file path=xl/sharedStrings.xml><?xml version="1.0" encoding="utf-8"?>
<sst xmlns="http://schemas.openxmlformats.org/spreadsheetml/2006/main" count="2811" uniqueCount="209">
  <si>
    <t>ÀREA FINANCIERA</t>
  </si>
  <si>
    <t>CTE-5</t>
  </si>
  <si>
    <t>UNIDAD DE CIRUGIA CARDIOVASCULAR DE GUATEMALA</t>
  </si>
  <si>
    <t>5a. AVENIDA 6-22 ZONA 11</t>
  </si>
  <si>
    <t>dgunicar@yahoo.es                            Tel. 24163000</t>
  </si>
  <si>
    <t>No.</t>
  </si>
  <si>
    <t>CATEGORIA DE GASTO</t>
  </si>
  <si>
    <t>ENERO</t>
  </si>
  <si>
    <t>FEBRERO</t>
  </si>
  <si>
    <t>MARZO</t>
  </si>
  <si>
    <t>ABRIL</t>
  </si>
  <si>
    <t>TOTAL CUATRIMESTRE</t>
  </si>
  <si>
    <t>PRESUPUESTO</t>
  </si>
  <si>
    <t>REAL</t>
  </si>
  <si>
    <t>RECURSO HUMANO</t>
  </si>
  <si>
    <t>GASTOS DE FUNCIONAMIENTO</t>
  </si>
  <si>
    <t>ENERGIA ELECTRICA</t>
  </si>
  <si>
    <t>TELEFONIA</t>
  </si>
  <si>
    <t>IMPRESIÓN, ENCUADERNACION Y REPRODUCCION</t>
  </si>
  <si>
    <t>MANT. Y REP. EQUIPO MEDICO SANITARIO Y DE LAB.</t>
  </si>
  <si>
    <t>MANT. Y REP. DE INSTALACIONES</t>
  </si>
  <si>
    <t>SERVICIOS MEDICO-SANITARIOS</t>
  </si>
  <si>
    <t>SERVICIOS DE VIGILANCIA</t>
  </si>
  <si>
    <t>OTROS SERVICIOS NO PERSONALES</t>
  </si>
  <si>
    <t>SUMA GASTOS GENERALES</t>
  </si>
  <si>
    <t>MATERIALES Y SUMINISTROS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</si>
  <si>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</si>
  <si>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</si>
  <si>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</si>
  <si>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</si>
  <si>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</si>
  <si>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</si>
  <si>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</si>
  <si>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</si>
  <si>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</si>
  <si>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</si>
  <si>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</si>
  <si>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</si>
  <si>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</si>
  <si>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</si>
  <si>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TOTAL MATERIALES Y SUMINISTROS</t>
  </si>
  <si>
    <t>PROPIEDAD PLANTA Y EQUIPO</t>
  </si>
  <si>
    <t>EQUIPO MEDICO SANITARIO Y DE LABORATORIO</t>
  </si>
  <si>
    <t>OTRAS MAQUINARIAS Y EQUIPOS</t>
  </si>
  <si>
    <t>TOTAL PROPIEDAD PLANTA Y EQUIPO</t>
  </si>
  <si>
    <t>MAYO</t>
  </si>
  <si>
    <t>JUNIO</t>
  </si>
  <si>
    <t>JULIO</t>
  </si>
  <si>
    <t>AGOSTO</t>
  </si>
  <si>
    <t>EQUIPO DE OFICINA</t>
  </si>
  <si>
    <t>EQUIPO DE COMPUTACION</t>
  </si>
  <si>
    <t>SEPTIEMBRE</t>
  </si>
  <si>
    <t>OCTUBRE</t>
  </si>
  <si>
    <t>NOVIEMBRE</t>
  </si>
  <si>
    <t>DICIEMBRE</t>
  </si>
  <si>
    <t>PRODUCTOS DE PAPEL O CARTON</t>
  </si>
  <si>
    <t>TOTAL ANUAL</t>
  </si>
  <si>
    <t>TOTAL GASTOS DE FUNCIONAMIENTO</t>
  </si>
  <si>
    <t>SUMA PROPIEDAD PLANTA Y EQUIPO</t>
  </si>
  <si>
    <t>TOTAL GENERAL</t>
  </si>
  <si>
    <t>Elaborado por:</t>
  </si>
  <si>
    <t>______________________________</t>
  </si>
  <si>
    <t xml:space="preserve">                               Autorizado por: </t>
  </si>
  <si>
    <t>P.C. Víctor Cresencio Reyes Porres</t>
  </si>
  <si>
    <t xml:space="preserve">              Jefe de Contabilidad</t>
  </si>
  <si>
    <t>Fecha:</t>
  </si>
  <si>
    <t>___________________________________</t>
  </si>
  <si>
    <t>Dr. Walter Antonio Mazariegos Samayoa</t>
  </si>
  <si>
    <t>Programación mensual por tipo de gasto año  2018, Expresado en Quetzales primer cuatrimestre 2018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</si>
  <si>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</si>
  <si>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</si>
  <si>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</si>
  <si>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</si>
  <si>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</si>
  <si>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</si>
  <si>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</si>
  <si>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</si>
  <si>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</si>
  <si>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</si>
  <si>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</si>
  <si>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</si>
  <si>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</si>
  <si>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</si>
  <si>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COMPROMETIDO</t>
  </si>
  <si>
    <t xml:space="preserve">Autorizado por: </t>
  </si>
  <si>
    <t>Víctor Cresencio Reyes Porres</t>
  </si>
  <si>
    <t>Jefe de Contabilidad</t>
  </si>
  <si>
    <t>ANEXO DE CTE-5</t>
  </si>
  <si>
    <t>___________________________</t>
  </si>
  <si>
    <t>____________________________________</t>
  </si>
  <si>
    <t xml:space="preserve"> Víctor Cresencio Reyes Porres</t>
  </si>
  <si>
    <t xml:space="preserve">           Jefe de Contabilidad</t>
  </si>
  <si>
    <t>CTE-7</t>
  </si>
  <si>
    <t>CORREO ELECTRÓNICO Y TELÉFONO</t>
  </si>
  <si>
    <t>Categoría del gasto</t>
  </si>
  <si>
    <t>Enero</t>
  </si>
  <si>
    <t>Febrero</t>
  </si>
  <si>
    <t>Marzo</t>
  </si>
  <si>
    <t>Abril</t>
  </si>
  <si>
    <t>Totales</t>
  </si>
  <si>
    <t>Presupuestado</t>
  </si>
  <si>
    <t>Ejecutado</t>
  </si>
  <si>
    <t>Propiedad planta y equipo</t>
  </si>
  <si>
    <t>TOTAL</t>
  </si>
  <si>
    <t>Mayo</t>
  </si>
  <si>
    <t>Junio</t>
  </si>
  <si>
    <t>Octubre</t>
  </si>
  <si>
    <t>Noviembre</t>
  </si>
  <si>
    <t>Diciembre</t>
  </si>
  <si>
    <t>Propiedad Planta y Equipo</t>
  </si>
  <si>
    <t xml:space="preserve">        Jefe de Contabilidad</t>
  </si>
  <si>
    <t>CTE-9</t>
  </si>
  <si>
    <t xml:space="preserve">Servicio 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</si>
  <si>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</si>
  <si>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</si>
  <si>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</si>
  <si>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</si>
  <si>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</si>
  <si>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</si>
  <si>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</si>
  <si>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</si>
  <si>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</si>
  <si>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</si>
  <si>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</si>
  <si>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</si>
  <si>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</si>
  <si>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</si>
  <si>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</si>
  <si>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</si>
  <si>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Total</t>
  </si>
  <si>
    <t>Programacion de metas fisicas versus ejecucion (mensual) segundo cuatrimestre</t>
  </si>
  <si>
    <t>Programacion de metas fisicas versus ejecucion (mensual) tercer cuatrimestre</t>
  </si>
  <si>
    <t xml:space="preserve">                    Autorizado por: </t>
  </si>
  <si>
    <t xml:space="preserve"> VÍctor Cresencio Reyes Porres</t>
  </si>
  <si>
    <t xml:space="preserve">          Jefe de Contabilidad</t>
  </si>
  <si>
    <t>Total cuatrimestre</t>
  </si>
  <si>
    <t>_______________________________________</t>
  </si>
  <si>
    <t xml:space="preserve">    Dr. Walter Antonio Mazariegos Samayoa</t>
  </si>
  <si>
    <t>FONDOS ESTATALES</t>
  </si>
  <si>
    <t>ASIGNACION DEL ESTADO</t>
  </si>
  <si>
    <t>TOTAL ASIGNACION DEL ESTADO</t>
  </si>
  <si>
    <t>011</t>
  </si>
  <si>
    <t>TOTAL RECURSO HUMANO</t>
  </si>
  <si>
    <t>MAT. Y REP. DE OTRAS MAQ. Y EQUIPO</t>
  </si>
  <si>
    <t>TOTAL GENERAL EGRESOS</t>
  </si>
  <si>
    <t>_______________________________</t>
  </si>
  <si>
    <t>TRANSFERENCIAS (+-), AMPLIACION</t>
  </si>
  <si>
    <t>TRANSFERENCIAS (+-)</t>
  </si>
  <si>
    <t>MES</t>
  </si>
  <si>
    <t>VALOR</t>
  </si>
  <si>
    <t>FECHA</t>
  </si>
  <si>
    <t>RECIBO</t>
  </si>
  <si>
    <t>N/A</t>
  </si>
  <si>
    <t>TOTALES…</t>
  </si>
  <si>
    <t>Victor Cresencio Reyes Porres</t>
  </si>
  <si>
    <t>MANTENIMIENTO Y REPARACION DE EQUIPO DE COMPUTO</t>
  </si>
  <si>
    <t>MANT. Y REP. DE OTRAS MAQ. Y EQUIPO</t>
  </si>
  <si>
    <t>MANT. Y REPARACION DE EDIFICIOS</t>
  </si>
  <si>
    <t xml:space="preserve">                     Director General</t>
  </si>
  <si>
    <t>PROGRAMACION POR TIPO DE GASTO AÑO 2022</t>
  </si>
  <si>
    <t xml:space="preserve">                         Director General</t>
  </si>
  <si>
    <t>dgunicar@yahoo.es          Tel. 24163000</t>
  </si>
  <si>
    <t>Total acumulado</t>
  </si>
  <si>
    <t xml:space="preserve">                             Director General</t>
  </si>
  <si>
    <t>PRESUPUESTO AJUSTADO 2,020</t>
  </si>
  <si>
    <t>Programación y ejecucion mensual por tipo de gasto año  2023, Expresado en Quetzales primer cuatrimestre 2023</t>
  </si>
  <si>
    <t>SERVICIO DE INTERNET Y TELEFONIA</t>
  </si>
  <si>
    <t>EQUIPO MEDICO-SANITARIO Y DE LABORATORIO</t>
  </si>
  <si>
    <t>Programación y ejecucion mensual por tipo de gasto año  2023, Expresado en Quetzales segundo cuatrimestre 2023</t>
  </si>
  <si>
    <t>Programación y ejecucion mensual por tipo de gasto año  2023, Expresado en Quetzales tercer cuatrimestre 2023</t>
  </si>
  <si>
    <t>RESUMEN AÑO 2023</t>
  </si>
  <si>
    <t>10 de febrero 2023</t>
  </si>
  <si>
    <t>RESUMEN AL 31 DE ENERO 2023</t>
  </si>
  <si>
    <t>Ejecucion de avance fìnanciero programado-ejecutado por categoria del gasto primer cuatrimestre 2023</t>
  </si>
  <si>
    <t>Ejecucion de avance fìnanciero programado-ejecutado por categoria del gasto segundo cuatrimestre 2023</t>
  </si>
  <si>
    <t>Ejecucion de avance fìnanciero programado-ejecutado por categoria del gasto tercer cuatrimestre 2023</t>
  </si>
  <si>
    <t>Resumen año 2023</t>
  </si>
  <si>
    <t>año 2023</t>
  </si>
  <si>
    <t>Vigente abril 2022</t>
  </si>
  <si>
    <t>Ejecucion y/o avance de cumplimiento de metas fisicas correspondiente al primer cuatrimestre</t>
  </si>
  <si>
    <t>MONITOREO DE PRESION ARTERIAL</t>
  </si>
  <si>
    <t xml:space="preserve">               10 de febrero 2,023</t>
  </si>
  <si>
    <t>PRESUPUESTO 2023</t>
  </si>
  <si>
    <t>EJECUTADO</t>
  </si>
  <si>
    <t>SALDO</t>
  </si>
  <si>
    <t>SUELDOS, CUOTA PATRONAL, BONO 14 Y AGUINALDO</t>
  </si>
  <si>
    <t>GASTOS DE OPERACIÓN</t>
  </si>
  <si>
    <t>MANTENIMIENTO Y REP. DE EQUIPO DE COMPUTO</t>
  </si>
  <si>
    <t>MANTENIMIENTO Y REPARACION DE EDIFICIOS</t>
  </si>
  <si>
    <t>Nota:  Presupuesto pendiente de aprobacion, por parte de la comision tecnica del Ministerio</t>
  </si>
  <si>
    <t>de Salud Publica y Asistencia Social.</t>
  </si>
  <si>
    <t>APORTES MINISTERIO DE SALUD PUBLICA Y ASISTENCIA SOCIAL AÑO 2,023</t>
  </si>
  <si>
    <t>10 de marzo 2023</t>
  </si>
  <si>
    <t>RESUMEN AL 28 DE FEBRERO 2023</t>
  </si>
  <si>
    <t xml:space="preserve">               10 de marzo 2,023</t>
  </si>
  <si>
    <t>PRESUPUESTO ENERO 2,023</t>
  </si>
  <si>
    <t>PRESUPUESTO FEBRERO 2,023</t>
  </si>
  <si>
    <t>SUELOS Y SALARIOS</t>
  </si>
  <si>
    <t>CUOTA PATRONAL</t>
  </si>
  <si>
    <t>10 de abril 2023</t>
  </si>
  <si>
    <t>PROGRAMACION POR TIPO DE GASTO AÑO 2023</t>
  </si>
  <si>
    <t>RESUMEN AL 31 DE MARZO 2023</t>
  </si>
  <si>
    <t xml:space="preserve">               10 de abril 2,023</t>
  </si>
  <si>
    <t>PRESUPUESTO MARZO 2,023</t>
  </si>
  <si>
    <t>No. De Cur</t>
  </si>
  <si>
    <t>10 de mayo 2023</t>
  </si>
  <si>
    <t>RESUMEN AL 30 DE ABRIL 2023</t>
  </si>
  <si>
    <t xml:space="preserve">               10 de mayo 2,023</t>
  </si>
  <si>
    <t>PRESUPUESTO ABRIL 2,023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</si>
</sst>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-* #,##0.00\ _€_-;\-* #,##0.00\ _€_-;_-* &quot;-&quot;??\ _€_-;_-@_-"/>
    <numFmt numFmtId="165" formatCode="_-* #,##0\ _€_-;\-* #,##0\ _€_-;_-* &quot;-&quot;??\ _€_-;_-@_-"/>
    <numFmt numFmtId="166" formatCode="#,##0.00;[Red]#,##0.00"/>
  </numFmts>
  <fonts count="5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1"/>
      <name val="Book Antiqua"/>
      <family val="1"/>
    </font>
    <font>
      <sz val="9"/>
      <name val="Book Antiqua"/>
      <family val="1"/>
    </font>
    <font>
      <b/>
      <sz val="9"/>
      <name val="Book Antiqua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0"/>
      <name val="Arial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i/>
      <sz val="10"/>
      <color theme="0"/>
      <name val="Book Antiqua"/>
      <family val="1"/>
    </font>
    <font>
      <sz val="12"/>
      <name val="Arial"/>
      <family val="2"/>
    </font>
    <font>
      <sz val="8.5"/>
      <name val="Book Antiqua"/>
      <family val="1"/>
    </font>
    <font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9"/>
      <color theme="0"/>
      <name val="Book Antiqua"/>
      <family val="1"/>
    </font>
    <font>
      <sz val="9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0"/>
      <name val="Book Antiqua"/>
      <family val="1"/>
    </font>
    <font>
      <b/>
      <sz val="12"/>
      <color theme="0"/>
      <name val="Book Antiqua"/>
      <family val="1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38" fillId="0" borderId="0"/>
    <xf numFmtId="43" fontId="38" fillId="0" borderId="0" applyFont="0" applyFill="0" applyBorder="0" applyAlignment="0" applyProtection="0"/>
    <xf numFmtId="43" fontId="46" fillId="0" borderId="0" applyFont="0" applyFill="0" applyBorder="0" applyAlignment="0" applyProtection="0"/>
  </cellStyleXfs>
  <cellXfs count="368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0" xfId="0" applyFont="1" applyAlignment="1"/>
    <xf numFmtId="0" fontId="6" fillId="0" borderId="0" xfId="0" applyFont="1" applyBorder="1" applyAlignment="1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/>
    <xf numFmtId="0" fontId="7" fillId="0" borderId="13" xfId="0" applyFont="1" applyBorder="1" applyAlignment="1">
      <alignment horizontal="center"/>
    </xf>
    <xf numFmtId="0" fontId="3" fillId="0" borderId="0" xfId="0" applyFont="1" applyBorder="1" applyAlignment="1">
      <alignment horizontal="center" vertical="justify"/>
    </xf>
    <xf numFmtId="49" fontId="8" fillId="0" borderId="12" xfId="0" applyNumberFormat="1" applyFont="1" applyBorder="1" applyAlignment="1">
      <alignment horizontal="center"/>
    </xf>
    <xf numFmtId="164" fontId="7" fillId="0" borderId="12" xfId="2" applyFont="1" applyBorder="1"/>
    <xf numFmtId="0" fontId="0" fillId="0" borderId="0" xfId="0" applyBorder="1"/>
    <xf numFmtId="0" fontId="9" fillId="0" borderId="12" xfId="0" applyFont="1" applyBorder="1"/>
    <xf numFmtId="0" fontId="10" fillId="0" borderId="12" xfId="0" applyFont="1" applyBorder="1"/>
    <xf numFmtId="43" fontId="9" fillId="0" borderId="12" xfId="0" applyNumberFormat="1" applyFont="1" applyBorder="1"/>
    <xf numFmtId="164" fontId="9" fillId="0" borderId="12" xfId="0" applyNumberFormat="1" applyFont="1" applyBorder="1"/>
    <xf numFmtId="164" fontId="10" fillId="0" borderId="12" xfId="2" applyFont="1" applyBorder="1"/>
    <xf numFmtId="0" fontId="11" fillId="0" borderId="12" xfId="0" applyFont="1" applyBorder="1" applyAlignment="1">
      <alignment horizontal="center"/>
    </xf>
    <xf numFmtId="37" fontId="9" fillId="0" borderId="14" xfId="0" applyNumberFormat="1" applyFont="1" applyBorder="1"/>
    <xf numFmtId="164" fontId="11" fillId="0" borderId="12" xfId="2" applyFont="1" applyBorder="1"/>
    <xf numFmtId="37" fontId="10" fillId="0" borderId="15" xfId="0" applyNumberFormat="1" applyFont="1" applyBorder="1"/>
    <xf numFmtId="37" fontId="10" fillId="0" borderId="14" xfId="0" applyNumberFormat="1" applyFont="1" applyBorder="1"/>
    <xf numFmtId="164" fontId="11" fillId="0" borderId="14" xfId="2" applyFont="1" applyBorder="1"/>
    <xf numFmtId="37" fontId="10" fillId="0" borderId="16" xfId="0" applyNumberFormat="1" applyFont="1" applyBorder="1"/>
    <xf numFmtId="0" fontId="13" fillId="0" borderId="12" xfId="0" applyFont="1" applyBorder="1"/>
    <xf numFmtId="0" fontId="13" fillId="0" borderId="6" xfId="0" applyFont="1" applyBorder="1"/>
    <xf numFmtId="0" fontId="13" fillId="0" borderId="17" xfId="0" applyFont="1" applyBorder="1"/>
    <xf numFmtId="37" fontId="9" fillId="0" borderId="18" xfId="0" applyNumberFormat="1" applyFont="1" applyBorder="1"/>
    <xf numFmtId="37" fontId="10" fillId="0" borderId="19" xfId="0" applyNumberFormat="1" applyFont="1" applyBorder="1"/>
    <xf numFmtId="164" fontId="12" fillId="0" borderId="12" xfId="0" applyNumberFormat="1" applyFont="1" applyBorder="1"/>
    <xf numFmtId="0" fontId="13" fillId="0" borderId="0" xfId="0" applyFont="1"/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37" fontId="10" fillId="0" borderId="12" xfId="0" applyNumberFormat="1" applyFont="1" applyBorder="1"/>
    <xf numFmtId="164" fontId="12" fillId="0" borderId="12" xfId="2" applyFont="1" applyBorder="1"/>
    <xf numFmtId="0" fontId="13" fillId="0" borderId="16" xfId="0" applyFont="1" applyBorder="1"/>
    <xf numFmtId="0" fontId="13" fillId="0" borderId="20" xfId="0" applyFont="1" applyBorder="1"/>
    <xf numFmtId="0" fontId="13" fillId="0" borderId="11" xfId="0" applyFont="1" applyBorder="1"/>
    <xf numFmtId="0" fontId="13" fillId="0" borderId="14" xfId="0" applyFont="1" applyBorder="1"/>
    <xf numFmtId="164" fontId="14" fillId="0" borderId="12" xfId="2" applyFont="1" applyBorder="1"/>
    <xf numFmtId="164" fontId="15" fillId="0" borderId="12" xfId="2" applyFont="1" applyBorder="1"/>
    <xf numFmtId="0" fontId="3" fillId="0" borderId="0" xfId="0" applyFont="1"/>
    <xf numFmtId="43" fontId="0" fillId="0" borderId="0" xfId="0" applyNumberFormat="1"/>
    <xf numFmtId="164" fontId="0" fillId="0" borderId="0" xfId="0" applyNumberFormat="1"/>
    <xf numFmtId="0" fontId="8" fillId="0" borderId="12" xfId="0" applyFont="1" applyBorder="1"/>
    <xf numFmtId="43" fontId="8" fillId="0" borderId="12" xfId="0" applyNumberFormat="1" applyFont="1" applyBorder="1"/>
    <xf numFmtId="164" fontId="16" fillId="0" borderId="0" xfId="0" applyNumberFormat="1" applyFont="1"/>
    <xf numFmtId="43" fontId="17" fillId="0" borderId="0" xfId="0" applyNumberFormat="1" applyFont="1"/>
    <xf numFmtId="0" fontId="15" fillId="0" borderId="12" xfId="0" applyFont="1" applyBorder="1" applyAlignment="1">
      <alignment horizontal="center"/>
    </xf>
    <xf numFmtId="164" fontId="18" fillId="0" borderId="15" xfId="2" applyFont="1" applyBorder="1"/>
    <xf numFmtId="164" fontId="15" fillId="0" borderId="14" xfId="2" applyFont="1" applyBorder="1"/>
    <xf numFmtId="164" fontId="1" fillId="0" borderId="0" xfId="2" applyFont="1"/>
    <xf numFmtId="164" fontId="18" fillId="0" borderId="12" xfId="2" applyFont="1" applyBorder="1"/>
    <xf numFmtId="0" fontId="0" fillId="0" borderId="12" xfId="0" applyBorder="1"/>
    <xf numFmtId="37" fontId="9" fillId="0" borderId="12" xfId="0" applyNumberFormat="1" applyFont="1" applyBorder="1"/>
    <xf numFmtId="43" fontId="15" fillId="0" borderId="0" xfId="0" applyNumberFormat="1" applyFont="1"/>
    <xf numFmtId="164" fontId="7" fillId="0" borderId="21" xfId="2" applyFont="1" applyBorder="1"/>
    <xf numFmtId="40" fontId="19" fillId="0" borderId="0" xfId="0" applyNumberFormat="1" applyFont="1"/>
    <xf numFmtId="164" fontId="7" fillId="0" borderId="0" xfId="2" applyFont="1" applyBorder="1"/>
    <xf numFmtId="164" fontId="20" fillId="0" borderId="0" xfId="0" applyNumberFormat="1" applyFont="1"/>
    <xf numFmtId="0" fontId="3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164" fontId="8" fillId="0" borderId="12" xfId="0" applyNumberFormat="1" applyFont="1" applyBorder="1"/>
    <xf numFmtId="0" fontId="3" fillId="0" borderId="13" xfId="0" applyFont="1" applyBorder="1" applyAlignment="1">
      <alignment horizontal="center"/>
    </xf>
    <xf numFmtId="0" fontId="3" fillId="0" borderId="12" xfId="0" applyFont="1" applyBorder="1"/>
    <xf numFmtId="164" fontId="15" fillId="0" borderId="0" xfId="2" applyFont="1"/>
    <xf numFmtId="0" fontId="7" fillId="0" borderId="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14" xfId="0" applyFont="1" applyBorder="1"/>
    <xf numFmtId="0" fontId="7" fillId="0" borderId="24" xfId="0" applyFont="1" applyBorder="1" applyAlignment="1">
      <alignment horizontal="center"/>
    </xf>
    <xf numFmtId="0" fontId="7" fillId="0" borderId="19" xfId="0" applyFont="1" applyBorder="1"/>
    <xf numFmtId="164" fontId="7" fillId="0" borderId="25" xfId="2" applyFont="1" applyBorder="1"/>
    <xf numFmtId="164" fontId="10" fillId="0" borderId="25" xfId="2" applyFont="1" applyBorder="1"/>
    <xf numFmtId="37" fontId="10" fillId="0" borderId="26" xfId="0" applyNumberFormat="1" applyFont="1" applyBorder="1"/>
    <xf numFmtId="164" fontId="7" fillId="0" borderId="5" xfId="2" applyFont="1" applyBorder="1"/>
    <xf numFmtId="164" fontId="10" fillId="0" borderId="17" xfId="2" applyFont="1" applyBorder="1"/>
    <xf numFmtId="164" fontId="9" fillId="0" borderId="14" xfId="2" applyFont="1" applyBorder="1"/>
    <xf numFmtId="43" fontId="2" fillId="0" borderId="0" xfId="0" applyNumberFormat="1" applyFont="1"/>
    <xf numFmtId="164" fontId="10" fillId="0" borderId="21" xfId="2" applyFont="1" applyBorder="1"/>
    <xf numFmtId="164" fontId="10" fillId="0" borderId="0" xfId="2" applyFont="1" applyBorder="1"/>
    <xf numFmtId="0" fontId="19" fillId="0" borderId="0" xfId="0" applyFont="1"/>
    <xf numFmtId="0" fontId="4" fillId="0" borderId="1" xfId="0" applyFont="1" applyFill="1" applyBorder="1" applyAlignment="1">
      <alignment horizontal="center"/>
    </xf>
    <xf numFmtId="0" fontId="21" fillId="0" borderId="0" xfId="0" applyFont="1" applyBorder="1" applyAlignment="1">
      <alignment horizontal="center"/>
    </xf>
    <xf numFmtId="165" fontId="6" fillId="0" borderId="0" xfId="2" applyNumberFormat="1" applyFont="1" applyFill="1" applyBorder="1" applyAlignment="1">
      <alignment wrapText="1"/>
    </xf>
    <xf numFmtId="165" fontId="22" fillId="0" borderId="0" xfId="2" applyNumberFormat="1" applyFont="1" applyFill="1" applyBorder="1" applyAlignment="1">
      <alignment horizontal="center" wrapText="1"/>
    </xf>
    <xf numFmtId="165" fontId="24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/>
    <xf numFmtId="165" fontId="25" fillId="0" borderId="12" xfId="2" applyNumberFormat="1" applyFont="1" applyBorder="1" applyAlignment="1">
      <alignment vertical="top" wrapText="1"/>
    </xf>
    <xf numFmtId="164" fontId="26" fillId="0" borderId="12" xfId="2" applyFont="1" applyBorder="1"/>
    <xf numFmtId="164" fontId="9" fillId="0" borderId="12" xfId="2" applyFont="1" applyBorder="1"/>
    <xf numFmtId="164" fontId="27" fillId="0" borderId="12" xfId="2" applyFont="1" applyBorder="1"/>
    <xf numFmtId="39" fontId="1" fillId="0" borderId="0" xfId="2" applyNumberFormat="1" applyFont="1" applyBorder="1"/>
    <xf numFmtId="164" fontId="13" fillId="0" borderId="12" xfId="2" applyFont="1" applyBorder="1"/>
    <xf numFmtId="164" fontId="28" fillId="0" borderId="12" xfId="2" applyFont="1" applyBorder="1"/>
    <xf numFmtId="164" fontId="29" fillId="0" borderId="12" xfId="2" applyFont="1" applyBorder="1"/>
    <xf numFmtId="165" fontId="1" fillId="0" borderId="0" xfId="2" applyNumberFormat="1" applyFont="1" applyBorder="1"/>
    <xf numFmtId="39" fontId="13" fillId="0" borderId="0" xfId="0" applyNumberFormat="1" applyFont="1"/>
    <xf numFmtId="39" fontId="30" fillId="0" borderId="0" xfId="0" applyNumberFormat="1" applyFont="1"/>
    <xf numFmtId="165" fontId="30" fillId="0" borderId="0" xfId="0" applyNumberFormat="1" applyFont="1"/>
    <xf numFmtId="39" fontId="3" fillId="0" borderId="0" xfId="0" applyNumberFormat="1" applyFont="1"/>
    <xf numFmtId="39" fontId="0" fillId="0" borderId="0" xfId="0" applyNumberFormat="1" applyFont="1"/>
    <xf numFmtId="165" fontId="23" fillId="0" borderId="0" xfId="2" applyNumberFormat="1" applyFont="1" applyFill="1" applyBorder="1" applyAlignment="1">
      <alignment wrapText="1"/>
    </xf>
    <xf numFmtId="165" fontId="31" fillId="0" borderId="12" xfId="2" applyNumberFormat="1" applyFont="1" applyFill="1" applyBorder="1" applyAlignment="1">
      <alignment horizontal="center"/>
    </xf>
    <xf numFmtId="165" fontId="25" fillId="0" borderId="0" xfId="2" applyNumberFormat="1" applyFont="1" applyBorder="1" applyAlignment="1">
      <alignment vertical="top" wrapText="1"/>
    </xf>
    <xf numFmtId="164" fontId="32" fillId="0" borderId="0" xfId="2" applyFont="1" applyBorder="1"/>
    <xf numFmtId="164" fontId="28" fillId="0" borderId="0" xfId="2" applyFont="1" applyBorder="1"/>
    <xf numFmtId="165" fontId="25" fillId="0" borderId="0" xfId="2" applyNumberFormat="1" applyFont="1" applyFill="1" applyBorder="1" applyAlignment="1">
      <alignment horizontal="center" wrapText="1"/>
    </xf>
    <xf numFmtId="165" fontId="23" fillId="0" borderId="0" xfId="2" applyNumberFormat="1" applyFont="1" applyBorder="1" applyAlignment="1">
      <alignment vertical="top" wrapText="1"/>
    </xf>
    <xf numFmtId="164" fontId="33" fillId="0" borderId="0" xfId="2" applyFont="1" applyBorder="1"/>
    <xf numFmtId="164" fontId="34" fillId="0" borderId="0" xfId="2" applyFont="1" applyBorder="1"/>
    <xf numFmtId="165" fontId="23" fillId="0" borderId="0" xfId="2" applyNumberFormat="1" applyFont="1" applyBorder="1" applyAlignment="1">
      <alignment horizontal="left" wrapText="1"/>
    </xf>
    <xf numFmtId="165" fontId="23" fillId="0" borderId="12" xfId="2" applyNumberFormat="1" applyFont="1" applyBorder="1" applyAlignment="1">
      <alignment vertical="top" wrapText="1"/>
    </xf>
    <xf numFmtId="164" fontId="35" fillId="0" borderId="12" xfId="2" applyFont="1" applyBorder="1"/>
    <xf numFmtId="164" fontId="33" fillId="0" borderId="12" xfId="2" applyFont="1" applyBorder="1"/>
    <xf numFmtId="0" fontId="18" fillId="0" borderId="0" xfId="0" applyFont="1" applyAlignment="1">
      <alignment horizontal="center"/>
    </xf>
    <xf numFmtId="164" fontId="18" fillId="0" borderId="21" xfId="2" applyFont="1" applyBorder="1"/>
    <xf numFmtId="164" fontId="18" fillId="0" borderId="0" xfId="2" applyFont="1" applyBorder="1"/>
    <xf numFmtId="0" fontId="3" fillId="0" borderId="1" xfId="0" applyFont="1" applyFill="1" applyBorder="1" applyAlignment="1">
      <alignment horizontal="center"/>
    </xf>
    <xf numFmtId="0" fontId="36" fillId="0" borderId="0" xfId="0" applyFont="1"/>
    <xf numFmtId="165" fontId="23" fillId="0" borderId="15" xfId="2" applyNumberFormat="1" applyFont="1" applyFill="1" applyBorder="1" applyAlignment="1">
      <alignment horizontal="center"/>
    </xf>
    <xf numFmtId="165" fontId="23" fillId="0" borderId="33" xfId="2" applyNumberFormat="1" applyFont="1" applyFill="1" applyBorder="1" applyAlignment="1">
      <alignment horizontal="center"/>
    </xf>
    <xf numFmtId="0" fontId="34" fillId="0" borderId="34" xfId="0" applyFont="1" applyBorder="1" applyAlignment="1">
      <alignment horizontal="center"/>
    </xf>
    <xf numFmtId="165" fontId="37" fillId="0" borderId="14" xfId="2" applyNumberFormat="1" applyFont="1" applyBorder="1" applyAlignment="1">
      <alignment vertical="top" wrapText="1"/>
    </xf>
    <xf numFmtId="1" fontId="1" fillId="0" borderId="14" xfId="2" applyNumberFormat="1" applyFont="1" applyBorder="1" applyAlignment="1">
      <alignment horizontal="center"/>
    </xf>
    <xf numFmtId="1" fontId="1" fillId="0" borderId="35" xfId="2" applyNumberFormat="1" applyFont="1" applyBorder="1" applyAlignment="1">
      <alignment horizontal="center"/>
    </xf>
    <xf numFmtId="0" fontId="34" fillId="0" borderId="36" xfId="0" applyFont="1" applyBorder="1" applyAlignment="1">
      <alignment horizontal="center"/>
    </xf>
    <xf numFmtId="165" fontId="37" fillId="0" borderId="12" xfId="2" applyNumberFormat="1" applyFont="1" applyBorder="1" applyAlignment="1">
      <alignment vertical="top" wrapText="1"/>
    </xf>
    <xf numFmtId="165" fontId="37" fillId="0" borderId="12" xfId="2" applyNumberFormat="1" applyFont="1" applyBorder="1" applyAlignment="1">
      <alignment horizontal="left" wrapText="1"/>
    </xf>
    <xf numFmtId="0" fontId="3" fillId="0" borderId="0" xfId="0" applyFont="1" applyBorder="1"/>
    <xf numFmtId="0" fontId="3" fillId="0" borderId="22" xfId="0" applyFont="1" applyBorder="1" applyAlignment="1">
      <alignment horizontal="center"/>
    </xf>
    <xf numFmtId="165" fontId="23" fillId="0" borderId="0" xfId="2" applyNumberFormat="1" applyFont="1" applyBorder="1" applyAlignment="1">
      <alignment horizontal="center"/>
    </xf>
    <xf numFmtId="1" fontId="3" fillId="0" borderId="0" xfId="2" applyNumberFormat="1" applyFont="1" applyBorder="1" applyAlignment="1">
      <alignment horizontal="center"/>
    </xf>
    <xf numFmtId="165" fontId="3" fillId="0" borderId="6" xfId="2" applyNumberFormat="1" applyFont="1" applyBorder="1" applyAlignment="1">
      <alignment horizontal="center"/>
    </xf>
    <xf numFmtId="165" fontId="3" fillId="0" borderId="17" xfId="2" applyNumberFormat="1" applyFont="1" applyBorder="1" applyAlignment="1">
      <alignment horizontal="center"/>
    </xf>
    <xf numFmtId="0" fontId="38" fillId="0" borderId="0" xfId="3" applyBorder="1"/>
    <xf numFmtId="37" fontId="41" fillId="0" borderId="12" xfId="3" applyNumberFormat="1" applyFont="1" applyFill="1" applyBorder="1" applyAlignment="1">
      <alignment horizontal="center"/>
    </xf>
    <xf numFmtId="39" fontId="41" fillId="0" borderId="12" xfId="4" applyNumberFormat="1" applyFont="1" applyFill="1" applyBorder="1"/>
    <xf numFmtId="37" fontId="42" fillId="0" borderId="12" xfId="3" applyNumberFormat="1" applyFont="1" applyFill="1" applyBorder="1"/>
    <xf numFmtId="43" fontId="42" fillId="0" borderId="12" xfId="3" applyNumberFormat="1" applyFont="1" applyFill="1" applyBorder="1"/>
    <xf numFmtId="37" fontId="41" fillId="0" borderId="12" xfId="3" applyNumberFormat="1" applyFont="1" applyFill="1" applyBorder="1"/>
    <xf numFmtId="43" fontId="41" fillId="0" borderId="12" xfId="3" applyNumberFormat="1" applyFont="1" applyFill="1" applyBorder="1"/>
    <xf numFmtId="39" fontId="41" fillId="0" borderId="12" xfId="3" applyNumberFormat="1" applyFont="1" applyFill="1" applyBorder="1"/>
    <xf numFmtId="0" fontId="41" fillId="0" borderId="12" xfId="3" applyNumberFormat="1" applyFont="1" applyFill="1" applyBorder="1" applyAlignment="1" applyProtection="1">
      <alignment vertical="center" wrapText="1"/>
    </xf>
    <xf numFmtId="39" fontId="42" fillId="0" borderId="12" xfId="4" applyNumberFormat="1" applyFont="1" applyFill="1" applyBorder="1"/>
    <xf numFmtId="0" fontId="44" fillId="0" borderId="0" xfId="3" applyFont="1" applyBorder="1" applyAlignment="1">
      <alignment horizontal="center"/>
    </xf>
    <xf numFmtId="0" fontId="44" fillId="0" borderId="0" xfId="3" applyFont="1" applyBorder="1"/>
    <xf numFmtId="0" fontId="42" fillId="0" borderId="0" xfId="3" applyFont="1" applyBorder="1" applyAlignment="1">
      <alignment horizontal="right"/>
    </xf>
    <xf numFmtId="0" fontId="45" fillId="0" borderId="0" xfId="3" applyFont="1" applyBorder="1"/>
    <xf numFmtId="0" fontId="38" fillId="0" borderId="0" xfId="3" applyBorder="1" applyAlignment="1">
      <alignment horizontal="center"/>
    </xf>
    <xf numFmtId="43" fontId="45" fillId="0" borderId="0" xfId="3" applyNumberFormat="1" applyFont="1" applyBorder="1"/>
    <xf numFmtId="0" fontId="38" fillId="0" borderId="0" xfId="3"/>
    <xf numFmtId="0" fontId="38" fillId="0" borderId="0" xfId="3" applyAlignment="1">
      <alignment horizontal="center"/>
    </xf>
    <xf numFmtId="0" fontId="45" fillId="0" borderId="0" xfId="3" applyFont="1"/>
    <xf numFmtId="40" fontId="41" fillId="0" borderId="12" xfId="3" applyNumberFormat="1" applyFont="1" applyFill="1" applyBorder="1"/>
    <xf numFmtId="166" fontId="42" fillId="0" borderId="12" xfId="3" applyNumberFormat="1" applyFont="1" applyFill="1" applyBorder="1"/>
    <xf numFmtId="0" fontId="46" fillId="0" borderId="12" xfId="3" applyFont="1" applyFill="1" applyBorder="1"/>
    <xf numFmtId="0" fontId="48" fillId="0" borderId="12" xfId="0" applyFont="1" applyBorder="1" applyAlignment="1">
      <alignment horizontal="center"/>
    </xf>
    <xf numFmtId="0" fontId="49" fillId="0" borderId="12" xfId="0" applyFont="1" applyBorder="1"/>
    <xf numFmtId="40" fontId="46" fillId="0" borderId="12" xfId="0" applyNumberFormat="1" applyFont="1" applyBorder="1"/>
    <xf numFmtId="0" fontId="48" fillId="0" borderId="0" xfId="0" applyFont="1" applyFill="1" applyBorder="1"/>
    <xf numFmtId="40" fontId="48" fillId="0" borderId="37" xfId="0" applyNumberFormat="1" applyFont="1" applyBorder="1"/>
    <xf numFmtId="0" fontId="50" fillId="0" borderId="0" xfId="0" applyFont="1"/>
    <xf numFmtId="0" fontId="11" fillId="0" borderId="25" xfId="0" applyFont="1" applyBorder="1" applyAlignment="1">
      <alignment horizontal="center"/>
    </xf>
    <xf numFmtId="37" fontId="9" fillId="0" borderId="24" xfId="0" applyNumberFormat="1" applyFont="1" applyBorder="1"/>
    <xf numFmtId="164" fontId="11" fillId="0" borderId="25" xfId="2" applyFont="1" applyBorder="1"/>
    <xf numFmtId="0" fontId="11" fillId="0" borderId="5" xfId="0" applyFont="1" applyBorder="1" applyAlignment="1">
      <alignment horizontal="center"/>
    </xf>
    <xf numFmtId="37" fontId="10" fillId="0" borderId="6" xfId="0" applyNumberFormat="1" applyFont="1" applyBorder="1"/>
    <xf numFmtId="164" fontId="12" fillId="0" borderId="6" xfId="2" applyFont="1" applyBorder="1"/>
    <xf numFmtId="164" fontId="12" fillId="0" borderId="17" xfId="2" applyFont="1" applyBorder="1"/>
    <xf numFmtId="37" fontId="10" fillId="0" borderId="38" xfId="0" applyNumberFormat="1" applyFont="1" applyBorder="1"/>
    <xf numFmtId="37" fontId="9" fillId="0" borderId="14" xfId="0" applyNumberFormat="1" applyFont="1" applyBorder="1" applyAlignment="1">
      <alignment wrapText="1"/>
    </xf>
    <xf numFmtId="164" fontId="15" fillId="0" borderId="25" xfId="2" applyFont="1" applyBorder="1"/>
    <xf numFmtId="164" fontId="14" fillId="0" borderId="25" xfId="2" applyFont="1" applyBorder="1"/>
    <xf numFmtId="0" fontId="13" fillId="0" borderId="5" xfId="0" applyFont="1" applyBorder="1"/>
    <xf numFmtId="37" fontId="10" fillId="0" borderId="0" xfId="0" applyNumberFormat="1" applyFont="1" applyBorder="1"/>
    <xf numFmtId="164" fontId="12" fillId="0" borderId="0" xfId="0" applyNumberFormat="1" applyFont="1" applyBorder="1"/>
    <xf numFmtId="40" fontId="1" fillId="0" borderId="0" xfId="2" applyNumberFormat="1" applyFont="1" applyBorder="1"/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5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0" fontId="40" fillId="2" borderId="12" xfId="3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5" fontId="25" fillId="0" borderId="12" xfId="2" applyNumberFormat="1" applyFont="1" applyFill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0" fontId="40" fillId="2" borderId="12" xfId="3" applyFont="1" applyFill="1" applyBorder="1" applyAlignment="1">
      <alignment horizontal="center" vertical="center" wrapText="1"/>
    </xf>
    <xf numFmtId="49" fontId="51" fillId="0" borderId="12" xfId="0" applyNumberFormat="1" applyFont="1" applyBorder="1" applyAlignment="1">
      <alignment horizontal="center"/>
    </xf>
    <xf numFmtId="0" fontId="51" fillId="0" borderId="12" xfId="0" applyFont="1" applyBorder="1"/>
    <xf numFmtId="0" fontId="51" fillId="0" borderId="25" xfId="0" applyFont="1" applyBorder="1"/>
    <xf numFmtId="0" fontId="10" fillId="0" borderId="25" xfId="0" applyFont="1" applyBorder="1"/>
    <xf numFmtId="0" fontId="52" fillId="0" borderId="39" xfId="0" applyFont="1" applyBorder="1" applyAlignment="1">
      <alignment horizontal="center"/>
    </xf>
    <xf numFmtId="37" fontId="9" fillId="0" borderId="23" xfId="0" applyNumberFormat="1" applyFont="1" applyBorder="1"/>
    <xf numFmtId="164" fontId="11" fillId="0" borderId="23" xfId="2" applyFont="1" applyBorder="1"/>
    <xf numFmtId="164" fontId="11" fillId="0" borderId="30" xfId="2" applyFont="1" applyBorder="1"/>
    <xf numFmtId="0" fontId="52" fillId="0" borderId="36" xfId="0" applyFont="1" applyBorder="1" applyAlignment="1">
      <alignment horizontal="center"/>
    </xf>
    <xf numFmtId="164" fontId="11" fillId="0" borderId="40" xfId="2" applyFont="1" applyBorder="1"/>
    <xf numFmtId="0" fontId="11" fillId="0" borderId="41" xfId="0" applyFont="1" applyBorder="1" applyAlignment="1">
      <alignment horizontal="center"/>
    </xf>
    <xf numFmtId="164" fontId="12" fillId="0" borderId="16" xfId="2" applyFont="1" applyBorder="1"/>
    <xf numFmtId="0" fontId="52" fillId="0" borderId="12" xfId="0" applyFont="1" applyBorder="1" applyAlignment="1">
      <alignment horizontal="center"/>
    </xf>
    <xf numFmtId="0" fontId="53" fillId="0" borderId="0" xfId="0" applyFont="1" applyAlignment="1">
      <alignment horizontal="center" wrapText="1"/>
    </xf>
    <xf numFmtId="38" fontId="3" fillId="0" borderId="6" xfId="2" applyNumberFormat="1" applyFont="1" applyBorder="1" applyAlignment="1">
      <alignment horizontal="center"/>
    </xf>
    <xf numFmtId="38" fontId="3" fillId="0" borderId="17" xfId="2" applyNumberFormat="1" applyFont="1" applyBorder="1" applyAlignment="1">
      <alignment horizontal="center"/>
    </xf>
    <xf numFmtId="43" fontId="39" fillId="0" borderId="12" xfId="3" applyNumberFormat="1" applyFont="1" applyFill="1" applyBorder="1" applyAlignment="1">
      <alignment horizontal="center" vertical="center" wrapText="1"/>
    </xf>
    <xf numFmtId="37" fontId="41" fillId="0" borderId="11" xfId="3" applyNumberFormat="1" applyFont="1" applyFill="1" applyBorder="1" applyAlignment="1">
      <alignment horizontal="center"/>
    </xf>
    <xf numFmtId="39" fontId="41" fillId="0" borderId="24" xfId="4" applyNumberFormat="1" applyFont="1" applyFill="1" applyBorder="1"/>
    <xf numFmtId="37" fontId="41" fillId="0" borderId="32" xfId="3" applyNumberFormat="1" applyFont="1" applyFill="1" applyBorder="1" applyAlignment="1">
      <alignment horizontal="center"/>
    </xf>
    <xf numFmtId="37" fontId="42" fillId="0" borderId="32" xfId="3" applyNumberFormat="1" applyFont="1" applyFill="1" applyBorder="1"/>
    <xf numFmtId="43" fontId="42" fillId="0" borderId="15" xfId="3" applyNumberFormat="1" applyFont="1" applyFill="1" applyBorder="1"/>
    <xf numFmtId="37" fontId="42" fillId="0" borderId="0" xfId="3" applyNumberFormat="1" applyFont="1" applyFill="1" applyBorder="1" applyAlignment="1">
      <alignment horizontal="center"/>
    </xf>
    <xf numFmtId="37" fontId="42" fillId="0" borderId="0" xfId="3" applyNumberFormat="1" applyFont="1" applyFill="1" applyBorder="1"/>
    <xf numFmtId="0" fontId="42" fillId="0" borderId="0" xfId="3" applyFont="1" applyFill="1" applyBorder="1"/>
    <xf numFmtId="0" fontId="46" fillId="0" borderId="0" xfId="3" applyFont="1" applyFill="1" applyBorder="1"/>
    <xf numFmtId="49" fontId="54" fillId="0" borderId="12" xfId="3" applyNumberFormat="1" applyFont="1" applyFill="1" applyBorder="1" applyAlignment="1">
      <alignment horizontal="center"/>
    </xf>
    <xf numFmtId="37" fontId="54" fillId="0" borderId="12" xfId="3" applyNumberFormat="1" applyFont="1" applyFill="1" applyBorder="1" applyAlignment="1">
      <alignment horizontal="center"/>
    </xf>
    <xf numFmtId="37" fontId="55" fillId="0" borderId="12" xfId="3" applyNumberFormat="1" applyFont="1" applyFill="1" applyBorder="1" applyAlignment="1">
      <alignment horizontal="center"/>
    </xf>
    <xf numFmtId="37" fontId="43" fillId="2" borderId="14" xfId="3" applyNumberFormat="1" applyFont="1" applyFill="1" applyBorder="1" applyAlignment="1">
      <alignment horizontal="center"/>
    </xf>
    <xf numFmtId="0" fontId="40" fillId="2" borderId="14" xfId="3" applyFont="1" applyFill="1" applyBorder="1" applyAlignment="1">
      <alignment horizontal="center" vertical="center" wrapText="1"/>
    </xf>
    <xf numFmtId="43" fontId="39" fillId="0" borderId="24" xfId="3" applyNumberFormat="1" applyFont="1" applyFill="1" applyBorder="1" applyAlignment="1">
      <alignment horizontal="center" vertical="center" wrapText="1"/>
    </xf>
    <xf numFmtId="37" fontId="41" fillId="0" borderId="25" xfId="3" applyNumberFormat="1" applyFont="1" applyFill="1" applyBorder="1" applyAlignment="1">
      <alignment horizontal="center"/>
    </xf>
    <xf numFmtId="37" fontId="42" fillId="0" borderId="25" xfId="3" applyNumberFormat="1" applyFont="1" applyFill="1" applyBorder="1"/>
    <xf numFmtId="43" fontId="42" fillId="0" borderId="25" xfId="3" applyNumberFormat="1" applyFont="1" applyFill="1" applyBorder="1"/>
    <xf numFmtId="0" fontId="56" fillId="0" borderId="0" xfId="3" applyFont="1" applyBorder="1" applyAlignment="1"/>
    <xf numFmtId="0" fontId="7" fillId="0" borderId="42" xfId="0" applyFont="1" applyBorder="1" applyAlignment="1">
      <alignment horizontal="center"/>
    </xf>
    <xf numFmtId="0" fontId="7" fillId="0" borderId="43" xfId="0" applyFont="1" applyBorder="1" applyAlignment="1">
      <alignment horizontal="center"/>
    </xf>
    <xf numFmtId="49" fontId="8" fillId="0" borderId="36" xfId="0" applyNumberFormat="1" applyFont="1" applyBorder="1" applyAlignment="1">
      <alignment horizontal="center"/>
    </xf>
    <xf numFmtId="164" fontId="7" fillId="0" borderId="40" xfId="2" applyFont="1" applyBorder="1"/>
    <xf numFmtId="0" fontId="9" fillId="0" borderId="36" xfId="0" applyFont="1" applyBorder="1"/>
    <xf numFmtId="43" fontId="9" fillId="0" borderId="40" xfId="0" applyNumberFormat="1" applyFont="1" applyBorder="1"/>
    <xf numFmtId="0" fontId="9" fillId="0" borderId="44" xfId="0" applyFont="1" applyBorder="1"/>
    <xf numFmtId="164" fontId="10" fillId="0" borderId="45" xfId="2" applyFont="1" applyBorder="1"/>
    <xf numFmtId="0" fontId="11" fillId="0" borderId="39" xfId="0" applyFont="1" applyBorder="1" applyAlignment="1">
      <alignment horizontal="center"/>
    </xf>
    <xf numFmtId="0" fontId="11" fillId="0" borderId="36" xfId="0" applyFont="1" applyBorder="1" applyAlignment="1">
      <alignment horizontal="center"/>
    </xf>
    <xf numFmtId="0" fontId="11" fillId="0" borderId="46" xfId="0" applyFont="1" applyBorder="1" applyAlignment="1">
      <alignment horizontal="center"/>
    </xf>
    <xf numFmtId="37" fontId="9" fillId="0" borderId="15" xfId="0" applyNumberFormat="1" applyFont="1" applyBorder="1"/>
    <xf numFmtId="164" fontId="11" fillId="0" borderId="15" xfId="2" applyFont="1" applyBorder="1"/>
    <xf numFmtId="164" fontId="11" fillId="0" borderId="33" xfId="2" applyFont="1" applyBorder="1"/>
    <xf numFmtId="164" fontId="12" fillId="0" borderId="20" xfId="2" applyFont="1" applyBorder="1"/>
    <xf numFmtId="0" fontId="13" fillId="0" borderId="41" xfId="0" applyFont="1" applyBorder="1"/>
    <xf numFmtId="43" fontId="12" fillId="0" borderId="16" xfId="0" applyNumberFormat="1" applyFont="1" applyBorder="1"/>
    <xf numFmtId="43" fontId="12" fillId="0" borderId="20" xfId="0" applyNumberFormat="1" applyFont="1" applyBorder="1"/>
    <xf numFmtId="0" fontId="10" fillId="0" borderId="42" xfId="0" applyFont="1" applyBorder="1" applyAlignment="1">
      <alignment horizontal="center"/>
    </xf>
    <xf numFmtId="0" fontId="10" fillId="0" borderId="43" xfId="0" applyFont="1" applyBorder="1" applyAlignment="1">
      <alignment horizontal="center"/>
    </xf>
    <xf numFmtId="49" fontId="9" fillId="0" borderId="36" xfId="0" applyNumberFormat="1" applyFont="1" applyBorder="1" applyAlignment="1">
      <alignment horizontal="center"/>
    </xf>
    <xf numFmtId="164" fontId="10" fillId="0" borderId="40" xfId="2" applyFont="1" applyBorder="1"/>
    <xf numFmtId="164" fontId="11" fillId="0" borderId="45" xfId="2" applyFont="1" applyBorder="1"/>
    <xf numFmtId="0" fontId="11" fillId="0" borderId="42" xfId="0" applyFont="1" applyBorder="1" applyAlignment="1">
      <alignment horizontal="center"/>
    </xf>
    <xf numFmtId="164" fontId="11" fillId="0" borderId="24" xfId="2" applyFont="1" applyBorder="1"/>
    <xf numFmtId="43" fontId="13" fillId="0" borderId="6" xfId="0" applyNumberFormat="1" applyFont="1" applyBorder="1"/>
    <xf numFmtId="43" fontId="13" fillId="0" borderId="17" xfId="0" applyNumberFormat="1" applyFont="1" applyBorder="1"/>
    <xf numFmtId="0" fontId="11" fillId="0" borderId="44" xfId="0" applyFont="1" applyBorder="1" applyAlignment="1">
      <alignment horizontal="center"/>
    </xf>
    <xf numFmtId="43" fontId="30" fillId="0" borderId="6" xfId="0" applyNumberFormat="1" applyFont="1" applyBorder="1"/>
    <xf numFmtId="43" fontId="30" fillId="0" borderId="17" xfId="0" applyNumberFormat="1" applyFont="1" applyBorder="1"/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5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0" fontId="40" fillId="2" borderId="12" xfId="3" applyFont="1" applyFill="1" applyBorder="1" applyAlignment="1">
      <alignment horizontal="center" vertical="center" wrapText="1"/>
    </xf>
    <xf numFmtId="0" fontId="7" fillId="0" borderId="48" xfId="0" applyFont="1" applyBorder="1" applyAlignment="1">
      <alignment horizontal="center"/>
    </xf>
    <xf numFmtId="49" fontId="51" fillId="0" borderId="36" xfId="0" applyNumberFormat="1" applyFont="1" applyBorder="1" applyAlignment="1">
      <alignment horizontal="center"/>
    </xf>
    <xf numFmtId="0" fontId="51" fillId="0" borderId="36" xfId="0" applyFont="1" applyBorder="1"/>
    <xf numFmtId="0" fontId="51" fillId="0" borderId="44" xfId="0" applyFont="1" applyBorder="1"/>
    <xf numFmtId="164" fontId="10" fillId="0" borderId="15" xfId="2" applyFont="1" applyBorder="1"/>
    <xf numFmtId="0" fontId="52" fillId="0" borderId="46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14" fontId="49" fillId="0" borderId="12" xfId="0" applyNumberFormat="1" applyFont="1" applyBorder="1" applyAlignment="1">
      <alignment horizontal="center"/>
    </xf>
    <xf numFmtId="0" fontId="49" fillId="0" borderId="12" xfId="0" applyFont="1" applyBorder="1" applyAlignment="1">
      <alignment horizontal="center"/>
    </xf>
    <xf numFmtId="0" fontId="48" fillId="0" borderId="12" xfId="0" applyFont="1" applyFill="1" applyBorder="1" applyAlignment="1">
      <alignment horizontal="center"/>
    </xf>
    <xf numFmtId="0" fontId="0" fillId="0" borderId="25" xfId="0" applyBorder="1"/>
    <xf numFmtId="0" fontId="48" fillId="0" borderId="0" xfId="0" applyFont="1" applyBorder="1"/>
    <xf numFmtId="14" fontId="49" fillId="0" borderId="25" xfId="0" applyNumberFormat="1" applyFont="1" applyBorder="1"/>
    <xf numFmtId="0" fontId="49" fillId="0" borderId="25" xfId="0" applyFont="1" applyBorder="1"/>
    <xf numFmtId="0" fontId="48" fillId="0" borderId="21" xfId="0" applyFont="1" applyBorder="1"/>
    <xf numFmtId="0" fontId="0" fillId="0" borderId="21" xfId="0" applyBorder="1" applyAlignment="1">
      <alignment horizontal="center"/>
    </xf>
    <xf numFmtId="0" fontId="0" fillId="0" borderId="21" xfId="0" applyBorder="1"/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5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 applyAlignment="1">
      <alignment horizontal="center" wrapText="1"/>
    </xf>
    <xf numFmtId="0" fontId="40" fillId="2" borderId="12" xfId="3" applyFont="1" applyFill="1" applyBorder="1" applyAlignment="1">
      <alignment horizontal="center" vertical="center" wrapText="1"/>
    </xf>
    <xf numFmtId="38" fontId="0" fillId="0" borderId="12" xfId="0" applyNumberFormat="1" applyBorder="1"/>
    <xf numFmtId="38" fontId="0" fillId="0" borderId="12" xfId="0" applyNumberForma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0" xfId="1" applyAlignment="1">
      <alignment horizontal="center"/>
    </xf>
    <xf numFmtId="0" fontId="10" fillId="0" borderId="47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12" xfId="0" applyFont="1" applyBorder="1" applyAlignment="1">
      <alignment horizontal="center" wrapText="1"/>
    </xf>
    <xf numFmtId="0" fontId="3" fillId="0" borderId="1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165" fontId="23" fillId="0" borderId="25" xfId="2" applyNumberFormat="1" applyFont="1" applyFill="1" applyBorder="1" applyAlignment="1">
      <alignment horizontal="center" vertical="center" wrapText="1"/>
    </xf>
    <xf numFmtId="165" fontId="23" fillId="0" borderId="14" xfId="2" applyNumberFormat="1" applyFont="1" applyFill="1" applyBorder="1" applyAlignment="1">
      <alignment horizontal="center" vertical="center" wrapText="1"/>
    </xf>
    <xf numFmtId="165" fontId="23" fillId="0" borderId="12" xfId="2" applyNumberFormat="1" applyFont="1" applyFill="1" applyBorder="1" applyAlignment="1">
      <alignment horizontal="center" wrapText="1"/>
    </xf>
    <xf numFmtId="165" fontId="6" fillId="0" borderId="0" xfId="2" applyNumberFormat="1" applyFont="1" applyFill="1" applyBorder="1" applyAlignment="1">
      <alignment horizontal="center" wrapText="1"/>
    </xf>
    <xf numFmtId="165" fontId="25" fillId="0" borderId="25" xfId="2" applyNumberFormat="1" applyFont="1" applyFill="1" applyBorder="1" applyAlignment="1">
      <alignment horizontal="center" vertical="center" wrapText="1"/>
    </xf>
    <xf numFmtId="165" fontId="25" fillId="0" borderId="14" xfId="2" applyNumberFormat="1" applyFont="1" applyFill="1" applyBorder="1" applyAlignment="1">
      <alignment horizontal="center" vertical="center" wrapText="1"/>
    </xf>
    <xf numFmtId="165" fontId="25" fillId="0" borderId="12" xfId="2" applyNumberFormat="1" applyFont="1" applyFill="1" applyBorder="1" applyAlignment="1">
      <alignment horizontal="center" wrapText="1"/>
    </xf>
    <xf numFmtId="165" fontId="25" fillId="0" borderId="12" xfId="2" applyNumberFormat="1" applyFont="1" applyFill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65" fontId="23" fillId="0" borderId="23" xfId="2" applyNumberFormat="1" applyFont="1" applyFill="1" applyBorder="1" applyAlignment="1">
      <alignment horizontal="center"/>
    </xf>
    <xf numFmtId="165" fontId="23" fillId="0" borderId="30" xfId="2" applyNumberFormat="1" applyFont="1" applyFill="1" applyBorder="1" applyAlignment="1">
      <alignment horizontal="center"/>
    </xf>
    <xf numFmtId="165" fontId="23" fillId="0" borderId="2" xfId="2" applyNumberFormat="1" applyFont="1" applyBorder="1" applyAlignment="1">
      <alignment horizontal="center"/>
    </xf>
    <xf numFmtId="165" fontId="23" fillId="0" borderId="10" xfId="2" applyNumberFormat="1" applyFont="1" applyBorder="1" applyAlignment="1">
      <alignment horizontal="center"/>
    </xf>
    <xf numFmtId="165" fontId="23" fillId="0" borderId="29" xfId="2" applyNumberFormat="1" applyFont="1" applyFill="1" applyBorder="1" applyAlignment="1">
      <alignment horizontal="center" vertical="center" wrapText="1"/>
    </xf>
    <xf numFmtId="165" fontId="23" fillId="0" borderId="32" xfId="2" applyNumberFormat="1" applyFont="1" applyFill="1" applyBorder="1" applyAlignment="1">
      <alignment horizontal="center" vertical="center" wrapText="1"/>
    </xf>
    <xf numFmtId="165" fontId="23" fillId="0" borderId="0" xfId="2" applyNumberFormat="1" applyFont="1" applyFill="1" applyBorder="1" applyAlignment="1">
      <alignment horizontal="center" wrapText="1"/>
    </xf>
    <xf numFmtId="0" fontId="3" fillId="0" borderId="28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165" fontId="23" fillId="0" borderId="23" xfId="2" applyNumberFormat="1" applyFont="1" applyFill="1" applyBorder="1" applyAlignment="1">
      <alignment horizontal="center" wrapText="1"/>
    </xf>
    <xf numFmtId="0" fontId="46" fillId="0" borderId="0" xfId="3" applyFont="1" applyBorder="1" applyAlignment="1">
      <alignment horizontal="center"/>
    </xf>
    <xf numFmtId="0" fontId="39" fillId="0" borderId="0" xfId="3" applyFont="1" applyFill="1" applyBorder="1" applyAlignment="1">
      <alignment horizontal="center"/>
    </xf>
    <xf numFmtId="0" fontId="39" fillId="0" borderId="27" xfId="3" applyFont="1" applyFill="1" applyBorder="1" applyAlignment="1">
      <alignment horizontal="center"/>
    </xf>
    <xf numFmtId="0" fontId="40" fillId="2" borderId="12" xfId="3" applyFont="1" applyFill="1" applyBorder="1" applyAlignment="1">
      <alignment horizontal="center" vertical="center" wrapText="1"/>
    </xf>
    <xf numFmtId="37" fontId="40" fillId="2" borderId="12" xfId="3" applyNumberFormat="1" applyFont="1" applyFill="1" applyBorder="1" applyAlignment="1">
      <alignment horizontal="center"/>
    </xf>
    <xf numFmtId="0" fontId="47" fillId="0" borderId="27" xfId="0" applyFont="1" applyBorder="1" applyAlignment="1">
      <alignment horizontal="center"/>
    </xf>
    <xf numFmtId="0" fontId="47" fillId="0" borderId="0" xfId="0" applyFont="1" applyBorder="1" applyAlignment="1">
      <alignment horizontal="center"/>
    </xf>
  </cellXfs>
  <cellStyles count="6">
    <cellStyle name="Hipervínculo" xfId="1" builtinId="8"/>
    <cellStyle name="Millares 2" xfId="2"/>
    <cellStyle name="Millares 3" xfId="4"/>
    <cellStyle name="Millares 4" xfId="5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17"/>
  <sheetViews>
    <sheetView topLeftCell="A6" workbookViewId="0">
      <selection activeCell="B23" sqref="B23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21" t="s">
        <v>1</v>
      </c>
      <c r="L8" s="322"/>
    </row>
    <row r="10" spans="1:19" x14ac:dyDescent="0.25">
      <c r="A10" s="323" t="s">
        <v>2</v>
      </c>
      <c r="B10" s="323"/>
      <c r="C10" s="323"/>
      <c r="D10" s="323"/>
      <c r="E10" s="323"/>
      <c r="F10" s="323"/>
      <c r="G10" s="323"/>
      <c r="H10" s="323"/>
      <c r="I10" s="323"/>
      <c r="J10" s="323"/>
      <c r="K10" s="323"/>
      <c r="L10" s="323"/>
      <c r="M10" s="2"/>
      <c r="N10" s="2"/>
      <c r="O10" s="2"/>
      <c r="P10" s="2"/>
      <c r="Q10" s="2"/>
      <c r="R10" s="2"/>
      <c r="S10" s="2"/>
    </row>
    <row r="11" spans="1:19" x14ac:dyDescent="0.25">
      <c r="A11" s="324" t="s">
        <v>3</v>
      </c>
      <c r="B11" s="324"/>
      <c r="C11" s="324"/>
      <c r="D11" s="324"/>
      <c r="E11" s="324"/>
      <c r="F11" s="324"/>
      <c r="G11" s="324"/>
      <c r="H11" s="324"/>
      <c r="I11" s="324"/>
      <c r="J11" s="324"/>
      <c r="K11" s="324"/>
      <c r="L11" s="324"/>
      <c r="M11" s="2"/>
      <c r="N11" s="2"/>
      <c r="O11" s="2"/>
      <c r="P11" s="2"/>
      <c r="Q11" s="2"/>
      <c r="R11" s="2"/>
      <c r="S11" s="2"/>
    </row>
    <row r="12" spans="1:19" x14ac:dyDescent="0.25">
      <c r="A12" s="325" t="s">
        <v>4</v>
      </c>
      <c r="B12" s="324"/>
      <c r="C12" s="324"/>
      <c r="D12" s="324"/>
      <c r="E12" s="324"/>
      <c r="F12" s="324"/>
      <c r="G12" s="324"/>
      <c r="H12" s="324"/>
      <c r="I12" s="324"/>
      <c r="J12" s="324"/>
      <c r="K12" s="324"/>
      <c r="L12" s="324"/>
      <c r="M12" s="2"/>
      <c r="N12" s="2"/>
      <c r="O12" s="2"/>
      <c r="P12" s="2"/>
      <c r="Q12" s="2"/>
      <c r="R12" s="2"/>
      <c r="S12" s="2"/>
    </row>
    <row r="13" spans="1:19" x14ac:dyDescent="0.25">
      <c r="A13" s="182"/>
      <c r="B13" s="182"/>
      <c r="C13" s="182"/>
      <c r="D13" s="182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2"/>
      <c r="Q13" s="182"/>
      <c r="R13" s="182"/>
      <c r="S13" s="182"/>
    </row>
    <row r="14" spans="1:19" ht="16.5" thickBot="1" x14ac:dyDescent="0.3">
      <c r="A14" s="311" t="s">
        <v>165</v>
      </c>
      <c r="B14" s="311"/>
      <c r="C14" s="311"/>
      <c r="D14" s="311"/>
      <c r="E14" s="311"/>
      <c r="F14" s="311"/>
      <c r="G14" s="311"/>
      <c r="H14" s="311"/>
      <c r="I14" s="311"/>
      <c r="J14" s="311"/>
      <c r="K14" s="311"/>
      <c r="L14" s="311"/>
      <c r="M14" s="3"/>
      <c r="N14" s="3"/>
      <c r="O14" s="3"/>
      <c r="P14" s="3"/>
      <c r="Q14" s="3"/>
      <c r="R14" s="3"/>
      <c r="S14" s="3"/>
    </row>
    <row r="15" spans="1:19" ht="30.75" customHeight="1" thickBot="1" x14ac:dyDescent="0.35">
      <c r="A15" s="4" t="s">
        <v>5</v>
      </c>
      <c r="B15" s="5" t="s">
        <v>6</v>
      </c>
      <c r="C15" s="318" t="s">
        <v>7</v>
      </c>
      <c r="D15" s="319"/>
      <c r="E15" s="318" t="s">
        <v>8</v>
      </c>
      <c r="F15" s="320"/>
      <c r="G15" s="318" t="s">
        <v>9</v>
      </c>
      <c r="H15" s="319"/>
      <c r="I15" s="318" t="s">
        <v>10</v>
      </c>
      <c r="J15" s="319"/>
      <c r="K15" s="307" t="s">
        <v>11</v>
      </c>
      <c r="L15" s="308"/>
      <c r="M15" s="183"/>
      <c r="N15" s="317"/>
      <c r="O15" s="317"/>
      <c r="P15" s="317"/>
      <c r="Q15" s="317"/>
      <c r="R15" s="317"/>
      <c r="S15" s="317"/>
    </row>
    <row r="16" spans="1:19" ht="15.75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  <c r="K16" s="8" t="s">
        <v>12</v>
      </c>
      <c r="L16" s="8" t="s">
        <v>13</v>
      </c>
      <c r="M16" s="9"/>
      <c r="N16" s="183"/>
      <c r="O16" s="9"/>
      <c r="P16" s="183"/>
      <c r="Q16" s="9"/>
      <c r="R16" s="183"/>
      <c r="S16" s="9"/>
    </row>
    <row r="17" spans="1:19" ht="15.75" x14ac:dyDescent="0.3">
      <c r="A17" s="202" t="s">
        <v>141</v>
      </c>
      <c r="B17" s="7" t="s">
        <v>14</v>
      </c>
      <c r="C17" s="38">
        <v>3361148.47</v>
      </c>
      <c r="D17" s="11">
        <v>2939970.14</v>
      </c>
      <c r="E17" s="11"/>
      <c r="F17" s="11"/>
      <c r="G17" s="11"/>
      <c r="H17" s="11"/>
      <c r="I17" s="11"/>
      <c r="J17" s="11"/>
      <c r="K17" s="11">
        <f>+C17+E17+G17+I17</f>
        <v>3361148.47</v>
      </c>
      <c r="L17" s="11">
        <f>+D17+F17+H17+J17</f>
        <v>2939970.14</v>
      </c>
      <c r="M17" s="12"/>
      <c r="N17" s="12"/>
      <c r="O17" s="12"/>
      <c r="P17" s="12"/>
      <c r="Q17" s="12"/>
      <c r="R17" s="12"/>
      <c r="S17" s="12"/>
    </row>
    <row r="18" spans="1:19" ht="15.75" x14ac:dyDescent="0.3">
      <c r="A18" s="203"/>
      <c r="B18" s="14"/>
      <c r="C18" s="15"/>
      <c r="D18" s="13"/>
      <c r="E18" s="16"/>
      <c r="F18" s="16"/>
      <c r="G18" s="13"/>
      <c r="H18" s="16"/>
      <c r="I18" s="13"/>
      <c r="J18" s="16"/>
      <c r="K18" s="15"/>
      <c r="L18" s="15"/>
      <c r="M18" s="12"/>
      <c r="N18" s="12"/>
      <c r="O18" s="12"/>
      <c r="P18" s="12"/>
      <c r="Q18" s="12"/>
      <c r="R18" s="12"/>
      <c r="S18" s="12"/>
    </row>
    <row r="19" spans="1:19" ht="16.5" thickBot="1" x14ac:dyDescent="0.35">
      <c r="A19" s="204"/>
      <c r="B19" s="205" t="s">
        <v>15</v>
      </c>
      <c r="C19" s="77"/>
      <c r="D19" s="77"/>
      <c r="E19" s="77"/>
      <c r="F19" s="77"/>
      <c r="G19" s="77"/>
      <c r="H19" s="77"/>
      <c r="I19" s="77"/>
      <c r="J19" s="77"/>
      <c r="K19" s="77"/>
      <c r="L19" s="77"/>
      <c r="M19" s="12"/>
      <c r="N19" s="12"/>
      <c r="O19" s="12"/>
      <c r="P19" s="12"/>
      <c r="Q19" s="12"/>
      <c r="R19" s="12"/>
      <c r="S19" s="12"/>
    </row>
    <row r="20" spans="1:19" x14ac:dyDescent="0.25">
      <c r="A20" s="206">
        <v>111</v>
      </c>
      <c r="B20" s="207" t="s">
        <v>16</v>
      </c>
      <c r="C20" s="208">
        <v>0</v>
      </c>
      <c r="D20" s="208">
        <v>0</v>
      </c>
      <c r="E20" s="208"/>
      <c r="F20" s="208"/>
      <c r="G20" s="208"/>
      <c r="H20" s="208"/>
      <c r="I20" s="208"/>
      <c r="J20" s="208"/>
      <c r="K20" s="208">
        <f>+C20+E20+G20+I20</f>
        <v>0</v>
      </c>
      <c r="L20" s="209">
        <f>+D20+F20+H20+J20</f>
        <v>0</v>
      </c>
      <c r="M20" s="12"/>
      <c r="N20" s="12"/>
      <c r="O20" s="12"/>
      <c r="P20" s="12"/>
      <c r="Q20" s="12"/>
      <c r="R20" s="12"/>
      <c r="S20" s="12"/>
    </row>
    <row r="21" spans="1:19" x14ac:dyDescent="0.25">
      <c r="A21" s="210">
        <v>113</v>
      </c>
      <c r="B21" s="58" t="s">
        <v>166</v>
      </c>
      <c r="C21" s="20">
        <v>0</v>
      </c>
      <c r="D21" s="20">
        <v>0</v>
      </c>
      <c r="E21" s="20"/>
      <c r="F21" s="20"/>
      <c r="G21" s="20"/>
      <c r="H21" s="20"/>
      <c r="I21" s="20"/>
      <c r="J21" s="20"/>
      <c r="K21" s="20">
        <f t="shared" ref="K21:L36" si="0">+C21+E21+G21+I21</f>
        <v>0</v>
      </c>
      <c r="L21" s="211">
        <f t="shared" si="0"/>
        <v>0</v>
      </c>
      <c r="M21" s="12"/>
      <c r="N21" s="12"/>
      <c r="O21" s="12"/>
      <c r="P21" s="12"/>
      <c r="Q21" s="12"/>
      <c r="R21" s="12"/>
      <c r="S21" s="12"/>
    </row>
    <row r="22" spans="1:19" x14ac:dyDescent="0.25">
      <c r="A22" s="210">
        <v>122</v>
      </c>
      <c r="B22" s="58" t="s">
        <v>18</v>
      </c>
      <c r="C22" s="20">
        <v>0</v>
      </c>
      <c r="D22" s="20">
        <v>0</v>
      </c>
      <c r="E22" s="20"/>
      <c r="F22" s="20"/>
      <c r="G22" s="20"/>
      <c r="H22" s="20"/>
      <c r="I22" s="20"/>
      <c r="J22" s="20"/>
      <c r="K22" s="20">
        <f t="shared" si="0"/>
        <v>0</v>
      </c>
      <c r="L22" s="211">
        <f t="shared" si="0"/>
        <v>0</v>
      </c>
      <c r="M22" s="12"/>
      <c r="N22" s="12"/>
      <c r="O22" s="12"/>
      <c r="P22" s="12"/>
      <c r="Q22" s="12"/>
      <c r="R22" s="12"/>
      <c r="S22" s="12"/>
    </row>
    <row r="23" spans="1:19" x14ac:dyDescent="0.25">
      <c r="A23" s="210">
        <v>163</v>
      </c>
      <c r="B23" s="58" t="s">
        <v>19</v>
      </c>
      <c r="C23" s="20">
        <v>50000</v>
      </c>
      <c r="D23" s="20">
        <v>0</v>
      </c>
      <c r="E23" s="20"/>
      <c r="F23" s="20"/>
      <c r="G23" s="20"/>
      <c r="H23" s="20"/>
      <c r="I23" s="20"/>
      <c r="J23" s="20"/>
      <c r="K23" s="20">
        <f t="shared" si="0"/>
        <v>50000</v>
      </c>
      <c r="L23" s="211">
        <f t="shared" si="0"/>
        <v>0</v>
      </c>
      <c r="M23" s="12"/>
      <c r="N23" s="12"/>
      <c r="O23" s="12"/>
      <c r="P23" s="12"/>
      <c r="Q23" s="12"/>
      <c r="R23" s="12"/>
      <c r="S23" s="12"/>
    </row>
    <row r="24" spans="1:19" x14ac:dyDescent="0.25">
      <c r="A24" s="210">
        <v>168</v>
      </c>
      <c r="B24" s="58" t="s">
        <v>155</v>
      </c>
      <c r="C24" s="20">
        <v>1000</v>
      </c>
      <c r="D24" s="20">
        <v>0</v>
      </c>
      <c r="E24" s="43"/>
      <c r="F24" s="20"/>
      <c r="G24" s="43"/>
      <c r="H24" s="20"/>
      <c r="I24" s="43"/>
      <c r="J24" s="20"/>
      <c r="K24" s="20">
        <f t="shared" si="0"/>
        <v>1000</v>
      </c>
      <c r="L24" s="211">
        <f>+D24+F24+H24+J24</f>
        <v>0</v>
      </c>
      <c r="M24" s="12"/>
      <c r="N24" s="12"/>
      <c r="O24" s="12"/>
      <c r="P24" s="12"/>
      <c r="Q24" s="12"/>
      <c r="R24" s="12"/>
      <c r="S24" s="12"/>
    </row>
    <row r="25" spans="1:19" x14ac:dyDescent="0.25">
      <c r="A25" s="210">
        <v>169</v>
      </c>
      <c r="B25" s="58" t="s">
        <v>156</v>
      </c>
      <c r="C25" s="20">
        <v>10000</v>
      </c>
      <c r="D25" s="20">
        <v>0</v>
      </c>
      <c r="E25" s="20"/>
      <c r="F25" s="20"/>
      <c r="G25" s="20"/>
      <c r="H25" s="20"/>
      <c r="I25" s="20"/>
      <c r="J25" s="20"/>
      <c r="K25" s="20">
        <f t="shared" si="0"/>
        <v>10000</v>
      </c>
      <c r="L25" s="211">
        <f t="shared" si="0"/>
        <v>0</v>
      </c>
      <c r="M25" s="12"/>
      <c r="N25" s="12"/>
      <c r="O25" s="12"/>
      <c r="P25" s="12"/>
      <c r="Q25" s="12"/>
      <c r="R25" s="12"/>
      <c r="S25" s="12"/>
    </row>
    <row r="26" spans="1:19" x14ac:dyDescent="0.25">
      <c r="A26" s="210">
        <v>171</v>
      </c>
      <c r="B26" s="58" t="s">
        <v>157</v>
      </c>
      <c r="C26" s="20">
        <v>10000</v>
      </c>
      <c r="D26" s="20">
        <v>0</v>
      </c>
      <c r="E26" s="20"/>
      <c r="F26" s="20"/>
      <c r="G26" s="20"/>
      <c r="H26" s="20"/>
      <c r="I26" s="20"/>
      <c r="J26" s="20"/>
      <c r="K26" s="20">
        <f t="shared" si="0"/>
        <v>10000</v>
      </c>
      <c r="L26" s="211">
        <f t="shared" si="0"/>
        <v>0</v>
      </c>
      <c r="M26" s="12"/>
      <c r="N26" s="12"/>
      <c r="O26" s="12"/>
      <c r="P26" s="12"/>
      <c r="Q26" s="12"/>
      <c r="R26" s="12"/>
      <c r="S26" s="12"/>
    </row>
    <row r="27" spans="1:19" x14ac:dyDescent="0.25">
      <c r="A27" s="210">
        <v>174</v>
      </c>
      <c r="B27" s="58" t="s">
        <v>20</v>
      </c>
      <c r="C27" s="20">
        <v>15765.66</v>
      </c>
      <c r="D27" s="20">
        <v>0</v>
      </c>
      <c r="E27" s="20"/>
      <c r="F27" s="20"/>
      <c r="G27" s="20"/>
      <c r="H27" s="20"/>
      <c r="I27" s="20"/>
      <c r="J27" s="20"/>
      <c r="K27" s="20">
        <f t="shared" si="0"/>
        <v>15765.66</v>
      </c>
      <c r="L27" s="211">
        <f t="shared" si="0"/>
        <v>0</v>
      </c>
      <c r="M27" s="12"/>
      <c r="N27" s="12"/>
      <c r="O27" s="12"/>
      <c r="P27" s="12"/>
      <c r="Q27" s="12"/>
      <c r="R27" s="12"/>
      <c r="S27" s="12"/>
    </row>
    <row r="28" spans="1:19" x14ac:dyDescent="0.25">
      <c r="A28" s="210">
        <v>182</v>
      </c>
      <c r="B28" s="58" t="s">
        <v>21</v>
      </c>
      <c r="C28" s="20">
        <v>278286</v>
      </c>
      <c r="D28" s="20">
        <v>0</v>
      </c>
      <c r="E28" s="20"/>
      <c r="F28" s="20"/>
      <c r="G28" s="20"/>
      <c r="H28" s="20"/>
      <c r="I28" s="20"/>
      <c r="J28" s="20"/>
      <c r="K28" s="20">
        <f t="shared" si="0"/>
        <v>278286</v>
      </c>
      <c r="L28" s="211">
        <f t="shared" si="0"/>
        <v>0</v>
      </c>
      <c r="M28" s="12"/>
      <c r="N28" s="12"/>
      <c r="O28" s="12"/>
      <c r="P28" s="12"/>
      <c r="Q28" s="12"/>
      <c r="R28" s="12"/>
      <c r="S28" s="12"/>
    </row>
    <row r="29" spans="1:19" x14ac:dyDescent="0.25">
      <c r="A29" s="210">
        <v>197</v>
      </c>
      <c r="B29" s="58" t="s">
        <v>22</v>
      </c>
      <c r="C29" s="20">
        <v>0</v>
      </c>
      <c r="D29" s="20">
        <v>0</v>
      </c>
      <c r="E29" s="20"/>
      <c r="F29" s="20"/>
      <c r="G29" s="20"/>
      <c r="H29" s="20"/>
      <c r="I29" s="20"/>
      <c r="J29" s="20"/>
      <c r="K29" s="20">
        <f t="shared" si="0"/>
        <v>0</v>
      </c>
      <c r="L29" s="211">
        <f t="shared" si="0"/>
        <v>0</v>
      </c>
      <c r="M29" s="12"/>
      <c r="N29" s="12"/>
      <c r="O29" s="12"/>
      <c r="P29" s="12"/>
      <c r="Q29" s="12"/>
      <c r="R29" s="12"/>
      <c r="S29" s="12"/>
    </row>
    <row r="30" spans="1:19" x14ac:dyDescent="0.25">
      <c r="A30" s="210">
        <v>199</v>
      </c>
      <c r="B30" s="58" t="s">
        <v>23</v>
      </c>
      <c r="C30" s="20">
        <v>60838.7</v>
      </c>
      <c r="D30" s="20">
        <v>0</v>
      </c>
      <c r="E30" s="20"/>
      <c r="F30" s="20"/>
      <c r="G30" s="20"/>
      <c r="H30" s="20"/>
      <c r="I30" s="20"/>
      <c r="J30" s="20"/>
      <c r="K30" s="20">
        <f t="shared" si="0"/>
        <v>60838.7</v>
      </c>
      <c r="L30" s="211">
        <f t="shared" si="0"/>
        <v>0</v>
      </c>
      <c r="M30" s="12"/>
      <c r="N30" s="12"/>
      <c r="O30" s="12"/>
      <c r="P30" s="12"/>
      <c r="Q30" s="12"/>
      <c r="R30" s="12"/>
      <c r="S30" s="12"/>
    </row>
    <row r="31" spans="1:19" x14ac:dyDescent="0.25">
      <c r="A31" s="210">
        <v>211</v>
      </c>
      <c r="B31" s="58" t="s">
        <v>26</v>
      </c>
      <c r="C31" s="20">
        <v>37249</v>
      </c>
      <c r="D31" s="20">
        <v>0</v>
      </c>
      <c r="E31" s="20"/>
      <c r="F31" s="20"/>
      <c r="G31" s="20"/>
      <c r="H31" s="20"/>
      <c r="I31" s="20"/>
      <c r="J31" s="20"/>
      <c r="K31" s="20">
        <f t="shared" si="0"/>
        <v>37249</v>
      </c>
      <c r="L31" s="211">
        <f>+D31+F31+H31+J31</f>
        <v>0</v>
      </c>
      <c r="M31" s="12"/>
      <c r="N31" s="12"/>
      <c r="O31" s="12"/>
      <c r="P31" s="12"/>
      <c r="Q31" s="12"/>
      <c r="R31" s="12"/>
      <c r="S31" s="12"/>
    </row>
    <row r="32" spans="1:19" x14ac:dyDescent="0.25">
      <c r="A32" s="210">
        <v>232</v>
      </c>
      <c r="B32" s="58" t="s">
        <v>27</v>
      </c>
      <c r="C32" s="20">
        <v>0</v>
      </c>
      <c r="D32" s="20">
        <v>0</v>
      </c>
      <c r="E32" s="20"/>
      <c r="F32" s="20"/>
      <c r="G32" s="20"/>
      <c r="H32" s="20"/>
      <c r="I32" s="20"/>
      <c r="J32" s="20"/>
      <c r="K32" s="20">
        <f t="shared" si="0"/>
        <v>0</v>
      </c>
      <c r="L32" s="211">
        <f t="shared" si="0"/>
        <v>0</v>
      </c>
      <c r="M32" s="12"/>
      <c r="N32" s="12"/>
      <c r="O32" s="12"/>
      <c r="P32" s="12"/>
      <c r="Q32" s="12"/>
      <c r="R32" s="12"/>
      <c r="S32" s="12"/>
    </row>
    <row r="33" spans="1:19" x14ac:dyDescent="0.25">
      <c r="A33" s="210">
        <v>261</v>
      </c>
      <c r="B33" s="58" t="s">
        <v>28</v>
      </c>
      <c r="C33" s="20">
        <v>0</v>
      </c>
      <c r="D33" s="20">
        <v>0</v>
      </c>
      <c r="E33" s="20"/>
      <c r="F33" s="20"/>
      <c r="G33" s="20"/>
      <c r="H33" s="20"/>
      <c r="I33" s="20"/>
      <c r="J33" s="20"/>
      <c r="K33" s="20">
        <f t="shared" si="0"/>
        <v>0</v>
      </c>
      <c r="L33" s="211">
        <f t="shared" si="0"/>
        <v>0</v>
      </c>
      <c r="M33" s="12"/>
      <c r="N33" s="12"/>
      <c r="O33" s="12"/>
      <c r="P33" s="12"/>
      <c r="Q33" s="12"/>
      <c r="R33" s="12"/>
      <c r="S33" s="12"/>
    </row>
    <row r="34" spans="1:19" x14ac:dyDescent="0.25">
      <c r="A34" s="210">
        <v>262</v>
      </c>
      <c r="B34" s="58" t="s">
        <v>29</v>
      </c>
      <c r="C34" s="20">
        <v>8000</v>
      </c>
      <c r="D34" s="20">
        <v>0</v>
      </c>
      <c r="E34" s="20"/>
      <c r="F34" s="20"/>
      <c r="G34" s="20"/>
      <c r="H34" s="20"/>
      <c r="I34" s="20"/>
      <c r="J34" s="20"/>
      <c r="K34" s="20">
        <f t="shared" si="0"/>
        <v>8000</v>
      </c>
      <c r="L34" s="211">
        <f t="shared" si="0"/>
        <v>0</v>
      </c>
      <c r="M34" s="12"/>
      <c r="N34" s="12"/>
      <c r="O34" s="12"/>
      <c r="P34" s="12"/>
      <c r="Q34" s="12"/>
      <c r="R34" s="12"/>
      <c r="S34" s="12"/>
    </row>
    <row r="35" spans="1:19" x14ac:dyDescent="0.25">
      <c r="A35" s="210">
        <v>266</v>
      </c>
      <c r="B35" s="58" t="s">
        <v>30</v>
      </c>
      <c r="C35" s="20">
        <v>0</v>
      </c>
      <c r="D35" s="20">
        <v>0</v>
      </c>
      <c r="E35" s="20"/>
      <c r="F35" s="20"/>
      <c r="G35" s="20"/>
      <c r="H35" s="20"/>
      <c r="I35" s="20"/>
      <c r="J35" s="20"/>
      <c r="K35" s="20">
        <f t="shared" si="0"/>
        <v>0</v>
      </c>
      <c r="L35" s="211">
        <f t="shared" si="0"/>
        <v>0</v>
      </c>
      <c r="M35" s="12"/>
      <c r="N35" s="12"/>
      <c r="O35" s="12"/>
      <c r="P35" s="12"/>
      <c r="Q35" s="12"/>
      <c r="R35" s="12"/>
      <c r="S35" s="12"/>
    </row>
    <row r="36" spans="1:19" x14ac:dyDescent="0.25">
      <c r="A36" s="210">
        <v>267</v>
      </c>
      <c r="B36" s="58" t="s">
        <v>31</v>
      </c>
      <c r="C36" s="20">
        <v>9000</v>
      </c>
      <c r="D36" s="20">
        <v>0</v>
      </c>
      <c r="E36" s="20"/>
      <c r="F36" s="20"/>
      <c r="G36" s="20"/>
      <c r="H36" s="20"/>
      <c r="I36" s="20"/>
      <c r="J36" s="20"/>
      <c r="K36" s="20">
        <f t="shared" si="0"/>
        <v>9000</v>
      </c>
      <c r="L36" s="211">
        <f t="shared" si="0"/>
        <v>0</v>
      </c>
      <c r="M36" s="12"/>
      <c r="N36" s="12"/>
      <c r="O36" s="12"/>
      <c r="P36" s="12"/>
      <c r="Q36" s="12"/>
      <c r="R36" s="12"/>
      <c r="S36" s="12"/>
    </row>
    <row r="37" spans="1:19" x14ac:dyDescent="0.25">
      <c r="A37" s="210">
        <v>268</v>
      </c>
      <c r="B37" s="58" t="s">
        <v>32</v>
      </c>
      <c r="C37" s="20">
        <v>0</v>
      </c>
      <c r="D37" s="20">
        <v>0</v>
      </c>
      <c r="E37" s="20"/>
      <c r="F37" s="20"/>
      <c r="G37" s="20"/>
      <c r="H37" s="20"/>
      <c r="I37" s="20"/>
      <c r="J37" s="20"/>
      <c r="K37" s="20">
        <f t="shared" ref="K37:L45" si="1">+C37+E37+G37+I37</f>
        <v>0</v>
      </c>
      <c r="L37" s="211">
        <f t="shared" si="1"/>
        <v>0</v>
      </c>
      <c r="M37" s="12"/>
      <c r="N37" s="12"/>
      <c r="O37" s="12"/>
      <c r="P37" s="12"/>
      <c r="Q37" s="12"/>
      <c r="R37" s="12"/>
      <c r="S37" s="12"/>
    </row>
    <row r="38" spans="1:19" x14ac:dyDescent="0.25">
      <c r="A38" s="210">
        <v>269</v>
      </c>
      <c r="B38" s="58" t="s">
        <v>33</v>
      </c>
      <c r="C38" s="20">
        <v>10000</v>
      </c>
      <c r="D38" s="20">
        <v>0</v>
      </c>
      <c r="E38" s="20"/>
      <c r="F38" s="20"/>
      <c r="G38" s="20"/>
      <c r="H38" s="20"/>
      <c r="I38" s="20"/>
      <c r="J38" s="20"/>
      <c r="K38" s="20">
        <f t="shared" si="1"/>
        <v>10000</v>
      </c>
      <c r="L38" s="211">
        <f t="shared" si="1"/>
        <v>0</v>
      </c>
      <c r="M38" s="12"/>
      <c r="N38" s="12"/>
      <c r="O38" s="12"/>
      <c r="P38" s="12"/>
      <c r="Q38" s="12"/>
      <c r="R38" s="12"/>
      <c r="S38" s="12"/>
    </row>
    <row r="39" spans="1:19" x14ac:dyDescent="0.25">
      <c r="A39" s="210">
        <v>289</v>
      </c>
      <c r="B39" s="58" t="s">
        <v>34</v>
      </c>
      <c r="C39" s="20">
        <v>0</v>
      </c>
      <c r="D39" s="20">
        <v>0</v>
      </c>
      <c r="E39" s="20"/>
      <c r="F39" s="20"/>
      <c r="G39" s="20"/>
      <c r="H39" s="20"/>
      <c r="I39" s="20"/>
      <c r="J39" s="20"/>
      <c r="K39" s="20">
        <f t="shared" si="1"/>
        <v>0</v>
      </c>
      <c r="L39" s="211">
        <f t="shared" si="1"/>
        <v>0</v>
      </c>
      <c r="M39" s="12"/>
      <c r="N39" s="12"/>
      <c r="O39" s="12"/>
      <c r="P39" s="12"/>
      <c r="Q39" s="12"/>
      <c r="R39" s="12"/>
      <c r="S39" s="12"/>
    </row>
    <row r="40" spans="1:19" x14ac:dyDescent="0.25">
      <c r="A40" s="210">
        <v>292</v>
      </c>
      <c r="B40" s="58" t="s">
        <v>35</v>
      </c>
      <c r="C40" s="20">
        <v>0</v>
      </c>
      <c r="D40" s="20">
        <v>0</v>
      </c>
      <c r="E40" s="20"/>
      <c r="F40" s="20"/>
      <c r="G40" s="20"/>
      <c r="H40" s="20"/>
      <c r="I40" s="20"/>
      <c r="J40" s="20"/>
      <c r="K40" s="20">
        <f t="shared" si="1"/>
        <v>0</v>
      </c>
      <c r="L40" s="211">
        <f t="shared" si="1"/>
        <v>0</v>
      </c>
      <c r="M40" s="12"/>
      <c r="N40" s="12"/>
      <c r="O40" s="12"/>
      <c r="P40" s="12"/>
      <c r="Q40" s="12"/>
      <c r="R40" s="12"/>
      <c r="S40" s="12"/>
    </row>
    <row r="41" spans="1:19" x14ac:dyDescent="0.25">
      <c r="A41" s="210">
        <v>295</v>
      </c>
      <c r="B41" s="58" t="s">
        <v>36</v>
      </c>
      <c r="C41" s="20">
        <v>0</v>
      </c>
      <c r="D41" s="20">
        <v>0</v>
      </c>
      <c r="E41" s="20"/>
      <c r="F41" s="20"/>
      <c r="G41" s="20"/>
      <c r="H41" s="20"/>
      <c r="I41" s="20"/>
      <c r="J41" s="20"/>
      <c r="K41" s="20">
        <f t="shared" si="1"/>
        <v>0</v>
      </c>
      <c r="L41" s="211">
        <f t="shared" si="1"/>
        <v>0</v>
      </c>
      <c r="M41" s="12"/>
      <c r="N41" s="12"/>
      <c r="O41" s="12"/>
      <c r="P41" s="12"/>
      <c r="Q41" s="12"/>
      <c r="R41" s="12"/>
      <c r="S41" s="12"/>
    </row>
    <row r="42" spans="1:19" x14ac:dyDescent="0.25">
      <c r="A42" s="210">
        <v>297</v>
      </c>
      <c r="B42" s="58" t="s">
        <v>37</v>
      </c>
      <c r="C42" s="20">
        <v>10000</v>
      </c>
      <c r="D42" s="20">
        <v>0</v>
      </c>
      <c r="E42" s="20"/>
      <c r="F42" s="20"/>
      <c r="G42" s="20"/>
      <c r="H42" s="20"/>
      <c r="I42" s="20"/>
      <c r="J42" s="20"/>
      <c r="K42" s="20">
        <f t="shared" si="1"/>
        <v>10000</v>
      </c>
      <c r="L42" s="211">
        <f t="shared" si="1"/>
        <v>0</v>
      </c>
      <c r="M42" s="12"/>
      <c r="N42" s="12"/>
      <c r="O42" s="12"/>
      <c r="P42" s="12"/>
      <c r="Q42" s="12"/>
      <c r="R42" s="12"/>
      <c r="S42" s="12"/>
    </row>
    <row r="43" spans="1:19" x14ac:dyDescent="0.25">
      <c r="A43" s="210">
        <v>298</v>
      </c>
      <c r="B43" s="58" t="s">
        <v>38</v>
      </c>
      <c r="C43" s="20">
        <v>33333.33</v>
      </c>
      <c r="D43" s="20">
        <v>0</v>
      </c>
      <c r="E43" s="20"/>
      <c r="F43" s="20"/>
      <c r="G43" s="20"/>
      <c r="H43" s="20"/>
      <c r="I43" s="20"/>
      <c r="J43" s="20"/>
      <c r="K43" s="20">
        <f t="shared" si="1"/>
        <v>33333.33</v>
      </c>
      <c r="L43" s="211">
        <f t="shared" si="1"/>
        <v>0</v>
      </c>
      <c r="M43" s="12"/>
      <c r="N43" s="12"/>
      <c r="O43" s="12"/>
      <c r="P43" s="12"/>
      <c r="Q43" s="12"/>
      <c r="R43" s="12"/>
      <c r="S43" s="12"/>
    </row>
    <row r="44" spans="1:19" x14ac:dyDescent="0.25">
      <c r="A44" s="210">
        <v>299</v>
      </c>
      <c r="B44" s="58" t="s">
        <v>39</v>
      </c>
      <c r="C44" s="20">
        <v>19097.080000000002</v>
      </c>
      <c r="D44" s="20">
        <v>0</v>
      </c>
      <c r="E44" s="20"/>
      <c r="F44" s="20"/>
      <c r="G44" s="20"/>
      <c r="H44" s="20"/>
      <c r="I44" s="20"/>
      <c r="J44" s="20"/>
      <c r="K44" s="20">
        <f t="shared" si="1"/>
        <v>19097.080000000002</v>
      </c>
      <c r="L44" s="211">
        <f t="shared" si="1"/>
        <v>0</v>
      </c>
      <c r="M44" s="12"/>
      <c r="N44" s="12"/>
      <c r="O44" s="12"/>
      <c r="P44" s="12"/>
      <c r="Q44" s="12"/>
      <c r="R44" s="12"/>
      <c r="S44" s="12"/>
    </row>
    <row r="45" spans="1:19" x14ac:dyDescent="0.25">
      <c r="A45" s="210">
        <v>323</v>
      </c>
      <c r="B45" s="58" t="s">
        <v>167</v>
      </c>
      <c r="C45" s="20">
        <v>0</v>
      </c>
      <c r="D45" s="20">
        <v>0</v>
      </c>
      <c r="E45" s="20"/>
      <c r="F45" s="20"/>
      <c r="G45" s="20"/>
      <c r="H45" s="20"/>
      <c r="I45" s="20"/>
      <c r="J45" s="20"/>
      <c r="K45" s="20">
        <f t="shared" si="1"/>
        <v>0</v>
      </c>
      <c r="L45" s="211">
        <f t="shared" si="1"/>
        <v>0</v>
      </c>
      <c r="M45" s="12"/>
      <c r="N45" s="12"/>
      <c r="O45" s="12"/>
      <c r="P45" s="12"/>
      <c r="Q45" s="12"/>
      <c r="R45" s="12"/>
      <c r="S45" s="12"/>
    </row>
    <row r="46" spans="1:19" ht="16.5" thickBot="1" x14ac:dyDescent="0.35">
      <c r="A46" s="212"/>
      <c r="B46" s="24" t="s">
        <v>57</v>
      </c>
      <c r="C46" s="213">
        <f>SUM(C20:C45)</f>
        <v>552569.77</v>
      </c>
      <c r="D46" s="213">
        <f t="shared" ref="D46:J46" si="2">SUM(D20:D45)</f>
        <v>0</v>
      </c>
      <c r="E46" s="213">
        <f t="shared" si="2"/>
        <v>0</v>
      </c>
      <c r="F46" s="213">
        <f t="shared" si="2"/>
        <v>0</v>
      </c>
      <c r="G46" s="213">
        <f t="shared" si="2"/>
        <v>0</v>
      </c>
      <c r="H46" s="213">
        <f t="shared" si="2"/>
        <v>0</v>
      </c>
      <c r="I46" s="213">
        <f t="shared" si="2"/>
        <v>0</v>
      </c>
      <c r="J46" s="213">
        <f t="shared" si="2"/>
        <v>0</v>
      </c>
      <c r="K46" s="213">
        <f>SUM(K20:K45)</f>
        <v>552569.77</v>
      </c>
      <c r="L46" s="213">
        <f>SUM(L20:L45)</f>
        <v>0</v>
      </c>
      <c r="M46" s="12"/>
      <c r="N46" s="12"/>
      <c r="O46" s="12"/>
      <c r="P46" s="12"/>
      <c r="Q46" s="12"/>
      <c r="R46" s="12"/>
      <c r="S46" s="12"/>
    </row>
    <row r="47" spans="1:19" ht="16.5" hidden="1" thickBot="1" x14ac:dyDescent="0.35">
      <c r="A47" s="42"/>
      <c r="B47" s="174" t="s">
        <v>41</v>
      </c>
      <c r="C47" s="39"/>
      <c r="D47" s="39"/>
      <c r="E47" s="39"/>
      <c r="F47" s="39"/>
      <c r="G47" s="39"/>
      <c r="H47" s="39"/>
      <c r="I47" s="39"/>
      <c r="J47" s="39"/>
      <c r="K47" s="39"/>
      <c r="L47" s="40"/>
    </row>
    <row r="48" spans="1:19" hidden="1" x14ac:dyDescent="0.25">
      <c r="A48" s="25"/>
      <c r="B48" s="28" t="s">
        <v>42</v>
      </c>
      <c r="C48" s="20">
        <v>0</v>
      </c>
      <c r="D48" s="20">
        <v>0</v>
      </c>
      <c r="E48" s="20">
        <v>0</v>
      </c>
      <c r="F48" s="20">
        <v>0</v>
      </c>
      <c r="G48" s="20"/>
      <c r="H48" s="20">
        <v>0</v>
      </c>
      <c r="I48" s="20"/>
      <c r="J48" s="20"/>
      <c r="K48" s="20">
        <f>+C48+E48+G48+I48</f>
        <v>0</v>
      </c>
      <c r="L48" s="20">
        <f>+D48+F48+H48+J48</f>
        <v>0</v>
      </c>
    </row>
    <row r="49" spans="1:12" hidden="1" x14ac:dyDescent="0.25">
      <c r="A49" s="25"/>
      <c r="B49" s="28" t="s">
        <v>43</v>
      </c>
      <c r="C49" s="20">
        <v>0</v>
      </c>
      <c r="D49" s="20">
        <v>0</v>
      </c>
      <c r="E49" s="20">
        <v>0</v>
      </c>
      <c r="F49" s="20">
        <v>0</v>
      </c>
      <c r="G49" s="20"/>
      <c r="H49" s="20">
        <v>0</v>
      </c>
      <c r="I49" s="20">
        <v>0</v>
      </c>
      <c r="J49" s="20"/>
      <c r="K49" s="20">
        <f>+C49+E49+G49+I49</f>
        <v>0</v>
      </c>
      <c r="L49" s="20">
        <f>+D49+F49+H49+J49</f>
        <v>0</v>
      </c>
    </row>
    <row r="50" spans="1:12" ht="15.75" hidden="1" x14ac:dyDescent="0.3">
      <c r="A50" s="25"/>
      <c r="B50" s="29" t="s">
        <v>44</v>
      </c>
      <c r="C50" s="30">
        <f>SUM(C48:C49)</f>
        <v>0</v>
      </c>
      <c r="D50" s="30">
        <f>SUM(D48:D49)</f>
        <v>0</v>
      </c>
      <c r="E50" s="30">
        <f t="shared" ref="E50:J50" si="3">SUM(E48:E49)</f>
        <v>0</v>
      </c>
      <c r="F50" s="30">
        <f t="shared" si="3"/>
        <v>0</v>
      </c>
      <c r="G50" s="30">
        <f t="shared" si="3"/>
        <v>0</v>
      </c>
      <c r="H50" s="30">
        <f t="shared" si="3"/>
        <v>0</v>
      </c>
      <c r="I50" s="30">
        <f t="shared" si="3"/>
        <v>0</v>
      </c>
      <c r="J50" s="30">
        <f t="shared" si="3"/>
        <v>0</v>
      </c>
      <c r="K50" s="30">
        <f>SUM(K48:K49)</f>
        <v>0</v>
      </c>
      <c r="L50" s="30">
        <f>SUM(L48:L49)</f>
        <v>0</v>
      </c>
    </row>
    <row r="51" spans="1:12" x14ac:dyDescent="0.25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</row>
    <row r="52" spans="1:12" hidden="1" x14ac:dyDescent="0.2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</row>
    <row r="53" spans="1:12" hidden="1" x14ac:dyDescent="0.25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</row>
    <row r="54" spans="1:12" hidden="1" x14ac:dyDescent="0.2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</row>
    <row r="55" spans="1:12" hidden="1" x14ac:dyDescent="0.2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</row>
    <row r="56" spans="1:12" hidden="1" x14ac:dyDescent="0.25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</row>
    <row r="57" spans="1:12" hidden="1" x14ac:dyDescent="0.25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</row>
    <row r="58" spans="1:12" hidden="1" x14ac:dyDescent="0.25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</row>
    <row r="59" spans="1:12" ht="16.5" hidden="1" thickBot="1" x14ac:dyDescent="0.3">
      <c r="A59" s="311" t="s">
        <v>168</v>
      </c>
      <c r="B59" s="311"/>
      <c r="C59" s="311"/>
      <c r="D59" s="311"/>
      <c r="E59" s="311"/>
      <c r="F59" s="311"/>
      <c r="G59" s="311"/>
      <c r="H59" s="311"/>
      <c r="I59" s="311"/>
      <c r="J59" s="311"/>
      <c r="K59" s="311"/>
      <c r="L59" s="311"/>
    </row>
    <row r="60" spans="1:12" ht="16.5" hidden="1" thickBot="1" x14ac:dyDescent="0.35">
      <c r="A60" s="32" t="s">
        <v>5</v>
      </c>
      <c r="B60" s="33" t="s">
        <v>6</v>
      </c>
      <c r="C60" s="312" t="s">
        <v>45</v>
      </c>
      <c r="D60" s="313"/>
      <c r="E60" s="312" t="s">
        <v>46</v>
      </c>
      <c r="F60" s="314"/>
      <c r="G60" s="312" t="s">
        <v>47</v>
      </c>
      <c r="H60" s="313"/>
      <c r="I60" s="312" t="s">
        <v>48</v>
      </c>
      <c r="J60" s="313"/>
      <c r="K60" s="315" t="s">
        <v>11</v>
      </c>
      <c r="L60" s="316"/>
    </row>
    <row r="61" spans="1:12" ht="15.75" hidden="1" x14ac:dyDescent="0.3">
      <c r="A61" s="34"/>
      <c r="B61" s="14"/>
      <c r="C61" s="35" t="s">
        <v>12</v>
      </c>
      <c r="D61" s="35" t="s">
        <v>13</v>
      </c>
      <c r="E61" s="35" t="s">
        <v>12</v>
      </c>
      <c r="F61" s="35" t="s">
        <v>13</v>
      </c>
      <c r="G61" s="35" t="s">
        <v>12</v>
      </c>
      <c r="H61" s="35" t="s">
        <v>13</v>
      </c>
      <c r="I61" s="35" t="s">
        <v>12</v>
      </c>
      <c r="J61" s="35" t="s">
        <v>13</v>
      </c>
      <c r="K61" s="35" t="s">
        <v>12</v>
      </c>
      <c r="L61" s="35" t="s">
        <v>13</v>
      </c>
    </row>
    <row r="62" spans="1:12" ht="15.75" hidden="1" x14ac:dyDescent="0.3">
      <c r="A62" s="36" t="s">
        <v>141</v>
      </c>
      <c r="B62" s="14" t="s">
        <v>14</v>
      </c>
      <c r="C62" s="11"/>
      <c r="D62" s="17"/>
      <c r="E62" s="11"/>
      <c r="F62" s="17"/>
      <c r="G62" s="11"/>
      <c r="H62" s="17"/>
      <c r="I62" s="11"/>
      <c r="J62" s="17"/>
      <c r="K62" s="17">
        <f>+C62+E62+G62+I62</f>
        <v>0</v>
      </c>
      <c r="L62" s="17">
        <f>+D62+F62+H62+J62</f>
        <v>0</v>
      </c>
    </row>
    <row r="63" spans="1:12" ht="15.75" hidden="1" x14ac:dyDescent="0.3">
      <c r="A63" s="13"/>
      <c r="B63" s="14"/>
      <c r="C63" s="13"/>
      <c r="D63" s="13"/>
      <c r="E63" s="13"/>
      <c r="F63" s="16"/>
      <c r="G63" s="16"/>
      <c r="H63" s="16"/>
      <c r="I63" s="16"/>
      <c r="J63" s="16"/>
      <c r="K63" s="15"/>
      <c r="L63" s="15"/>
    </row>
    <row r="64" spans="1:12" ht="15.75" hidden="1" x14ac:dyDescent="0.3">
      <c r="A64" s="13"/>
      <c r="B64" s="14" t="s">
        <v>15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</row>
    <row r="65" spans="1:12" hidden="1" x14ac:dyDescent="0.25">
      <c r="A65" s="18">
        <v>111</v>
      </c>
      <c r="B65" s="19" t="s">
        <v>16</v>
      </c>
      <c r="C65" s="44"/>
      <c r="D65" s="20"/>
      <c r="E65" s="44"/>
      <c r="F65" s="20"/>
      <c r="G65" s="44"/>
      <c r="H65" s="20"/>
      <c r="I65" s="20"/>
      <c r="J65" s="20"/>
      <c r="K65" s="20">
        <f>+C65+E65+G65+I65</f>
        <v>0</v>
      </c>
      <c r="L65" s="20">
        <f>+D65+F65+H65+J65</f>
        <v>0</v>
      </c>
    </row>
    <row r="66" spans="1:12" hidden="1" x14ac:dyDescent="0.25">
      <c r="A66" s="18">
        <v>113</v>
      </c>
      <c r="B66" s="19" t="s">
        <v>17</v>
      </c>
      <c r="C66" s="44"/>
      <c r="D66" s="20"/>
      <c r="E66" s="44"/>
      <c r="F66" s="20"/>
      <c r="G66" s="44"/>
      <c r="H66" s="20"/>
      <c r="I66" s="20"/>
      <c r="J66" s="20"/>
      <c r="K66" s="20">
        <f t="shared" ref="K66:L75" si="4">+C66+E66+G66+I66</f>
        <v>0</v>
      </c>
      <c r="L66" s="20">
        <f t="shared" si="4"/>
        <v>0</v>
      </c>
    </row>
    <row r="67" spans="1:12" hidden="1" x14ac:dyDescent="0.25">
      <c r="A67" s="18">
        <v>122</v>
      </c>
      <c r="B67" s="19" t="s">
        <v>18</v>
      </c>
      <c r="C67" s="44"/>
      <c r="D67" s="20"/>
      <c r="E67" s="44"/>
      <c r="F67" s="20"/>
      <c r="G67" s="44"/>
      <c r="H67" s="20"/>
      <c r="I67" s="20"/>
      <c r="J67" s="20"/>
      <c r="K67" s="20">
        <f t="shared" si="4"/>
        <v>0</v>
      </c>
      <c r="L67" s="20">
        <f t="shared" si="4"/>
        <v>0</v>
      </c>
    </row>
    <row r="68" spans="1:12" hidden="1" x14ac:dyDescent="0.25">
      <c r="A68" s="18">
        <v>163</v>
      </c>
      <c r="B68" s="19" t="s">
        <v>19</v>
      </c>
      <c r="C68" s="44"/>
      <c r="D68" s="20"/>
      <c r="E68" s="44"/>
      <c r="F68" s="20"/>
      <c r="G68" s="44"/>
      <c r="H68" s="20"/>
      <c r="I68" s="20"/>
      <c r="J68" s="20"/>
      <c r="K68" s="20">
        <f t="shared" si="4"/>
        <v>0</v>
      </c>
      <c r="L68" s="20">
        <f t="shared" si="4"/>
        <v>0</v>
      </c>
    </row>
    <row r="69" spans="1:12" ht="27" hidden="1" x14ac:dyDescent="0.25">
      <c r="A69" s="18">
        <v>168</v>
      </c>
      <c r="B69" s="175" t="s">
        <v>155</v>
      </c>
      <c r="C69" s="43"/>
      <c r="D69" s="20"/>
      <c r="E69" s="43"/>
      <c r="F69" s="20"/>
      <c r="G69" s="43"/>
      <c r="H69" s="20"/>
      <c r="I69" s="20"/>
      <c r="J69" s="20"/>
      <c r="K69" s="20">
        <f>+C69+E69+G69+I69</f>
        <v>0</v>
      </c>
      <c r="L69" s="20">
        <f>+D69+F69+H69+J69</f>
        <v>0</v>
      </c>
    </row>
    <row r="70" spans="1:12" hidden="1" x14ac:dyDescent="0.25">
      <c r="A70" s="18">
        <v>169</v>
      </c>
      <c r="B70" s="19" t="s">
        <v>156</v>
      </c>
      <c r="C70" s="44"/>
      <c r="D70" s="20"/>
      <c r="E70" s="44"/>
      <c r="F70" s="20"/>
      <c r="G70" s="44"/>
      <c r="H70" s="20"/>
      <c r="I70" s="20"/>
      <c r="J70" s="20"/>
      <c r="K70" s="20">
        <f t="shared" si="4"/>
        <v>0</v>
      </c>
      <c r="L70" s="20">
        <f t="shared" si="4"/>
        <v>0</v>
      </c>
    </row>
    <row r="71" spans="1:12" hidden="1" x14ac:dyDescent="0.25">
      <c r="A71" s="18">
        <v>171</v>
      </c>
      <c r="B71" s="19" t="s">
        <v>157</v>
      </c>
      <c r="C71" s="44"/>
      <c r="D71" s="20"/>
      <c r="E71" s="44"/>
      <c r="F71" s="20"/>
      <c r="G71" s="44"/>
      <c r="H71" s="20"/>
      <c r="I71" s="20"/>
      <c r="J71" s="20"/>
      <c r="K71" s="20">
        <f t="shared" si="4"/>
        <v>0</v>
      </c>
      <c r="L71" s="20">
        <f t="shared" si="4"/>
        <v>0</v>
      </c>
    </row>
    <row r="72" spans="1:12" hidden="1" x14ac:dyDescent="0.25">
      <c r="A72" s="18">
        <v>174</v>
      </c>
      <c r="B72" s="19" t="s">
        <v>20</v>
      </c>
      <c r="C72" s="44"/>
      <c r="D72" s="20"/>
      <c r="E72" s="44"/>
      <c r="F72" s="20"/>
      <c r="G72" s="44"/>
      <c r="H72" s="20"/>
      <c r="I72" s="20"/>
      <c r="J72" s="20"/>
      <c r="K72" s="20">
        <f t="shared" si="4"/>
        <v>0</v>
      </c>
      <c r="L72" s="20">
        <f t="shared" si="4"/>
        <v>0</v>
      </c>
    </row>
    <row r="73" spans="1:12" hidden="1" x14ac:dyDescent="0.25">
      <c r="A73" s="18">
        <v>182</v>
      </c>
      <c r="B73" s="19" t="s">
        <v>21</v>
      </c>
      <c r="C73" s="44"/>
      <c r="D73" s="20"/>
      <c r="E73" s="44"/>
      <c r="F73" s="20"/>
      <c r="G73" s="44"/>
      <c r="H73" s="20"/>
      <c r="I73" s="20"/>
      <c r="J73" s="20"/>
      <c r="K73" s="20">
        <f t="shared" si="4"/>
        <v>0</v>
      </c>
      <c r="L73" s="20">
        <f t="shared" si="4"/>
        <v>0</v>
      </c>
    </row>
    <row r="74" spans="1:12" hidden="1" x14ac:dyDescent="0.25">
      <c r="A74" s="18">
        <v>197</v>
      </c>
      <c r="B74" s="58" t="s">
        <v>22</v>
      </c>
      <c r="C74" s="44"/>
      <c r="D74" s="20"/>
      <c r="E74" s="44"/>
      <c r="F74" s="20"/>
      <c r="G74" s="44"/>
      <c r="H74" s="20"/>
      <c r="I74" s="20"/>
      <c r="J74" s="20"/>
      <c r="K74" s="20">
        <f t="shared" si="4"/>
        <v>0</v>
      </c>
      <c r="L74" s="20">
        <f t="shared" si="4"/>
        <v>0</v>
      </c>
    </row>
    <row r="75" spans="1:12" hidden="1" x14ac:dyDescent="0.25">
      <c r="A75" s="18">
        <v>199</v>
      </c>
      <c r="B75" s="58" t="s">
        <v>23</v>
      </c>
      <c r="C75" s="44"/>
      <c r="D75" s="169"/>
      <c r="E75" s="176"/>
      <c r="F75" s="169"/>
      <c r="G75" s="176"/>
      <c r="H75" s="169"/>
      <c r="I75" s="169"/>
      <c r="J75" s="169"/>
      <c r="K75" s="169">
        <f t="shared" si="4"/>
        <v>0</v>
      </c>
      <c r="L75" s="169">
        <f t="shared" si="4"/>
        <v>0</v>
      </c>
    </row>
    <row r="76" spans="1:12" hidden="1" x14ac:dyDescent="0.25">
      <c r="A76" s="18">
        <v>211</v>
      </c>
      <c r="B76" s="58" t="s">
        <v>26</v>
      </c>
      <c r="C76" s="20"/>
      <c r="D76" s="20"/>
      <c r="E76" s="20"/>
      <c r="F76" s="20"/>
      <c r="G76" s="20"/>
      <c r="H76" s="20"/>
      <c r="I76" s="20"/>
      <c r="J76" s="20"/>
      <c r="K76" s="20">
        <f>+C76+E76+G76+I76</f>
        <v>0</v>
      </c>
      <c r="L76" s="20">
        <f>+D76+F76+H76+J76</f>
        <v>0</v>
      </c>
    </row>
    <row r="77" spans="1:12" hidden="1" x14ac:dyDescent="0.25">
      <c r="A77" s="18">
        <v>232</v>
      </c>
      <c r="B77" s="19" t="s">
        <v>27</v>
      </c>
      <c r="C77" s="20"/>
      <c r="D77" s="20"/>
      <c r="E77" s="20"/>
      <c r="F77" s="20"/>
      <c r="G77" s="20"/>
      <c r="H77" s="20"/>
      <c r="I77" s="20"/>
      <c r="J77" s="20"/>
      <c r="K77" s="20">
        <f t="shared" ref="K77:L89" si="5">+C77+E77+G77+I77</f>
        <v>0</v>
      </c>
      <c r="L77" s="20">
        <f t="shared" si="5"/>
        <v>0</v>
      </c>
    </row>
    <row r="78" spans="1:12" hidden="1" x14ac:dyDescent="0.25">
      <c r="A78" s="18">
        <v>261</v>
      </c>
      <c r="B78" s="19" t="s">
        <v>28</v>
      </c>
      <c r="C78" s="20"/>
      <c r="D78" s="20"/>
      <c r="E78" s="20"/>
      <c r="F78" s="20"/>
      <c r="G78" s="20"/>
      <c r="H78" s="20"/>
      <c r="I78" s="20"/>
      <c r="J78" s="20"/>
      <c r="K78" s="20">
        <f t="shared" si="5"/>
        <v>0</v>
      </c>
      <c r="L78" s="20">
        <f t="shared" si="5"/>
        <v>0</v>
      </c>
    </row>
    <row r="79" spans="1:12" hidden="1" x14ac:dyDescent="0.25">
      <c r="A79" s="18">
        <v>262</v>
      </c>
      <c r="B79" s="19" t="s">
        <v>29</v>
      </c>
      <c r="C79" s="20"/>
      <c r="D79" s="20"/>
      <c r="E79" s="20"/>
      <c r="F79" s="20"/>
      <c r="G79" s="20"/>
      <c r="H79" s="20"/>
      <c r="I79" s="20"/>
      <c r="J79" s="20"/>
      <c r="K79" s="20">
        <f t="shared" si="5"/>
        <v>0</v>
      </c>
      <c r="L79" s="20">
        <f t="shared" si="5"/>
        <v>0</v>
      </c>
    </row>
    <row r="80" spans="1:12" hidden="1" x14ac:dyDescent="0.25">
      <c r="A80" s="18">
        <v>266</v>
      </c>
      <c r="B80" s="19" t="s">
        <v>30</v>
      </c>
      <c r="C80" s="20"/>
      <c r="D80" s="20"/>
      <c r="E80" s="20"/>
      <c r="F80" s="20"/>
      <c r="G80" s="20"/>
      <c r="H80" s="20"/>
      <c r="I80" s="20"/>
      <c r="J80" s="20"/>
      <c r="K80" s="20">
        <f t="shared" si="5"/>
        <v>0</v>
      </c>
      <c r="L80" s="20">
        <f t="shared" si="5"/>
        <v>0</v>
      </c>
    </row>
    <row r="81" spans="1:12" hidden="1" x14ac:dyDescent="0.25">
      <c r="A81" s="18">
        <v>267</v>
      </c>
      <c r="B81" s="19" t="s">
        <v>31</v>
      </c>
      <c r="C81" s="20"/>
      <c r="D81" s="20"/>
      <c r="E81" s="20"/>
      <c r="F81" s="20"/>
      <c r="G81" s="20"/>
      <c r="H81" s="20"/>
      <c r="I81" s="20"/>
      <c r="J81" s="20"/>
      <c r="K81" s="20">
        <f t="shared" si="5"/>
        <v>0</v>
      </c>
      <c r="L81" s="20">
        <f t="shared" si="5"/>
        <v>0</v>
      </c>
    </row>
    <row r="82" spans="1:12" hidden="1" x14ac:dyDescent="0.25">
      <c r="A82" s="18">
        <v>268</v>
      </c>
      <c r="B82" s="19" t="s">
        <v>32</v>
      </c>
      <c r="C82" s="20"/>
      <c r="D82" s="20"/>
      <c r="E82" s="20"/>
      <c r="F82" s="20"/>
      <c r="G82" s="20"/>
      <c r="H82" s="20"/>
      <c r="I82" s="20"/>
      <c r="J82" s="20"/>
      <c r="K82" s="20">
        <f t="shared" si="5"/>
        <v>0</v>
      </c>
      <c r="L82" s="20">
        <f t="shared" si="5"/>
        <v>0</v>
      </c>
    </row>
    <row r="83" spans="1:12" hidden="1" x14ac:dyDescent="0.25">
      <c r="A83" s="18">
        <v>269</v>
      </c>
      <c r="B83" s="19" t="s">
        <v>33</v>
      </c>
      <c r="C83" s="20"/>
      <c r="D83" s="20"/>
      <c r="E83" s="20"/>
      <c r="F83" s="20"/>
      <c r="G83" s="20"/>
      <c r="H83" s="20"/>
      <c r="I83" s="20"/>
      <c r="J83" s="20"/>
      <c r="K83" s="20">
        <f t="shared" si="5"/>
        <v>0</v>
      </c>
      <c r="L83" s="20">
        <f t="shared" si="5"/>
        <v>0</v>
      </c>
    </row>
    <row r="84" spans="1:12" hidden="1" x14ac:dyDescent="0.25">
      <c r="A84" s="18">
        <v>289</v>
      </c>
      <c r="B84" s="19" t="s">
        <v>34</v>
      </c>
      <c r="C84" s="20"/>
      <c r="D84" s="20"/>
      <c r="E84" s="20"/>
      <c r="F84" s="20"/>
      <c r="G84" s="43"/>
      <c r="H84" s="20"/>
      <c r="I84" s="20"/>
      <c r="J84" s="20"/>
      <c r="K84" s="20">
        <f t="shared" si="5"/>
        <v>0</v>
      </c>
      <c r="L84" s="20">
        <f t="shared" si="5"/>
        <v>0</v>
      </c>
    </row>
    <row r="85" spans="1:12" hidden="1" x14ac:dyDescent="0.25">
      <c r="A85" s="18">
        <v>292</v>
      </c>
      <c r="B85" s="19" t="s">
        <v>35</v>
      </c>
      <c r="C85" s="20"/>
      <c r="D85" s="20"/>
      <c r="E85" s="20"/>
      <c r="F85" s="20"/>
      <c r="G85" s="20"/>
      <c r="H85" s="20"/>
      <c r="I85" s="20"/>
      <c r="J85" s="20"/>
      <c r="K85" s="20">
        <f t="shared" si="5"/>
        <v>0</v>
      </c>
      <c r="L85" s="20">
        <f t="shared" si="5"/>
        <v>0</v>
      </c>
    </row>
    <row r="86" spans="1:12" hidden="1" x14ac:dyDescent="0.25">
      <c r="A86" s="18">
        <v>295</v>
      </c>
      <c r="B86" s="19" t="s">
        <v>36</v>
      </c>
      <c r="C86" s="20"/>
      <c r="D86" s="20"/>
      <c r="E86" s="20"/>
      <c r="F86" s="20"/>
      <c r="G86" s="20"/>
      <c r="H86" s="20"/>
      <c r="I86" s="20"/>
      <c r="J86" s="20"/>
      <c r="K86" s="20">
        <f t="shared" si="5"/>
        <v>0</v>
      </c>
      <c r="L86" s="20">
        <f t="shared" si="5"/>
        <v>0</v>
      </c>
    </row>
    <row r="87" spans="1:12" hidden="1" x14ac:dyDescent="0.25">
      <c r="A87" s="18">
        <v>297</v>
      </c>
      <c r="B87" s="19" t="s">
        <v>37</v>
      </c>
      <c r="C87" s="20"/>
      <c r="D87" s="20"/>
      <c r="E87" s="20"/>
      <c r="F87" s="20"/>
      <c r="G87" s="20"/>
      <c r="H87" s="20"/>
      <c r="I87" s="20"/>
      <c r="J87" s="20"/>
      <c r="K87" s="20">
        <f t="shared" si="5"/>
        <v>0</v>
      </c>
      <c r="L87" s="20">
        <f t="shared" si="5"/>
        <v>0</v>
      </c>
    </row>
    <row r="88" spans="1:12" hidden="1" x14ac:dyDescent="0.25">
      <c r="A88" s="18">
        <v>298</v>
      </c>
      <c r="B88" s="19" t="s">
        <v>38</v>
      </c>
      <c r="C88" s="20"/>
      <c r="D88" s="20"/>
      <c r="E88" s="20"/>
      <c r="F88" s="20"/>
      <c r="G88" s="20"/>
      <c r="H88" s="20"/>
      <c r="I88" s="20"/>
      <c r="J88" s="20"/>
      <c r="K88" s="20">
        <f t="shared" si="5"/>
        <v>0</v>
      </c>
      <c r="L88" s="20">
        <f t="shared" si="5"/>
        <v>0</v>
      </c>
    </row>
    <row r="89" spans="1:12" hidden="1" x14ac:dyDescent="0.25">
      <c r="A89" s="167">
        <v>299</v>
      </c>
      <c r="B89" s="168" t="s">
        <v>39</v>
      </c>
      <c r="C89" s="169"/>
      <c r="D89" s="169"/>
      <c r="E89" s="169"/>
      <c r="F89" s="169"/>
      <c r="G89" s="177"/>
      <c r="H89" s="169"/>
      <c r="I89" s="169"/>
      <c r="J89" s="169"/>
      <c r="K89" s="169">
        <f t="shared" si="5"/>
        <v>0</v>
      </c>
      <c r="L89" s="169">
        <f t="shared" si="5"/>
        <v>0</v>
      </c>
    </row>
    <row r="90" spans="1:12" ht="16.5" hidden="1" thickBot="1" x14ac:dyDescent="0.35">
      <c r="A90" s="170"/>
      <c r="B90" s="171" t="s">
        <v>57</v>
      </c>
      <c r="C90" s="172">
        <f t="shared" ref="C90:L90" si="6">SUM(C76:C89)</f>
        <v>0</v>
      </c>
      <c r="D90" s="172">
        <f t="shared" si="6"/>
        <v>0</v>
      </c>
      <c r="E90" s="172">
        <f t="shared" si="6"/>
        <v>0</v>
      </c>
      <c r="F90" s="172">
        <f t="shared" si="6"/>
        <v>0</v>
      </c>
      <c r="G90" s="172">
        <f t="shared" si="6"/>
        <v>0</v>
      </c>
      <c r="H90" s="172">
        <f t="shared" si="6"/>
        <v>0</v>
      </c>
      <c r="I90" s="172">
        <f t="shared" si="6"/>
        <v>0</v>
      </c>
      <c r="J90" s="172">
        <f t="shared" si="6"/>
        <v>0</v>
      </c>
      <c r="K90" s="172">
        <f t="shared" si="6"/>
        <v>0</v>
      </c>
      <c r="L90" s="173">
        <f t="shared" si="6"/>
        <v>0</v>
      </c>
    </row>
    <row r="91" spans="1:12" ht="16.5" hidden="1" thickBot="1" x14ac:dyDescent="0.35">
      <c r="A91" s="178"/>
      <c r="B91" s="171" t="s">
        <v>41</v>
      </c>
      <c r="C91" s="26"/>
      <c r="D91" s="26"/>
      <c r="E91" s="26"/>
      <c r="F91" s="26"/>
      <c r="G91" s="26"/>
      <c r="H91" s="26"/>
      <c r="I91" s="26"/>
      <c r="J91" s="26"/>
      <c r="K91" s="26"/>
      <c r="L91" s="27"/>
    </row>
    <row r="92" spans="1:12" hidden="1" x14ac:dyDescent="0.25">
      <c r="A92" s="41"/>
      <c r="B92" s="28" t="s">
        <v>49</v>
      </c>
      <c r="C92" s="23"/>
      <c r="D92" s="23"/>
      <c r="E92" s="23"/>
      <c r="F92" s="23"/>
      <c r="G92" s="20"/>
      <c r="H92" s="42"/>
      <c r="I92" s="20"/>
      <c r="J92" s="20"/>
      <c r="K92" s="23">
        <f t="shared" ref="K92:L95" si="7">+C92+E92+G92+I92</f>
        <v>0</v>
      </c>
      <c r="L92" s="20">
        <f t="shared" si="7"/>
        <v>0</v>
      </c>
    </row>
    <row r="93" spans="1:12" hidden="1" x14ac:dyDescent="0.25">
      <c r="A93" s="42"/>
      <c r="B93" s="28" t="s">
        <v>42</v>
      </c>
      <c r="C93" s="20"/>
      <c r="D93" s="20"/>
      <c r="E93" s="20"/>
      <c r="F93" s="20"/>
      <c r="G93" s="20"/>
      <c r="H93" s="25"/>
      <c r="I93" s="20"/>
      <c r="J93" s="20"/>
      <c r="K93" s="20">
        <f t="shared" si="7"/>
        <v>0</v>
      </c>
      <c r="L93" s="20">
        <f t="shared" si="7"/>
        <v>0</v>
      </c>
    </row>
    <row r="94" spans="1:12" hidden="1" x14ac:dyDescent="0.25">
      <c r="A94" s="42"/>
      <c r="B94" s="28" t="s">
        <v>50</v>
      </c>
      <c r="C94" s="20"/>
      <c r="D94" s="20"/>
      <c r="E94" s="20"/>
      <c r="F94" s="20"/>
      <c r="G94" s="20"/>
      <c r="H94" s="25"/>
      <c r="I94" s="20"/>
      <c r="J94" s="20"/>
      <c r="K94" s="20">
        <f t="shared" si="7"/>
        <v>0</v>
      </c>
      <c r="L94" s="20">
        <f t="shared" si="7"/>
        <v>0</v>
      </c>
    </row>
    <row r="95" spans="1:12" hidden="1" x14ac:dyDescent="0.25">
      <c r="A95" s="25"/>
      <c r="B95" s="28" t="s">
        <v>43</v>
      </c>
      <c r="C95" s="20"/>
      <c r="D95" s="20"/>
      <c r="E95" s="20"/>
      <c r="F95" s="20"/>
      <c r="G95" s="20"/>
      <c r="H95" s="20"/>
      <c r="I95" s="20"/>
      <c r="J95" s="20"/>
      <c r="K95" s="20">
        <f t="shared" si="7"/>
        <v>0</v>
      </c>
      <c r="L95" s="20">
        <f t="shared" si="7"/>
        <v>0</v>
      </c>
    </row>
    <row r="96" spans="1:12" ht="15.75" hidden="1" x14ac:dyDescent="0.3">
      <c r="A96" s="25"/>
      <c r="B96" s="29" t="s">
        <v>44</v>
      </c>
      <c r="C96" s="30">
        <f t="shared" ref="C96:L96" si="8">SUM(C92:C95)</f>
        <v>0</v>
      </c>
      <c r="D96" s="30">
        <f t="shared" si="8"/>
        <v>0</v>
      </c>
      <c r="E96" s="30">
        <f t="shared" si="8"/>
        <v>0</v>
      </c>
      <c r="F96" s="30">
        <f t="shared" si="8"/>
        <v>0</v>
      </c>
      <c r="G96" s="30">
        <f t="shared" si="8"/>
        <v>0</v>
      </c>
      <c r="H96" s="30">
        <f t="shared" si="8"/>
        <v>0</v>
      </c>
      <c r="I96" s="30">
        <f t="shared" si="8"/>
        <v>0</v>
      </c>
      <c r="J96" s="30">
        <f t="shared" si="8"/>
        <v>0</v>
      </c>
      <c r="K96" s="30">
        <f t="shared" si="8"/>
        <v>0</v>
      </c>
      <c r="L96" s="30">
        <f t="shared" si="8"/>
        <v>0</v>
      </c>
    </row>
    <row r="97" spans="1:12" hidden="1" x14ac:dyDescent="0.25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</row>
    <row r="98" spans="1:12" hidden="1" x14ac:dyDescent="0.25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</row>
    <row r="99" spans="1:12" ht="16.5" hidden="1" thickBot="1" x14ac:dyDescent="0.3">
      <c r="A99" s="311" t="s">
        <v>169</v>
      </c>
      <c r="B99" s="311"/>
      <c r="C99" s="311"/>
      <c r="D99" s="311"/>
      <c r="E99" s="311"/>
      <c r="F99" s="311"/>
      <c r="G99" s="311"/>
      <c r="H99" s="311"/>
      <c r="I99" s="311"/>
      <c r="J99" s="311"/>
      <c r="K99" s="311"/>
      <c r="L99" s="311"/>
    </row>
    <row r="100" spans="1:12" ht="16.5" hidden="1" thickBot="1" x14ac:dyDescent="0.35">
      <c r="A100" s="32" t="s">
        <v>5</v>
      </c>
      <c r="B100" s="33" t="s">
        <v>6</v>
      </c>
      <c r="C100" s="312" t="s">
        <v>51</v>
      </c>
      <c r="D100" s="313"/>
      <c r="E100" s="312" t="s">
        <v>52</v>
      </c>
      <c r="F100" s="314"/>
      <c r="G100" s="312" t="s">
        <v>53</v>
      </c>
      <c r="H100" s="313"/>
      <c r="I100" s="312" t="s">
        <v>54</v>
      </c>
      <c r="J100" s="313"/>
      <c r="K100" s="315" t="s">
        <v>11</v>
      </c>
      <c r="L100" s="316"/>
    </row>
    <row r="101" spans="1:12" ht="15.75" hidden="1" x14ac:dyDescent="0.3">
      <c r="A101" s="34"/>
      <c r="B101" s="14"/>
      <c r="C101" s="35" t="s">
        <v>12</v>
      </c>
      <c r="D101" s="35" t="s">
        <v>13</v>
      </c>
      <c r="E101" s="35" t="s">
        <v>12</v>
      </c>
      <c r="F101" s="35" t="s">
        <v>13</v>
      </c>
      <c r="G101" s="35" t="s">
        <v>12</v>
      </c>
      <c r="H101" s="35" t="s">
        <v>13</v>
      </c>
      <c r="I101" s="35" t="s">
        <v>12</v>
      </c>
      <c r="J101" s="35" t="s">
        <v>13</v>
      </c>
      <c r="K101" s="35" t="s">
        <v>12</v>
      </c>
      <c r="L101" s="35" t="s">
        <v>13</v>
      </c>
    </row>
    <row r="102" spans="1:12" ht="15.75" hidden="1" x14ac:dyDescent="0.3">
      <c r="A102" s="36" t="s">
        <v>141</v>
      </c>
      <c r="B102" s="14" t="s">
        <v>14</v>
      </c>
      <c r="C102" s="17"/>
      <c r="D102" s="17"/>
      <c r="E102" s="17"/>
      <c r="F102" s="17"/>
      <c r="G102" s="17"/>
      <c r="H102" s="17"/>
      <c r="I102" s="17"/>
      <c r="J102" s="17"/>
      <c r="K102" s="17">
        <f>+C102+E102+G102+I102</f>
        <v>0</v>
      </c>
      <c r="L102" s="17">
        <f>+D102+F102+H102+J102</f>
        <v>0</v>
      </c>
    </row>
    <row r="103" spans="1:12" ht="15.75" hidden="1" x14ac:dyDescent="0.3">
      <c r="A103" s="13"/>
      <c r="B103" s="14"/>
      <c r="C103" s="16"/>
      <c r="D103" s="15"/>
      <c r="E103" s="16"/>
      <c r="F103" s="16"/>
      <c r="G103" s="16"/>
      <c r="H103" s="16"/>
      <c r="I103" s="16"/>
      <c r="J103" s="16"/>
      <c r="K103" s="15"/>
      <c r="L103" s="15"/>
    </row>
    <row r="104" spans="1:12" ht="15.75" hidden="1" x14ac:dyDescent="0.3">
      <c r="A104" s="13"/>
      <c r="B104" s="14" t="s">
        <v>15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7"/>
    </row>
    <row r="105" spans="1:12" hidden="1" x14ac:dyDescent="0.25">
      <c r="A105" s="18">
        <v>111</v>
      </c>
      <c r="B105" s="19" t="s">
        <v>16</v>
      </c>
      <c r="C105" s="20"/>
      <c r="D105" s="20"/>
      <c r="E105" s="20"/>
      <c r="F105" s="20"/>
      <c r="G105" s="20"/>
      <c r="H105" s="20"/>
      <c r="I105" s="20"/>
      <c r="J105" s="20"/>
      <c r="K105" s="20">
        <f>+C105+E105+G105+I105</f>
        <v>0</v>
      </c>
      <c r="L105" s="20">
        <f>+D105+F105+H105+J105</f>
        <v>0</v>
      </c>
    </row>
    <row r="106" spans="1:12" hidden="1" x14ac:dyDescent="0.25">
      <c r="A106" s="18">
        <v>113</v>
      </c>
      <c r="B106" s="19" t="s">
        <v>17</v>
      </c>
      <c r="C106" s="20"/>
      <c r="D106" s="20"/>
      <c r="E106" s="20"/>
      <c r="F106" s="20"/>
      <c r="G106" s="20"/>
      <c r="H106" s="20"/>
      <c r="I106" s="20"/>
      <c r="J106" s="20"/>
      <c r="K106" s="20">
        <f t="shared" ref="K106:L121" si="9">+C106+E106+G106+I106</f>
        <v>0</v>
      </c>
      <c r="L106" s="20">
        <f t="shared" si="9"/>
        <v>0</v>
      </c>
    </row>
    <row r="107" spans="1:12" hidden="1" x14ac:dyDescent="0.25">
      <c r="A107" s="18">
        <v>122</v>
      </c>
      <c r="B107" s="19" t="s">
        <v>18</v>
      </c>
      <c r="C107" s="20"/>
      <c r="D107" s="20"/>
      <c r="E107" s="20"/>
      <c r="F107" s="20"/>
      <c r="G107" s="20"/>
      <c r="H107" s="20"/>
      <c r="I107" s="20"/>
      <c r="J107" s="20"/>
      <c r="K107" s="20">
        <f t="shared" si="9"/>
        <v>0</v>
      </c>
      <c r="L107" s="20">
        <f t="shared" si="9"/>
        <v>0</v>
      </c>
    </row>
    <row r="108" spans="1:12" hidden="1" x14ac:dyDescent="0.25">
      <c r="A108" s="18">
        <v>163</v>
      </c>
      <c r="B108" s="19" t="s">
        <v>19</v>
      </c>
      <c r="C108" s="20"/>
      <c r="D108" s="20"/>
      <c r="E108" s="43"/>
      <c r="F108" s="20"/>
      <c r="G108" s="43"/>
      <c r="H108" s="20"/>
      <c r="I108" s="20"/>
      <c r="J108" s="20"/>
      <c r="K108" s="20">
        <f t="shared" si="9"/>
        <v>0</v>
      </c>
      <c r="L108" s="20">
        <f t="shared" si="9"/>
        <v>0</v>
      </c>
    </row>
    <row r="109" spans="1:12" ht="27" hidden="1" x14ac:dyDescent="0.25">
      <c r="A109" s="18">
        <v>168</v>
      </c>
      <c r="B109" s="175" t="s">
        <v>155</v>
      </c>
      <c r="C109" s="20"/>
      <c r="D109" s="20"/>
      <c r="E109" s="20"/>
      <c r="F109" s="20"/>
      <c r="G109" s="20"/>
      <c r="H109" s="20"/>
      <c r="I109" s="20"/>
      <c r="J109" s="20"/>
      <c r="K109" s="20">
        <f>+C109+E109+G109+I109</f>
        <v>0</v>
      </c>
      <c r="L109" s="20">
        <f>+D109+F109+H109+J109</f>
        <v>0</v>
      </c>
    </row>
    <row r="110" spans="1:12" hidden="1" x14ac:dyDescent="0.25">
      <c r="A110" s="18">
        <v>169</v>
      </c>
      <c r="B110" s="19" t="s">
        <v>156</v>
      </c>
      <c r="C110" s="20"/>
      <c r="D110" s="20"/>
      <c r="E110" s="20"/>
      <c r="F110" s="20"/>
      <c r="G110" s="20"/>
      <c r="H110" s="20"/>
      <c r="I110" s="20"/>
      <c r="J110" s="20"/>
      <c r="K110" s="20">
        <f t="shared" si="9"/>
        <v>0</v>
      </c>
      <c r="L110" s="20">
        <f t="shared" si="9"/>
        <v>0</v>
      </c>
    </row>
    <row r="111" spans="1:12" hidden="1" x14ac:dyDescent="0.25">
      <c r="A111" s="18">
        <v>171</v>
      </c>
      <c r="B111" s="19" t="s">
        <v>157</v>
      </c>
      <c r="C111" s="20"/>
      <c r="D111" s="20"/>
      <c r="E111" s="20"/>
      <c r="F111" s="20"/>
      <c r="G111" s="20"/>
      <c r="H111" s="20"/>
      <c r="I111" s="20"/>
      <c r="J111" s="20"/>
      <c r="K111" s="20">
        <f t="shared" si="9"/>
        <v>0</v>
      </c>
      <c r="L111" s="20">
        <f t="shared" si="9"/>
        <v>0</v>
      </c>
    </row>
    <row r="112" spans="1:12" hidden="1" x14ac:dyDescent="0.25">
      <c r="A112" s="18">
        <v>174</v>
      </c>
      <c r="B112" s="19" t="s">
        <v>20</v>
      </c>
      <c r="C112" s="20"/>
      <c r="D112" s="20"/>
      <c r="E112" s="20"/>
      <c r="F112" s="20"/>
      <c r="G112" s="20"/>
      <c r="H112" s="20"/>
      <c r="I112" s="20"/>
      <c r="J112" s="20"/>
      <c r="K112" s="20">
        <f t="shared" si="9"/>
        <v>0</v>
      </c>
      <c r="L112" s="20">
        <f t="shared" si="9"/>
        <v>0</v>
      </c>
    </row>
    <row r="113" spans="1:12" hidden="1" x14ac:dyDescent="0.25">
      <c r="A113" s="18">
        <v>182</v>
      </c>
      <c r="B113" s="19" t="s">
        <v>21</v>
      </c>
      <c r="C113" s="20"/>
      <c r="D113" s="20"/>
      <c r="E113" s="20"/>
      <c r="F113" s="20"/>
      <c r="G113" s="20"/>
      <c r="H113" s="20"/>
      <c r="I113" s="20"/>
      <c r="J113" s="20"/>
      <c r="K113" s="20">
        <f t="shared" si="9"/>
        <v>0</v>
      </c>
      <c r="L113" s="20">
        <f t="shared" si="9"/>
        <v>0</v>
      </c>
    </row>
    <row r="114" spans="1:12" hidden="1" x14ac:dyDescent="0.25">
      <c r="A114" s="18">
        <v>197</v>
      </c>
      <c r="B114" s="19" t="s">
        <v>22</v>
      </c>
      <c r="C114" s="20"/>
      <c r="D114" s="20"/>
      <c r="E114" s="20"/>
      <c r="F114" s="20"/>
      <c r="G114" s="20"/>
      <c r="H114" s="20"/>
      <c r="I114" s="20"/>
      <c r="J114" s="20"/>
      <c r="K114" s="20">
        <f t="shared" si="9"/>
        <v>0</v>
      </c>
      <c r="L114" s="20">
        <f t="shared" si="9"/>
        <v>0</v>
      </c>
    </row>
    <row r="115" spans="1:12" hidden="1" x14ac:dyDescent="0.25">
      <c r="A115" s="167">
        <v>199</v>
      </c>
      <c r="B115" s="168" t="s">
        <v>23</v>
      </c>
      <c r="C115" s="169"/>
      <c r="D115" s="169"/>
      <c r="E115" s="169"/>
      <c r="F115" s="169"/>
      <c r="G115" s="169"/>
      <c r="H115" s="169"/>
      <c r="I115" s="169"/>
      <c r="J115" s="169"/>
      <c r="K115" s="169">
        <f t="shared" si="9"/>
        <v>0</v>
      </c>
      <c r="L115" s="169">
        <f t="shared" si="9"/>
        <v>0</v>
      </c>
    </row>
    <row r="116" spans="1:12" hidden="1" x14ac:dyDescent="0.25">
      <c r="A116" s="18">
        <v>211</v>
      </c>
      <c r="B116" s="19" t="s">
        <v>26</v>
      </c>
      <c r="C116" s="44"/>
      <c r="D116" s="20"/>
      <c r="E116" s="20"/>
      <c r="F116" s="20"/>
      <c r="G116" s="20"/>
      <c r="H116" s="20"/>
      <c r="I116" s="20"/>
      <c r="J116" s="20"/>
      <c r="K116" s="20">
        <f t="shared" si="9"/>
        <v>0</v>
      </c>
      <c r="L116" s="20">
        <f>+D116+F116+H116+J116</f>
        <v>0</v>
      </c>
    </row>
    <row r="117" spans="1:12" hidden="1" x14ac:dyDescent="0.25">
      <c r="A117" s="18">
        <v>232</v>
      </c>
      <c r="B117" s="19" t="s">
        <v>27</v>
      </c>
      <c r="C117" s="44"/>
      <c r="D117" s="20"/>
      <c r="E117" s="20"/>
      <c r="F117" s="20"/>
      <c r="G117" s="20"/>
      <c r="H117" s="20"/>
      <c r="I117" s="20"/>
      <c r="J117" s="20"/>
      <c r="K117" s="20">
        <f t="shared" si="9"/>
        <v>0</v>
      </c>
      <c r="L117" s="20">
        <f t="shared" si="9"/>
        <v>0</v>
      </c>
    </row>
    <row r="118" spans="1:12" hidden="1" x14ac:dyDescent="0.25">
      <c r="A118" s="18">
        <v>261</v>
      </c>
      <c r="B118" s="19" t="s">
        <v>28</v>
      </c>
      <c r="C118" s="44"/>
      <c r="D118" s="20"/>
      <c r="E118" s="20"/>
      <c r="F118" s="20"/>
      <c r="G118" s="20"/>
      <c r="H118" s="20"/>
      <c r="I118" s="20"/>
      <c r="J118" s="20"/>
      <c r="K118" s="20">
        <f t="shared" si="9"/>
        <v>0</v>
      </c>
      <c r="L118" s="20">
        <f t="shared" si="9"/>
        <v>0</v>
      </c>
    </row>
    <row r="119" spans="1:12" hidden="1" x14ac:dyDescent="0.25">
      <c r="A119" s="18">
        <v>262</v>
      </c>
      <c r="B119" s="19" t="s">
        <v>29</v>
      </c>
      <c r="C119" s="44"/>
      <c r="D119" s="20"/>
      <c r="E119" s="20"/>
      <c r="F119" s="20"/>
      <c r="G119" s="20"/>
      <c r="H119" s="20"/>
      <c r="I119" s="20"/>
      <c r="J119" s="20"/>
      <c r="K119" s="20">
        <f t="shared" si="9"/>
        <v>0</v>
      </c>
      <c r="L119" s="20">
        <f t="shared" si="9"/>
        <v>0</v>
      </c>
    </row>
    <row r="120" spans="1:12" hidden="1" x14ac:dyDescent="0.25">
      <c r="A120" s="18">
        <v>266</v>
      </c>
      <c r="B120" s="19" t="s">
        <v>30</v>
      </c>
      <c r="C120" s="44"/>
      <c r="D120" s="20"/>
      <c r="E120" s="20"/>
      <c r="F120" s="20"/>
      <c r="G120" s="20"/>
      <c r="H120" s="20"/>
      <c r="I120" s="20"/>
      <c r="J120" s="20"/>
      <c r="K120" s="20">
        <f t="shared" si="9"/>
        <v>0</v>
      </c>
      <c r="L120" s="20">
        <f t="shared" si="9"/>
        <v>0</v>
      </c>
    </row>
    <row r="121" spans="1:12" hidden="1" x14ac:dyDescent="0.25">
      <c r="A121" s="18">
        <v>267</v>
      </c>
      <c r="B121" s="19" t="s">
        <v>31</v>
      </c>
      <c r="C121" s="44"/>
      <c r="D121" s="20"/>
      <c r="E121" s="20"/>
      <c r="F121" s="20"/>
      <c r="G121" s="20"/>
      <c r="H121" s="20"/>
      <c r="I121" s="20"/>
      <c r="J121" s="20"/>
      <c r="K121" s="20">
        <f t="shared" si="9"/>
        <v>0</v>
      </c>
      <c r="L121" s="20">
        <f t="shared" si="9"/>
        <v>0</v>
      </c>
    </row>
    <row r="122" spans="1:12" hidden="1" x14ac:dyDescent="0.25">
      <c r="A122" s="18">
        <v>268</v>
      </c>
      <c r="B122" s="19" t="s">
        <v>32</v>
      </c>
      <c r="C122" s="44"/>
      <c r="D122" s="20"/>
      <c r="E122" s="20"/>
      <c r="F122" s="20"/>
      <c r="G122" s="20"/>
      <c r="H122" s="20"/>
      <c r="I122" s="20"/>
      <c r="J122" s="20"/>
      <c r="K122" s="20">
        <f t="shared" ref="K122:L129" si="10">+C122+E122+G122+I122</f>
        <v>0</v>
      </c>
      <c r="L122" s="20">
        <f t="shared" si="10"/>
        <v>0</v>
      </c>
    </row>
    <row r="123" spans="1:12" hidden="1" x14ac:dyDescent="0.25">
      <c r="A123" s="18">
        <v>269</v>
      </c>
      <c r="B123" s="19" t="s">
        <v>33</v>
      </c>
      <c r="C123" s="44"/>
      <c r="D123" s="20"/>
      <c r="E123" s="20"/>
      <c r="F123" s="20"/>
      <c r="G123" s="20"/>
      <c r="H123" s="20"/>
      <c r="I123" s="20"/>
      <c r="J123" s="20"/>
      <c r="K123" s="20">
        <f t="shared" si="10"/>
        <v>0</v>
      </c>
      <c r="L123" s="20">
        <f t="shared" si="10"/>
        <v>0</v>
      </c>
    </row>
    <row r="124" spans="1:12" hidden="1" x14ac:dyDescent="0.25">
      <c r="A124" s="18">
        <v>289</v>
      </c>
      <c r="B124" s="19" t="s">
        <v>34</v>
      </c>
      <c r="C124" s="44"/>
      <c r="D124" s="20"/>
      <c r="E124" s="20"/>
      <c r="F124" s="20"/>
      <c r="G124" s="20"/>
      <c r="H124" s="20"/>
      <c r="I124" s="20"/>
      <c r="J124" s="20"/>
      <c r="K124" s="20">
        <f t="shared" si="10"/>
        <v>0</v>
      </c>
      <c r="L124" s="20">
        <f t="shared" si="10"/>
        <v>0</v>
      </c>
    </row>
    <row r="125" spans="1:12" hidden="1" x14ac:dyDescent="0.25">
      <c r="A125" s="18">
        <v>292</v>
      </c>
      <c r="B125" s="19" t="s">
        <v>35</v>
      </c>
      <c r="C125" s="44"/>
      <c r="D125" s="20"/>
      <c r="E125" s="20"/>
      <c r="F125" s="20"/>
      <c r="G125" s="20"/>
      <c r="H125" s="20"/>
      <c r="I125" s="20"/>
      <c r="J125" s="20"/>
      <c r="K125" s="20">
        <f t="shared" si="10"/>
        <v>0</v>
      </c>
      <c r="L125" s="20">
        <f t="shared" si="10"/>
        <v>0</v>
      </c>
    </row>
    <row r="126" spans="1:12" hidden="1" x14ac:dyDescent="0.25">
      <c r="A126" s="18">
        <v>295</v>
      </c>
      <c r="B126" s="19" t="s">
        <v>36</v>
      </c>
      <c r="C126" s="44"/>
      <c r="D126" s="20"/>
      <c r="E126" s="20"/>
      <c r="F126" s="20"/>
      <c r="G126" s="20"/>
      <c r="H126" s="20"/>
      <c r="I126" s="20"/>
      <c r="J126" s="20"/>
      <c r="K126" s="20">
        <f t="shared" si="10"/>
        <v>0</v>
      </c>
      <c r="L126" s="20">
        <f t="shared" si="10"/>
        <v>0</v>
      </c>
    </row>
    <row r="127" spans="1:12" hidden="1" x14ac:dyDescent="0.25">
      <c r="A127" s="18">
        <v>297</v>
      </c>
      <c r="B127" s="19" t="s">
        <v>37</v>
      </c>
      <c r="C127" s="44"/>
      <c r="D127" s="20"/>
      <c r="E127" s="20"/>
      <c r="F127" s="20"/>
      <c r="G127" s="20"/>
      <c r="H127" s="20"/>
      <c r="I127" s="20"/>
      <c r="J127" s="20"/>
      <c r="K127" s="20">
        <f t="shared" si="10"/>
        <v>0</v>
      </c>
      <c r="L127" s="20">
        <f t="shared" si="10"/>
        <v>0</v>
      </c>
    </row>
    <row r="128" spans="1:12" hidden="1" x14ac:dyDescent="0.25">
      <c r="A128" s="18">
        <v>298</v>
      </c>
      <c r="B128" s="19" t="s">
        <v>38</v>
      </c>
      <c r="C128" s="44"/>
      <c r="D128" s="20"/>
      <c r="E128" s="20"/>
      <c r="F128" s="20"/>
      <c r="G128" s="20"/>
      <c r="H128" s="20"/>
      <c r="I128" s="20"/>
      <c r="J128" s="20"/>
      <c r="K128" s="20">
        <f t="shared" si="10"/>
        <v>0</v>
      </c>
      <c r="L128" s="20">
        <f t="shared" si="10"/>
        <v>0</v>
      </c>
    </row>
    <row r="129" spans="1:12" hidden="1" x14ac:dyDescent="0.25">
      <c r="A129" s="167">
        <v>299</v>
      </c>
      <c r="B129" s="168" t="s">
        <v>39</v>
      </c>
      <c r="C129" s="44"/>
      <c r="D129" s="169"/>
      <c r="E129" s="169"/>
      <c r="F129" s="169"/>
      <c r="G129" s="169"/>
      <c r="H129" s="169"/>
      <c r="I129" s="169"/>
      <c r="J129" s="169"/>
      <c r="K129" s="169">
        <f t="shared" si="10"/>
        <v>0</v>
      </c>
      <c r="L129" s="169">
        <f t="shared" si="10"/>
        <v>0</v>
      </c>
    </row>
    <row r="130" spans="1:12" ht="16.5" hidden="1" thickBot="1" x14ac:dyDescent="0.35">
      <c r="A130" s="170"/>
      <c r="B130" s="171" t="s">
        <v>57</v>
      </c>
      <c r="C130" s="172">
        <f t="shared" ref="C130:L130" si="11">SUM(C116:C129)</f>
        <v>0</v>
      </c>
      <c r="D130" s="172">
        <f t="shared" si="11"/>
        <v>0</v>
      </c>
      <c r="E130" s="172">
        <f t="shared" si="11"/>
        <v>0</v>
      </c>
      <c r="F130" s="172">
        <f t="shared" si="11"/>
        <v>0</v>
      </c>
      <c r="G130" s="172">
        <f t="shared" si="11"/>
        <v>0</v>
      </c>
      <c r="H130" s="172">
        <f t="shared" si="11"/>
        <v>0</v>
      </c>
      <c r="I130" s="172">
        <f t="shared" si="11"/>
        <v>0</v>
      </c>
      <c r="J130" s="172">
        <f t="shared" si="11"/>
        <v>0</v>
      </c>
      <c r="K130" s="172">
        <f t="shared" si="11"/>
        <v>0</v>
      </c>
      <c r="L130" s="173">
        <f t="shared" si="11"/>
        <v>0</v>
      </c>
    </row>
    <row r="131" spans="1:12" ht="16.5" hidden="1" thickBot="1" x14ac:dyDescent="0.35">
      <c r="A131" s="178"/>
      <c r="B131" s="171" t="s">
        <v>41</v>
      </c>
      <c r="C131" s="26"/>
      <c r="D131" s="26"/>
      <c r="E131" s="26"/>
      <c r="F131" s="26"/>
      <c r="G131" s="26"/>
      <c r="H131" s="26"/>
      <c r="I131" s="26"/>
      <c r="J131" s="26"/>
      <c r="K131" s="26"/>
      <c r="L131" s="27"/>
    </row>
    <row r="132" spans="1:12" hidden="1" x14ac:dyDescent="0.25">
      <c r="A132" s="31"/>
      <c r="B132" s="19" t="s">
        <v>49</v>
      </c>
      <c r="C132" s="54"/>
      <c r="D132" s="23"/>
      <c r="E132" s="54"/>
      <c r="F132" s="23"/>
      <c r="G132" s="54"/>
      <c r="H132" s="23"/>
      <c r="I132" s="23"/>
      <c r="J132" s="23"/>
      <c r="K132" s="23">
        <f t="shared" ref="K132:L135" si="12">+C132+E132+G132+I132</f>
        <v>0</v>
      </c>
      <c r="L132" s="23">
        <f t="shared" si="12"/>
        <v>0</v>
      </c>
    </row>
    <row r="133" spans="1:12" hidden="1" x14ac:dyDescent="0.25">
      <c r="A133" s="31"/>
      <c r="B133" s="19" t="s">
        <v>42</v>
      </c>
      <c r="C133" s="44"/>
      <c r="D133" s="20"/>
      <c r="E133" s="44"/>
      <c r="F133" s="20"/>
      <c r="G133" s="44"/>
      <c r="H133" s="20"/>
      <c r="I133" s="20"/>
      <c r="J133" s="20"/>
      <c r="K133" s="20">
        <f t="shared" si="12"/>
        <v>0</v>
      </c>
      <c r="L133" s="20">
        <f t="shared" si="12"/>
        <v>0</v>
      </c>
    </row>
    <row r="134" spans="1:12" hidden="1" x14ac:dyDescent="0.25">
      <c r="A134" s="31"/>
      <c r="B134" s="19" t="s">
        <v>50</v>
      </c>
      <c r="C134" s="44"/>
      <c r="D134" s="20"/>
      <c r="E134" s="44"/>
      <c r="F134" s="20"/>
      <c r="G134" s="44"/>
      <c r="H134" s="20"/>
      <c r="I134" s="20"/>
      <c r="J134" s="20"/>
      <c r="K134" s="20">
        <f t="shared" si="12"/>
        <v>0</v>
      </c>
      <c r="L134" s="20">
        <f t="shared" si="12"/>
        <v>0</v>
      </c>
    </row>
    <row r="135" spans="1:12" hidden="1" x14ac:dyDescent="0.25">
      <c r="A135" s="31"/>
      <c r="B135" s="19" t="s">
        <v>43</v>
      </c>
      <c r="C135" s="44"/>
      <c r="D135" s="20"/>
      <c r="E135" s="44"/>
      <c r="F135" s="20"/>
      <c r="G135" s="44"/>
      <c r="H135" s="20"/>
      <c r="I135" s="20"/>
      <c r="J135" s="20"/>
      <c r="K135" s="20">
        <f t="shared" si="12"/>
        <v>0</v>
      </c>
      <c r="L135" s="20">
        <f t="shared" si="12"/>
        <v>0</v>
      </c>
    </row>
    <row r="136" spans="1:12" ht="15.75" hidden="1" x14ac:dyDescent="0.3">
      <c r="A136" s="31"/>
      <c r="B136" s="37" t="s">
        <v>44</v>
      </c>
      <c r="C136" s="30">
        <f>SUM(C132:C135)</f>
        <v>0</v>
      </c>
      <c r="D136" s="30">
        <f t="shared" ref="D136:J136" si="13">SUM(D132:D135)</f>
        <v>0</v>
      </c>
      <c r="E136" s="30">
        <f t="shared" si="13"/>
        <v>0</v>
      </c>
      <c r="F136" s="30">
        <f t="shared" si="13"/>
        <v>0</v>
      </c>
      <c r="G136" s="30">
        <f t="shared" si="13"/>
        <v>0</v>
      </c>
      <c r="H136" s="30">
        <f t="shared" si="13"/>
        <v>0</v>
      </c>
      <c r="I136" s="30">
        <f t="shared" si="13"/>
        <v>0</v>
      </c>
      <c r="J136" s="30">
        <f t="shared" si="13"/>
        <v>0</v>
      </c>
      <c r="K136" s="30">
        <f>SUM(K132:K135)</f>
        <v>0</v>
      </c>
      <c r="L136" s="30">
        <f>SUM(L132:L135)</f>
        <v>0</v>
      </c>
    </row>
    <row r="137" spans="1:12" ht="15.75" hidden="1" x14ac:dyDescent="0.3">
      <c r="A137" s="31"/>
      <c r="B137" s="179"/>
      <c r="C137" s="180"/>
      <c r="D137" s="180"/>
      <c r="E137" s="180"/>
      <c r="F137" s="180"/>
      <c r="G137" s="180"/>
      <c r="H137" s="180"/>
      <c r="I137" s="180"/>
      <c r="J137" s="180"/>
      <c r="K137" s="180"/>
      <c r="L137" s="180"/>
    </row>
    <row r="138" spans="1:12" ht="15.75" hidden="1" x14ac:dyDescent="0.3">
      <c r="A138" s="31"/>
      <c r="B138" s="179"/>
      <c r="C138" s="180"/>
      <c r="D138" s="180"/>
      <c r="E138" s="180"/>
      <c r="F138" s="180"/>
      <c r="G138" s="180"/>
      <c r="H138" s="180"/>
      <c r="I138" s="180"/>
      <c r="J138" s="180"/>
      <c r="K138" s="180"/>
      <c r="L138" s="180"/>
    </row>
    <row r="139" spans="1:12" ht="15.75" hidden="1" x14ac:dyDescent="0.3">
      <c r="A139" s="31"/>
      <c r="B139" s="179"/>
      <c r="C139" s="180"/>
      <c r="D139" s="180"/>
      <c r="E139" s="180"/>
      <c r="F139" s="180"/>
      <c r="G139" s="180"/>
      <c r="H139" s="180"/>
      <c r="I139" s="180"/>
      <c r="J139" s="180"/>
      <c r="K139" s="180"/>
      <c r="L139" s="180"/>
    </row>
    <row r="140" spans="1:12" ht="15.75" hidden="1" x14ac:dyDescent="0.3">
      <c r="A140" s="31"/>
      <c r="B140" s="179"/>
      <c r="C140" s="180"/>
      <c r="D140" s="180"/>
      <c r="E140" s="180"/>
      <c r="F140" s="180"/>
      <c r="G140" s="180"/>
      <c r="H140" s="180"/>
      <c r="I140" s="180"/>
      <c r="J140" s="180"/>
      <c r="K140" s="180"/>
      <c r="L140" s="180"/>
    </row>
    <row r="141" spans="1:12" ht="15.75" hidden="1" x14ac:dyDescent="0.3">
      <c r="A141" s="31"/>
      <c r="B141" s="179"/>
      <c r="C141" s="180"/>
      <c r="D141" s="180"/>
      <c r="E141" s="180"/>
      <c r="F141" s="180"/>
      <c r="G141" s="180"/>
      <c r="H141" s="180"/>
      <c r="I141" s="180"/>
      <c r="J141" s="180"/>
      <c r="K141" s="180"/>
      <c r="L141" s="180"/>
    </row>
    <row r="142" spans="1:12" ht="15.75" hidden="1" x14ac:dyDescent="0.3">
      <c r="A142" s="31"/>
      <c r="B142" s="179"/>
      <c r="C142" s="180"/>
      <c r="D142" s="180"/>
      <c r="E142" s="180"/>
      <c r="F142" s="180"/>
      <c r="G142" s="180"/>
      <c r="H142" s="180"/>
      <c r="I142" s="180"/>
      <c r="J142" s="180"/>
      <c r="K142" s="180"/>
      <c r="L142" s="180"/>
    </row>
    <row r="143" spans="1:12" ht="15.75" hidden="1" x14ac:dyDescent="0.3">
      <c r="A143" s="31"/>
      <c r="B143" s="179"/>
      <c r="C143" s="180"/>
      <c r="D143" s="180"/>
      <c r="E143" s="180"/>
      <c r="F143" s="180"/>
      <c r="G143" s="180"/>
      <c r="H143" s="180"/>
      <c r="I143" s="180"/>
      <c r="J143" s="180"/>
      <c r="K143" s="180"/>
      <c r="L143" s="180"/>
    </row>
    <row r="144" spans="1:12" ht="15.75" hidden="1" x14ac:dyDescent="0.3">
      <c r="A144" s="31"/>
      <c r="B144" s="179"/>
      <c r="C144" s="180"/>
      <c r="D144" s="180"/>
      <c r="E144" s="180"/>
      <c r="F144" s="180"/>
      <c r="G144" s="180"/>
      <c r="H144" s="180"/>
      <c r="I144" s="180"/>
      <c r="J144" s="180"/>
      <c r="K144" s="180"/>
      <c r="L144" s="180"/>
    </row>
    <row r="145" spans="1:12" ht="15.75" hidden="1" x14ac:dyDescent="0.3">
      <c r="A145" s="31"/>
      <c r="B145" s="179"/>
      <c r="C145" s="180"/>
      <c r="D145" s="180"/>
      <c r="E145" s="180"/>
      <c r="F145" s="180"/>
      <c r="G145" s="180"/>
      <c r="H145" s="180"/>
      <c r="I145" s="180"/>
      <c r="J145" s="180"/>
      <c r="K145" s="180"/>
      <c r="L145" s="180"/>
    </row>
    <row r="146" spans="1:12" ht="15.75" hidden="1" x14ac:dyDescent="0.3">
      <c r="A146" s="31"/>
      <c r="B146" s="179"/>
      <c r="C146" s="180"/>
      <c r="D146" s="180"/>
      <c r="E146" s="180"/>
      <c r="F146" s="180"/>
      <c r="G146" s="180"/>
      <c r="H146" s="180"/>
      <c r="I146" s="180"/>
      <c r="J146" s="180"/>
      <c r="K146" s="180"/>
      <c r="L146" s="180"/>
    </row>
    <row r="147" spans="1:12" ht="15.75" hidden="1" x14ac:dyDescent="0.3">
      <c r="A147" s="31"/>
      <c r="B147" s="179"/>
      <c r="C147" s="180"/>
      <c r="D147" s="180"/>
      <c r="E147" s="180"/>
      <c r="F147" s="180"/>
      <c r="G147" s="180"/>
      <c r="H147" s="180"/>
      <c r="I147" s="180"/>
      <c r="J147" s="180"/>
      <c r="K147" s="180"/>
      <c r="L147" s="180"/>
    </row>
    <row r="148" spans="1:12" ht="15.75" hidden="1" x14ac:dyDescent="0.3">
      <c r="A148" s="31"/>
      <c r="B148" s="179"/>
      <c r="C148" s="180"/>
      <c r="D148" s="180"/>
      <c r="E148" s="180"/>
      <c r="F148" s="180"/>
      <c r="G148" s="180"/>
      <c r="H148" s="180"/>
      <c r="I148" s="180"/>
      <c r="J148" s="180"/>
      <c r="K148" s="180"/>
      <c r="L148" s="180"/>
    </row>
    <row r="149" spans="1:12" ht="15.75" hidden="1" x14ac:dyDescent="0.3">
      <c r="A149" s="31"/>
      <c r="B149" s="179"/>
      <c r="C149" s="180"/>
      <c r="D149" s="180"/>
      <c r="E149" s="180"/>
      <c r="F149" s="180"/>
      <c r="G149" s="180"/>
      <c r="H149" s="180"/>
      <c r="I149" s="180"/>
      <c r="J149" s="180"/>
      <c r="K149" s="180"/>
      <c r="L149" s="180"/>
    </row>
    <row r="150" spans="1:12" ht="15.75" hidden="1" x14ac:dyDescent="0.3">
      <c r="A150" s="31"/>
      <c r="B150" s="179"/>
      <c r="C150" s="180"/>
      <c r="D150" s="180"/>
      <c r="E150" s="180"/>
      <c r="F150" s="180"/>
      <c r="G150" s="180"/>
      <c r="H150" s="180"/>
      <c r="I150" s="180"/>
      <c r="J150" s="180"/>
      <c r="K150" s="180"/>
      <c r="L150" s="180"/>
    </row>
    <row r="151" spans="1:12" ht="15.75" hidden="1" x14ac:dyDescent="0.3">
      <c r="A151" s="31"/>
      <c r="B151" s="179"/>
      <c r="C151" s="180"/>
      <c r="D151" s="180"/>
      <c r="E151" s="180"/>
      <c r="F151" s="180"/>
      <c r="G151" s="180"/>
      <c r="H151" s="180"/>
      <c r="I151" s="180"/>
      <c r="J151" s="180"/>
      <c r="K151" s="180"/>
      <c r="L151" s="180"/>
    </row>
    <row r="152" spans="1:12" ht="15.75" hidden="1" x14ac:dyDescent="0.3">
      <c r="A152" s="31"/>
      <c r="B152" s="179"/>
      <c r="C152" s="180"/>
      <c r="D152" s="180"/>
      <c r="E152" s="180"/>
      <c r="F152" s="180"/>
      <c r="G152" s="180"/>
      <c r="H152" s="180"/>
      <c r="I152" s="180"/>
      <c r="J152" s="180"/>
      <c r="K152" s="180"/>
      <c r="L152" s="180"/>
    </row>
    <row r="153" spans="1:12" ht="15.75" hidden="1" x14ac:dyDescent="0.3">
      <c r="A153" s="31"/>
      <c r="B153" s="179"/>
      <c r="C153" s="180"/>
      <c r="D153" s="180"/>
      <c r="E153" s="180"/>
      <c r="F153" s="180"/>
      <c r="G153" s="180"/>
      <c r="H153" s="180"/>
      <c r="I153" s="180"/>
      <c r="J153" s="180"/>
      <c r="K153" s="180"/>
      <c r="L153" s="180"/>
    </row>
    <row r="154" spans="1:12" ht="15.75" x14ac:dyDescent="0.3">
      <c r="A154" s="31"/>
      <c r="B154" s="179"/>
      <c r="C154" s="180"/>
      <c r="D154" s="180"/>
      <c r="E154" s="180"/>
      <c r="F154" s="180"/>
      <c r="G154" s="180"/>
      <c r="H154" s="180"/>
      <c r="I154" s="180"/>
      <c r="J154" s="180"/>
      <c r="K154" s="180"/>
      <c r="L154" s="180"/>
    </row>
    <row r="155" spans="1:12" ht="15.75" x14ac:dyDescent="0.3">
      <c r="A155" s="31"/>
      <c r="B155" s="179"/>
      <c r="C155" s="180"/>
      <c r="D155" s="180"/>
      <c r="E155" s="180"/>
      <c r="F155" s="180"/>
      <c r="G155" s="180"/>
      <c r="H155" s="180"/>
      <c r="I155" s="180"/>
      <c r="J155" s="180"/>
      <c r="K155" s="180"/>
      <c r="L155" s="180"/>
    </row>
    <row r="156" spans="1:12" ht="15.75" x14ac:dyDescent="0.3">
      <c r="A156" s="31"/>
      <c r="B156" s="179"/>
      <c r="C156" s="180"/>
      <c r="D156" s="180"/>
      <c r="E156" s="180"/>
      <c r="F156" s="180"/>
      <c r="G156" s="180"/>
      <c r="H156" s="180"/>
      <c r="I156" s="180"/>
      <c r="J156" s="180"/>
      <c r="K156" s="180"/>
      <c r="L156" s="180"/>
    </row>
    <row r="157" spans="1:12" ht="15.75" x14ac:dyDescent="0.3">
      <c r="A157" s="31"/>
      <c r="B157" s="179"/>
      <c r="C157" s="180"/>
      <c r="D157" s="180"/>
      <c r="E157" s="180"/>
      <c r="F157" s="180"/>
      <c r="G157" s="180"/>
      <c r="H157" s="180"/>
      <c r="I157" s="180"/>
      <c r="J157" s="180"/>
      <c r="K157" s="180"/>
      <c r="L157" s="180"/>
    </row>
    <row r="158" spans="1:12" ht="15.75" x14ac:dyDescent="0.3">
      <c r="A158" s="31"/>
      <c r="B158" s="179"/>
      <c r="C158" s="180"/>
      <c r="D158" s="180"/>
      <c r="E158" s="180"/>
      <c r="F158" s="180"/>
      <c r="G158" s="180"/>
      <c r="H158" s="180"/>
      <c r="I158" s="180"/>
      <c r="J158" s="180"/>
      <c r="K158" s="180"/>
      <c r="L158" s="180"/>
    </row>
    <row r="159" spans="1:12" ht="15.75" x14ac:dyDescent="0.3">
      <c r="A159" s="31"/>
      <c r="B159" s="179"/>
      <c r="C159" s="180"/>
      <c r="D159" s="180"/>
      <c r="E159" s="180"/>
      <c r="F159" s="180"/>
      <c r="G159" s="180"/>
      <c r="H159" s="180"/>
      <c r="I159" s="180"/>
      <c r="J159" s="180"/>
      <c r="K159" s="180"/>
      <c r="L159" s="180"/>
    </row>
    <row r="160" spans="1:12" ht="15.75" x14ac:dyDescent="0.3">
      <c r="A160" s="31"/>
      <c r="B160" s="179"/>
      <c r="C160" s="180"/>
      <c r="D160" s="180"/>
      <c r="E160" s="180"/>
      <c r="F160" s="180"/>
      <c r="G160" s="180"/>
      <c r="H160" s="180"/>
      <c r="I160" s="180"/>
      <c r="J160" s="180"/>
      <c r="K160" s="180"/>
      <c r="L160" s="180"/>
    </row>
    <row r="161" spans="1:12" ht="15.75" x14ac:dyDescent="0.3">
      <c r="A161" s="31"/>
      <c r="B161" s="179"/>
      <c r="C161" s="180"/>
      <c r="D161" s="180"/>
      <c r="E161" s="180"/>
      <c r="F161" s="180"/>
      <c r="G161" s="180"/>
      <c r="H161" s="180"/>
      <c r="I161" s="180"/>
      <c r="J161" s="180"/>
      <c r="K161" s="180"/>
      <c r="L161" s="180"/>
    </row>
    <row r="162" spans="1:12" ht="15.75" thickBot="1" x14ac:dyDescent="0.3">
      <c r="B162" s="45" t="s">
        <v>170</v>
      </c>
      <c r="I162" s="31"/>
      <c r="J162" s="31"/>
    </row>
    <row r="163" spans="1:12" ht="16.5" thickBot="1" x14ac:dyDescent="0.35">
      <c r="A163" s="4" t="s">
        <v>5</v>
      </c>
      <c r="B163" s="5" t="s">
        <v>6</v>
      </c>
      <c r="C163" s="307" t="s">
        <v>56</v>
      </c>
      <c r="D163" s="308"/>
      <c r="I163" s="31"/>
      <c r="J163" s="31"/>
    </row>
    <row r="164" spans="1:12" ht="15.75" x14ac:dyDescent="0.3">
      <c r="A164" s="6"/>
      <c r="B164" s="7"/>
      <c r="C164" s="8" t="s">
        <v>12</v>
      </c>
      <c r="D164" s="8" t="s">
        <v>13</v>
      </c>
      <c r="I164" s="31"/>
      <c r="J164" s="31"/>
    </row>
    <row r="165" spans="1:12" ht="15.75" x14ac:dyDescent="0.3">
      <c r="A165" s="10" t="s">
        <v>141</v>
      </c>
      <c r="B165" s="7" t="s">
        <v>14</v>
      </c>
      <c r="C165" s="11">
        <f>+K17+K62+K102</f>
        <v>3361148.47</v>
      </c>
      <c r="D165" s="11">
        <f>+L17+L62+L102</f>
        <v>2939970.14</v>
      </c>
      <c r="E165" s="46"/>
      <c r="F165" s="47"/>
      <c r="I165" s="31"/>
      <c r="J165" s="31"/>
    </row>
    <row r="166" spans="1:12" ht="15.75" x14ac:dyDescent="0.3">
      <c r="A166" s="48"/>
      <c r="B166" s="7"/>
      <c r="C166" s="48"/>
      <c r="D166" s="49"/>
      <c r="E166" s="50"/>
      <c r="F166" s="50"/>
      <c r="G166" s="46"/>
      <c r="I166" s="31"/>
      <c r="J166" s="31"/>
    </row>
    <row r="167" spans="1:12" ht="15.75" x14ac:dyDescent="0.3">
      <c r="A167" s="48"/>
      <c r="B167" s="7" t="s">
        <v>15</v>
      </c>
      <c r="C167" s="11"/>
      <c r="D167" s="11"/>
      <c r="E167" s="51"/>
      <c r="F167" s="51"/>
      <c r="I167" s="31"/>
      <c r="J167" s="31"/>
    </row>
    <row r="168" spans="1:12" x14ac:dyDescent="0.25">
      <c r="A168" s="18">
        <v>111</v>
      </c>
      <c r="B168" s="19" t="s">
        <v>16</v>
      </c>
      <c r="C168" s="44">
        <f>+K20+K65+K105</f>
        <v>0</v>
      </c>
      <c r="D168" s="44">
        <f>+L20+L65+L105</f>
        <v>0</v>
      </c>
      <c r="E168" s="46"/>
      <c r="F168" s="47"/>
      <c r="I168" s="31"/>
      <c r="J168" s="31"/>
    </row>
    <row r="169" spans="1:12" x14ac:dyDescent="0.25">
      <c r="A169" s="18">
        <v>113</v>
      </c>
      <c r="B169" s="19" t="s">
        <v>17</v>
      </c>
      <c r="C169" s="44">
        <f t="shared" ref="C169:D192" si="14">+K21+K66+K106</f>
        <v>0</v>
      </c>
      <c r="D169" s="44">
        <f t="shared" si="14"/>
        <v>0</v>
      </c>
      <c r="E169" s="46"/>
      <c r="F169" s="47"/>
      <c r="I169" s="31"/>
      <c r="J169" s="31"/>
    </row>
    <row r="170" spans="1:12" x14ac:dyDescent="0.25">
      <c r="A170" s="18">
        <v>122</v>
      </c>
      <c r="B170" s="19" t="s">
        <v>18</v>
      </c>
      <c r="C170" s="44">
        <f t="shared" si="14"/>
        <v>0</v>
      </c>
      <c r="D170" s="44">
        <f t="shared" si="14"/>
        <v>0</v>
      </c>
      <c r="E170" s="46"/>
      <c r="F170" s="47"/>
      <c r="I170" s="31"/>
      <c r="J170" s="31"/>
    </row>
    <row r="171" spans="1:12" x14ac:dyDescent="0.25">
      <c r="A171" s="18">
        <v>163</v>
      </c>
      <c r="B171" s="19" t="s">
        <v>19</v>
      </c>
      <c r="C171" s="44">
        <f t="shared" si="14"/>
        <v>50000</v>
      </c>
      <c r="D171" s="44">
        <f t="shared" si="14"/>
        <v>0</v>
      </c>
      <c r="E171" s="46"/>
      <c r="F171" s="47"/>
    </row>
    <row r="172" spans="1:12" x14ac:dyDescent="0.25">
      <c r="A172" s="18">
        <v>168</v>
      </c>
      <c r="B172" s="19" t="s">
        <v>155</v>
      </c>
      <c r="C172" s="44">
        <f t="shared" si="14"/>
        <v>1000</v>
      </c>
      <c r="D172" s="44">
        <f t="shared" si="14"/>
        <v>0</v>
      </c>
      <c r="E172" s="46"/>
      <c r="F172" s="47"/>
    </row>
    <row r="173" spans="1:12" x14ac:dyDescent="0.25">
      <c r="A173" s="18">
        <v>169</v>
      </c>
      <c r="B173" s="19" t="s">
        <v>156</v>
      </c>
      <c r="C173" s="44">
        <f t="shared" si="14"/>
        <v>10000</v>
      </c>
      <c r="D173" s="44">
        <f t="shared" si="14"/>
        <v>0</v>
      </c>
      <c r="E173" s="46"/>
      <c r="F173" s="47"/>
    </row>
    <row r="174" spans="1:12" x14ac:dyDescent="0.25">
      <c r="A174" s="18">
        <v>171</v>
      </c>
      <c r="B174" s="19" t="s">
        <v>157</v>
      </c>
      <c r="C174" s="44">
        <f t="shared" si="14"/>
        <v>10000</v>
      </c>
      <c r="D174" s="44">
        <f t="shared" si="14"/>
        <v>0</v>
      </c>
      <c r="E174" s="46"/>
      <c r="F174" s="47"/>
    </row>
    <row r="175" spans="1:12" x14ac:dyDescent="0.25">
      <c r="A175" s="18">
        <v>174</v>
      </c>
      <c r="B175" s="19" t="s">
        <v>20</v>
      </c>
      <c r="C175" s="44">
        <f t="shared" si="14"/>
        <v>15765.66</v>
      </c>
      <c r="D175" s="44">
        <f t="shared" si="14"/>
        <v>0</v>
      </c>
      <c r="E175" s="46"/>
      <c r="F175" s="47"/>
    </row>
    <row r="176" spans="1:12" x14ac:dyDescent="0.25">
      <c r="A176" s="18">
        <v>182</v>
      </c>
      <c r="B176" s="19" t="s">
        <v>21</v>
      </c>
      <c r="C176" s="44">
        <f t="shared" si="14"/>
        <v>278286</v>
      </c>
      <c r="D176" s="44">
        <f t="shared" si="14"/>
        <v>0</v>
      </c>
      <c r="E176" s="46"/>
      <c r="F176" s="47"/>
    </row>
    <row r="177" spans="1:7" x14ac:dyDescent="0.25">
      <c r="A177" s="18">
        <v>197</v>
      </c>
      <c r="B177" s="19" t="s">
        <v>22</v>
      </c>
      <c r="C177" s="44">
        <f t="shared" si="14"/>
        <v>0</v>
      </c>
      <c r="D177" s="44">
        <f t="shared" si="14"/>
        <v>0</v>
      </c>
      <c r="E177" s="46"/>
      <c r="F177" s="47"/>
    </row>
    <row r="178" spans="1:7" x14ac:dyDescent="0.25">
      <c r="A178" s="18">
        <v>199</v>
      </c>
      <c r="B178" s="19" t="s">
        <v>23</v>
      </c>
      <c r="C178" s="44">
        <f t="shared" si="14"/>
        <v>60838.7</v>
      </c>
      <c r="D178" s="44">
        <f t="shared" si="14"/>
        <v>0</v>
      </c>
      <c r="E178" s="46"/>
      <c r="F178" s="47"/>
    </row>
    <row r="179" spans="1:7" x14ac:dyDescent="0.25">
      <c r="A179" s="18">
        <v>211</v>
      </c>
      <c r="B179" s="19" t="s">
        <v>26</v>
      </c>
      <c r="C179" s="44">
        <f t="shared" si="14"/>
        <v>37249</v>
      </c>
      <c r="D179" s="44">
        <f t="shared" si="14"/>
        <v>0</v>
      </c>
      <c r="E179" s="46"/>
      <c r="F179" s="47"/>
    </row>
    <row r="180" spans="1:7" x14ac:dyDescent="0.25">
      <c r="A180" s="18">
        <v>232</v>
      </c>
      <c r="B180" s="19" t="s">
        <v>27</v>
      </c>
      <c r="C180" s="44">
        <f t="shared" si="14"/>
        <v>0</v>
      </c>
      <c r="D180" s="44">
        <f t="shared" si="14"/>
        <v>0</v>
      </c>
      <c r="E180" s="46"/>
      <c r="F180" s="47"/>
    </row>
    <row r="181" spans="1:7" x14ac:dyDescent="0.25">
      <c r="A181" s="18">
        <v>261</v>
      </c>
      <c r="B181" s="19" t="s">
        <v>28</v>
      </c>
      <c r="C181" s="44">
        <f t="shared" si="14"/>
        <v>0</v>
      </c>
      <c r="D181" s="44">
        <f t="shared" si="14"/>
        <v>0</v>
      </c>
      <c r="E181" s="46"/>
      <c r="F181" s="47"/>
    </row>
    <row r="182" spans="1:7" x14ac:dyDescent="0.25">
      <c r="A182" s="18">
        <v>262</v>
      </c>
      <c r="B182" s="19" t="s">
        <v>29</v>
      </c>
      <c r="C182" s="44">
        <f t="shared" si="14"/>
        <v>8000</v>
      </c>
      <c r="D182" s="44">
        <f t="shared" si="14"/>
        <v>0</v>
      </c>
      <c r="E182" s="46"/>
      <c r="F182" s="47"/>
    </row>
    <row r="183" spans="1:7" x14ac:dyDescent="0.25">
      <c r="A183" s="18">
        <v>266</v>
      </c>
      <c r="B183" s="19" t="s">
        <v>30</v>
      </c>
      <c r="C183" s="44">
        <f t="shared" si="14"/>
        <v>0</v>
      </c>
      <c r="D183" s="44">
        <f t="shared" si="14"/>
        <v>0</v>
      </c>
      <c r="E183" s="46"/>
      <c r="F183" s="47"/>
    </row>
    <row r="184" spans="1:7" x14ac:dyDescent="0.25">
      <c r="A184" s="18">
        <v>267</v>
      </c>
      <c r="B184" s="19" t="s">
        <v>31</v>
      </c>
      <c r="C184" s="44">
        <f t="shared" si="14"/>
        <v>9000</v>
      </c>
      <c r="D184" s="44">
        <f t="shared" si="14"/>
        <v>0</v>
      </c>
      <c r="E184" s="46"/>
      <c r="F184" s="47"/>
    </row>
    <row r="185" spans="1:7" x14ac:dyDescent="0.25">
      <c r="A185" s="18">
        <v>268</v>
      </c>
      <c r="B185" s="19" t="s">
        <v>32</v>
      </c>
      <c r="C185" s="44">
        <f t="shared" si="14"/>
        <v>0</v>
      </c>
      <c r="D185" s="44">
        <f t="shared" si="14"/>
        <v>0</v>
      </c>
      <c r="E185" s="46"/>
      <c r="F185" s="47"/>
    </row>
    <row r="186" spans="1:7" x14ac:dyDescent="0.25">
      <c r="A186" s="18">
        <v>269</v>
      </c>
      <c r="B186" s="19" t="s">
        <v>33</v>
      </c>
      <c r="C186" s="44">
        <f t="shared" si="14"/>
        <v>10000</v>
      </c>
      <c r="D186" s="44">
        <f t="shared" si="14"/>
        <v>0</v>
      </c>
      <c r="E186" s="46"/>
      <c r="F186" s="47"/>
    </row>
    <row r="187" spans="1:7" x14ac:dyDescent="0.25">
      <c r="A187" s="18">
        <v>289</v>
      </c>
      <c r="B187" s="19" t="s">
        <v>34</v>
      </c>
      <c r="C187" s="44">
        <f t="shared" si="14"/>
        <v>0</v>
      </c>
      <c r="D187" s="44">
        <f t="shared" si="14"/>
        <v>0</v>
      </c>
      <c r="E187" s="46"/>
      <c r="F187" s="47"/>
    </row>
    <row r="188" spans="1:7" x14ac:dyDescent="0.25">
      <c r="A188" s="18">
        <v>292</v>
      </c>
      <c r="B188" s="19" t="s">
        <v>35</v>
      </c>
      <c r="C188" s="44">
        <f t="shared" si="14"/>
        <v>0</v>
      </c>
      <c r="D188" s="44">
        <f t="shared" si="14"/>
        <v>0</v>
      </c>
      <c r="E188" s="46"/>
      <c r="F188" s="47"/>
    </row>
    <row r="189" spans="1:7" x14ac:dyDescent="0.25">
      <c r="A189" s="18">
        <v>295</v>
      </c>
      <c r="B189" s="19" t="s">
        <v>36</v>
      </c>
      <c r="C189" s="44">
        <f t="shared" si="14"/>
        <v>0</v>
      </c>
      <c r="D189" s="44">
        <f t="shared" si="14"/>
        <v>0</v>
      </c>
      <c r="E189" s="46"/>
      <c r="F189" s="47"/>
      <c r="G189" s="55"/>
    </row>
    <row r="190" spans="1:7" x14ac:dyDescent="0.25">
      <c r="A190" s="18">
        <v>297</v>
      </c>
      <c r="B190" s="19" t="s">
        <v>37</v>
      </c>
      <c r="C190" s="44">
        <f t="shared" si="14"/>
        <v>10000</v>
      </c>
      <c r="D190" s="44">
        <f t="shared" si="14"/>
        <v>0</v>
      </c>
      <c r="E190" s="46"/>
      <c r="F190" s="47"/>
    </row>
    <row r="191" spans="1:7" x14ac:dyDescent="0.25">
      <c r="A191" s="18">
        <v>298</v>
      </c>
      <c r="B191" s="19" t="s">
        <v>38</v>
      </c>
      <c r="C191" s="44">
        <f t="shared" si="14"/>
        <v>33333.33</v>
      </c>
      <c r="D191" s="44">
        <f t="shared" si="14"/>
        <v>0</v>
      </c>
      <c r="E191" s="46"/>
      <c r="F191" s="47"/>
    </row>
    <row r="192" spans="1:7" x14ac:dyDescent="0.25">
      <c r="A192" s="18">
        <v>299</v>
      </c>
      <c r="B192" s="19" t="s">
        <v>39</v>
      </c>
      <c r="C192" s="44">
        <f t="shared" si="14"/>
        <v>19097.080000000002</v>
      </c>
      <c r="D192" s="44">
        <f>+L45+L89+L129</f>
        <v>0</v>
      </c>
      <c r="E192" s="46"/>
      <c r="F192" s="47"/>
    </row>
    <row r="193" spans="1:7" ht="15.75" x14ac:dyDescent="0.3">
      <c r="A193" s="25"/>
      <c r="B193" s="7" t="s">
        <v>57</v>
      </c>
      <c r="C193" s="11">
        <f>SUM(C168:C192)</f>
        <v>552569.77</v>
      </c>
      <c r="D193" s="11">
        <f>SUM(D168:D192)</f>
        <v>0</v>
      </c>
    </row>
    <row r="194" spans="1:7" ht="15.75" hidden="1" x14ac:dyDescent="0.3">
      <c r="A194" s="25"/>
      <c r="B194" s="7" t="s">
        <v>41</v>
      </c>
      <c r="C194" s="11"/>
      <c r="D194" s="11"/>
    </row>
    <row r="195" spans="1:7" hidden="1" x14ac:dyDescent="0.25">
      <c r="A195" s="25"/>
      <c r="B195" s="58" t="s">
        <v>49</v>
      </c>
      <c r="C195" s="44">
        <f>K92+K132</f>
        <v>0</v>
      </c>
      <c r="D195" s="44">
        <f>L92+L132</f>
        <v>0</v>
      </c>
    </row>
    <row r="196" spans="1:7" hidden="1" x14ac:dyDescent="0.25">
      <c r="A196" s="25"/>
      <c r="B196" s="58" t="s">
        <v>42</v>
      </c>
      <c r="C196" s="44">
        <f>+K48+K93+K133</f>
        <v>0</v>
      </c>
      <c r="D196" s="44">
        <f>+L48+L93+L133</f>
        <v>0</v>
      </c>
      <c r="E196" s="46"/>
    </row>
    <row r="197" spans="1:7" hidden="1" x14ac:dyDescent="0.25">
      <c r="A197" s="25"/>
      <c r="B197" s="58" t="s">
        <v>50</v>
      </c>
      <c r="C197" s="44">
        <f>+K94+K134</f>
        <v>0</v>
      </c>
      <c r="D197" s="44">
        <f>L94+L134</f>
        <v>0</v>
      </c>
      <c r="E197" s="46"/>
    </row>
    <row r="198" spans="1:7" hidden="1" x14ac:dyDescent="0.25">
      <c r="A198" s="25"/>
      <c r="B198" s="58" t="s">
        <v>43</v>
      </c>
      <c r="C198" s="44">
        <f>K49+K95+K135</f>
        <v>0</v>
      </c>
      <c r="D198" s="44">
        <f>+L49+L95+L135</f>
        <v>0</v>
      </c>
      <c r="E198" s="46"/>
    </row>
    <row r="199" spans="1:7" ht="15.75" hidden="1" x14ac:dyDescent="0.3">
      <c r="A199" s="25"/>
      <c r="B199" s="37" t="s">
        <v>58</v>
      </c>
      <c r="C199" s="11">
        <f>SUM(C195:C198)</f>
        <v>0</v>
      </c>
      <c r="D199" s="11">
        <f>SUM(D195:D198)</f>
        <v>0</v>
      </c>
    </row>
    <row r="200" spans="1:7" ht="15.75" x14ac:dyDescent="0.3">
      <c r="A200" s="25"/>
      <c r="B200" s="7" t="s">
        <v>59</v>
      </c>
      <c r="C200" s="11">
        <f>+C199+C193+C165</f>
        <v>3913718.24</v>
      </c>
      <c r="D200" s="11">
        <f>+D199+D193+D165</f>
        <v>2939970.14</v>
      </c>
      <c r="E200" s="46"/>
      <c r="F200" s="46"/>
      <c r="G200" s="46"/>
    </row>
    <row r="201" spans="1:7" ht="15.75" x14ac:dyDescent="0.3">
      <c r="A201" s="31"/>
      <c r="B201" s="182"/>
      <c r="C201" s="59"/>
      <c r="D201" s="60"/>
    </row>
    <row r="202" spans="1:7" ht="15.75" x14ac:dyDescent="0.3">
      <c r="A202" s="31"/>
      <c r="B202" s="182"/>
      <c r="C202" s="61"/>
      <c r="D202" s="62"/>
    </row>
    <row r="203" spans="1:7" ht="15.75" x14ac:dyDescent="0.3">
      <c r="A203" s="31"/>
      <c r="B203" s="182"/>
      <c r="C203" s="61"/>
      <c r="D203" s="62"/>
    </row>
    <row r="204" spans="1:7" ht="15.75" x14ac:dyDescent="0.3">
      <c r="B204" s="182"/>
      <c r="C204" s="61"/>
      <c r="D204" s="62"/>
    </row>
    <row r="205" spans="1:7" ht="15.75" x14ac:dyDescent="0.3">
      <c r="B205" s="182"/>
      <c r="C205" s="61"/>
      <c r="D205" s="62"/>
    </row>
    <row r="206" spans="1:7" ht="15.75" x14ac:dyDescent="0.3">
      <c r="B206" s="182"/>
      <c r="C206" s="61"/>
      <c r="D206" s="62"/>
    </row>
    <row r="207" spans="1:7" ht="15.75" x14ac:dyDescent="0.3">
      <c r="B207" s="182"/>
      <c r="C207" s="61"/>
      <c r="D207" s="62"/>
    </row>
    <row r="208" spans="1:7" ht="15.75" x14ac:dyDescent="0.3">
      <c r="B208" s="182"/>
      <c r="C208" s="61"/>
      <c r="D208" s="62"/>
    </row>
    <row r="209" spans="2:12" x14ac:dyDescent="0.25">
      <c r="B209" s="45"/>
      <c r="C209" s="63"/>
      <c r="D209" s="59"/>
    </row>
    <row r="213" spans="2:12" x14ac:dyDescent="0.25">
      <c r="B213" s="64" t="s">
        <v>60</v>
      </c>
      <c r="D213" s="12" t="s">
        <v>61</v>
      </c>
      <c r="E213" s="12"/>
      <c r="F213" s="12"/>
      <c r="G213" s="45" t="s">
        <v>62</v>
      </c>
      <c r="I213" t="s">
        <v>66</v>
      </c>
    </row>
    <row r="214" spans="2:12" x14ac:dyDescent="0.25">
      <c r="D214" s="309" t="s">
        <v>63</v>
      </c>
      <c r="E214" s="309"/>
      <c r="F214" s="309"/>
      <c r="G214" s="45"/>
      <c r="H214" s="45"/>
      <c r="I214" s="45" t="s">
        <v>67</v>
      </c>
      <c r="J214" s="45"/>
      <c r="K214" s="45"/>
      <c r="L214" s="45"/>
    </row>
    <row r="215" spans="2:12" x14ac:dyDescent="0.25">
      <c r="D215" s="309" t="s">
        <v>64</v>
      </c>
      <c r="E215" s="309"/>
      <c r="F215" s="309"/>
      <c r="G215" s="45"/>
      <c r="H215" s="45"/>
      <c r="I215" s="45" t="s">
        <v>158</v>
      </c>
      <c r="J215" s="45"/>
      <c r="K215" s="45"/>
      <c r="L215" s="45"/>
    </row>
    <row r="216" spans="2:12" x14ac:dyDescent="0.25">
      <c r="D216" s="65"/>
      <c r="E216" s="65"/>
      <c r="H216" s="45"/>
      <c r="I216" s="45"/>
      <c r="J216" s="45"/>
    </row>
    <row r="217" spans="2:12" x14ac:dyDescent="0.25">
      <c r="B217" s="64" t="s">
        <v>65</v>
      </c>
      <c r="D217" s="45" t="s">
        <v>171</v>
      </c>
      <c r="H217" s="66"/>
      <c r="I217" s="66"/>
      <c r="J217" s="66"/>
      <c r="K217" s="310"/>
      <c r="L217" s="310"/>
    </row>
  </sheetData>
  <mergeCells count="29">
    <mergeCell ref="K8:L8"/>
    <mergeCell ref="A10:L10"/>
    <mergeCell ref="A11:L11"/>
    <mergeCell ref="A12:L12"/>
    <mergeCell ref="A14:L14"/>
    <mergeCell ref="N15:O15"/>
    <mergeCell ref="P15:Q15"/>
    <mergeCell ref="R15:S15"/>
    <mergeCell ref="A59:L59"/>
    <mergeCell ref="C60:D60"/>
    <mergeCell ref="E60:F60"/>
    <mergeCell ref="G60:H60"/>
    <mergeCell ref="I60:J60"/>
    <mergeCell ref="K60:L60"/>
    <mergeCell ref="C15:D15"/>
    <mergeCell ref="E15:F15"/>
    <mergeCell ref="G15:H15"/>
    <mergeCell ref="I15:J15"/>
    <mergeCell ref="K15:L15"/>
    <mergeCell ref="C163:D163"/>
    <mergeCell ref="D214:F214"/>
    <mergeCell ref="D215:F215"/>
    <mergeCell ref="K217:L217"/>
    <mergeCell ref="A99:L99"/>
    <mergeCell ref="C100:D100"/>
    <mergeCell ref="E100:F100"/>
    <mergeCell ref="G100:H100"/>
    <mergeCell ref="I100:J100"/>
    <mergeCell ref="K100:L100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181"/>
  <sheetViews>
    <sheetView topLeftCell="A142" workbookViewId="0">
      <selection activeCell="B154" sqref="B154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21" t="s">
        <v>1</v>
      </c>
      <c r="L8" s="322"/>
    </row>
    <row r="10" spans="1:19" x14ac:dyDescent="0.25">
      <c r="A10" s="323" t="s">
        <v>2</v>
      </c>
      <c r="B10" s="323"/>
      <c r="C10" s="323"/>
      <c r="D10" s="323"/>
      <c r="E10" s="323"/>
      <c r="F10" s="323"/>
      <c r="G10" s="323"/>
      <c r="H10" s="323"/>
      <c r="I10" s="323"/>
      <c r="J10" s="323"/>
      <c r="K10" s="323"/>
      <c r="L10" s="323"/>
      <c r="M10" s="2"/>
      <c r="N10" s="2"/>
      <c r="O10" s="2"/>
      <c r="P10" s="2"/>
      <c r="Q10" s="2"/>
      <c r="R10" s="2"/>
      <c r="S10" s="2"/>
    </row>
    <row r="11" spans="1:19" x14ac:dyDescent="0.25">
      <c r="A11" s="324" t="s">
        <v>3</v>
      </c>
      <c r="B11" s="324"/>
      <c r="C11" s="324"/>
      <c r="D11" s="324"/>
      <c r="E11" s="324"/>
      <c r="F11" s="324"/>
      <c r="G11" s="324"/>
      <c r="H11" s="324"/>
      <c r="I11" s="324"/>
      <c r="J11" s="324"/>
      <c r="K11" s="324"/>
      <c r="L11" s="324"/>
      <c r="M11" s="2"/>
      <c r="N11" s="2"/>
      <c r="O11" s="2"/>
      <c r="P11" s="2"/>
      <c r="Q11" s="2"/>
      <c r="R11" s="2"/>
      <c r="S11" s="2"/>
    </row>
    <row r="12" spans="1:19" x14ac:dyDescent="0.25">
      <c r="A12" s="325" t="s">
        <v>4</v>
      </c>
      <c r="B12" s="324"/>
      <c r="C12" s="324"/>
      <c r="D12" s="324"/>
      <c r="E12" s="324"/>
      <c r="F12" s="324"/>
      <c r="G12" s="324"/>
      <c r="H12" s="324"/>
      <c r="I12" s="324"/>
      <c r="J12" s="324"/>
      <c r="K12" s="324"/>
      <c r="L12" s="324"/>
      <c r="M12" s="2"/>
      <c r="N12" s="2"/>
      <c r="O12" s="2"/>
      <c r="P12" s="2"/>
      <c r="Q12" s="2"/>
      <c r="R12" s="2"/>
      <c r="S12" s="2"/>
    </row>
    <row r="13" spans="1:19" x14ac:dyDescent="0.25">
      <c r="A13" s="193"/>
      <c r="B13" s="193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3"/>
      <c r="R13" s="193"/>
      <c r="S13" s="193"/>
    </row>
    <row r="14" spans="1:19" ht="16.5" thickBot="1" x14ac:dyDescent="0.3">
      <c r="A14" s="311" t="s">
        <v>165</v>
      </c>
      <c r="B14" s="311"/>
      <c r="C14" s="311"/>
      <c r="D14" s="311"/>
      <c r="E14" s="311"/>
      <c r="F14" s="311"/>
      <c r="G14" s="311"/>
      <c r="H14" s="311"/>
      <c r="I14" s="311"/>
      <c r="J14" s="311"/>
      <c r="K14" s="311"/>
      <c r="L14" s="311"/>
      <c r="M14" s="3"/>
      <c r="N14" s="3"/>
      <c r="O14" s="3"/>
      <c r="P14" s="3"/>
      <c r="Q14" s="3"/>
      <c r="R14" s="3"/>
      <c r="S14" s="3"/>
    </row>
    <row r="15" spans="1:19" ht="30.75" customHeight="1" thickBot="1" x14ac:dyDescent="0.35">
      <c r="A15" s="4" t="s">
        <v>5</v>
      </c>
      <c r="B15" s="5" t="s">
        <v>6</v>
      </c>
      <c r="C15" s="318" t="s">
        <v>7</v>
      </c>
      <c r="D15" s="319"/>
      <c r="E15" s="318" t="s">
        <v>8</v>
      </c>
      <c r="F15" s="320"/>
      <c r="G15" s="318" t="s">
        <v>9</v>
      </c>
      <c r="H15" s="319"/>
      <c r="I15" s="318" t="s">
        <v>10</v>
      </c>
      <c r="J15" s="319"/>
      <c r="K15" s="307" t="s">
        <v>11</v>
      </c>
      <c r="L15" s="330"/>
      <c r="M15" s="192"/>
      <c r="N15" s="317"/>
      <c r="O15" s="317"/>
      <c r="P15" s="317"/>
      <c r="Q15" s="317"/>
      <c r="R15" s="317"/>
      <c r="S15" s="317"/>
    </row>
    <row r="16" spans="1:19" ht="15.75" x14ac:dyDescent="0.3">
      <c r="A16" s="238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  <c r="K16" s="8" t="s">
        <v>12</v>
      </c>
      <c r="L16" s="239" t="s">
        <v>13</v>
      </c>
      <c r="M16" s="9"/>
      <c r="N16" s="192"/>
      <c r="O16" s="9"/>
      <c r="P16" s="192"/>
      <c r="Q16" s="9"/>
      <c r="R16" s="192"/>
      <c r="S16" s="9"/>
    </row>
    <row r="17" spans="1:19" ht="15.75" x14ac:dyDescent="0.3">
      <c r="A17" s="240" t="s">
        <v>141</v>
      </c>
      <c r="B17" s="7" t="s">
        <v>14</v>
      </c>
      <c r="C17" s="38">
        <v>3361148.47</v>
      </c>
      <c r="D17" s="11">
        <v>2939970.14</v>
      </c>
      <c r="E17" s="11">
        <v>3361148.47</v>
      </c>
      <c r="F17" s="11">
        <v>2914006.39</v>
      </c>
      <c r="G17" s="11"/>
      <c r="H17" s="11"/>
      <c r="I17" s="11"/>
      <c r="J17" s="11"/>
      <c r="K17" s="11">
        <f>+C17+E17+G17+I17</f>
        <v>6722296.9400000004</v>
      </c>
      <c r="L17" s="241">
        <f>+D17+F17+H17+J17</f>
        <v>5853976.5300000003</v>
      </c>
      <c r="M17" s="12"/>
      <c r="N17" s="12"/>
      <c r="O17" s="12"/>
      <c r="P17" s="12"/>
      <c r="Q17" s="12"/>
      <c r="R17" s="12"/>
      <c r="S17" s="12"/>
    </row>
    <row r="18" spans="1:19" ht="15.75" x14ac:dyDescent="0.3">
      <c r="A18" s="242"/>
      <c r="B18" s="14"/>
      <c r="C18" s="15"/>
      <c r="D18" s="13"/>
      <c r="E18" s="16"/>
      <c r="F18" s="16"/>
      <c r="G18" s="13"/>
      <c r="H18" s="16"/>
      <c r="I18" s="13"/>
      <c r="J18" s="16"/>
      <c r="K18" s="15"/>
      <c r="L18" s="243"/>
      <c r="M18" s="12"/>
      <c r="N18" s="12"/>
      <c r="O18" s="12"/>
      <c r="P18" s="12"/>
      <c r="Q18" s="12"/>
      <c r="R18" s="12"/>
      <c r="S18" s="12"/>
    </row>
    <row r="19" spans="1:19" ht="16.5" thickBot="1" x14ac:dyDescent="0.35">
      <c r="A19" s="244"/>
      <c r="B19" s="205" t="s">
        <v>15</v>
      </c>
      <c r="C19" s="77"/>
      <c r="D19" s="77"/>
      <c r="E19" s="77"/>
      <c r="F19" s="77"/>
      <c r="G19" s="77"/>
      <c r="H19" s="77"/>
      <c r="I19" s="77"/>
      <c r="J19" s="77"/>
      <c r="K19" s="77"/>
      <c r="L19" s="245"/>
      <c r="M19" s="12"/>
      <c r="N19" s="12"/>
      <c r="O19" s="12"/>
      <c r="P19" s="12"/>
      <c r="Q19" s="12"/>
      <c r="R19" s="12"/>
      <c r="S19" s="12"/>
    </row>
    <row r="20" spans="1:19" x14ac:dyDescent="0.25">
      <c r="A20" s="246">
        <v>111</v>
      </c>
      <c r="B20" s="207" t="s">
        <v>16</v>
      </c>
      <c r="C20" s="208">
        <v>0</v>
      </c>
      <c r="D20" s="208">
        <v>0</v>
      </c>
      <c r="E20" s="208">
        <v>88000</v>
      </c>
      <c r="F20" s="208">
        <v>0</v>
      </c>
      <c r="G20" s="208"/>
      <c r="H20" s="208"/>
      <c r="I20" s="208"/>
      <c r="J20" s="208"/>
      <c r="K20" s="208">
        <f>+C20+E20+G20+I20</f>
        <v>88000</v>
      </c>
      <c r="L20" s="209">
        <f>+D20+F20+H20+J20</f>
        <v>0</v>
      </c>
      <c r="M20" s="12"/>
      <c r="N20" s="12"/>
      <c r="O20" s="12"/>
      <c r="P20" s="12"/>
      <c r="Q20" s="12"/>
      <c r="R20" s="12"/>
      <c r="S20" s="12"/>
    </row>
    <row r="21" spans="1:19" x14ac:dyDescent="0.25">
      <c r="A21" s="247">
        <v>113</v>
      </c>
      <c r="B21" s="58" t="s">
        <v>166</v>
      </c>
      <c r="C21" s="20">
        <v>0</v>
      </c>
      <c r="D21" s="20">
        <v>0</v>
      </c>
      <c r="E21" s="20">
        <v>11585.06</v>
      </c>
      <c r="F21" s="20">
        <v>8525.7000000000007</v>
      </c>
      <c r="G21" s="20"/>
      <c r="H21" s="20"/>
      <c r="I21" s="20"/>
      <c r="J21" s="20"/>
      <c r="K21" s="20">
        <f t="shared" ref="K21:L36" si="0">+C21+E21+G21+I21</f>
        <v>11585.06</v>
      </c>
      <c r="L21" s="211">
        <f t="shared" si="0"/>
        <v>8525.7000000000007</v>
      </c>
      <c r="M21" s="12"/>
      <c r="N21" s="12"/>
      <c r="O21" s="12"/>
      <c r="P21" s="12"/>
      <c r="Q21" s="12"/>
      <c r="R21" s="12"/>
      <c r="S21" s="12"/>
    </row>
    <row r="22" spans="1:19" x14ac:dyDescent="0.25">
      <c r="A22" s="247">
        <v>122</v>
      </c>
      <c r="B22" s="58" t="s">
        <v>18</v>
      </c>
      <c r="C22" s="20">
        <v>0</v>
      </c>
      <c r="D22" s="20">
        <v>0</v>
      </c>
      <c r="E22" s="20">
        <v>68124.37</v>
      </c>
      <c r="F22" s="20">
        <v>0</v>
      </c>
      <c r="G22" s="20"/>
      <c r="H22" s="20"/>
      <c r="I22" s="20"/>
      <c r="J22" s="20"/>
      <c r="K22" s="20">
        <f t="shared" si="0"/>
        <v>68124.37</v>
      </c>
      <c r="L22" s="211">
        <f t="shared" si="0"/>
        <v>0</v>
      </c>
      <c r="M22" s="12"/>
      <c r="N22" s="12"/>
      <c r="O22" s="12"/>
      <c r="P22" s="12"/>
      <c r="Q22" s="12"/>
      <c r="R22" s="12"/>
      <c r="S22" s="12"/>
    </row>
    <row r="23" spans="1:19" x14ac:dyDescent="0.25">
      <c r="A23" s="247">
        <v>163</v>
      </c>
      <c r="B23" s="58" t="s">
        <v>19</v>
      </c>
      <c r="C23" s="20">
        <v>50000</v>
      </c>
      <c r="D23" s="20">
        <v>0</v>
      </c>
      <c r="E23" s="20">
        <f>16335+50000</f>
        <v>66335</v>
      </c>
      <c r="F23" s="20">
        <v>0</v>
      </c>
      <c r="G23" s="20"/>
      <c r="H23" s="20"/>
      <c r="I23" s="20"/>
      <c r="J23" s="20"/>
      <c r="K23" s="20">
        <f t="shared" si="0"/>
        <v>116335</v>
      </c>
      <c r="L23" s="211">
        <f t="shared" si="0"/>
        <v>0</v>
      </c>
      <c r="M23" s="12"/>
      <c r="N23" s="12"/>
      <c r="O23" s="12"/>
      <c r="P23" s="12"/>
      <c r="Q23" s="12"/>
      <c r="R23" s="12"/>
      <c r="S23" s="12"/>
    </row>
    <row r="24" spans="1:19" x14ac:dyDescent="0.25">
      <c r="A24" s="247">
        <v>168</v>
      </c>
      <c r="B24" s="58" t="s">
        <v>155</v>
      </c>
      <c r="C24" s="20">
        <v>1000</v>
      </c>
      <c r="D24" s="20">
        <v>0</v>
      </c>
      <c r="E24" s="20">
        <v>0</v>
      </c>
      <c r="F24" s="20">
        <v>0</v>
      </c>
      <c r="G24" s="43"/>
      <c r="H24" s="20"/>
      <c r="I24" s="43"/>
      <c r="J24" s="20"/>
      <c r="K24" s="20">
        <f t="shared" si="0"/>
        <v>1000</v>
      </c>
      <c r="L24" s="211">
        <f>+D24+F24+H24+J24</f>
        <v>0</v>
      </c>
      <c r="M24" s="12"/>
      <c r="N24" s="12"/>
      <c r="O24" s="12"/>
      <c r="P24" s="12"/>
      <c r="Q24" s="12"/>
      <c r="R24" s="12"/>
      <c r="S24" s="12"/>
    </row>
    <row r="25" spans="1:19" x14ac:dyDescent="0.25">
      <c r="A25" s="247">
        <v>169</v>
      </c>
      <c r="B25" s="58" t="s">
        <v>156</v>
      </c>
      <c r="C25" s="20">
        <v>10000</v>
      </c>
      <c r="D25" s="20">
        <v>0</v>
      </c>
      <c r="E25" s="20">
        <v>0</v>
      </c>
      <c r="F25" s="20">
        <v>0</v>
      </c>
      <c r="G25" s="20"/>
      <c r="H25" s="20"/>
      <c r="I25" s="20"/>
      <c r="J25" s="20"/>
      <c r="K25" s="20">
        <f t="shared" si="0"/>
        <v>10000</v>
      </c>
      <c r="L25" s="211">
        <f t="shared" si="0"/>
        <v>0</v>
      </c>
      <c r="M25" s="12"/>
      <c r="N25" s="12"/>
      <c r="O25" s="12"/>
      <c r="P25" s="12"/>
      <c r="Q25" s="12"/>
      <c r="R25" s="12"/>
      <c r="S25" s="12"/>
    </row>
    <row r="26" spans="1:19" x14ac:dyDescent="0.25">
      <c r="A26" s="247">
        <v>171</v>
      </c>
      <c r="B26" s="58" t="s">
        <v>157</v>
      </c>
      <c r="C26" s="20">
        <v>10000</v>
      </c>
      <c r="D26" s="20">
        <v>0</v>
      </c>
      <c r="E26" s="20">
        <v>0</v>
      </c>
      <c r="F26" s="20">
        <v>0</v>
      </c>
      <c r="G26" s="20"/>
      <c r="H26" s="20"/>
      <c r="I26" s="20"/>
      <c r="J26" s="20"/>
      <c r="K26" s="20">
        <f t="shared" si="0"/>
        <v>10000</v>
      </c>
      <c r="L26" s="211">
        <f t="shared" si="0"/>
        <v>0</v>
      </c>
      <c r="M26" s="12"/>
      <c r="N26" s="12"/>
      <c r="O26" s="12"/>
      <c r="P26" s="12"/>
      <c r="Q26" s="12"/>
      <c r="R26" s="12"/>
      <c r="S26" s="12"/>
    </row>
    <row r="27" spans="1:19" x14ac:dyDescent="0.25">
      <c r="A27" s="247">
        <v>174</v>
      </c>
      <c r="B27" s="58" t="s">
        <v>20</v>
      </c>
      <c r="C27" s="20">
        <v>15765.66</v>
      </c>
      <c r="D27" s="20">
        <v>0</v>
      </c>
      <c r="E27" s="20">
        <v>5765.66</v>
      </c>
      <c r="F27" s="20">
        <v>5765.66</v>
      </c>
      <c r="G27" s="20"/>
      <c r="H27" s="20"/>
      <c r="I27" s="20"/>
      <c r="J27" s="20"/>
      <c r="K27" s="20">
        <f t="shared" si="0"/>
        <v>21531.32</v>
      </c>
      <c r="L27" s="211">
        <f t="shared" si="0"/>
        <v>5765.66</v>
      </c>
      <c r="M27" s="12"/>
      <c r="N27" s="12"/>
      <c r="O27" s="12"/>
      <c r="P27" s="12"/>
      <c r="Q27" s="12"/>
      <c r="R27" s="12"/>
      <c r="S27" s="12"/>
    </row>
    <row r="28" spans="1:19" x14ac:dyDescent="0.25">
      <c r="A28" s="247">
        <v>182</v>
      </c>
      <c r="B28" s="58" t="s">
        <v>21</v>
      </c>
      <c r="C28" s="20">
        <v>278286</v>
      </c>
      <c r="D28" s="20">
        <v>0</v>
      </c>
      <c r="E28" s="20">
        <v>274686</v>
      </c>
      <c r="F28" s="20">
        <v>50615</v>
      </c>
      <c r="G28" s="20"/>
      <c r="H28" s="20"/>
      <c r="I28" s="20"/>
      <c r="J28" s="20"/>
      <c r="K28" s="20">
        <f t="shared" si="0"/>
        <v>552972</v>
      </c>
      <c r="L28" s="211">
        <f t="shared" si="0"/>
        <v>50615</v>
      </c>
      <c r="M28" s="12"/>
      <c r="N28" s="12"/>
      <c r="O28" s="12"/>
      <c r="P28" s="12"/>
      <c r="Q28" s="12"/>
      <c r="R28" s="12"/>
      <c r="S28" s="12"/>
    </row>
    <row r="29" spans="1:19" x14ac:dyDescent="0.25">
      <c r="A29" s="247">
        <v>197</v>
      </c>
      <c r="B29" s="58" t="s">
        <v>22</v>
      </c>
      <c r="C29" s="20">
        <v>0</v>
      </c>
      <c r="D29" s="20">
        <v>0</v>
      </c>
      <c r="E29" s="20">
        <v>43200</v>
      </c>
      <c r="F29" s="20">
        <v>0</v>
      </c>
      <c r="G29" s="20"/>
      <c r="H29" s="20"/>
      <c r="I29" s="20"/>
      <c r="J29" s="20"/>
      <c r="K29" s="20">
        <f t="shared" si="0"/>
        <v>43200</v>
      </c>
      <c r="L29" s="211">
        <f t="shared" si="0"/>
        <v>0</v>
      </c>
      <c r="M29" s="12"/>
      <c r="N29" s="12"/>
      <c r="O29" s="12"/>
      <c r="P29" s="12"/>
      <c r="Q29" s="12"/>
      <c r="R29" s="12"/>
      <c r="S29" s="12"/>
    </row>
    <row r="30" spans="1:19" x14ac:dyDescent="0.25">
      <c r="A30" s="247">
        <v>199</v>
      </c>
      <c r="B30" s="58" t="s">
        <v>23</v>
      </c>
      <c r="C30" s="20">
        <v>60838.7</v>
      </c>
      <c r="D30" s="20">
        <v>0</v>
      </c>
      <c r="E30" s="20">
        <v>147087.5</v>
      </c>
      <c r="F30" s="20">
        <v>8200.7999999999993</v>
      </c>
      <c r="G30" s="20"/>
      <c r="H30" s="20"/>
      <c r="I30" s="20"/>
      <c r="J30" s="20"/>
      <c r="K30" s="20">
        <f t="shared" si="0"/>
        <v>207926.2</v>
      </c>
      <c r="L30" s="211">
        <f t="shared" si="0"/>
        <v>8200.7999999999993</v>
      </c>
      <c r="M30" s="12"/>
      <c r="N30" s="12"/>
      <c r="O30" s="12"/>
      <c r="P30" s="12"/>
      <c r="Q30" s="12"/>
      <c r="R30" s="12"/>
      <c r="S30" s="12"/>
    </row>
    <row r="31" spans="1:19" x14ac:dyDescent="0.25">
      <c r="A31" s="247">
        <v>211</v>
      </c>
      <c r="B31" s="58" t="s">
        <v>26</v>
      </c>
      <c r="C31" s="20">
        <v>37249</v>
      </c>
      <c r="D31" s="20">
        <v>0</v>
      </c>
      <c r="E31" s="20">
        <v>47931.75</v>
      </c>
      <c r="F31" s="20">
        <v>0</v>
      </c>
      <c r="G31" s="20"/>
      <c r="H31" s="20"/>
      <c r="I31" s="20"/>
      <c r="J31" s="20"/>
      <c r="K31" s="20">
        <f t="shared" si="0"/>
        <v>85180.75</v>
      </c>
      <c r="L31" s="211">
        <f>+D31+F31+H31+J31</f>
        <v>0</v>
      </c>
      <c r="M31" s="12"/>
      <c r="N31" s="12"/>
      <c r="O31" s="12"/>
      <c r="P31" s="12"/>
      <c r="Q31" s="12"/>
      <c r="R31" s="12"/>
      <c r="S31" s="12"/>
    </row>
    <row r="32" spans="1:19" x14ac:dyDescent="0.25">
      <c r="A32" s="247">
        <v>232</v>
      </c>
      <c r="B32" s="58" t="s">
        <v>27</v>
      </c>
      <c r="C32" s="20">
        <v>0</v>
      </c>
      <c r="D32" s="20">
        <v>0</v>
      </c>
      <c r="E32" s="20">
        <v>86640</v>
      </c>
      <c r="F32" s="20">
        <v>0</v>
      </c>
      <c r="G32" s="20"/>
      <c r="H32" s="20"/>
      <c r="I32" s="20"/>
      <c r="J32" s="20"/>
      <c r="K32" s="20">
        <f t="shared" si="0"/>
        <v>86640</v>
      </c>
      <c r="L32" s="211">
        <f t="shared" si="0"/>
        <v>0</v>
      </c>
      <c r="M32" s="12"/>
      <c r="N32" s="12"/>
      <c r="O32" s="12"/>
      <c r="P32" s="12"/>
      <c r="Q32" s="12"/>
      <c r="R32" s="12"/>
      <c r="S32" s="12"/>
    </row>
    <row r="33" spans="1:19" x14ac:dyDescent="0.25">
      <c r="A33" s="247">
        <v>261</v>
      </c>
      <c r="B33" s="58" t="s">
        <v>28</v>
      </c>
      <c r="C33" s="20">
        <v>0</v>
      </c>
      <c r="D33" s="20">
        <v>0</v>
      </c>
      <c r="E33" s="20">
        <v>1009687.36</v>
      </c>
      <c r="F33" s="20">
        <v>62510.51</v>
      </c>
      <c r="G33" s="20"/>
      <c r="H33" s="20"/>
      <c r="I33" s="20"/>
      <c r="J33" s="20"/>
      <c r="K33" s="20">
        <f t="shared" si="0"/>
        <v>1009687.36</v>
      </c>
      <c r="L33" s="211">
        <f t="shared" si="0"/>
        <v>62510.51</v>
      </c>
      <c r="M33" s="12"/>
      <c r="N33" s="12"/>
      <c r="O33" s="12"/>
      <c r="P33" s="12"/>
      <c r="Q33" s="12"/>
      <c r="R33" s="12"/>
      <c r="S33" s="12"/>
    </row>
    <row r="34" spans="1:19" x14ac:dyDescent="0.25">
      <c r="A34" s="247">
        <v>262</v>
      </c>
      <c r="B34" s="58" t="s">
        <v>29</v>
      </c>
      <c r="C34" s="20">
        <v>8000</v>
      </c>
      <c r="D34" s="20">
        <v>0</v>
      </c>
      <c r="E34" s="20">
        <v>0</v>
      </c>
      <c r="F34" s="20">
        <v>0</v>
      </c>
      <c r="G34" s="20"/>
      <c r="H34" s="20"/>
      <c r="I34" s="20"/>
      <c r="J34" s="20"/>
      <c r="K34" s="20">
        <f t="shared" si="0"/>
        <v>8000</v>
      </c>
      <c r="L34" s="211">
        <f t="shared" si="0"/>
        <v>0</v>
      </c>
      <c r="M34" s="12"/>
      <c r="N34" s="12"/>
      <c r="O34" s="12"/>
      <c r="P34" s="12"/>
      <c r="Q34" s="12"/>
      <c r="R34" s="12"/>
      <c r="S34" s="12"/>
    </row>
    <row r="35" spans="1:19" x14ac:dyDescent="0.25">
      <c r="A35" s="247">
        <v>266</v>
      </c>
      <c r="B35" s="58" t="s">
        <v>30</v>
      </c>
      <c r="C35" s="20">
        <v>0</v>
      </c>
      <c r="D35" s="20">
        <v>0</v>
      </c>
      <c r="E35" s="20">
        <v>619212.26</v>
      </c>
      <c r="F35" s="20">
        <v>0</v>
      </c>
      <c r="G35" s="20"/>
      <c r="H35" s="20"/>
      <c r="I35" s="20"/>
      <c r="J35" s="20"/>
      <c r="K35" s="20">
        <f t="shared" si="0"/>
        <v>619212.26</v>
      </c>
      <c r="L35" s="211">
        <f t="shared" si="0"/>
        <v>0</v>
      </c>
      <c r="M35" s="12"/>
      <c r="N35" s="12"/>
      <c r="O35" s="12"/>
      <c r="P35" s="12"/>
      <c r="Q35" s="12"/>
      <c r="R35" s="12"/>
      <c r="S35" s="12"/>
    </row>
    <row r="36" spans="1:19" x14ac:dyDescent="0.25">
      <c r="A36" s="247">
        <v>267</v>
      </c>
      <c r="B36" s="58" t="s">
        <v>31</v>
      </c>
      <c r="C36" s="20">
        <v>9000</v>
      </c>
      <c r="D36" s="20">
        <v>0</v>
      </c>
      <c r="E36" s="20">
        <v>0</v>
      </c>
      <c r="F36" s="20">
        <v>0</v>
      </c>
      <c r="G36" s="20"/>
      <c r="H36" s="20"/>
      <c r="I36" s="20"/>
      <c r="J36" s="20"/>
      <c r="K36" s="20">
        <f t="shared" si="0"/>
        <v>9000</v>
      </c>
      <c r="L36" s="211">
        <f t="shared" si="0"/>
        <v>0</v>
      </c>
      <c r="M36" s="12"/>
      <c r="N36" s="12"/>
      <c r="O36" s="12"/>
      <c r="P36" s="12"/>
      <c r="Q36" s="12"/>
      <c r="R36" s="12"/>
      <c r="S36" s="12"/>
    </row>
    <row r="37" spans="1:19" x14ac:dyDescent="0.25">
      <c r="A37" s="247">
        <v>268</v>
      </c>
      <c r="B37" s="58" t="s">
        <v>32</v>
      </c>
      <c r="C37" s="20">
        <v>0</v>
      </c>
      <c r="D37" s="20">
        <v>0</v>
      </c>
      <c r="E37" s="20">
        <v>78656.5</v>
      </c>
      <c r="F37" s="20">
        <v>0</v>
      </c>
      <c r="G37" s="20"/>
      <c r="H37" s="20"/>
      <c r="I37" s="20"/>
      <c r="J37" s="20"/>
      <c r="K37" s="20">
        <f t="shared" ref="K37:L45" si="1">+C37+E37+G37+I37</f>
        <v>78656.5</v>
      </c>
      <c r="L37" s="211">
        <f t="shared" si="1"/>
        <v>0</v>
      </c>
      <c r="M37" s="12"/>
      <c r="N37" s="12"/>
      <c r="O37" s="12"/>
      <c r="P37" s="12"/>
      <c r="Q37" s="12"/>
      <c r="R37" s="12"/>
      <c r="S37" s="12"/>
    </row>
    <row r="38" spans="1:19" x14ac:dyDescent="0.25">
      <c r="A38" s="247">
        <v>269</v>
      </c>
      <c r="B38" s="58" t="s">
        <v>33</v>
      </c>
      <c r="C38" s="20">
        <v>10000</v>
      </c>
      <c r="D38" s="20">
        <v>0</v>
      </c>
      <c r="E38" s="20">
        <v>0</v>
      </c>
      <c r="F38" s="20">
        <v>0</v>
      </c>
      <c r="G38" s="20"/>
      <c r="H38" s="20"/>
      <c r="I38" s="20"/>
      <c r="J38" s="20"/>
      <c r="K38" s="20">
        <f t="shared" si="1"/>
        <v>10000</v>
      </c>
      <c r="L38" s="211">
        <f t="shared" si="1"/>
        <v>0</v>
      </c>
      <c r="M38" s="12"/>
      <c r="N38" s="12"/>
      <c r="O38" s="12"/>
      <c r="P38" s="12"/>
      <c r="Q38" s="12"/>
      <c r="R38" s="12"/>
      <c r="S38" s="12"/>
    </row>
    <row r="39" spans="1:19" x14ac:dyDescent="0.25">
      <c r="A39" s="247">
        <v>289</v>
      </c>
      <c r="B39" s="58" t="s">
        <v>34</v>
      </c>
      <c r="C39" s="20">
        <v>0</v>
      </c>
      <c r="D39" s="20">
        <v>0</v>
      </c>
      <c r="E39" s="20">
        <v>11537</v>
      </c>
      <c r="F39" s="20">
        <v>0</v>
      </c>
      <c r="G39" s="20"/>
      <c r="H39" s="20"/>
      <c r="I39" s="20"/>
      <c r="J39" s="20"/>
      <c r="K39" s="20">
        <f t="shared" si="1"/>
        <v>11537</v>
      </c>
      <c r="L39" s="211">
        <f t="shared" si="1"/>
        <v>0</v>
      </c>
      <c r="M39" s="12"/>
      <c r="N39" s="12"/>
      <c r="O39" s="12"/>
      <c r="P39" s="12"/>
      <c r="Q39" s="12"/>
      <c r="R39" s="12"/>
      <c r="S39" s="12"/>
    </row>
    <row r="40" spans="1:19" x14ac:dyDescent="0.25">
      <c r="A40" s="247">
        <v>292</v>
      </c>
      <c r="B40" s="58" t="s">
        <v>35</v>
      </c>
      <c r="C40" s="20">
        <v>0</v>
      </c>
      <c r="D40" s="20">
        <v>0</v>
      </c>
      <c r="E40" s="20">
        <v>149896.79</v>
      </c>
      <c r="F40" s="20">
        <v>0</v>
      </c>
      <c r="G40" s="20"/>
      <c r="H40" s="20"/>
      <c r="I40" s="20"/>
      <c r="J40" s="20"/>
      <c r="K40" s="20">
        <f t="shared" si="1"/>
        <v>149896.79</v>
      </c>
      <c r="L40" s="211">
        <f t="shared" si="1"/>
        <v>0</v>
      </c>
      <c r="M40" s="12"/>
      <c r="N40" s="12"/>
      <c r="O40" s="12"/>
      <c r="P40" s="12"/>
      <c r="Q40" s="12"/>
      <c r="R40" s="12"/>
      <c r="S40" s="12"/>
    </row>
    <row r="41" spans="1:19" x14ac:dyDescent="0.25">
      <c r="A41" s="247">
        <v>295</v>
      </c>
      <c r="B41" s="58" t="s">
        <v>36</v>
      </c>
      <c r="C41" s="20">
        <v>0</v>
      </c>
      <c r="D41" s="20">
        <v>0</v>
      </c>
      <c r="E41" s="20">
        <v>3038004.73</v>
      </c>
      <c r="F41" s="20">
        <v>0</v>
      </c>
      <c r="G41" s="20"/>
      <c r="H41" s="20"/>
      <c r="I41" s="20"/>
      <c r="J41" s="20"/>
      <c r="K41" s="20">
        <f t="shared" si="1"/>
        <v>3038004.73</v>
      </c>
      <c r="L41" s="211">
        <f t="shared" si="1"/>
        <v>0</v>
      </c>
      <c r="M41" s="12"/>
      <c r="N41" s="12"/>
      <c r="O41" s="12"/>
      <c r="P41" s="12"/>
      <c r="Q41" s="12"/>
      <c r="R41" s="12"/>
      <c r="S41" s="12"/>
    </row>
    <row r="42" spans="1:19" x14ac:dyDescent="0.25">
      <c r="A42" s="247">
        <v>297</v>
      </c>
      <c r="B42" s="58" t="s">
        <v>37</v>
      </c>
      <c r="C42" s="20">
        <v>10000</v>
      </c>
      <c r="D42" s="20">
        <v>0</v>
      </c>
      <c r="E42" s="20">
        <v>8945.44</v>
      </c>
      <c r="F42" s="20">
        <v>0</v>
      </c>
      <c r="G42" s="20"/>
      <c r="H42" s="20"/>
      <c r="I42" s="20"/>
      <c r="J42" s="20"/>
      <c r="K42" s="20">
        <f t="shared" si="1"/>
        <v>18945.440000000002</v>
      </c>
      <c r="L42" s="211">
        <f t="shared" si="1"/>
        <v>0</v>
      </c>
      <c r="M42" s="12"/>
      <c r="N42" s="12"/>
      <c r="O42" s="12"/>
      <c r="P42" s="12"/>
      <c r="Q42" s="12"/>
      <c r="R42" s="12"/>
      <c r="S42" s="12"/>
    </row>
    <row r="43" spans="1:19" x14ac:dyDescent="0.25">
      <c r="A43" s="247">
        <v>298</v>
      </c>
      <c r="B43" s="58" t="s">
        <v>38</v>
      </c>
      <c r="C43" s="20">
        <v>33333.33</v>
      </c>
      <c r="D43" s="20">
        <v>0</v>
      </c>
      <c r="E43" s="20">
        <f>33333.33+9801.67</f>
        <v>43135</v>
      </c>
      <c r="F43" s="20">
        <v>0</v>
      </c>
      <c r="G43" s="20"/>
      <c r="H43" s="20"/>
      <c r="I43" s="20"/>
      <c r="J43" s="20"/>
      <c r="K43" s="20">
        <f t="shared" si="1"/>
        <v>76468.33</v>
      </c>
      <c r="L43" s="211">
        <f t="shared" si="1"/>
        <v>0</v>
      </c>
      <c r="M43" s="12"/>
      <c r="N43" s="12"/>
      <c r="O43" s="12"/>
      <c r="P43" s="12"/>
      <c r="Q43" s="12"/>
      <c r="R43" s="12"/>
      <c r="S43" s="12"/>
    </row>
    <row r="44" spans="1:19" x14ac:dyDescent="0.25">
      <c r="A44" s="247">
        <v>299</v>
      </c>
      <c r="B44" s="58" t="s">
        <v>39</v>
      </c>
      <c r="C44" s="20">
        <v>19097.080000000002</v>
      </c>
      <c r="D44" s="20">
        <v>0</v>
      </c>
      <c r="E44" s="20">
        <v>19097.080000000002</v>
      </c>
      <c r="F44" s="20">
        <v>0</v>
      </c>
      <c r="G44" s="20"/>
      <c r="H44" s="20"/>
      <c r="I44" s="20"/>
      <c r="J44" s="20"/>
      <c r="K44" s="20">
        <f t="shared" si="1"/>
        <v>38194.160000000003</v>
      </c>
      <c r="L44" s="211">
        <f t="shared" si="1"/>
        <v>0</v>
      </c>
      <c r="M44" s="12"/>
      <c r="N44" s="12"/>
      <c r="O44" s="12"/>
      <c r="P44" s="12"/>
      <c r="Q44" s="12"/>
      <c r="R44" s="12"/>
      <c r="S44" s="12"/>
    </row>
    <row r="45" spans="1:19" ht="15.75" thickBot="1" x14ac:dyDescent="0.3">
      <c r="A45" s="248">
        <v>323</v>
      </c>
      <c r="B45" s="249" t="s">
        <v>167</v>
      </c>
      <c r="C45" s="250">
        <v>0</v>
      </c>
      <c r="D45" s="250">
        <v>0</v>
      </c>
      <c r="E45" s="250">
        <v>0</v>
      </c>
      <c r="F45" s="250">
        <v>0</v>
      </c>
      <c r="G45" s="250"/>
      <c r="H45" s="250"/>
      <c r="I45" s="250"/>
      <c r="J45" s="250"/>
      <c r="K45" s="250">
        <f t="shared" si="1"/>
        <v>0</v>
      </c>
      <c r="L45" s="251">
        <f t="shared" si="1"/>
        <v>0</v>
      </c>
      <c r="M45" s="12"/>
      <c r="N45" s="12"/>
      <c r="O45" s="12"/>
      <c r="P45" s="12"/>
      <c r="Q45" s="12"/>
      <c r="R45" s="12"/>
      <c r="S45" s="12"/>
    </row>
    <row r="46" spans="1:19" ht="16.5" thickBot="1" x14ac:dyDescent="0.35">
      <c r="A46" s="212"/>
      <c r="B46" s="24" t="s">
        <v>57</v>
      </c>
      <c r="C46" s="213">
        <f>SUM(C20:C45)</f>
        <v>552569.77</v>
      </c>
      <c r="D46" s="213">
        <f t="shared" ref="D46:J46" si="2">SUM(D20:D45)</f>
        <v>0</v>
      </c>
      <c r="E46" s="213">
        <f t="shared" si="2"/>
        <v>5817527.5000000009</v>
      </c>
      <c r="F46" s="213">
        <f t="shared" si="2"/>
        <v>135617.67000000001</v>
      </c>
      <c r="G46" s="213">
        <f t="shared" si="2"/>
        <v>0</v>
      </c>
      <c r="H46" s="213">
        <f t="shared" si="2"/>
        <v>0</v>
      </c>
      <c r="I46" s="213">
        <f t="shared" si="2"/>
        <v>0</v>
      </c>
      <c r="J46" s="213">
        <f t="shared" si="2"/>
        <v>0</v>
      </c>
      <c r="K46" s="213">
        <f>SUM(K20:K45)</f>
        <v>6370097.2700000005</v>
      </c>
      <c r="L46" s="252">
        <f>SUM(L20:L45)</f>
        <v>135617.67000000001</v>
      </c>
      <c r="M46" s="12"/>
      <c r="N46" s="12"/>
      <c r="O46" s="12"/>
      <c r="P46" s="12"/>
      <c r="Q46" s="12"/>
      <c r="R46" s="12"/>
      <c r="S46" s="12"/>
    </row>
    <row r="47" spans="1:19" ht="16.5" thickBot="1" x14ac:dyDescent="0.35">
      <c r="A47" s="253"/>
      <c r="B47" s="174" t="s">
        <v>59</v>
      </c>
      <c r="C47" s="254">
        <f>+C46+C17</f>
        <v>3913718.24</v>
      </c>
      <c r="D47" s="254">
        <f t="shared" ref="D47:L47" si="3">+D46+D17</f>
        <v>2939970.14</v>
      </c>
      <c r="E47" s="254">
        <f t="shared" si="3"/>
        <v>9178675.9700000007</v>
      </c>
      <c r="F47" s="254">
        <f t="shared" si="3"/>
        <v>3049624.06</v>
      </c>
      <c r="G47" s="254">
        <f t="shared" si="3"/>
        <v>0</v>
      </c>
      <c r="H47" s="254">
        <f t="shared" si="3"/>
        <v>0</v>
      </c>
      <c r="I47" s="254">
        <f t="shared" si="3"/>
        <v>0</v>
      </c>
      <c r="J47" s="254">
        <f t="shared" si="3"/>
        <v>0</v>
      </c>
      <c r="K47" s="254">
        <f t="shared" si="3"/>
        <v>13092394.210000001</v>
      </c>
      <c r="L47" s="255">
        <f t="shared" si="3"/>
        <v>5989594.2000000002</v>
      </c>
    </row>
    <row r="48" spans="1:19" x14ac:dyDescent="0.25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</row>
    <row r="49" spans="1:12" x14ac:dyDescent="0.25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</row>
    <row r="50" spans="1:12" ht="16.5" hidden="1" customHeight="1" thickBot="1" x14ac:dyDescent="0.3">
      <c r="A50" s="311" t="s">
        <v>168</v>
      </c>
      <c r="B50" s="311"/>
      <c r="C50" s="311"/>
      <c r="D50" s="311"/>
      <c r="E50" s="311"/>
      <c r="F50" s="311"/>
      <c r="G50" s="311"/>
      <c r="H50" s="311"/>
      <c r="I50" s="311"/>
      <c r="J50" s="311"/>
      <c r="K50" s="311"/>
      <c r="L50" s="311"/>
    </row>
    <row r="51" spans="1:12" ht="16.5" hidden="1" customHeight="1" thickBot="1" x14ac:dyDescent="0.35">
      <c r="A51" s="32" t="s">
        <v>5</v>
      </c>
      <c r="B51" s="33" t="s">
        <v>6</v>
      </c>
      <c r="C51" s="326" t="s">
        <v>45</v>
      </c>
      <c r="D51" s="327"/>
      <c r="E51" s="326" t="s">
        <v>46</v>
      </c>
      <c r="F51" s="327"/>
      <c r="G51" s="326" t="s">
        <v>47</v>
      </c>
      <c r="H51" s="327"/>
      <c r="I51" s="326" t="s">
        <v>48</v>
      </c>
      <c r="J51" s="328"/>
      <c r="K51" s="315" t="s">
        <v>11</v>
      </c>
      <c r="L51" s="329"/>
    </row>
    <row r="52" spans="1:12" ht="15.75" hidden="1" customHeight="1" x14ac:dyDescent="0.3">
      <c r="A52" s="256"/>
      <c r="B52" s="14"/>
      <c r="C52" s="35" t="s">
        <v>12</v>
      </c>
      <c r="D52" s="35" t="s">
        <v>13</v>
      </c>
      <c r="E52" s="35" t="s">
        <v>12</v>
      </c>
      <c r="F52" s="35" t="s">
        <v>13</v>
      </c>
      <c r="G52" s="35" t="s">
        <v>12</v>
      </c>
      <c r="H52" s="35" t="s">
        <v>13</v>
      </c>
      <c r="I52" s="35" t="s">
        <v>12</v>
      </c>
      <c r="J52" s="35" t="s">
        <v>13</v>
      </c>
      <c r="K52" s="35" t="s">
        <v>12</v>
      </c>
      <c r="L52" s="257" t="s">
        <v>13</v>
      </c>
    </row>
    <row r="53" spans="1:12" ht="15.75" hidden="1" customHeight="1" x14ac:dyDescent="0.3">
      <c r="A53" s="258" t="s">
        <v>141</v>
      </c>
      <c r="B53" s="14" t="s">
        <v>14</v>
      </c>
      <c r="C53" s="11"/>
      <c r="D53" s="17"/>
      <c r="E53" s="11"/>
      <c r="F53" s="17"/>
      <c r="G53" s="11"/>
      <c r="H53" s="17"/>
      <c r="I53" s="11"/>
      <c r="J53" s="17"/>
      <c r="K53" s="17">
        <f>+C53+E53+G53+I53</f>
        <v>0</v>
      </c>
      <c r="L53" s="259">
        <f>+D53+F53+H53+J53</f>
        <v>0</v>
      </c>
    </row>
    <row r="54" spans="1:12" ht="15.75" hidden="1" customHeight="1" x14ac:dyDescent="0.3">
      <c r="A54" s="242"/>
      <c r="B54" s="14"/>
      <c r="C54" s="13"/>
      <c r="D54" s="13"/>
      <c r="E54" s="13"/>
      <c r="F54" s="16"/>
      <c r="G54" s="16"/>
      <c r="H54" s="16"/>
      <c r="I54" s="16"/>
      <c r="J54" s="16"/>
      <c r="K54" s="15"/>
      <c r="L54" s="243"/>
    </row>
    <row r="55" spans="1:12" ht="15.75" hidden="1" customHeight="1" x14ac:dyDescent="0.3">
      <c r="A55" s="242"/>
      <c r="B55" s="14" t="s">
        <v>15</v>
      </c>
      <c r="C55" s="17"/>
      <c r="D55" s="17"/>
      <c r="E55" s="17"/>
      <c r="F55" s="17"/>
      <c r="G55" s="17"/>
      <c r="H55" s="17"/>
      <c r="I55" s="17"/>
      <c r="J55" s="17"/>
      <c r="K55" s="17"/>
      <c r="L55" s="259"/>
    </row>
    <row r="56" spans="1:12" ht="15" hidden="1" customHeight="1" x14ac:dyDescent="0.25">
      <c r="A56" s="247">
        <v>111</v>
      </c>
      <c r="B56" s="19" t="s">
        <v>16</v>
      </c>
      <c r="C56" s="44"/>
      <c r="D56" s="20"/>
      <c r="E56" s="44"/>
      <c r="F56" s="20"/>
      <c r="G56" s="44"/>
      <c r="H56" s="20"/>
      <c r="I56" s="20"/>
      <c r="J56" s="20"/>
      <c r="K56" s="20">
        <f>+C56+E56+G56+I56</f>
        <v>0</v>
      </c>
      <c r="L56" s="211">
        <f>+D56+F56+H56+J56</f>
        <v>0</v>
      </c>
    </row>
    <row r="57" spans="1:12" ht="15" hidden="1" customHeight="1" x14ac:dyDescent="0.25">
      <c r="A57" s="247">
        <v>113</v>
      </c>
      <c r="B57" s="19" t="s">
        <v>17</v>
      </c>
      <c r="C57" s="44"/>
      <c r="D57" s="20"/>
      <c r="E57" s="44"/>
      <c r="F57" s="20"/>
      <c r="G57" s="44"/>
      <c r="H57" s="20"/>
      <c r="I57" s="20"/>
      <c r="J57" s="20"/>
      <c r="K57" s="20">
        <f t="shared" ref="K57:L66" si="4">+C57+E57+G57+I57</f>
        <v>0</v>
      </c>
      <c r="L57" s="211">
        <f t="shared" si="4"/>
        <v>0</v>
      </c>
    </row>
    <row r="58" spans="1:12" ht="15" hidden="1" customHeight="1" x14ac:dyDescent="0.25">
      <c r="A58" s="247">
        <v>122</v>
      </c>
      <c r="B58" s="19" t="s">
        <v>18</v>
      </c>
      <c r="C58" s="44"/>
      <c r="D58" s="20"/>
      <c r="E58" s="44"/>
      <c r="F58" s="20"/>
      <c r="G58" s="44"/>
      <c r="H58" s="20"/>
      <c r="I58" s="20"/>
      <c r="J58" s="20"/>
      <c r="K58" s="20">
        <f t="shared" si="4"/>
        <v>0</v>
      </c>
      <c r="L58" s="211">
        <f t="shared" si="4"/>
        <v>0</v>
      </c>
    </row>
    <row r="59" spans="1:12" ht="15" hidden="1" customHeight="1" x14ac:dyDescent="0.25">
      <c r="A59" s="247">
        <v>163</v>
      </c>
      <c r="B59" s="19" t="s">
        <v>19</v>
      </c>
      <c r="C59" s="44"/>
      <c r="D59" s="20"/>
      <c r="E59" s="44"/>
      <c r="F59" s="20"/>
      <c r="G59" s="44"/>
      <c r="H59" s="20"/>
      <c r="I59" s="20"/>
      <c r="J59" s="20"/>
      <c r="K59" s="20">
        <f t="shared" si="4"/>
        <v>0</v>
      </c>
      <c r="L59" s="211">
        <f t="shared" si="4"/>
        <v>0</v>
      </c>
    </row>
    <row r="60" spans="1:12" ht="27" hidden="1" customHeight="1" x14ac:dyDescent="0.25">
      <c r="A60" s="247">
        <v>168</v>
      </c>
      <c r="B60" s="175" t="s">
        <v>155</v>
      </c>
      <c r="C60" s="43"/>
      <c r="D60" s="20"/>
      <c r="E60" s="43"/>
      <c r="F60" s="20"/>
      <c r="G60" s="43"/>
      <c r="H60" s="20"/>
      <c r="I60" s="20"/>
      <c r="J60" s="20"/>
      <c r="K60" s="20">
        <f>+C60+E60+G60+I60</f>
        <v>0</v>
      </c>
      <c r="L60" s="211">
        <f>+D60+F60+H60+J60</f>
        <v>0</v>
      </c>
    </row>
    <row r="61" spans="1:12" ht="15" hidden="1" customHeight="1" x14ac:dyDescent="0.25">
      <c r="A61" s="247">
        <v>169</v>
      </c>
      <c r="B61" s="19" t="s">
        <v>156</v>
      </c>
      <c r="C61" s="44"/>
      <c r="D61" s="20"/>
      <c r="E61" s="44"/>
      <c r="F61" s="20"/>
      <c r="G61" s="44"/>
      <c r="H61" s="20"/>
      <c r="I61" s="20"/>
      <c r="J61" s="20"/>
      <c r="K61" s="20">
        <f t="shared" si="4"/>
        <v>0</v>
      </c>
      <c r="L61" s="211">
        <f t="shared" si="4"/>
        <v>0</v>
      </c>
    </row>
    <row r="62" spans="1:12" ht="15" hidden="1" customHeight="1" x14ac:dyDescent="0.25">
      <c r="A62" s="247">
        <v>171</v>
      </c>
      <c r="B62" s="19" t="s">
        <v>157</v>
      </c>
      <c r="C62" s="44"/>
      <c r="D62" s="20"/>
      <c r="E62" s="44"/>
      <c r="F62" s="20"/>
      <c r="G62" s="44"/>
      <c r="H62" s="20"/>
      <c r="I62" s="20"/>
      <c r="J62" s="20"/>
      <c r="K62" s="20">
        <f t="shared" si="4"/>
        <v>0</v>
      </c>
      <c r="L62" s="211">
        <f t="shared" si="4"/>
        <v>0</v>
      </c>
    </row>
    <row r="63" spans="1:12" ht="15" hidden="1" customHeight="1" x14ac:dyDescent="0.25">
      <c r="A63" s="247">
        <v>174</v>
      </c>
      <c r="B63" s="19" t="s">
        <v>20</v>
      </c>
      <c r="C63" s="44"/>
      <c r="D63" s="20"/>
      <c r="E63" s="44"/>
      <c r="F63" s="20"/>
      <c r="G63" s="44"/>
      <c r="H63" s="20"/>
      <c r="I63" s="20"/>
      <c r="J63" s="20"/>
      <c r="K63" s="20">
        <f t="shared" si="4"/>
        <v>0</v>
      </c>
      <c r="L63" s="211">
        <f t="shared" si="4"/>
        <v>0</v>
      </c>
    </row>
    <row r="64" spans="1:12" ht="15" hidden="1" customHeight="1" x14ac:dyDescent="0.25">
      <c r="A64" s="247">
        <v>182</v>
      </c>
      <c r="B64" s="19" t="s">
        <v>21</v>
      </c>
      <c r="C64" s="44"/>
      <c r="D64" s="20"/>
      <c r="E64" s="44"/>
      <c r="F64" s="20"/>
      <c r="G64" s="44"/>
      <c r="H64" s="20"/>
      <c r="I64" s="20"/>
      <c r="J64" s="20"/>
      <c r="K64" s="20">
        <f t="shared" si="4"/>
        <v>0</v>
      </c>
      <c r="L64" s="211">
        <f t="shared" si="4"/>
        <v>0</v>
      </c>
    </row>
    <row r="65" spans="1:12" ht="15" hidden="1" customHeight="1" x14ac:dyDescent="0.25">
      <c r="A65" s="247">
        <v>197</v>
      </c>
      <c r="B65" s="58" t="s">
        <v>22</v>
      </c>
      <c r="C65" s="44"/>
      <c r="D65" s="20"/>
      <c r="E65" s="44"/>
      <c r="F65" s="20"/>
      <c r="G65" s="44"/>
      <c r="H65" s="20"/>
      <c r="I65" s="20"/>
      <c r="J65" s="20"/>
      <c r="K65" s="20">
        <f t="shared" si="4"/>
        <v>0</v>
      </c>
      <c r="L65" s="211">
        <f t="shared" si="4"/>
        <v>0</v>
      </c>
    </row>
    <row r="66" spans="1:12" ht="15" hidden="1" customHeight="1" x14ac:dyDescent="0.25">
      <c r="A66" s="247">
        <v>199</v>
      </c>
      <c r="B66" s="58" t="s">
        <v>23</v>
      </c>
      <c r="C66" s="44"/>
      <c r="D66" s="169"/>
      <c r="E66" s="176"/>
      <c r="F66" s="169"/>
      <c r="G66" s="176"/>
      <c r="H66" s="169"/>
      <c r="I66" s="169"/>
      <c r="J66" s="169"/>
      <c r="K66" s="169">
        <f t="shared" si="4"/>
        <v>0</v>
      </c>
      <c r="L66" s="260">
        <f t="shared" si="4"/>
        <v>0</v>
      </c>
    </row>
    <row r="67" spans="1:12" ht="15" hidden="1" customHeight="1" x14ac:dyDescent="0.25">
      <c r="A67" s="247">
        <v>211</v>
      </c>
      <c r="B67" s="58" t="s">
        <v>26</v>
      </c>
      <c r="C67" s="20"/>
      <c r="D67" s="20"/>
      <c r="E67" s="20"/>
      <c r="F67" s="20"/>
      <c r="G67" s="20"/>
      <c r="H67" s="20"/>
      <c r="I67" s="20"/>
      <c r="J67" s="20"/>
      <c r="K67" s="20">
        <f>+C67+E67+G67+I67</f>
        <v>0</v>
      </c>
      <c r="L67" s="211">
        <f>+D67+F67+H67+J67</f>
        <v>0</v>
      </c>
    </row>
    <row r="68" spans="1:12" ht="15" hidden="1" customHeight="1" x14ac:dyDescent="0.25">
      <c r="A68" s="247">
        <v>232</v>
      </c>
      <c r="B68" s="19" t="s">
        <v>27</v>
      </c>
      <c r="C68" s="20"/>
      <c r="D68" s="20"/>
      <c r="E68" s="20"/>
      <c r="F68" s="20"/>
      <c r="G68" s="20"/>
      <c r="H68" s="20"/>
      <c r="I68" s="20"/>
      <c r="J68" s="20"/>
      <c r="K68" s="20">
        <f t="shared" ref="K68:L81" si="5">+C68+E68+G68+I68</f>
        <v>0</v>
      </c>
      <c r="L68" s="211">
        <f t="shared" si="5"/>
        <v>0</v>
      </c>
    </row>
    <row r="69" spans="1:12" ht="15" hidden="1" customHeight="1" x14ac:dyDescent="0.25">
      <c r="A69" s="247">
        <v>261</v>
      </c>
      <c r="B69" s="19" t="s">
        <v>28</v>
      </c>
      <c r="C69" s="20"/>
      <c r="D69" s="20"/>
      <c r="E69" s="20"/>
      <c r="F69" s="20"/>
      <c r="G69" s="20"/>
      <c r="H69" s="20"/>
      <c r="I69" s="20"/>
      <c r="J69" s="20"/>
      <c r="K69" s="20">
        <f t="shared" si="5"/>
        <v>0</v>
      </c>
      <c r="L69" s="211">
        <f t="shared" si="5"/>
        <v>0</v>
      </c>
    </row>
    <row r="70" spans="1:12" ht="15" hidden="1" customHeight="1" x14ac:dyDescent="0.25">
      <c r="A70" s="247">
        <v>262</v>
      </c>
      <c r="B70" s="19" t="s">
        <v>29</v>
      </c>
      <c r="C70" s="20"/>
      <c r="D70" s="20"/>
      <c r="E70" s="20"/>
      <c r="F70" s="20"/>
      <c r="G70" s="20"/>
      <c r="H70" s="20"/>
      <c r="I70" s="20"/>
      <c r="J70" s="20"/>
      <c r="K70" s="20">
        <f t="shared" si="5"/>
        <v>0</v>
      </c>
      <c r="L70" s="211">
        <f t="shared" si="5"/>
        <v>0</v>
      </c>
    </row>
    <row r="71" spans="1:12" ht="15" hidden="1" customHeight="1" x14ac:dyDescent="0.25">
      <c r="A71" s="247">
        <v>266</v>
      </c>
      <c r="B71" s="19" t="s">
        <v>30</v>
      </c>
      <c r="C71" s="20"/>
      <c r="D71" s="20"/>
      <c r="E71" s="20"/>
      <c r="F71" s="20"/>
      <c r="G71" s="20"/>
      <c r="H71" s="20"/>
      <c r="I71" s="20"/>
      <c r="J71" s="20"/>
      <c r="K71" s="20">
        <f t="shared" si="5"/>
        <v>0</v>
      </c>
      <c r="L71" s="211">
        <f t="shared" si="5"/>
        <v>0</v>
      </c>
    </row>
    <row r="72" spans="1:12" ht="15" hidden="1" customHeight="1" x14ac:dyDescent="0.25">
      <c r="A72" s="247">
        <v>267</v>
      </c>
      <c r="B72" s="19" t="s">
        <v>31</v>
      </c>
      <c r="C72" s="20"/>
      <c r="D72" s="20"/>
      <c r="E72" s="20"/>
      <c r="F72" s="20"/>
      <c r="G72" s="20"/>
      <c r="H72" s="20"/>
      <c r="I72" s="20"/>
      <c r="J72" s="20"/>
      <c r="K72" s="20">
        <f t="shared" si="5"/>
        <v>0</v>
      </c>
      <c r="L72" s="211">
        <f t="shared" si="5"/>
        <v>0</v>
      </c>
    </row>
    <row r="73" spans="1:12" ht="15" hidden="1" customHeight="1" x14ac:dyDescent="0.25">
      <c r="A73" s="247">
        <v>268</v>
      </c>
      <c r="B73" s="19" t="s">
        <v>32</v>
      </c>
      <c r="C73" s="20"/>
      <c r="D73" s="20"/>
      <c r="E73" s="20"/>
      <c r="F73" s="20"/>
      <c r="G73" s="20"/>
      <c r="H73" s="20"/>
      <c r="I73" s="20"/>
      <c r="J73" s="20"/>
      <c r="K73" s="20">
        <f t="shared" si="5"/>
        <v>0</v>
      </c>
      <c r="L73" s="211">
        <f t="shared" si="5"/>
        <v>0</v>
      </c>
    </row>
    <row r="74" spans="1:12" ht="15" hidden="1" customHeight="1" x14ac:dyDescent="0.25">
      <c r="A74" s="247">
        <v>269</v>
      </c>
      <c r="B74" s="19" t="s">
        <v>33</v>
      </c>
      <c r="C74" s="20"/>
      <c r="D74" s="20"/>
      <c r="E74" s="20"/>
      <c r="F74" s="20"/>
      <c r="G74" s="20"/>
      <c r="H74" s="20"/>
      <c r="I74" s="20"/>
      <c r="J74" s="20"/>
      <c r="K74" s="20">
        <f t="shared" si="5"/>
        <v>0</v>
      </c>
      <c r="L74" s="211">
        <f t="shared" si="5"/>
        <v>0</v>
      </c>
    </row>
    <row r="75" spans="1:12" ht="15" hidden="1" customHeight="1" x14ac:dyDescent="0.25">
      <c r="A75" s="247">
        <v>289</v>
      </c>
      <c r="B75" s="19" t="s">
        <v>34</v>
      </c>
      <c r="C75" s="20"/>
      <c r="D75" s="20"/>
      <c r="E75" s="20"/>
      <c r="F75" s="20"/>
      <c r="G75" s="43"/>
      <c r="H75" s="20"/>
      <c r="I75" s="20"/>
      <c r="J75" s="20"/>
      <c r="K75" s="20">
        <f t="shared" si="5"/>
        <v>0</v>
      </c>
      <c r="L75" s="211">
        <f t="shared" si="5"/>
        <v>0</v>
      </c>
    </row>
    <row r="76" spans="1:12" ht="15" hidden="1" customHeight="1" x14ac:dyDescent="0.25">
      <c r="A76" s="247">
        <v>292</v>
      </c>
      <c r="B76" s="19" t="s">
        <v>35</v>
      </c>
      <c r="C76" s="20"/>
      <c r="D76" s="20"/>
      <c r="E76" s="20"/>
      <c r="F76" s="20"/>
      <c r="G76" s="20"/>
      <c r="H76" s="20"/>
      <c r="I76" s="20"/>
      <c r="J76" s="20"/>
      <c r="K76" s="20">
        <f t="shared" si="5"/>
        <v>0</v>
      </c>
      <c r="L76" s="211">
        <f t="shared" si="5"/>
        <v>0</v>
      </c>
    </row>
    <row r="77" spans="1:12" ht="15" hidden="1" customHeight="1" x14ac:dyDescent="0.25">
      <c r="A77" s="247">
        <v>295</v>
      </c>
      <c r="B77" s="19" t="s">
        <v>36</v>
      </c>
      <c r="C77" s="20"/>
      <c r="D77" s="20"/>
      <c r="E77" s="20"/>
      <c r="F77" s="20"/>
      <c r="G77" s="20"/>
      <c r="H77" s="20"/>
      <c r="I77" s="20"/>
      <c r="J77" s="20"/>
      <c r="K77" s="20">
        <f t="shared" si="5"/>
        <v>0</v>
      </c>
      <c r="L77" s="211">
        <f t="shared" si="5"/>
        <v>0</v>
      </c>
    </row>
    <row r="78" spans="1:12" ht="15" hidden="1" customHeight="1" x14ac:dyDescent="0.25">
      <c r="A78" s="247">
        <v>297</v>
      </c>
      <c r="B78" s="58" t="s">
        <v>37</v>
      </c>
      <c r="C78" s="20"/>
      <c r="D78" s="20"/>
      <c r="E78" s="20"/>
      <c r="F78" s="20"/>
      <c r="G78" s="20"/>
      <c r="H78" s="20"/>
      <c r="I78" s="20"/>
      <c r="J78" s="20"/>
      <c r="K78" s="20">
        <f t="shared" si="5"/>
        <v>0</v>
      </c>
      <c r="L78" s="211">
        <f t="shared" si="5"/>
        <v>0</v>
      </c>
    </row>
    <row r="79" spans="1:12" ht="15" hidden="1" customHeight="1" x14ac:dyDescent="0.25">
      <c r="A79" s="247">
        <v>298</v>
      </c>
      <c r="B79" s="58" t="s">
        <v>38</v>
      </c>
      <c r="C79" s="20"/>
      <c r="D79" s="20"/>
      <c r="E79" s="20"/>
      <c r="F79" s="20"/>
      <c r="G79" s="20"/>
      <c r="H79" s="20"/>
      <c r="I79" s="20"/>
      <c r="J79" s="20"/>
      <c r="K79" s="20">
        <f t="shared" si="5"/>
        <v>0</v>
      </c>
      <c r="L79" s="211">
        <f t="shared" si="5"/>
        <v>0</v>
      </c>
    </row>
    <row r="80" spans="1:12" ht="15" hidden="1" customHeight="1" x14ac:dyDescent="0.25">
      <c r="A80" s="247">
        <v>299</v>
      </c>
      <c r="B80" s="58" t="s">
        <v>39</v>
      </c>
      <c r="C80" s="20"/>
      <c r="D80" s="169"/>
      <c r="E80" s="169"/>
      <c r="F80" s="169"/>
      <c r="G80" s="169"/>
      <c r="H80" s="169"/>
      <c r="I80" s="169"/>
      <c r="J80" s="169"/>
      <c r="K80" s="20">
        <f>+C80+E80+G80+I80</f>
        <v>0</v>
      </c>
      <c r="L80" s="211">
        <f>+D80+F80+H80+J80</f>
        <v>0</v>
      </c>
    </row>
    <row r="81" spans="1:12" ht="15.75" hidden="1" customHeight="1" thickBot="1" x14ac:dyDescent="0.3">
      <c r="A81" s="261">
        <v>323</v>
      </c>
      <c r="B81" s="168" t="s">
        <v>42</v>
      </c>
      <c r="C81" s="262"/>
      <c r="D81" s="169"/>
      <c r="E81" s="169"/>
      <c r="F81" s="169"/>
      <c r="G81" s="177"/>
      <c r="H81" s="169"/>
      <c r="I81" s="169"/>
      <c r="J81" s="169"/>
      <c r="K81" s="169">
        <f t="shared" si="5"/>
        <v>0</v>
      </c>
      <c r="L81" s="260">
        <f t="shared" si="5"/>
        <v>0</v>
      </c>
    </row>
    <row r="82" spans="1:12" ht="16.5" hidden="1" customHeight="1" thickBot="1" x14ac:dyDescent="0.35">
      <c r="A82" s="170"/>
      <c r="B82" s="171" t="s">
        <v>57</v>
      </c>
      <c r="C82" s="172">
        <f t="shared" ref="C82:L82" si="6">SUM(C67:C81)</f>
        <v>0</v>
      </c>
      <c r="D82" s="172">
        <f t="shared" si="6"/>
        <v>0</v>
      </c>
      <c r="E82" s="172">
        <f t="shared" si="6"/>
        <v>0</v>
      </c>
      <c r="F82" s="172">
        <f t="shared" si="6"/>
        <v>0</v>
      </c>
      <c r="G82" s="172">
        <f t="shared" si="6"/>
        <v>0</v>
      </c>
      <c r="H82" s="172">
        <f t="shared" si="6"/>
        <v>0</v>
      </c>
      <c r="I82" s="172">
        <f t="shared" si="6"/>
        <v>0</v>
      </c>
      <c r="J82" s="172">
        <f t="shared" si="6"/>
        <v>0</v>
      </c>
      <c r="K82" s="172">
        <f t="shared" si="6"/>
        <v>0</v>
      </c>
      <c r="L82" s="173">
        <f t="shared" si="6"/>
        <v>0</v>
      </c>
    </row>
    <row r="83" spans="1:12" ht="16.5" hidden="1" customHeight="1" thickBot="1" x14ac:dyDescent="0.35">
      <c r="A83" s="178"/>
      <c r="B83" s="171" t="s">
        <v>59</v>
      </c>
      <c r="C83" s="263">
        <f>+C82+C53</f>
        <v>0</v>
      </c>
      <c r="D83" s="263">
        <f t="shared" ref="D83:L83" si="7">+D82+D53</f>
        <v>0</v>
      </c>
      <c r="E83" s="263">
        <f t="shared" si="7"/>
        <v>0</v>
      </c>
      <c r="F83" s="263">
        <f t="shared" si="7"/>
        <v>0</v>
      </c>
      <c r="G83" s="263">
        <f t="shared" si="7"/>
        <v>0</v>
      </c>
      <c r="H83" s="263">
        <f t="shared" si="7"/>
        <v>0</v>
      </c>
      <c r="I83" s="263">
        <f t="shared" si="7"/>
        <v>0</v>
      </c>
      <c r="J83" s="263">
        <f t="shared" si="7"/>
        <v>0</v>
      </c>
      <c r="K83" s="263">
        <f t="shared" si="7"/>
        <v>0</v>
      </c>
      <c r="L83" s="264">
        <f t="shared" si="7"/>
        <v>0</v>
      </c>
    </row>
    <row r="84" spans="1:12" ht="15" hidden="1" customHeight="1" x14ac:dyDescent="0.25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</row>
    <row r="85" spans="1:12" ht="15" hidden="1" customHeight="1" x14ac:dyDescent="0.25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</row>
    <row r="86" spans="1:12" ht="16.5" hidden="1" customHeight="1" thickBot="1" x14ac:dyDescent="0.3">
      <c r="A86" s="311" t="s">
        <v>169</v>
      </c>
      <c r="B86" s="311"/>
      <c r="C86" s="311"/>
      <c r="D86" s="311"/>
      <c r="E86" s="311"/>
      <c r="F86" s="311"/>
      <c r="G86" s="311"/>
      <c r="H86" s="311"/>
      <c r="I86" s="311"/>
      <c r="J86" s="311"/>
      <c r="K86" s="311"/>
      <c r="L86" s="311"/>
    </row>
    <row r="87" spans="1:12" ht="16.5" hidden="1" customHeight="1" thickBot="1" x14ac:dyDescent="0.35">
      <c r="A87" s="32" t="s">
        <v>5</v>
      </c>
      <c r="B87" s="33" t="s">
        <v>6</v>
      </c>
      <c r="C87" s="326" t="s">
        <v>51</v>
      </c>
      <c r="D87" s="327"/>
      <c r="E87" s="326" t="s">
        <v>52</v>
      </c>
      <c r="F87" s="327"/>
      <c r="G87" s="326" t="s">
        <v>53</v>
      </c>
      <c r="H87" s="327"/>
      <c r="I87" s="326" t="s">
        <v>54</v>
      </c>
      <c r="J87" s="328"/>
      <c r="K87" s="315" t="s">
        <v>11</v>
      </c>
      <c r="L87" s="329"/>
    </row>
    <row r="88" spans="1:12" ht="15.75" hidden="1" customHeight="1" x14ac:dyDescent="0.3">
      <c r="A88" s="256"/>
      <c r="B88" s="14"/>
      <c r="C88" s="35" t="s">
        <v>12</v>
      </c>
      <c r="D88" s="35" t="s">
        <v>13</v>
      </c>
      <c r="E88" s="35" t="s">
        <v>12</v>
      </c>
      <c r="F88" s="35" t="s">
        <v>13</v>
      </c>
      <c r="G88" s="35" t="s">
        <v>12</v>
      </c>
      <c r="H88" s="35" t="s">
        <v>13</v>
      </c>
      <c r="I88" s="35" t="s">
        <v>12</v>
      </c>
      <c r="J88" s="35" t="s">
        <v>13</v>
      </c>
      <c r="K88" s="35" t="s">
        <v>12</v>
      </c>
      <c r="L88" s="257" t="s">
        <v>13</v>
      </c>
    </row>
    <row r="89" spans="1:12" ht="15.75" hidden="1" customHeight="1" x14ac:dyDescent="0.3">
      <c r="A89" s="258" t="s">
        <v>141</v>
      </c>
      <c r="B89" s="14" t="s">
        <v>14</v>
      </c>
      <c r="C89" s="17"/>
      <c r="D89" s="17"/>
      <c r="E89" s="17"/>
      <c r="F89" s="17"/>
      <c r="G89" s="17"/>
      <c r="H89" s="17"/>
      <c r="I89" s="17"/>
      <c r="J89" s="17"/>
      <c r="K89" s="17">
        <f>+C89+E89+G89+I89</f>
        <v>0</v>
      </c>
      <c r="L89" s="259">
        <f>+D89+F89+H89+J89</f>
        <v>0</v>
      </c>
    </row>
    <row r="90" spans="1:12" ht="15.75" hidden="1" customHeight="1" x14ac:dyDescent="0.3">
      <c r="A90" s="242"/>
      <c r="B90" s="14"/>
      <c r="C90" s="16"/>
      <c r="D90" s="15"/>
      <c r="E90" s="16"/>
      <c r="F90" s="16"/>
      <c r="G90" s="16"/>
      <c r="H90" s="16"/>
      <c r="I90" s="16"/>
      <c r="J90" s="16"/>
      <c r="K90" s="15"/>
      <c r="L90" s="243"/>
    </row>
    <row r="91" spans="1:12" ht="15.75" hidden="1" customHeight="1" x14ac:dyDescent="0.3">
      <c r="A91" s="242"/>
      <c r="B91" s="14" t="s">
        <v>15</v>
      </c>
      <c r="C91" s="17"/>
      <c r="D91" s="17"/>
      <c r="E91" s="17"/>
      <c r="F91" s="17"/>
      <c r="G91" s="17"/>
      <c r="H91" s="17"/>
      <c r="I91" s="17"/>
      <c r="J91" s="17"/>
      <c r="K91" s="17"/>
      <c r="L91" s="259"/>
    </row>
    <row r="92" spans="1:12" ht="15" hidden="1" customHeight="1" x14ac:dyDescent="0.25">
      <c r="A92" s="247">
        <v>111</v>
      </c>
      <c r="B92" s="19" t="s">
        <v>16</v>
      </c>
      <c r="C92" s="20"/>
      <c r="D92" s="20"/>
      <c r="E92" s="20"/>
      <c r="F92" s="20"/>
      <c r="G92" s="20"/>
      <c r="H92" s="20"/>
      <c r="I92" s="20"/>
      <c r="J92" s="20"/>
      <c r="K92" s="20">
        <f>+C92+E92+G92+I92</f>
        <v>0</v>
      </c>
      <c r="L92" s="211">
        <f>+D92+F92+H92+J92</f>
        <v>0</v>
      </c>
    </row>
    <row r="93" spans="1:12" ht="15" hidden="1" customHeight="1" x14ac:dyDescent="0.25">
      <c r="A93" s="247">
        <v>113</v>
      </c>
      <c r="B93" s="19" t="s">
        <v>17</v>
      </c>
      <c r="C93" s="20"/>
      <c r="D93" s="20"/>
      <c r="E93" s="20"/>
      <c r="F93" s="20"/>
      <c r="G93" s="20"/>
      <c r="H93" s="20"/>
      <c r="I93" s="20"/>
      <c r="J93" s="20"/>
      <c r="K93" s="20">
        <f t="shared" ref="K93:L108" si="8">+C93+E93+G93+I93</f>
        <v>0</v>
      </c>
      <c r="L93" s="211">
        <f t="shared" si="8"/>
        <v>0</v>
      </c>
    </row>
    <row r="94" spans="1:12" ht="15" hidden="1" customHeight="1" x14ac:dyDescent="0.25">
      <c r="A94" s="247">
        <v>122</v>
      </c>
      <c r="B94" s="19" t="s">
        <v>18</v>
      </c>
      <c r="C94" s="20"/>
      <c r="D94" s="20"/>
      <c r="E94" s="20"/>
      <c r="F94" s="20"/>
      <c r="G94" s="20"/>
      <c r="H94" s="20"/>
      <c r="I94" s="20"/>
      <c r="J94" s="20"/>
      <c r="K94" s="20">
        <f t="shared" si="8"/>
        <v>0</v>
      </c>
      <c r="L94" s="211">
        <f t="shared" si="8"/>
        <v>0</v>
      </c>
    </row>
    <row r="95" spans="1:12" ht="15" hidden="1" customHeight="1" x14ac:dyDescent="0.25">
      <c r="A95" s="247">
        <v>163</v>
      </c>
      <c r="B95" s="19" t="s">
        <v>19</v>
      </c>
      <c r="C95" s="20"/>
      <c r="D95" s="20"/>
      <c r="E95" s="43"/>
      <c r="F95" s="20"/>
      <c r="G95" s="43"/>
      <c r="H95" s="20"/>
      <c r="I95" s="20"/>
      <c r="J95" s="20"/>
      <c r="K95" s="20">
        <f t="shared" si="8"/>
        <v>0</v>
      </c>
      <c r="L95" s="211">
        <f t="shared" si="8"/>
        <v>0</v>
      </c>
    </row>
    <row r="96" spans="1:12" ht="27" hidden="1" customHeight="1" x14ac:dyDescent="0.25">
      <c r="A96" s="247">
        <v>168</v>
      </c>
      <c r="B96" s="175" t="s">
        <v>155</v>
      </c>
      <c r="C96" s="20"/>
      <c r="D96" s="20"/>
      <c r="E96" s="20"/>
      <c r="F96" s="20"/>
      <c r="G96" s="20"/>
      <c r="H96" s="20"/>
      <c r="I96" s="20"/>
      <c r="J96" s="20"/>
      <c r="K96" s="20">
        <f>+C96+E96+G96+I96</f>
        <v>0</v>
      </c>
      <c r="L96" s="211">
        <f>+D96+F96+H96+J96</f>
        <v>0</v>
      </c>
    </row>
    <row r="97" spans="1:12" ht="15" hidden="1" customHeight="1" x14ac:dyDescent="0.25">
      <c r="A97" s="247">
        <v>169</v>
      </c>
      <c r="B97" s="19" t="s">
        <v>156</v>
      </c>
      <c r="C97" s="20"/>
      <c r="D97" s="20"/>
      <c r="E97" s="20"/>
      <c r="F97" s="20"/>
      <c r="G97" s="20"/>
      <c r="H97" s="20"/>
      <c r="I97" s="20"/>
      <c r="J97" s="20"/>
      <c r="K97" s="20">
        <f t="shared" si="8"/>
        <v>0</v>
      </c>
      <c r="L97" s="211">
        <f t="shared" si="8"/>
        <v>0</v>
      </c>
    </row>
    <row r="98" spans="1:12" ht="15" hidden="1" customHeight="1" x14ac:dyDescent="0.25">
      <c r="A98" s="247">
        <v>171</v>
      </c>
      <c r="B98" s="19" t="s">
        <v>157</v>
      </c>
      <c r="C98" s="20"/>
      <c r="D98" s="20"/>
      <c r="E98" s="20"/>
      <c r="F98" s="20"/>
      <c r="G98" s="20"/>
      <c r="H98" s="20"/>
      <c r="I98" s="20"/>
      <c r="J98" s="20"/>
      <c r="K98" s="20">
        <f t="shared" si="8"/>
        <v>0</v>
      </c>
      <c r="L98" s="211">
        <f t="shared" si="8"/>
        <v>0</v>
      </c>
    </row>
    <row r="99" spans="1:12" ht="15" hidden="1" customHeight="1" x14ac:dyDescent="0.25">
      <c r="A99" s="247">
        <v>174</v>
      </c>
      <c r="B99" s="19" t="s">
        <v>20</v>
      </c>
      <c r="C99" s="20"/>
      <c r="D99" s="20"/>
      <c r="E99" s="20"/>
      <c r="F99" s="20"/>
      <c r="G99" s="20"/>
      <c r="H99" s="20"/>
      <c r="I99" s="20"/>
      <c r="J99" s="20"/>
      <c r="K99" s="20">
        <f t="shared" si="8"/>
        <v>0</v>
      </c>
      <c r="L99" s="211">
        <f t="shared" si="8"/>
        <v>0</v>
      </c>
    </row>
    <row r="100" spans="1:12" ht="15" hidden="1" customHeight="1" x14ac:dyDescent="0.25">
      <c r="A100" s="247">
        <v>182</v>
      </c>
      <c r="B100" s="19" t="s">
        <v>21</v>
      </c>
      <c r="C100" s="20"/>
      <c r="D100" s="20"/>
      <c r="E100" s="20"/>
      <c r="F100" s="20"/>
      <c r="G100" s="20"/>
      <c r="H100" s="20"/>
      <c r="I100" s="20"/>
      <c r="J100" s="20"/>
      <c r="K100" s="20">
        <f t="shared" si="8"/>
        <v>0</v>
      </c>
      <c r="L100" s="211">
        <f t="shared" si="8"/>
        <v>0</v>
      </c>
    </row>
    <row r="101" spans="1:12" ht="15" hidden="1" customHeight="1" x14ac:dyDescent="0.25">
      <c r="A101" s="247">
        <v>197</v>
      </c>
      <c r="B101" s="19" t="s">
        <v>22</v>
      </c>
      <c r="C101" s="20"/>
      <c r="D101" s="20"/>
      <c r="E101" s="20"/>
      <c r="F101" s="20"/>
      <c r="G101" s="20"/>
      <c r="H101" s="20"/>
      <c r="I101" s="20"/>
      <c r="J101" s="20"/>
      <c r="K101" s="20">
        <f t="shared" si="8"/>
        <v>0</v>
      </c>
      <c r="L101" s="211">
        <f t="shared" si="8"/>
        <v>0</v>
      </c>
    </row>
    <row r="102" spans="1:12" ht="15" hidden="1" customHeight="1" x14ac:dyDescent="0.25">
      <c r="A102" s="265">
        <v>199</v>
      </c>
      <c r="B102" s="168" t="s">
        <v>23</v>
      </c>
      <c r="C102" s="169"/>
      <c r="D102" s="169"/>
      <c r="E102" s="169"/>
      <c r="F102" s="169"/>
      <c r="G102" s="169"/>
      <c r="H102" s="169"/>
      <c r="I102" s="169"/>
      <c r="J102" s="169"/>
      <c r="K102" s="169">
        <f t="shared" si="8"/>
        <v>0</v>
      </c>
      <c r="L102" s="260">
        <f t="shared" si="8"/>
        <v>0</v>
      </c>
    </row>
    <row r="103" spans="1:12" ht="15" hidden="1" customHeight="1" x14ac:dyDescent="0.25">
      <c r="A103" s="247">
        <v>211</v>
      </c>
      <c r="B103" s="19" t="s">
        <v>26</v>
      </c>
      <c r="C103" s="44"/>
      <c r="D103" s="20"/>
      <c r="E103" s="20"/>
      <c r="F103" s="20"/>
      <c r="G103" s="20"/>
      <c r="H103" s="20"/>
      <c r="I103" s="20"/>
      <c r="J103" s="20"/>
      <c r="K103" s="20">
        <f t="shared" si="8"/>
        <v>0</v>
      </c>
      <c r="L103" s="211">
        <f>+D103+F103+H103+J103</f>
        <v>0</v>
      </c>
    </row>
    <row r="104" spans="1:12" ht="15" hidden="1" customHeight="1" x14ac:dyDescent="0.25">
      <c r="A104" s="247">
        <v>232</v>
      </c>
      <c r="B104" s="19" t="s">
        <v>27</v>
      </c>
      <c r="C104" s="44"/>
      <c r="D104" s="20"/>
      <c r="E104" s="20"/>
      <c r="F104" s="20"/>
      <c r="G104" s="20"/>
      <c r="H104" s="20"/>
      <c r="I104" s="20"/>
      <c r="J104" s="20"/>
      <c r="K104" s="20">
        <f t="shared" si="8"/>
        <v>0</v>
      </c>
      <c r="L104" s="211">
        <f t="shared" si="8"/>
        <v>0</v>
      </c>
    </row>
    <row r="105" spans="1:12" ht="15" hidden="1" customHeight="1" x14ac:dyDescent="0.25">
      <c r="A105" s="247">
        <v>261</v>
      </c>
      <c r="B105" s="19" t="s">
        <v>28</v>
      </c>
      <c r="C105" s="44"/>
      <c r="D105" s="20"/>
      <c r="E105" s="20"/>
      <c r="F105" s="20"/>
      <c r="G105" s="20"/>
      <c r="H105" s="20"/>
      <c r="I105" s="20"/>
      <c r="J105" s="20"/>
      <c r="K105" s="20">
        <f t="shared" si="8"/>
        <v>0</v>
      </c>
      <c r="L105" s="211">
        <f t="shared" si="8"/>
        <v>0</v>
      </c>
    </row>
    <row r="106" spans="1:12" ht="15" hidden="1" customHeight="1" x14ac:dyDescent="0.25">
      <c r="A106" s="247">
        <v>262</v>
      </c>
      <c r="B106" s="19" t="s">
        <v>29</v>
      </c>
      <c r="C106" s="44"/>
      <c r="D106" s="20"/>
      <c r="E106" s="20"/>
      <c r="F106" s="20"/>
      <c r="G106" s="20"/>
      <c r="H106" s="20"/>
      <c r="I106" s="20"/>
      <c r="J106" s="20"/>
      <c r="K106" s="20">
        <f t="shared" si="8"/>
        <v>0</v>
      </c>
      <c r="L106" s="211">
        <f t="shared" si="8"/>
        <v>0</v>
      </c>
    </row>
    <row r="107" spans="1:12" ht="15" hidden="1" customHeight="1" x14ac:dyDescent="0.25">
      <c r="A107" s="247">
        <v>266</v>
      </c>
      <c r="B107" s="19" t="s">
        <v>30</v>
      </c>
      <c r="C107" s="44"/>
      <c r="D107" s="20"/>
      <c r="E107" s="20"/>
      <c r="F107" s="20"/>
      <c r="G107" s="20"/>
      <c r="H107" s="20"/>
      <c r="I107" s="20"/>
      <c r="J107" s="20"/>
      <c r="K107" s="20">
        <f t="shared" si="8"/>
        <v>0</v>
      </c>
      <c r="L107" s="211">
        <f t="shared" si="8"/>
        <v>0</v>
      </c>
    </row>
    <row r="108" spans="1:12" ht="15" hidden="1" customHeight="1" x14ac:dyDescent="0.25">
      <c r="A108" s="247">
        <v>267</v>
      </c>
      <c r="B108" s="19" t="s">
        <v>31</v>
      </c>
      <c r="C108" s="44"/>
      <c r="D108" s="20"/>
      <c r="E108" s="20"/>
      <c r="F108" s="20"/>
      <c r="G108" s="20"/>
      <c r="H108" s="20"/>
      <c r="I108" s="20"/>
      <c r="J108" s="20"/>
      <c r="K108" s="20">
        <f t="shared" si="8"/>
        <v>0</v>
      </c>
      <c r="L108" s="211">
        <f t="shared" si="8"/>
        <v>0</v>
      </c>
    </row>
    <row r="109" spans="1:12" ht="15" hidden="1" customHeight="1" x14ac:dyDescent="0.25">
      <c r="A109" s="247">
        <v>268</v>
      </c>
      <c r="B109" s="19" t="s">
        <v>32</v>
      </c>
      <c r="C109" s="44"/>
      <c r="D109" s="20"/>
      <c r="E109" s="20"/>
      <c r="F109" s="20"/>
      <c r="G109" s="20"/>
      <c r="H109" s="20"/>
      <c r="I109" s="20"/>
      <c r="J109" s="20"/>
      <c r="K109" s="20">
        <f t="shared" ref="K109:L117" si="9">+C109+E109+G109+I109</f>
        <v>0</v>
      </c>
      <c r="L109" s="211">
        <f t="shared" si="9"/>
        <v>0</v>
      </c>
    </row>
    <row r="110" spans="1:12" ht="15" hidden="1" customHeight="1" x14ac:dyDescent="0.25">
      <c r="A110" s="247">
        <v>269</v>
      </c>
      <c r="B110" s="19" t="s">
        <v>33</v>
      </c>
      <c r="C110" s="44"/>
      <c r="D110" s="20"/>
      <c r="E110" s="20"/>
      <c r="F110" s="20"/>
      <c r="G110" s="20"/>
      <c r="H110" s="20"/>
      <c r="I110" s="20"/>
      <c r="J110" s="20"/>
      <c r="K110" s="20">
        <f t="shared" si="9"/>
        <v>0</v>
      </c>
      <c r="L110" s="211">
        <f t="shared" si="9"/>
        <v>0</v>
      </c>
    </row>
    <row r="111" spans="1:12" ht="15" hidden="1" customHeight="1" x14ac:dyDescent="0.25">
      <c r="A111" s="247">
        <v>289</v>
      </c>
      <c r="B111" s="19" t="s">
        <v>34</v>
      </c>
      <c r="C111" s="44"/>
      <c r="D111" s="20"/>
      <c r="E111" s="20"/>
      <c r="F111" s="20"/>
      <c r="G111" s="20"/>
      <c r="H111" s="20"/>
      <c r="I111" s="20"/>
      <c r="J111" s="20"/>
      <c r="K111" s="20">
        <f t="shared" si="9"/>
        <v>0</v>
      </c>
      <c r="L111" s="211">
        <f t="shared" si="9"/>
        <v>0</v>
      </c>
    </row>
    <row r="112" spans="1:12" ht="15" hidden="1" customHeight="1" x14ac:dyDescent="0.25">
      <c r="A112" s="247">
        <v>292</v>
      </c>
      <c r="B112" s="19" t="s">
        <v>35</v>
      </c>
      <c r="C112" s="44"/>
      <c r="D112" s="20"/>
      <c r="E112" s="20"/>
      <c r="F112" s="20"/>
      <c r="G112" s="20"/>
      <c r="H112" s="20"/>
      <c r="I112" s="20"/>
      <c r="J112" s="20"/>
      <c r="K112" s="20">
        <f t="shared" si="9"/>
        <v>0</v>
      </c>
      <c r="L112" s="211">
        <f t="shared" si="9"/>
        <v>0</v>
      </c>
    </row>
    <row r="113" spans="1:12" ht="15" hidden="1" customHeight="1" x14ac:dyDescent="0.25">
      <c r="A113" s="247">
        <v>295</v>
      </c>
      <c r="B113" s="19" t="s">
        <v>36</v>
      </c>
      <c r="C113" s="44"/>
      <c r="D113" s="20"/>
      <c r="E113" s="20"/>
      <c r="F113" s="20"/>
      <c r="G113" s="20"/>
      <c r="H113" s="20"/>
      <c r="I113" s="20"/>
      <c r="J113" s="20"/>
      <c r="K113" s="20">
        <f t="shared" si="9"/>
        <v>0</v>
      </c>
      <c r="L113" s="211">
        <f t="shared" si="9"/>
        <v>0</v>
      </c>
    </row>
    <row r="114" spans="1:12" ht="15" hidden="1" customHeight="1" x14ac:dyDescent="0.25">
      <c r="A114" s="247">
        <v>297</v>
      </c>
      <c r="B114" s="19" t="s">
        <v>37</v>
      </c>
      <c r="C114" s="44"/>
      <c r="D114" s="20"/>
      <c r="E114" s="20"/>
      <c r="F114" s="20"/>
      <c r="G114" s="20"/>
      <c r="H114" s="20"/>
      <c r="I114" s="20"/>
      <c r="J114" s="20"/>
      <c r="K114" s="20">
        <f t="shared" si="9"/>
        <v>0</v>
      </c>
      <c r="L114" s="211">
        <f t="shared" si="9"/>
        <v>0</v>
      </c>
    </row>
    <row r="115" spans="1:12" ht="15" hidden="1" customHeight="1" x14ac:dyDescent="0.25">
      <c r="A115" s="247">
        <v>298</v>
      </c>
      <c r="B115" s="58" t="s">
        <v>38</v>
      </c>
      <c r="C115" s="44"/>
      <c r="D115" s="20"/>
      <c r="E115" s="20"/>
      <c r="F115" s="20"/>
      <c r="G115" s="20"/>
      <c r="H115" s="20"/>
      <c r="I115" s="20"/>
      <c r="J115" s="20"/>
      <c r="K115" s="20">
        <f t="shared" si="9"/>
        <v>0</v>
      </c>
      <c r="L115" s="211">
        <f t="shared" si="9"/>
        <v>0</v>
      </c>
    </row>
    <row r="116" spans="1:12" ht="15" hidden="1" customHeight="1" x14ac:dyDescent="0.25">
      <c r="A116" s="247">
        <v>299</v>
      </c>
      <c r="B116" s="58" t="s">
        <v>39</v>
      </c>
      <c r="C116" s="44"/>
      <c r="D116" s="169"/>
      <c r="E116" s="169"/>
      <c r="F116" s="169"/>
      <c r="G116" s="169"/>
      <c r="H116" s="169"/>
      <c r="I116" s="169"/>
      <c r="J116" s="169"/>
      <c r="K116" s="169"/>
      <c r="L116" s="260"/>
    </row>
    <row r="117" spans="1:12" ht="15.75" hidden="1" customHeight="1" thickBot="1" x14ac:dyDescent="0.3">
      <c r="A117" s="261">
        <v>323</v>
      </c>
      <c r="B117" s="168" t="s">
        <v>42</v>
      </c>
      <c r="C117" s="54"/>
      <c r="D117" s="169"/>
      <c r="E117" s="169"/>
      <c r="F117" s="169"/>
      <c r="G117" s="169"/>
      <c r="H117" s="169"/>
      <c r="I117" s="169"/>
      <c r="J117" s="169"/>
      <c r="K117" s="169">
        <f t="shared" si="9"/>
        <v>0</v>
      </c>
      <c r="L117" s="260">
        <f t="shared" si="9"/>
        <v>0</v>
      </c>
    </row>
    <row r="118" spans="1:12" ht="16.5" hidden="1" customHeight="1" thickBot="1" x14ac:dyDescent="0.35">
      <c r="A118" s="170"/>
      <c r="B118" s="171" t="s">
        <v>57</v>
      </c>
      <c r="C118" s="172">
        <f t="shared" ref="C118:L118" si="10">SUM(C103:C117)</f>
        <v>0</v>
      </c>
      <c r="D118" s="172">
        <f t="shared" si="10"/>
        <v>0</v>
      </c>
      <c r="E118" s="172">
        <f t="shared" si="10"/>
        <v>0</v>
      </c>
      <c r="F118" s="172">
        <f t="shared" si="10"/>
        <v>0</v>
      </c>
      <c r="G118" s="172">
        <f t="shared" si="10"/>
        <v>0</v>
      </c>
      <c r="H118" s="172">
        <f t="shared" si="10"/>
        <v>0</v>
      </c>
      <c r="I118" s="172">
        <f t="shared" si="10"/>
        <v>0</v>
      </c>
      <c r="J118" s="172">
        <f t="shared" si="10"/>
        <v>0</v>
      </c>
      <c r="K118" s="172">
        <f t="shared" si="10"/>
        <v>0</v>
      </c>
      <c r="L118" s="173">
        <f t="shared" si="10"/>
        <v>0</v>
      </c>
    </row>
    <row r="119" spans="1:12" ht="16.5" hidden="1" customHeight="1" thickBot="1" x14ac:dyDescent="0.35">
      <c r="A119" s="178"/>
      <c r="B119" s="171" t="s">
        <v>59</v>
      </c>
      <c r="C119" s="266">
        <f>+C118+C89</f>
        <v>0</v>
      </c>
      <c r="D119" s="266">
        <f t="shared" ref="D119:L119" si="11">+D118+D89</f>
        <v>0</v>
      </c>
      <c r="E119" s="266">
        <f t="shared" si="11"/>
        <v>0</v>
      </c>
      <c r="F119" s="266">
        <f t="shared" si="11"/>
        <v>0</v>
      </c>
      <c r="G119" s="266">
        <f t="shared" si="11"/>
        <v>0</v>
      </c>
      <c r="H119" s="266">
        <f t="shared" si="11"/>
        <v>0</v>
      </c>
      <c r="I119" s="266">
        <f t="shared" si="11"/>
        <v>0</v>
      </c>
      <c r="J119" s="266">
        <f t="shared" si="11"/>
        <v>0</v>
      </c>
      <c r="K119" s="266">
        <f t="shared" si="11"/>
        <v>0</v>
      </c>
      <c r="L119" s="267">
        <f t="shared" si="11"/>
        <v>0</v>
      </c>
    </row>
    <row r="120" spans="1:12" ht="15.75" x14ac:dyDescent="0.3">
      <c r="A120" s="31"/>
      <c r="B120" s="179"/>
      <c r="C120" s="180"/>
      <c r="D120" s="180"/>
      <c r="E120" s="180"/>
      <c r="F120" s="180"/>
      <c r="G120" s="180"/>
      <c r="H120" s="180"/>
      <c r="I120" s="180"/>
      <c r="J120" s="180"/>
      <c r="K120" s="180"/>
      <c r="L120" s="180"/>
    </row>
    <row r="121" spans="1:12" ht="15.75" x14ac:dyDescent="0.3">
      <c r="A121" s="31"/>
      <c r="B121" s="179"/>
      <c r="C121" s="180"/>
      <c r="D121" s="180"/>
      <c r="E121" s="180"/>
      <c r="F121" s="180"/>
      <c r="G121" s="180"/>
      <c r="H121" s="180"/>
      <c r="I121" s="180"/>
      <c r="J121" s="180"/>
      <c r="K121" s="180"/>
      <c r="L121" s="180"/>
    </row>
    <row r="122" spans="1:12" ht="15.75" x14ac:dyDescent="0.3">
      <c r="A122" s="31"/>
      <c r="B122" s="179"/>
      <c r="C122" s="180"/>
      <c r="D122" s="180"/>
      <c r="E122" s="180"/>
      <c r="F122" s="180"/>
      <c r="G122" s="180"/>
      <c r="H122" s="180"/>
      <c r="I122" s="180"/>
      <c r="J122" s="180"/>
      <c r="K122" s="180"/>
      <c r="L122" s="180"/>
    </row>
    <row r="123" spans="1:12" ht="15.75" x14ac:dyDescent="0.3">
      <c r="A123" s="31"/>
      <c r="B123" s="179"/>
      <c r="C123" s="180"/>
      <c r="D123" s="180"/>
      <c r="E123" s="180"/>
      <c r="F123" s="180"/>
      <c r="G123" s="180"/>
      <c r="H123" s="180"/>
      <c r="I123" s="180"/>
      <c r="J123" s="180"/>
      <c r="K123" s="180"/>
      <c r="L123" s="180"/>
    </row>
    <row r="124" spans="1:12" ht="15.75" x14ac:dyDescent="0.3">
      <c r="A124" s="31"/>
      <c r="B124" s="179"/>
      <c r="C124" s="180"/>
      <c r="D124" s="180"/>
      <c r="E124" s="180"/>
      <c r="F124" s="180"/>
      <c r="G124" s="180"/>
      <c r="H124" s="180"/>
      <c r="I124" s="180"/>
      <c r="J124" s="180"/>
      <c r="K124" s="180"/>
      <c r="L124" s="180"/>
    </row>
    <row r="125" spans="1:12" ht="15.75" x14ac:dyDescent="0.3">
      <c r="A125" s="31"/>
      <c r="B125" s="179"/>
      <c r="C125" s="180"/>
      <c r="D125" s="180"/>
      <c r="E125" s="180"/>
      <c r="F125" s="180"/>
      <c r="G125" s="180"/>
      <c r="H125" s="180"/>
      <c r="I125" s="180"/>
      <c r="J125" s="180"/>
      <c r="K125" s="180"/>
      <c r="L125" s="180"/>
    </row>
    <row r="126" spans="1:12" ht="15.75" thickBot="1" x14ac:dyDescent="0.3">
      <c r="B126" s="45" t="s">
        <v>170</v>
      </c>
      <c r="I126" s="31"/>
      <c r="J126" s="31"/>
    </row>
    <row r="127" spans="1:12" ht="16.5" thickBot="1" x14ac:dyDescent="0.35">
      <c r="A127" s="4" t="s">
        <v>5</v>
      </c>
      <c r="B127" s="5" t="s">
        <v>6</v>
      </c>
      <c r="C127" s="307" t="s">
        <v>56</v>
      </c>
      <c r="D127" s="308"/>
      <c r="I127" s="31"/>
      <c r="J127" s="31"/>
    </row>
    <row r="128" spans="1:12" ht="15.75" x14ac:dyDescent="0.3">
      <c r="A128" s="6"/>
      <c r="B128" s="7"/>
      <c r="C128" s="8" t="s">
        <v>12</v>
      </c>
      <c r="D128" s="8" t="s">
        <v>13</v>
      </c>
      <c r="I128" s="31"/>
      <c r="J128" s="31"/>
    </row>
    <row r="129" spans="1:10" ht="15.75" x14ac:dyDescent="0.3">
      <c r="A129" s="10" t="s">
        <v>141</v>
      </c>
      <c r="B129" s="7" t="s">
        <v>14</v>
      </c>
      <c r="C129" s="11">
        <f>+K17+K53+K89</f>
        <v>6722296.9400000004</v>
      </c>
      <c r="D129" s="11">
        <f>+L17+L53+L89</f>
        <v>5853976.5300000003</v>
      </c>
      <c r="E129" s="46"/>
      <c r="F129" s="47"/>
      <c r="I129" s="31"/>
      <c r="J129" s="31"/>
    </row>
    <row r="130" spans="1:10" ht="15.75" x14ac:dyDescent="0.3">
      <c r="A130" s="48"/>
      <c r="B130" s="7"/>
      <c r="C130" s="48"/>
      <c r="D130" s="49"/>
      <c r="E130" s="50"/>
      <c r="F130" s="50"/>
      <c r="G130" s="46"/>
      <c r="I130" s="31"/>
      <c r="J130" s="31"/>
    </row>
    <row r="131" spans="1:10" ht="15.75" x14ac:dyDescent="0.3">
      <c r="A131" s="48"/>
      <c r="B131" s="7" t="s">
        <v>15</v>
      </c>
      <c r="C131" s="11"/>
      <c r="D131" s="11"/>
      <c r="E131" s="51"/>
      <c r="F131" s="51"/>
      <c r="I131" s="31"/>
      <c r="J131" s="31"/>
    </row>
    <row r="132" spans="1:10" x14ac:dyDescent="0.25">
      <c r="A132" s="18">
        <v>111</v>
      </c>
      <c r="B132" s="19" t="s">
        <v>16</v>
      </c>
      <c r="C132" s="44">
        <f t="shared" ref="C132:D155" si="12">+K20+K56+K92</f>
        <v>88000</v>
      </c>
      <c r="D132" s="44">
        <f t="shared" si="12"/>
        <v>0</v>
      </c>
      <c r="E132" s="46"/>
      <c r="F132" s="47"/>
      <c r="I132" s="31"/>
      <c r="J132" s="31"/>
    </row>
    <row r="133" spans="1:10" x14ac:dyDescent="0.25">
      <c r="A133" s="18">
        <v>113</v>
      </c>
      <c r="B133" s="19" t="s">
        <v>17</v>
      </c>
      <c r="C133" s="44">
        <f t="shared" si="12"/>
        <v>11585.06</v>
      </c>
      <c r="D133" s="44">
        <f t="shared" si="12"/>
        <v>8525.7000000000007</v>
      </c>
      <c r="E133" s="46"/>
      <c r="F133" s="47"/>
      <c r="I133" s="31"/>
      <c r="J133" s="31"/>
    </row>
    <row r="134" spans="1:10" x14ac:dyDescent="0.25">
      <c r="A134" s="18">
        <v>122</v>
      </c>
      <c r="B134" s="19" t="s">
        <v>18</v>
      </c>
      <c r="C134" s="44">
        <f t="shared" si="12"/>
        <v>68124.37</v>
      </c>
      <c r="D134" s="44">
        <f t="shared" si="12"/>
        <v>0</v>
      </c>
      <c r="E134" s="46"/>
      <c r="F134" s="47"/>
      <c r="I134" s="31"/>
      <c r="J134" s="31"/>
    </row>
    <row r="135" spans="1:10" x14ac:dyDescent="0.25">
      <c r="A135" s="18">
        <v>163</v>
      </c>
      <c r="B135" s="19" t="s">
        <v>19</v>
      </c>
      <c r="C135" s="44">
        <f t="shared" si="12"/>
        <v>116335</v>
      </c>
      <c r="D135" s="44">
        <f t="shared" si="12"/>
        <v>0</v>
      </c>
      <c r="E135" s="46"/>
      <c r="F135" s="47"/>
    </row>
    <row r="136" spans="1:10" x14ac:dyDescent="0.25">
      <c r="A136" s="18">
        <v>168</v>
      </c>
      <c r="B136" s="19" t="s">
        <v>155</v>
      </c>
      <c r="C136" s="44">
        <f t="shared" si="12"/>
        <v>1000</v>
      </c>
      <c r="D136" s="44">
        <f t="shared" si="12"/>
        <v>0</v>
      </c>
      <c r="E136" s="46"/>
      <c r="F136" s="47"/>
    </row>
    <row r="137" spans="1:10" x14ac:dyDescent="0.25">
      <c r="A137" s="18">
        <v>169</v>
      </c>
      <c r="B137" s="19" t="s">
        <v>156</v>
      </c>
      <c r="C137" s="44">
        <f t="shared" si="12"/>
        <v>10000</v>
      </c>
      <c r="D137" s="44">
        <f t="shared" si="12"/>
        <v>0</v>
      </c>
      <c r="E137" s="46"/>
      <c r="F137" s="47"/>
    </row>
    <row r="138" spans="1:10" x14ac:dyDescent="0.25">
      <c r="A138" s="18">
        <v>171</v>
      </c>
      <c r="B138" s="19" t="s">
        <v>157</v>
      </c>
      <c r="C138" s="44">
        <f t="shared" si="12"/>
        <v>10000</v>
      </c>
      <c r="D138" s="44">
        <f t="shared" si="12"/>
        <v>0</v>
      </c>
      <c r="E138" s="46"/>
      <c r="F138" s="47"/>
    </row>
    <row r="139" spans="1:10" x14ac:dyDescent="0.25">
      <c r="A139" s="18">
        <v>174</v>
      </c>
      <c r="B139" s="19" t="s">
        <v>20</v>
      </c>
      <c r="C139" s="44">
        <f t="shared" si="12"/>
        <v>21531.32</v>
      </c>
      <c r="D139" s="44">
        <f t="shared" si="12"/>
        <v>5765.66</v>
      </c>
      <c r="E139" s="46"/>
      <c r="F139" s="47"/>
    </row>
    <row r="140" spans="1:10" x14ac:dyDescent="0.25">
      <c r="A140" s="18">
        <v>182</v>
      </c>
      <c r="B140" s="19" t="s">
        <v>21</v>
      </c>
      <c r="C140" s="44">
        <f t="shared" si="12"/>
        <v>552972</v>
      </c>
      <c r="D140" s="44">
        <f t="shared" si="12"/>
        <v>50615</v>
      </c>
      <c r="E140" s="46"/>
      <c r="F140" s="47"/>
    </row>
    <row r="141" spans="1:10" x14ac:dyDescent="0.25">
      <c r="A141" s="18">
        <v>197</v>
      </c>
      <c r="B141" s="19" t="s">
        <v>22</v>
      </c>
      <c r="C141" s="44">
        <f t="shared" si="12"/>
        <v>43200</v>
      </c>
      <c r="D141" s="44">
        <f t="shared" si="12"/>
        <v>0</v>
      </c>
      <c r="E141" s="46"/>
      <c r="F141" s="47"/>
    </row>
    <row r="142" spans="1:10" x14ac:dyDescent="0.25">
      <c r="A142" s="18">
        <v>199</v>
      </c>
      <c r="B142" s="19" t="s">
        <v>23</v>
      </c>
      <c r="C142" s="44">
        <f t="shared" si="12"/>
        <v>207926.2</v>
      </c>
      <c r="D142" s="44">
        <f t="shared" si="12"/>
        <v>8200.7999999999993</v>
      </c>
      <c r="E142" s="46"/>
      <c r="F142" s="47"/>
    </row>
    <row r="143" spans="1:10" x14ac:dyDescent="0.25">
      <c r="A143" s="18">
        <v>211</v>
      </c>
      <c r="B143" s="19" t="s">
        <v>26</v>
      </c>
      <c r="C143" s="44">
        <f t="shared" si="12"/>
        <v>85180.75</v>
      </c>
      <c r="D143" s="44">
        <f t="shared" si="12"/>
        <v>0</v>
      </c>
      <c r="E143" s="46"/>
      <c r="F143" s="47"/>
    </row>
    <row r="144" spans="1:10" x14ac:dyDescent="0.25">
      <c r="A144" s="18">
        <v>232</v>
      </c>
      <c r="B144" s="19" t="s">
        <v>27</v>
      </c>
      <c r="C144" s="44">
        <f t="shared" si="12"/>
        <v>86640</v>
      </c>
      <c r="D144" s="44">
        <f t="shared" si="12"/>
        <v>0</v>
      </c>
      <c r="E144" s="46"/>
      <c r="F144" s="47"/>
    </row>
    <row r="145" spans="1:7" x14ac:dyDescent="0.25">
      <c r="A145" s="18">
        <v>261</v>
      </c>
      <c r="B145" s="19" t="s">
        <v>28</v>
      </c>
      <c r="C145" s="44">
        <f t="shared" si="12"/>
        <v>1009687.36</v>
      </c>
      <c r="D145" s="44">
        <f t="shared" si="12"/>
        <v>62510.51</v>
      </c>
      <c r="E145" s="46"/>
      <c r="F145" s="47"/>
    </row>
    <row r="146" spans="1:7" x14ac:dyDescent="0.25">
      <c r="A146" s="18">
        <v>262</v>
      </c>
      <c r="B146" s="19" t="s">
        <v>29</v>
      </c>
      <c r="C146" s="44">
        <f t="shared" si="12"/>
        <v>8000</v>
      </c>
      <c r="D146" s="44">
        <f t="shared" si="12"/>
        <v>0</v>
      </c>
      <c r="E146" s="46"/>
      <c r="F146" s="47"/>
    </row>
    <row r="147" spans="1:7" x14ac:dyDescent="0.25">
      <c r="A147" s="18">
        <v>266</v>
      </c>
      <c r="B147" s="19" t="s">
        <v>30</v>
      </c>
      <c r="C147" s="44">
        <f t="shared" si="12"/>
        <v>619212.26</v>
      </c>
      <c r="D147" s="44">
        <f t="shared" si="12"/>
        <v>0</v>
      </c>
      <c r="E147" s="46"/>
      <c r="F147" s="47"/>
    </row>
    <row r="148" spans="1:7" x14ac:dyDescent="0.25">
      <c r="A148" s="18">
        <v>267</v>
      </c>
      <c r="B148" s="19" t="s">
        <v>31</v>
      </c>
      <c r="C148" s="44">
        <f t="shared" si="12"/>
        <v>9000</v>
      </c>
      <c r="D148" s="44">
        <f t="shared" si="12"/>
        <v>0</v>
      </c>
      <c r="E148" s="46"/>
      <c r="F148" s="47"/>
    </row>
    <row r="149" spans="1:7" x14ac:dyDescent="0.25">
      <c r="A149" s="18">
        <v>268</v>
      </c>
      <c r="B149" s="19" t="s">
        <v>32</v>
      </c>
      <c r="C149" s="44">
        <f t="shared" si="12"/>
        <v>78656.5</v>
      </c>
      <c r="D149" s="44">
        <f t="shared" si="12"/>
        <v>0</v>
      </c>
      <c r="E149" s="46"/>
      <c r="F149" s="47"/>
    </row>
    <row r="150" spans="1:7" x14ac:dyDescent="0.25">
      <c r="A150" s="18">
        <v>269</v>
      </c>
      <c r="B150" s="19" t="s">
        <v>33</v>
      </c>
      <c r="C150" s="44">
        <f t="shared" si="12"/>
        <v>10000</v>
      </c>
      <c r="D150" s="44">
        <f t="shared" si="12"/>
        <v>0</v>
      </c>
      <c r="E150" s="46"/>
      <c r="F150" s="47"/>
    </row>
    <row r="151" spans="1:7" x14ac:dyDescent="0.25">
      <c r="A151" s="18">
        <v>289</v>
      </c>
      <c r="B151" s="19" t="s">
        <v>34</v>
      </c>
      <c r="C151" s="44">
        <f t="shared" si="12"/>
        <v>11537</v>
      </c>
      <c r="D151" s="44">
        <f t="shared" si="12"/>
        <v>0</v>
      </c>
      <c r="E151" s="46"/>
      <c r="F151" s="47"/>
    </row>
    <row r="152" spans="1:7" x14ac:dyDescent="0.25">
      <c r="A152" s="18">
        <v>292</v>
      </c>
      <c r="B152" s="19" t="s">
        <v>35</v>
      </c>
      <c r="C152" s="44">
        <f t="shared" si="12"/>
        <v>149896.79</v>
      </c>
      <c r="D152" s="44">
        <f t="shared" si="12"/>
        <v>0</v>
      </c>
      <c r="E152" s="46"/>
      <c r="F152" s="47"/>
    </row>
    <row r="153" spans="1:7" x14ac:dyDescent="0.25">
      <c r="A153" s="18">
        <v>295</v>
      </c>
      <c r="B153" s="19" t="s">
        <v>36</v>
      </c>
      <c r="C153" s="44">
        <f t="shared" si="12"/>
        <v>3038004.73</v>
      </c>
      <c r="D153" s="44">
        <f t="shared" si="12"/>
        <v>0</v>
      </c>
      <c r="E153" s="46"/>
      <c r="F153" s="47"/>
      <c r="G153" s="55"/>
    </row>
    <row r="154" spans="1:7" x14ac:dyDescent="0.25">
      <c r="A154" s="18">
        <v>297</v>
      </c>
      <c r="B154" s="19" t="s">
        <v>37</v>
      </c>
      <c r="C154" s="44">
        <f t="shared" si="12"/>
        <v>18945.440000000002</v>
      </c>
      <c r="D154" s="44">
        <f t="shared" si="12"/>
        <v>0</v>
      </c>
      <c r="E154" s="46"/>
      <c r="F154" s="47"/>
    </row>
    <row r="155" spans="1:7" x14ac:dyDescent="0.25">
      <c r="A155" s="18">
        <v>298</v>
      </c>
      <c r="B155" s="19" t="s">
        <v>38</v>
      </c>
      <c r="C155" s="44">
        <f t="shared" si="12"/>
        <v>76468.33</v>
      </c>
      <c r="D155" s="44">
        <f t="shared" si="12"/>
        <v>0</v>
      </c>
      <c r="E155" s="46"/>
      <c r="F155" s="47"/>
    </row>
    <row r="156" spans="1:7" x14ac:dyDescent="0.25">
      <c r="A156" s="18">
        <v>299</v>
      </c>
      <c r="B156" s="19" t="s">
        <v>39</v>
      </c>
      <c r="C156" s="44">
        <f>+K44+K81+K117</f>
        <v>38194.160000000003</v>
      </c>
      <c r="D156" s="44">
        <f>+L45+L81+L117</f>
        <v>0</v>
      </c>
      <c r="E156" s="46"/>
      <c r="F156" s="47"/>
    </row>
    <row r="157" spans="1:7" ht="15.75" x14ac:dyDescent="0.3">
      <c r="A157" s="25"/>
      <c r="B157" s="7" t="s">
        <v>57</v>
      </c>
      <c r="C157" s="11">
        <f>SUM(C132:C156)</f>
        <v>6370097.2700000005</v>
      </c>
      <c r="D157" s="11">
        <f>SUM(D132:D156)</f>
        <v>135617.67000000001</v>
      </c>
    </row>
    <row r="158" spans="1:7" ht="15.75" hidden="1" x14ac:dyDescent="0.3">
      <c r="A158" s="25"/>
      <c r="B158" s="7" t="s">
        <v>41</v>
      </c>
      <c r="C158" s="11"/>
      <c r="D158" s="11"/>
    </row>
    <row r="159" spans="1:7" hidden="1" x14ac:dyDescent="0.25">
      <c r="A159" s="25"/>
      <c r="B159" s="58" t="s">
        <v>49</v>
      </c>
      <c r="C159" s="44" t="e">
        <f>#REF!+#REF!</f>
        <v>#REF!</v>
      </c>
      <c r="D159" s="44" t="e">
        <f>#REF!+#REF!</f>
        <v>#REF!</v>
      </c>
    </row>
    <row r="160" spans="1:7" hidden="1" x14ac:dyDescent="0.25">
      <c r="A160" s="25"/>
      <c r="B160" s="58" t="s">
        <v>42</v>
      </c>
      <c r="C160" s="44" t="e">
        <f>+#REF!+#REF!+#REF!</f>
        <v>#REF!</v>
      </c>
      <c r="D160" s="44" t="e">
        <f>+#REF!+#REF!+#REF!</f>
        <v>#REF!</v>
      </c>
      <c r="E160" s="46"/>
    </row>
    <row r="161" spans="1:7" hidden="1" x14ac:dyDescent="0.25">
      <c r="A161" s="25"/>
      <c r="B161" s="58" t="s">
        <v>50</v>
      </c>
      <c r="C161" s="44" t="e">
        <f>+#REF!+#REF!</f>
        <v>#REF!</v>
      </c>
      <c r="D161" s="44" t="e">
        <f>#REF!+#REF!</f>
        <v>#REF!</v>
      </c>
      <c r="E161" s="46"/>
    </row>
    <row r="162" spans="1:7" hidden="1" x14ac:dyDescent="0.25">
      <c r="A162" s="25"/>
      <c r="B162" s="58" t="s">
        <v>43</v>
      </c>
      <c r="C162" s="44" t="e">
        <f>#REF!+#REF!+#REF!</f>
        <v>#REF!</v>
      </c>
      <c r="D162" s="44" t="e">
        <f>+#REF!+#REF!+#REF!</f>
        <v>#REF!</v>
      </c>
      <c r="E162" s="46"/>
    </row>
    <row r="163" spans="1:7" ht="15.75" hidden="1" x14ac:dyDescent="0.3">
      <c r="A163" s="25"/>
      <c r="B163" s="37" t="s">
        <v>58</v>
      </c>
      <c r="C163" s="11" t="e">
        <f>SUM(C159:C162)</f>
        <v>#REF!</v>
      </c>
      <c r="D163" s="11" t="e">
        <f>SUM(D159:D162)</f>
        <v>#REF!</v>
      </c>
    </row>
    <row r="164" spans="1:7" ht="15.75" x14ac:dyDescent="0.3">
      <c r="A164" s="25"/>
      <c r="B164" s="7" t="s">
        <v>59</v>
      </c>
      <c r="C164" s="11">
        <f>+C157+C129</f>
        <v>13092394.210000001</v>
      </c>
      <c r="D164" s="11">
        <f>D157+D129</f>
        <v>5989594.2000000002</v>
      </c>
      <c r="E164" s="46"/>
      <c r="F164" s="46"/>
      <c r="G164" s="46"/>
    </row>
    <row r="165" spans="1:7" ht="15.75" x14ac:dyDescent="0.3">
      <c r="A165" s="31"/>
      <c r="B165" s="193"/>
      <c r="C165" s="59"/>
      <c r="D165" s="60"/>
    </row>
    <row r="166" spans="1:7" ht="15.75" x14ac:dyDescent="0.3">
      <c r="A166" s="31"/>
      <c r="B166" s="193"/>
      <c r="C166" s="61"/>
      <c r="D166" s="62"/>
    </row>
    <row r="167" spans="1:7" ht="15.75" x14ac:dyDescent="0.3">
      <c r="A167" s="31"/>
      <c r="B167" s="193"/>
      <c r="C167" s="61"/>
      <c r="D167" s="62"/>
    </row>
    <row r="168" spans="1:7" ht="15.75" x14ac:dyDescent="0.3">
      <c r="B168" s="193"/>
      <c r="C168" s="61"/>
      <c r="D168" s="62"/>
    </row>
    <row r="169" spans="1:7" ht="15.75" x14ac:dyDescent="0.3">
      <c r="B169" s="193"/>
      <c r="C169" s="61"/>
      <c r="D169" s="62"/>
    </row>
    <row r="170" spans="1:7" ht="15.75" x14ac:dyDescent="0.3">
      <c r="B170" s="193"/>
      <c r="C170" s="61"/>
      <c r="D170" s="62"/>
    </row>
    <row r="171" spans="1:7" ht="15.75" x14ac:dyDescent="0.3">
      <c r="B171" s="193"/>
      <c r="C171" s="61"/>
      <c r="D171" s="62"/>
    </row>
    <row r="172" spans="1:7" ht="15.75" x14ac:dyDescent="0.3">
      <c r="B172" s="193"/>
      <c r="C172" s="61"/>
      <c r="D172" s="62"/>
    </row>
    <row r="173" spans="1:7" x14ac:dyDescent="0.25">
      <c r="B173" s="45"/>
      <c r="C173" s="63"/>
      <c r="D173" s="59"/>
    </row>
    <row r="177" spans="2:12" x14ac:dyDescent="0.25">
      <c r="B177" s="64" t="s">
        <v>60</v>
      </c>
      <c r="D177" s="12" t="s">
        <v>61</v>
      </c>
      <c r="E177" s="12"/>
      <c r="F177" s="12"/>
      <c r="G177" s="45" t="s">
        <v>62</v>
      </c>
      <c r="I177" t="s">
        <v>66</v>
      </c>
    </row>
    <row r="178" spans="2:12" x14ac:dyDescent="0.25">
      <c r="D178" s="309" t="s">
        <v>63</v>
      </c>
      <c r="E178" s="309"/>
      <c r="F178" s="309"/>
      <c r="G178" s="45"/>
      <c r="H178" s="45"/>
      <c r="I178" s="45" t="s">
        <v>67</v>
      </c>
      <c r="J178" s="45"/>
      <c r="K178" s="45"/>
      <c r="L178" s="45"/>
    </row>
    <row r="179" spans="2:12" x14ac:dyDescent="0.25">
      <c r="D179" s="309" t="s">
        <v>64</v>
      </c>
      <c r="E179" s="309"/>
      <c r="F179" s="309"/>
      <c r="G179" s="45"/>
      <c r="H179" s="45"/>
      <c r="I179" s="45" t="s">
        <v>158</v>
      </c>
      <c r="J179" s="45"/>
      <c r="K179" s="45"/>
      <c r="L179" s="45"/>
    </row>
    <row r="180" spans="2:12" x14ac:dyDescent="0.25">
      <c r="D180" s="65"/>
      <c r="E180" s="65"/>
      <c r="H180" s="45"/>
      <c r="I180" s="45"/>
      <c r="J180" s="45"/>
    </row>
    <row r="181" spans="2:12" x14ac:dyDescent="0.25">
      <c r="B181" s="64" t="s">
        <v>65</v>
      </c>
      <c r="D181" s="45" t="s">
        <v>192</v>
      </c>
      <c r="H181" s="66"/>
      <c r="I181" s="66"/>
      <c r="J181" s="66"/>
      <c r="K181" s="310"/>
      <c r="L181" s="310"/>
    </row>
  </sheetData>
  <mergeCells count="29">
    <mergeCell ref="C127:D127"/>
    <mergeCell ref="D178:F178"/>
    <mergeCell ref="D179:F179"/>
    <mergeCell ref="K181:L181"/>
    <mergeCell ref="A86:L86"/>
    <mergeCell ref="C87:D87"/>
    <mergeCell ref="E87:F87"/>
    <mergeCell ref="G87:H87"/>
    <mergeCell ref="I87:J87"/>
    <mergeCell ref="K87:L87"/>
    <mergeCell ref="N15:O15"/>
    <mergeCell ref="P15:Q15"/>
    <mergeCell ref="R15:S15"/>
    <mergeCell ref="A50:L50"/>
    <mergeCell ref="C51:D51"/>
    <mergeCell ref="E51:F51"/>
    <mergeCell ref="G51:H51"/>
    <mergeCell ref="I51:J51"/>
    <mergeCell ref="K51:L51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179"/>
  <sheetViews>
    <sheetView topLeftCell="A52" workbookViewId="0">
      <selection activeCell="B128" sqref="B12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21" t="s">
        <v>1</v>
      </c>
      <c r="L8" s="322"/>
    </row>
    <row r="10" spans="1:19" x14ac:dyDescent="0.25">
      <c r="A10" s="323" t="s">
        <v>2</v>
      </c>
      <c r="B10" s="323"/>
      <c r="C10" s="323"/>
      <c r="D10" s="323"/>
      <c r="E10" s="323"/>
      <c r="F10" s="323"/>
      <c r="G10" s="323"/>
      <c r="H10" s="323"/>
      <c r="I10" s="323"/>
      <c r="J10" s="323"/>
      <c r="K10" s="323"/>
      <c r="L10" s="323"/>
      <c r="M10" s="2"/>
      <c r="N10" s="2"/>
      <c r="O10" s="2"/>
      <c r="P10" s="2"/>
      <c r="Q10" s="2"/>
      <c r="R10" s="2"/>
      <c r="S10" s="2"/>
    </row>
    <row r="11" spans="1:19" x14ac:dyDescent="0.25">
      <c r="A11" s="324" t="s">
        <v>3</v>
      </c>
      <c r="B11" s="324"/>
      <c r="C11" s="324"/>
      <c r="D11" s="324"/>
      <c r="E11" s="324"/>
      <c r="F11" s="324"/>
      <c r="G11" s="324"/>
      <c r="H11" s="324"/>
      <c r="I11" s="324"/>
      <c r="J11" s="324"/>
      <c r="K11" s="324"/>
      <c r="L11" s="324"/>
      <c r="M11" s="2"/>
      <c r="N11" s="2"/>
      <c r="O11" s="2"/>
      <c r="P11" s="2"/>
      <c r="Q11" s="2"/>
      <c r="R11" s="2"/>
      <c r="S11" s="2"/>
    </row>
    <row r="12" spans="1:19" x14ac:dyDescent="0.25">
      <c r="A12" s="325" t="s">
        <v>4</v>
      </c>
      <c r="B12" s="324"/>
      <c r="C12" s="324"/>
      <c r="D12" s="324"/>
      <c r="E12" s="324"/>
      <c r="F12" s="324"/>
      <c r="G12" s="324"/>
      <c r="H12" s="324"/>
      <c r="I12" s="324"/>
      <c r="J12" s="324"/>
      <c r="K12" s="324"/>
      <c r="L12" s="324"/>
      <c r="M12" s="2"/>
      <c r="N12" s="2"/>
      <c r="O12" s="2"/>
      <c r="P12" s="2"/>
      <c r="Q12" s="2"/>
      <c r="R12" s="2"/>
      <c r="S12" s="2"/>
    </row>
    <row r="13" spans="1:19" x14ac:dyDescent="0.25">
      <c r="A13" s="268"/>
      <c r="B13" s="268"/>
      <c r="C13" s="268"/>
      <c r="D13" s="268"/>
      <c r="E13" s="268"/>
      <c r="F13" s="268"/>
      <c r="G13" s="268"/>
      <c r="H13" s="268"/>
      <c r="I13" s="268"/>
      <c r="J13" s="268"/>
      <c r="K13" s="268"/>
      <c r="L13" s="268"/>
      <c r="M13" s="268"/>
      <c r="N13" s="268"/>
      <c r="O13" s="268"/>
      <c r="P13" s="268"/>
      <c r="Q13" s="268"/>
      <c r="R13" s="268"/>
      <c r="S13" s="268"/>
    </row>
    <row r="14" spans="1:19" ht="16.5" thickBot="1" x14ac:dyDescent="0.3">
      <c r="A14" s="311" t="s">
        <v>165</v>
      </c>
      <c r="B14" s="311"/>
      <c r="C14" s="311"/>
      <c r="D14" s="311"/>
      <c r="E14" s="311"/>
      <c r="F14" s="311"/>
      <c r="G14" s="311"/>
      <c r="H14" s="311"/>
      <c r="I14" s="311"/>
      <c r="J14" s="311"/>
      <c r="K14" s="311"/>
      <c r="L14" s="311"/>
      <c r="M14" s="3"/>
      <c r="N14" s="3"/>
      <c r="O14" s="3"/>
      <c r="P14" s="3"/>
      <c r="Q14" s="3"/>
      <c r="R14" s="3"/>
      <c r="S14" s="3"/>
    </row>
    <row r="15" spans="1:19" ht="30.75" customHeight="1" thickBot="1" x14ac:dyDescent="0.35">
      <c r="A15" s="4" t="s">
        <v>5</v>
      </c>
      <c r="B15" s="5" t="s">
        <v>6</v>
      </c>
      <c r="C15" s="318" t="s">
        <v>7</v>
      </c>
      <c r="D15" s="319"/>
      <c r="E15" s="318" t="s">
        <v>8</v>
      </c>
      <c r="F15" s="320"/>
      <c r="G15" s="318" t="s">
        <v>9</v>
      </c>
      <c r="H15" s="319"/>
      <c r="I15" s="318" t="s">
        <v>10</v>
      </c>
      <c r="J15" s="319"/>
      <c r="K15" s="307" t="s">
        <v>11</v>
      </c>
      <c r="L15" s="330"/>
      <c r="M15" s="269"/>
      <c r="N15" s="317"/>
      <c r="O15" s="317"/>
      <c r="P15" s="317"/>
      <c r="Q15" s="317"/>
      <c r="R15" s="317"/>
      <c r="S15" s="317"/>
    </row>
    <row r="16" spans="1:19" ht="15.75" x14ac:dyDescent="0.3">
      <c r="A16" s="238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  <c r="K16" s="8" t="s">
        <v>12</v>
      </c>
      <c r="L16" s="239" t="s">
        <v>13</v>
      </c>
      <c r="M16" s="9"/>
      <c r="N16" s="269"/>
      <c r="O16" s="9"/>
      <c r="P16" s="269"/>
      <c r="Q16" s="9"/>
      <c r="R16" s="269"/>
      <c r="S16" s="9"/>
    </row>
    <row r="17" spans="1:19" ht="15.75" x14ac:dyDescent="0.3">
      <c r="A17" s="238"/>
      <c r="B17" s="7" t="s">
        <v>14</v>
      </c>
      <c r="C17" s="74"/>
      <c r="D17" s="74"/>
      <c r="E17" s="74"/>
      <c r="F17" s="74"/>
      <c r="G17" s="74"/>
      <c r="H17" s="74"/>
      <c r="I17" s="74"/>
      <c r="J17" s="74"/>
      <c r="K17" s="74"/>
      <c r="L17" s="278"/>
      <c r="M17" s="9"/>
      <c r="N17" s="269"/>
      <c r="O17" s="9"/>
      <c r="P17" s="269"/>
      <c r="Q17" s="9"/>
      <c r="R17" s="269"/>
      <c r="S17" s="9"/>
    </row>
    <row r="18" spans="1:19" ht="15.75" x14ac:dyDescent="0.3">
      <c r="A18" s="279" t="s">
        <v>141</v>
      </c>
      <c r="B18" s="7" t="s">
        <v>197</v>
      </c>
      <c r="C18" s="38">
        <v>3361148.47</v>
      </c>
      <c r="D18" s="11">
        <v>2939970.14</v>
      </c>
      <c r="E18" s="11">
        <v>3361148.47</v>
      </c>
      <c r="F18" s="11">
        <v>2914006.39</v>
      </c>
      <c r="G18" s="11">
        <v>3361148.47</v>
      </c>
      <c r="H18" s="11">
        <v>2948436.76</v>
      </c>
      <c r="I18" s="11"/>
      <c r="J18" s="11"/>
      <c r="K18" s="11">
        <f>+C18+E18+G18+I18</f>
        <v>10083445.41</v>
      </c>
      <c r="L18" s="241">
        <f>+D18+F18+H18+J18</f>
        <v>8802413.2899999991</v>
      </c>
      <c r="M18" s="12"/>
      <c r="N18" s="12"/>
      <c r="O18" s="12"/>
      <c r="P18" s="12"/>
      <c r="Q18" s="12"/>
      <c r="R18" s="12"/>
      <c r="S18" s="12"/>
    </row>
    <row r="19" spans="1:19" ht="15.75" x14ac:dyDescent="0.3">
      <c r="A19" s="279"/>
      <c r="B19" s="7" t="s">
        <v>198</v>
      </c>
      <c r="C19" s="38"/>
      <c r="D19" s="11"/>
      <c r="E19" s="11"/>
      <c r="F19" s="11"/>
      <c r="G19" s="11"/>
      <c r="H19" s="11">
        <v>1076452.82</v>
      </c>
      <c r="I19" s="11"/>
      <c r="J19" s="11"/>
      <c r="K19" s="11"/>
      <c r="L19" s="241">
        <f>+D19+F19+H19+J19</f>
        <v>1076452.82</v>
      </c>
      <c r="M19" s="12"/>
      <c r="N19" s="12"/>
      <c r="O19" s="12"/>
      <c r="P19" s="12"/>
      <c r="Q19" s="12"/>
      <c r="R19" s="12"/>
      <c r="S19" s="12"/>
    </row>
    <row r="20" spans="1:19" ht="15.75" x14ac:dyDescent="0.3">
      <c r="A20" s="279"/>
      <c r="B20" s="7" t="s">
        <v>142</v>
      </c>
      <c r="C20" s="38">
        <f>SUM(C18:C19)</f>
        <v>3361148.47</v>
      </c>
      <c r="D20" s="38">
        <f t="shared" ref="D20:L20" si="0">SUM(D18:D19)</f>
        <v>2939970.14</v>
      </c>
      <c r="E20" s="38">
        <f t="shared" si="0"/>
        <v>3361148.47</v>
      </c>
      <c r="F20" s="38">
        <f t="shared" si="0"/>
        <v>2914006.39</v>
      </c>
      <c r="G20" s="38">
        <f t="shared" si="0"/>
        <v>3361148.47</v>
      </c>
      <c r="H20" s="38">
        <f t="shared" si="0"/>
        <v>4024889.58</v>
      </c>
      <c r="I20" s="38">
        <f t="shared" si="0"/>
        <v>0</v>
      </c>
      <c r="J20" s="38">
        <f t="shared" si="0"/>
        <v>0</v>
      </c>
      <c r="K20" s="38">
        <f t="shared" si="0"/>
        <v>10083445.41</v>
      </c>
      <c r="L20" s="38">
        <f t="shared" si="0"/>
        <v>9878866.1099999994</v>
      </c>
      <c r="M20" s="12"/>
      <c r="N20" s="12"/>
      <c r="O20" s="12"/>
      <c r="P20" s="12"/>
      <c r="Q20" s="12"/>
      <c r="R20" s="12"/>
      <c r="S20" s="12"/>
    </row>
    <row r="21" spans="1:19" ht="15.75" x14ac:dyDescent="0.3">
      <c r="A21" s="280"/>
      <c r="B21" s="14"/>
      <c r="C21" s="15"/>
      <c r="D21" s="13"/>
      <c r="E21" s="16"/>
      <c r="F21" s="16"/>
      <c r="G21" s="13"/>
      <c r="H21" s="16"/>
      <c r="I21" s="13"/>
      <c r="J21" s="16"/>
      <c r="K21" s="15"/>
      <c r="L21" s="243"/>
      <c r="M21" s="12"/>
      <c r="N21" s="12"/>
      <c r="O21" s="12"/>
      <c r="P21" s="12"/>
      <c r="Q21" s="12"/>
      <c r="R21" s="12"/>
      <c r="S21" s="12"/>
    </row>
    <row r="22" spans="1:19" ht="16.5" thickBot="1" x14ac:dyDescent="0.35">
      <c r="A22" s="281"/>
      <c r="B22" s="205" t="s">
        <v>15</v>
      </c>
      <c r="C22" s="77"/>
      <c r="D22" s="77"/>
      <c r="E22" s="77"/>
      <c r="F22" s="77"/>
      <c r="G22" s="282"/>
      <c r="H22" s="77"/>
      <c r="I22" s="77"/>
      <c r="J22" s="77"/>
      <c r="K22" s="77"/>
      <c r="L22" s="245"/>
      <c r="M22" s="12"/>
      <c r="N22" s="12"/>
      <c r="O22" s="12"/>
      <c r="P22" s="12"/>
      <c r="Q22" s="12"/>
      <c r="R22" s="12"/>
      <c r="S22" s="12"/>
    </row>
    <row r="23" spans="1:19" x14ac:dyDescent="0.25">
      <c r="A23" s="206">
        <v>111</v>
      </c>
      <c r="B23" s="207" t="s">
        <v>16</v>
      </c>
      <c r="C23" s="208">
        <v>0</v>
      </c>
      <c r="D23" s="208">
        <v>0</v>
      </c>
      <c r="E23" s="208">
        <v>88000</v>
      </c>
      <c r="F23" s="208">
        <v>0</v>
      </c>
      <c r="G23" s="23">
        <v>88000</v>
      </c>
      <c r="H23" s="208">
        <v>87425.59</v>
      </c>
      <c r="I23" s="208"/>
      <c r="J23" s="208"/>
      <c r="K23" s="208">
        <f>+C23+E23+G23+I23</f>
        <v>176000</v>
      </c>
      <c r="L23" s="209">
        <f>+D23+F23+H23+J23</f>
        <v>87425.59</v>
      </c>
      <c r="M23" s="12"/>
      <c r="N23" s="12"/>
      <c r="O23" s="12"/>
      <c r="P23" s="12"/>
      <c r="Q23" s="12"/>
      <c r="R23" s="12"/>
      <c r="S23" s="12"/>
    </row>
    <row r="24" spans="1:19" x14ac:dyDescent="0.25">
      <c r="A24" s="210">
        <v>113</v>
      </c>
      <c r="B24" s="58" t="s">
        <v>166</v>
      </c>
      <c r="C24" s="20">
        <v>0</v>
      </c>
      <c r="D24" s="20">
        <v>0</v>
      </c>
      <c r="E24" s="20">
        <v>11585.06</v>
      </c>
      <c r="F24" s="20">
        <v>8525.7000000000007</v>
      </c>
      <c r="G24" s="20">
        <v>11585.06</v>
      </c>
      <c r="H24" s="20">
        <v>11440.41</v>
      </c>
      <c r="I24" s="20"/>
      <c r="J24" s="20"/>
      <c r="K24" s="20">
        <f t="shared" ref="K24:L39" si="1">+C24+E24+G24+I24</f>
        <v>23170.12</v>
      </c>
      <c r="L24" s="211">
        <f t="shared" si="1"/>
        <v>19966.11</v>
      </c>
      <c r="M24" s="12"/>
      <c r="N24" s="12"/>
      <c r="O24" s="12"/>
      <c r="P24" s="12"/>
      <c r="Q24" s="12"/>
      <c r="R24" s="12"/>
      <c r="S24" s="12"/>
    </row>
    <row r="25" spans="1:19" x14ac:dyDescent="0.25">
      <c r="A25" s="210">
        <v>122</v>
      </c>
      <c r="B25" s="58" t="s">
        <v>18</v>
      </c>
      <c r="C25" s="20">
        <v>0</v>
      </c>
      <c r="D25" s="20">
        <v>0</v>
      </c>
      <c r="E25" s="20">
        <v>68124.37</v>
      </c>
      <c r="F25" s="20">
        <v>0</v>
      </c>
      <c r="G25" s="20">
        <v>0</v>
      </c>
      <c r="H25" s="20">
        <v>440</v>
      </c>
      <c r="I25" s="20"/>
      <c r="J25" s="20"/>
      <c r="K25" s="20">
        <f t="shared" si="1"/>
        <v>68124.37</v>
      </c>
      <c r="L25" s="211">
        <f t="shared" si="1"/>
        <v>440</v>
      </c>
      <c r="M25" s="12"/>
      <c r="N25" s="12"/>
      <c r="O25" s="12"/>
      <c r="P25" s="12"/>
      <c r="Q25" s="12"/>
      <c r="R25" s="12"/>
      <c r="S25" s="12"/>
    </row>
    <row r="26" spans="1:19" x14ac:dyDescent="0.25">
      <c r="A26" s="210">
        <v>163</v>
      </c>
      <c r="B26" s="58" t="s">
        <v>19</v>
      </c>
      <c r="C26" s="20">
        <v>50000</v>
      </c>
      <c r="D26" s="20">
        <v>0</v>
      </c>
      <c r="E26" s="20">
        <f>16335+50000</f>
        <v>66335</v>
      </c>
      <c r="F26" s="20">
        <v>0</v>
      </c>
      <c r="G26" s="20">
        <f>214550+50000</f>
        <v>264550</v>
      </c>
      <c r="H26" s="20">
        <v>6400.89</v>
      </c>
      <c r="I26" s="20"/>
      <c r="J26" s="20"/>
      <c r="K26" s="20">
        <f t="shared" si="1"/>
        <v>380885</v>
      </c>
      <c r="L26" s="211">
        <f t="shared" si="1"/>
        <v>6400.89</v>
      </c>
      <c r="M26" s="12"/>
      <c r="N26" s="12"/>
      <c r="O26" s="12"/>
      <c r="P26" s="12"/>
      <c r="Q26" s="12"/>
      <c r="R26" s="12"/>
      <c r="S26" s="12"/>
    </row>
    <row r="27" spans="1:19" x14ac:dyDescent="0.25">
      <c r="A27" s="210">
        <v>168</v>
      </c>
      <c r="B27" s="58" t="s">
        <v>155</v>
      </c>
      <c r="C27" s="20">
        <v>1000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43"/>
      <c r="J27" s="20"/>
      <c r="K27" s="20">
        <f t="shared" si="1"/>
        <v>1000</v>
      </c>
      <c r="L27" s="211">
        <f>+D27+F27+H27+J27</f>
        <v>0</v>
      </c>
      <c r="M27" s="12"/>
      <c r="N27" s="12"/>
      <c r="O27" s="12"/>
      <c r="P27" s="12"/>
      <c r="Q27" s="12"/>
      <c r="R27" s="12"/>
      <c r="S27" s="12"/>
    </row>
    <row r="28" spans="1:19" x14ac:dyDescent="0.25">
      <c r="A28" s="210">
        <v>169</v>
      </c>
      <c r="B28" s="58" t="s">
        <v>156</v>
      </c>
      <c r="C28" s="20">
        <v>10000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/>
      <c r="J28" s="20"/>
      <c r="K28" s="20">
        <f t="shared" si="1"/>
        <v>10000</v>
      </c>
      <c r="L28" s="211">
        <f t="shared" si="1"/>
        <v>0</v>
      </c>
      <c r="M28" s="12"/>
      <c r="N28" s="12"/>
      <c r="O28" s="12"/>
      <c r="P28" s="12"/>
      <c r="Q28" s="12"/>
      <c r="R28" s="12"/>
      <c r="S28" s="12"/>
    </row>
    <row r="29" spans="1:19" x14ac:dyDescent="0.25">
      <c r="A29" s="210">
        <v>171</v>
      </c>
      <c r="B29" s="58" t="s">
        <v>157</v>
      </c>
      <c r="C29" s="20">
        <v>10000</v>
      </c>
      <c r="D29" s="20">
        <v>0</v>
      </c>
      <c r="E29" s="20">
        <v>0</v>
      </c>
      <c r="F29" s="20">
        <v>0</v>
      </c>
      <c r="G29" s="20">
        <v>8140</v>
      </c>
      <c r="H29" s="20">
        <v>0</v>
      </c>
      <c r="I29" s="20"/>
      <c r="J29" s="20"/>
      <c r="K29" s="20">
        <f t="shared" si="1"/>
        <v>18140</v>
      </c>
      <c r="L29" s="211">
        <f t="shared" si="1"/>
        <v>0</v>
      </c>
      <c r="M29" s="12"/>
      <c r="N29" s="12"/>
      <c r="O29" s="12"/>
      <c r="P29" s="12"/>
      <c r="Q29" s="12"/>
      <c r="R29" s="12"/>
      <c r="S29" s="12"/>
    </row>
    <row r="30" spans="1:19" x14ac:dyDescent="0.25">
      <c r="A30" s="210">
        <v>174</v>
      </c>
      <c r="B30" s="58" t="s">
        <v>20</v>
      </c>
      <c r="C30" s="20">
        <v>15765.66</v>
      </c>
      <c r="D30" s="20">
        <v>0</v>
      </c>
      <c r="E30" s="20">
        <v>5765.66</v>
      </c>
      <c r="F30" s="20">
        <v>5765.66</v>
      </c>
      <c r="G30" s="20">
        <v>7265.66</v>
      </c>
      <c r="H30" s="20">
        <v>5765.66</v>
      </c>
      <c r="I30" s="20"/>
      <c r="J30" s="20"/>
      <c r="K30" s="20">
        <f t="shared" si="1"/>
        <v>28796.98</v>
      </c>
      <c r="L30" s="211">
        <f t="shared" si="1"/>
        <v>11531.32</v>
      </c>
      <c r="M30" s="12"/>
      <c r="N30" s="12"/>
      <c r="O30" s="12"/>
      <c r="P30" s="12"/>
      <c r="Q30" s="12"/>
      <c r="R30" s="12"/>
      <c r="S30" s="12"/>
    </row>
    <row r="31" spans="1:19" x14ac:dyDescent="0.25">
      <c r="A31" s="210">
        <v>182</v>
      </c>
      <c r="B31" s="58" t="s">
        <v>21</v>
      </c>
      <c r="C31" s="20">
        <v>278286</v>
      </c>
      <c r="D31" s="20">
        <v>0</v>
      </c>
      <c r="E31" s="20">
        <v>274686</v>
      </c>
      <c r="F31" s="20">
        <v>50615</v>
      </c>
      <c r="G31" s="20">
        <v>277086</v>
      </c>
      <c r="H31" s="20">
        <v>257315</v>
      </c>
      <c r="I31" s="20"/>
      <c r="J31" s="20"/>
      <c r="K31" s="20">
        <f t="shared" si="1"/>
        <v>830058</v>
      </c>
      <c r="L31" s="211">
        <f t="shared" si="1"/>
        <v>307930</v>
      </c>
      <c r="M31" s="12"/>
      <c r="N31" s="12"/>
      <c r="O31" s="12"/>
      <c r="P31" s="12"/>
      <c r="Q31" s="12"/>
      <c r="R31" s="12"/>
      <c r="S31" s="12"/>
    </row>
    <row r="32" spans="1:19" x14ac:dyDescent="0.25">
      <c r="A32" s="210">
        <v>197</v>
      </c>
      <c r="B32" s="58" t="s">
        <v>22</v>
      </c>
      <c r="C32" s="20">
        <v>0</v>
      </c>
      <c r="D32" s="20">
        <v>0</v>
      </c>
      <c r="E32" s="20">
        <v>43200</v>
      </c>
      <c r="F32" s="20">
        <v>0</v>
      </c>
      <c r="G32" s="20">
        <v>43200</v>
      </c>
      <c r="H32" s="20">
        <v>42000</v>
      </c>
      <c r="I32" s="20"/>
      <c r="J32" s="20"/>
      <c r="K32" s="20">
        <f t="shared" si="1"/>
        <v>86400</v>
      </c>
      <c r="L32" s="211">
        <f t="shared" si="1"/>
        <v>42000</v>
      </c>
      <c r="M32" s="12"/>
      <c r="N32" s="12"/>
      <c r="O32" s="12"/>
      <c r="P32" s="12"/>
      <c r="Q32" s="12"/>
      <c r="R32" s="12"/>
      <c r="S32" s="12"/>
    </row>
    <row r="33" spans="1:19" x14ac:dyDescent="0.25">
      <c r="A33" s="210">
        <v>199</v>
      </c>
      <c r="B33" s="58" t="s">
        <v>23</v>
      </c>
      <c r="C33" s="20">
        <v>60838.7</v>
      </c>
      <c r="D33" s="20">
        <v>0</v>
      </c>
      <c r="E33" s="20">
        <v>147087.5</v>
      </c>
      <c r="F33" s="20">
        <v>8200.7999999999993</v>
      </c>
      <c r="G33" s="20">
        <v>48537.5</v>
      </c>
      <c r="H33" s="20">
        <v>69332.800000000003</v>
      </c>
      <c r="I33" s="20"/>
      <c r="J33" s="20"/>
      <c r="K33" s="20">
        <f t="shared" si="1"/>
        <v>256463.7</v>
      </c>
      <c r="L33" s="211">
        <f t="shared" si="1"/>
        <v>77533.600000000006</v>
      </c>
      <c r="M33" s="12"/>
      <c r="N33" s="12"/>
      <c r="O33" s="12"/>
      <c r="P33" s="12"/>
      <c r="Q33" s="12"/>
      <c r="R33" s="12"/>
      <c r="S33" s="12"/>
    </row>
    <row r="34" spans="1:19" x14ac:dyDescent="0.25">
      <c r="A34" s="210">
        <v>211</v>
      </c>
      <c r="B34" s="58" t="s">
        <v>26</v>
      </c>
      <c r="C34" s="20">
        <v>37249</v>
      </c>
      <c r="D34" s="20">
        <v>0</v>
      </c>
      <c r="E34" s="20">
        <v>47931.75</v>
      </c>
      <c r="F34" s="20">
        <v>0</v>
      </c>
      <c r="G34" s="20">
        <v>47931.75</v>
      </c>
      <c r="H34" s="20">
        <v>59267.75</v>
      </c>
      <c r="I34" s="20"/>
      <c r="J34" s="20"/>
      <c r="K34" s="20">
        <f t="shared" si="1"/>
        <v>133112.5</v>
      </c>
      <c r="L34" s="211">
        <f>+D34+F34+H34+J34</f>
        <v>59267.75</v>
      </c>
      <c r="M34" s="12"/>
      <c r="N34" s="12"/>
      <c r="O34" s="12"/>
      <c r="P34" s="12"/>
      <c r="Q34" s="12"/>
      <c r="R34" s="12"/>
      <c r="S34" s="12"/>
    </row>
    <row r="35" spans="1:19" x14ac:dyDescent="0.25">
      <c r="A35" s="210">
        <v>232</v>
      </c>
      <c r="B35" s="58" t="s">
        <v>27</v>
      </c>
      <c r="C35" s="20">
        <v>0</v>
      </c>
      <c r="D35" s="20">
        <v>0</v>
      </c>
      <c r="E35" s="20">
        <v>86640</v>
      </c>
      <c r="F35" s="20">
        <v>0</v>
      </c>
      <c r="G35" s="20">
        <v>0</v>
      </c>
      <c r="H35" s="20">
        <v>0</v>
      </c>
      <c r="I35" s="20"/>
      <c r="J35" s="20"/>
      <c r="K35" s="20">
        <f t="shared" si="1"/>
        <v>86640</v>
      </c>
      <c r="L35" s="211">
        <f t="shared" si="1"/>
        <v>0</v>
      </c>
      <c r="M35" s="12"/>
      <c r="N35" s="12"/>
      <c r="O35" s="12"/>
      <c r="P35" s="12"/>
      <c r="Q35" s="12"/>
      <c r="R35" s="12"/>
      <c r="S35" s="12"/>
    </row>
    <row r="36" spans="1:19" x14ac:dyDescent="0.25">
      <c r="A36" s="210">
        <v>261</v>
      </c>
      <c r="B36" s="58" t="s">
        <v>28</v>
      </c>
      <c r="C36" s="20">
        <v>0</v>
      </c>
      <c r="D36" s="20">
        <v>0</v>
      </c>
      <c r="E36" s="20">
        <v>1009687.36</v>
      </c>
      <c r="F36" s="20">
        <v>62510.51</v>
      </c>
      <c r="G36" s="20">
        <v>0</v>
      </c>
      <c r="H36" s="20">
        <v>64391.24</v>
      </c>
      <c r="I36" s="20"/>
      <c r="J36" s="20"/>
      <c r="K36" s="20">
        <f t="shared" si="1"/>
        <v>1009687.36</v>
      </c>
      <c r="L36" s="211">
        <f t="shared" si="1"/>
        <v>126901.75</v>
      </c>
      <c r="M36" s="12"/>
      <c r="N36" s="12"/>
      <c r="O36" s="12"/>
      <c r="P36" s="12"/>
      <c r="Q36" s="12"/>
      <c r="R36" s="12"/>
      <c r="S36" s="12"/>
    </row>
    <row r="37" spans="1:19" x14ac:dyDescent="0.25">
      <c r="A37" s="210">
        <v>262</v>
      </c>
      <c r="B37" s="58" t="s">
        <v>29</v>
      </c>
      <c r="C37" s="20">
        <v>8000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/>
      <c r="J37" s="20"/>
      <c r="K37" s="20">
        <f t="shared" si="1"/>
        <v>8000</v>
      </c>
      <c r="L37" s="211">
        <f t="shared" si="1"/>
        <v>0</v>
      </c>
      <c r="M37" s="12"/>
      <c r="N37" s="12"/>
      <c r="O37" s="12"/>
      <c r="P37" s="12"/>
      <c r="Q37" s="12"/>
      <c r="R37" s="12"/>
      <c r="S37" s="12"/>
    </row>
    <row r="38" spans="1:19" x14ac:dyDescent="0.25">
      <c r="A38" s="210">
        <v>266</v>
      </c>
      <c r="B38" s="58" t="s">
        <v>30</v>
      </c>
      <c r="C38" s="20">
        <v>0</v>
      </c>
      <c r="D38" s="20">
        <v>0</v>
      </c>
      <c r="E38" s="20">
        <v>619212.26</v>
      </c>
      <c r="F38" s="20">
        <v>0</v>
      </c>
      <c r="G38" s="20">
        <v>0</v>
      </c>
      <c r="H38" s="20">
        <v>186614</v>
      </c>
      <c r="I38" s="20"/>
      <c r="J38" s="20"/>
      <c r="K38" s="20">
        <f t="shared" si="1"/>
        <v>619212.26</v>
      </c>
      <c r="L38" s="211">
        <f t="shared" si="1"/>
        <v>186614</v>
      </c>
      <c r="M38" s="12"/>
      <c r="N38" s="12"/>
      <c r="O38" s="12"/>
      <c r="P38" s="12"/>
      <c r="Q38" s="12"/>
      <c r="R38" s="12"/>
      <c r="S38" s="12"/>
    </row>
    <row r="39" spans="1:19" x14ac:dyDescent="0.25">
      <c r="A39" s="210">
        <v>267</v>
      </c>
      <c r="B39" s="58" t="s">
        <v>31</v>
      </c>
      <c r="C39" s="20">
        <v>9000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/>
      <c r="J39" s="20"/>
      <c r="K39" s="20">
        <f t="shared" si="1"/>
        <v>9000</v>
      </c>
      <c r="L39" s="211">
        <f t="shared" si="1"/>
        <v>0</v>
      </c>
      <c r="M39" s="12"/>
      <c r="N39" s="12"/>
      <c r="O39" s="12"/>
      <c r="P39" s="12"/>
      <c r="Q39" s="12"/>
      <c r="R39" s="12"/>
      <c r="S39" s="12"/>
    </row>
    <row r="40" spans="1:19" x14ac:dyDescent="0.25">
      <c r="A40" s="210">
        <v>268</v>
      </c>
      <c r="B40" s="58" t="s">
        <v>32</v>
      </c>
      <c r="C40" s="20">
        <v>0</v>
      </c>
      <c r="D40" s="20">
        <v>0</v>
      </c>
      <c r="E40" s="20">
        <v>78656.5</v>
      </c>
      <c r="F40" s="20">
        <v>0</v>
      </c>
      <c r="G40" s="20">
        <v>0</v>
      </c>
      <c r="H40" s="20">
        <v>54260</v>
      </c>
      <c r="I40" s="20"/>
      <c r="J40" s="20"/>
      <c r="K40" s="20">
        <f t="shared" ref="K40:L48" si="2">+C40+E40+G40+I40</f>
        <v>78656.5</v>
      </c>
      <c r="L40" s="211">
        <f t="shared" si="2"/>
        <v>54260</v>
      </c>
      <c r="M40" s="12"/>
      <c r="N40" s="12"/>
      <c r="O40" s="12"/>
      <c r="P40" s="12"/>
      <c r="Q40" s="12"/>
      <c r="R40" s="12"/>
      <c r="S40" s="12"/>
    </row>
    <row r="41" spans="1:19" x14ac:dyDescent="0.25">
      <c r="A41" s="210">
        <v>269</v>
      </c>
      <c r="B41" s="58" t="s">
        <v>33</v>
      </c>
      <c r="C41" s="20">
        <v>10000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/>
      <c r="J41" s="20"/>
      <c r="K41" s="20">
        <f t="shared" si="2"/>
        <v>10000</v>
      </c>
      <c r="L41" s="211">
        <f t="shared" si="2"/>
        <v>0</v>
      </c>
      <c r="M41" s="12"/>
      <c r="N41" s="12"/>
      <c r="O41" s="12"/>
      <c r="P41" s="12"/>
      <c r="Q41" s="12"/>
      <c r="R41" s="12"/>
      <c r="S41" s="12"/>
    </row>
    <row r="42" spans="1:19" x14ac:dyDescent="0.25">
      <c r="A42" s="210">
        <v>289</v>
      </c>
      <c r="B42" s="58" t="s">
        <v>34</v>
      </c>
      <c r="C42" s="20">
        <v>0</v>
      </c>
      <c r="D42" s="20">
        <v>0</v>
      </c>
      <c r="E42" s="20">
        <v>11537</v>
      </c>
      <c r="F42" s="20">
        <v>0</v>
      </c>
      <c r="G42" s="20">
        <v>0</v>
      </c>
      <c r="H42" s="20">
        <v>11237.5</v>
      </c>
      <c r="I42" s="20"/>
      <c r="J42" s="20"/>
      <c r="K42" s="20">
        <f t="shared" si="2"/>
        <v>11537</v>
      </c>
      <c r="L42" s="211">
        <f t="shared" si="2"/>
        <v>11237.5</v>
      </c>
      <c r="M42" s="12"/>
      <c r="N42" s="12"/>
      <c r="O42" s="12"/>
      <c r="P42" s="12"/>
      <c r="Q42" s="12"/>
      <c r="R42" s="12"/>
      <c r="S42" s="12"/>
    </row>
    <row r="43" spans="1:19" x14ac:dyDescent="0.25">
      <c r="A43" s="210">
        <v>292</v>
      </c>
      <c r="B43" s="58" t="s">
        <v>35</v>
      </c>
      <c r="C43" s="20">
        <v>0</v>
      </c>
      <c r="D43" s="20">
        <v>0</v>
      </c>
      <c r="E43" s="20">
        <v>149896.79</v>
      </c>
      <c r="F43" s="20">
        <v>0</v>
      </c>
      <c r="G43" s="20">
        <v>0</v>
      </c>
      <c r="H43" s="20">
        <v>99135.15</v>
      </c>
      <c r="I43" s="20"/>
      <c r="J43" s="20"/>
      <c r="K43" s="20">
        <f t="shared" si="2"/>
        <v>149896.79</v>
      </c>
      <c r="L43" s="211">
        <f t="shared" si="2"/>
        <v>99135.15</v>
      </c>
      <c r="M43" s="12"/>
      <c r="N43" s="12"/>
      <c r="O43" s="12"/>
      <c r="P43" s="12"/>
      <c r="Q43" s="12"/>
      <c r="R43" s="12"/>
      <c r="S43" s="12"/>
    </row>
    <row r="44" spans="1:19" x14ac:dyDescent="0.25">
      <c r="A44" s="210">
        <v>295</v>
      </c>
      <c r="B44" s="58" t="s">
        <v>36</v>
      </c>
      <c r="C44" s="20">
        <v>0</v>
      </c>
      <c r="D44" s="20">
        <v>0</v>
      </c>
      <c r="E44" s="20">
        <v>3038004.73</v>
      </c>
      <c r="F44" s="20">
        <v>0</v>
      </c>
      <c r="G44" s="20">
        <v>0</v>
      </c>
      <c r="H44" s="20">
        <v>651275.76</v>
      </c>
      <c r="I44" s="20"/>
      <c r="J44" s="20"/>
      <c r="K44" s="20">
        <f t="shared" si="2"/>
        <v>3038004.73</v>
      </c>
      <c r="L44" s="211">
        <f t="shared" si="2"/>
        <v>651275.76</v>
      </c>
      <c r="M44" s="12"/>
      <c r="N44" s="12"/>
      <c r="O44" s="12"/>
      <c r="P44" s="12"/>
      <c r="Q44" s="12"/>
      <c r="R44" s="12"/>
      <c r="S44" s="12"/>
    </row>
    <row r="45" spans="1:19" x14ac:dyDescent="0.25">
      <c r="A45" s="210">
        <v>297</v>
      </c>
      <c r="B45" s="58" t="s">
        <v>37</v>
      </c>
      <c r="C45" s="20">
        <v>10000</v>
      </c>
      <c r="D45" s="20">
        <v>0</v>
      </c>
      <c r="E45" s="20">
        <v>8945.44</v>
      </c>
      <c r="F45" s="20">
        <v>0</v>
      </c>
      <c r="G45" s="20">
        <v>0</v>
      </c>
      <c r="H45" s="20">
        <v>0</v>
      </c>
      <c r="I45" s="20"/>
      <c r="J45" s="20"/>
      <c r="K45" s="20">
        <f t="shared" si="2"/>
        <v>18945.440000000002</v>
      </c>
      <c r="L45" s="211">
        <f t="shared" si="2"/>
        <v>0</v>
      </c>
      <c r="M45" s="12"/>
      <c r="N45" s="12"/>
      <c r="O45" s="12"/>
      <c r="P45" s="12"/>
      <c r="Q45" s="12"/>
      <c r="R45" s="12"/>
      <c r="S45" s="12"/>
    </row>
    <row r="46" spans="1:19" x14ac:dyDescent="0.25">
      <c r="A46" s="210">
        <v>298</v>
      </c>
      <c r="B46" s="58" t="s">
        <v>38</v>
      </c>
      <c r="C46" s="20">
        <v>33333.33</v>
      </c>
      <c r="D46" s="20">
        <v>0</v>
      </c>
      <c r="E46" s="20">
        <f>33333.33+9801.67</f>
        <v>43135</v>
      </c>
      <c r="F46" s="20">
        <v>0</v>
      </c>
      <c r="G46" s="20">
        <v>33333.33</v>
      </c>
      <c r="H46" s="20">
        <v>12500</v>
      </c>
      <c r="I46" s="20"/>
      <c r="J46" s="20"/>
      <c r="K46" s="20">
        <f t="shared" si="2"/>
        <v>109801.66</v>
      </c>
      <c r="L46" s="211">
        <f t="shared" si="2"/>
        <v>12500</v>
      </c>
      <c r="M46" s="12"/>
      <c r="N46" s="12"/>
      <c r="O46" s="12"/>
      <c r="P46" s="12"/>
      <c r="Q46" s="12"/>
      <c r="R46" s="12"/>
      <c r="S46" s="12"/>
    </row>
    <row r="47" spans="1:19" x14ac:dyDescent="0.25">
      <c r="A47" s="210">
        <v>299</v>
      </c>
      <c r="B47" s="58" t="s">
        <v>39</v>
      </c>
      <c r="C47" s="20">
        <v>19097.080000000002</v>
      </c>
      <c r="D47" s="20">
        <v>0</v>
      </c>
      <c r="E47" s="20">
        <v>19097.080000000002</v>
      </c>
      <c r="F47" s="20">
        <v>0</v>
      </c>
      <c r="G47" s="20">
        <v>19097.080000000002</v>
      </c>
      <c r="H47" s="20">
        <v>0</v>
      </c>
      <c r="I47" s="20"/>
      <c r="J47" s="20"/>
      <c r="K47" s="20">
        <f t="shared" si="2"/>
        <v>57291.240000000005</v>
      </c>
      <c r="L47" s="211">
        <f t="shared" si="2"/>
        <v>0</v>
      </c>
      <c r="M47" s="12"/>
      <c r="N47" s="12"/>
      <c r="O47" s="12"/>
      <c r="P47" s="12"/>
      <c r="Q47" s="12"/>
      <c r="R47" s="12"/>
      <c r="S47" s="12"/>
    </row>
    <row r="48" spans="1:19" ht="15.75" thickBot="1" x14ac:dyDescent="0.3">
      <c r="A48" s="283">
        <v>323</v>
      </c>
      <c r="B48" s="249" t="s">
        <v>167</v>
      </c>
      <c r="C48" s="250">
        <v>0</v>
      </c>
      <c r="D48" s="250">
        <v>0</v>
      </c>
      <c r="E48" s="250">
        <v>0</v>
      </c>
      <c r="F48" s="250">
        <v>0</v>
      </c>
      <c r="G48" s="250">
        <v>0</v>
      </c>
      <c r="H48" s="250">
        <v>0</v>
      </c>
      <c r="I48" s="250"/>
      <c r="J48" s="250"/>
      <c r="K48" s="250">
        <f t="shared" si="2"/>
        <v>0</v>
      </c>
      <c r="L48" s="251">
        <f t="shared" si="2"/>
        <v>0</v>
      </c>
      <c r="M48" s="12"/>
      <c r="N48" s="12"/>
      <c r="O48" s="12"/>
      <c r="P48" s="12"/>
      <c r="Q48" s="12"/>
      <c r="R48" s="12"/>
      <c r="S48" s="12"/>
    </row>
    <row r="49" spans="1:19" ht="16.5" thickBot="1" x14ac:dyDescent="0.35">
      <c r="A49" s="212"/>
      <c r="B49" s="24" t="s">
        <v>57</v>
      </c>
      <c r="C49" s="213">
        <f>SUM(C23:C48)</f>
        <v>552569.77</v>
      </c>
      <c r="D49" s="213">
        <f t="shared" ref="D49:J49" si="3">SUM(D23:D48)</f>
        <v>0</v>
      </c>
      <c r="E49" s="213">
        <f t="shared" si="3"/>
        <v>5817527.5000000009</v>
      </c>
      <c r="F49" s="213">
        <f t="shared" si="3"/>
        <v>135617.67000000001</v>
      </c>
      <c r="G49" s="213">
        <f t="shared" si="3"/>
        <v>848726.37999999989</v>
      </c>
      <c r="H49" s="213">
        <f t="shared" si="3"/>
        <v>1618801.75</v>
      </c>
      <c r="I49" s="213">
        <f t="shared" si="3"/>
        <v>0</v>
      </c>
      <c r="J49" s="213">
        <f t="shared" si="3"/>
        <v>0</v>
      </c>
      <c r="K49" s="213">
        <f>SUM(K23:K48)</f>
        <v>7218823.6500000013</v>
      </c>
      <c r="L49" s="252">
        <f>SUM(L23:L48)</f>
        <v>1754419.42</v>
      </c>
      <c r="M49" s="12"/>
      <c r="N49" s="12"/>
      <c r="O49" s="12"/>
      <c r="P49" s="12"/>
      <c r="Q49" s="12"/>
      <c r="R49" s="12"/>
      <c r="S49" s="12"/>
    </row>
    <row r="50" spans="1:19" ht="16.5" thickBot="1" x14ac:dyDescent="0.35">
      <c r="A50" s="253"/>
      <c r="B50" s="174" t="s">
        <v>59</v>
      </c>
      <c r="C50" s="254">
        <f t="shared" ref="C50:L50" si="4">+C49+C20</f>
        <v>3913718.24</v>
      </c>
      <c r="D50" s="254">
        <f t="shared" si="4"/>
        <v>2939970.14</v>
      </c>
      <c r="E50" s="254">
        <f t="shared" si="4"/>
        <v>9178675.9700000007</v>
      </c>
      <c r="F50" s="254">
        <f t="shared" si="4"/>
        <v>3049624.06</v>
      </c>
      <c r="G50" s="254">
        <f t="shared" si="4"/>
        <v>4209874.8499999996</v>
      </c>
      <c r="H50" s="254">
        <f t="shared" si="4"/>
        <v>5643691.3300000001</v>
      </c>
      <c r="I50" s="254">
        <f t="shared" si="4"/>
        <v>0</v>
      </c>
      <c r="J50" s="254">
        <f t="shared" si="4"/>
        <v>0</v>
      </c>
      <c r="K50" s="254">
        <f t="shared" si="4"/>
        <v>17302269.060000002</v>
      </c>
      <c r="L50" s="255">
        <f t="shared" si="4"/>
        <v>11633285.529999999</v>
      </c>
    </row>
    <row r="51" spans="1:19" x14ac:dyDescent="0.25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</row>
    <row r="52" spans="1:19" x14ac:dyDescent="0.2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</row>
    <row r="53" spans="1:19" ht="16.5" hidden="1" customHeight="1" thickBot="1" x14ac:dyDescent="0.3">
      <c r="A53" s="311" t="s">
        <v>168</v>
      </c>
      <c r="B53" s="311"/>
      <c r="C53" s="311"/>
      <c r="D53" s="311"/>
      <c r="E53" s="311"/>
      <c r="F53" s="311"/>
      <c r="G53" s="311"/>
      <c r="H53" s="311"/>
      <c r="I53" s="311"/>
      <c r="J53" s="311"/>
      <c r="K53" s="311"/>
      <c r="L53" s="311"/>
    </row>
    <row r="54" spans="1:19" ht="16.5" hidden="1" customHeight="1" thickBot="1" x14ac:dyDescent="0.35">
      <c r="A54" s="32" t="s">
        <v>5</v>
      </c>
      <c r="B54" s="33" t="s">
        <v>6</v>
      </c>
      <c r="C54" s="326" t="s">
        <v>45</v>
      </c>
      <c r="D54" s="327"/>
      <c r="E54" s="326" t="s">
        <v>46</v>
      </c>
      <c r="F54" s="327"/>
      <c r="G54" s="326" t="s">
        <v>47</v>
      </c>
      <c r="H54" s="327"/>
      <c r="I54" s="326" t="s">
        <v>48</v>
      </c>
      <c r="J54" s="328"/>
      <c r="K54" s="315" t="s">
        <v>11</v>
      </c>
      <c r="L54" s="329"/>
    </row>
    <row r="55" spans="1:19" ht="15.75" hidden="1" customHeight="1" x14ac:dyDescent="0.3">
      <c r="A55" s="256"/>
      <c r="B55" s="14"/>
      <c r="C55" s="35" t="s">
        <v>12</v>
      </c>
      <c r="D55" s="35" t="s">
        <v>13</v>
      </c>
      <c r="E55" s="35" t="s">
        <v>12</v>
      </c>
      <c r="F55" s="35" t="s">
        <v>13</v>
      </c>
      <c r="G55" s="35" t="s">
        <v>12</v>
      </c>
      <c r="H55" s="35" t="s">
        <v>13</v>
      </c>
      <c r="I55" s="35" t="s">
        <v>12</v>
      </c>
      <c r="J55" s="35" t="s">
        <v>13</v>
      </c>
      <c r="K55" s="35" t="s">
        <v>12</v>
      </c>
      <c r="L55" s="257" t="s">
        <v>13</v>
      </c>
    </row>
    <row r="56" spans="1:19" ht="15.75" hidden="1" customHeight="1" x14ac:dyDescent="0.3">
      <c r="A56" s="258" t="s">
        <v>141</v>
      </c>
      <c r="B56" s="14" t="s">
        <v>14</v>
      </c>
      <c r="C56" s="11"/>
      <c r="D56" s="17"/>
      <c r="E56" s="11"/>
      <c r="F56" s="17"/>
      <c r="G56" s="11"/>
      <c r="H56" s="17"/>
      <c r="I56" s="11"/>
      <c r="J56" s="17"/>
      <c r="K56" s="17">
        <f>+C56+E56+G56+I56</f>
        <v>0</v>
      </c>
      <c r="L56" s="259">
        <f>+D56+F56+H56+J56</f>
        <v>0</v>
      </c>
    </row>
    <row r="57" spans="1:19" ht="15.75" hidden="1" customHeight="1" x14ac:dyDescent="0.3">
      <c r="A57" s="242"/>
      <c r="B57" s="14"/>
      <c r="C57" s="13"/>
      <c r="D57" s="13"/>
      <c r="E57" s="13"/>
      <c r="F57" s="16"/>
      <c r="G57" s="16"/>
      <c r="H57" s="16"/>
      <c r="I57" s="16"/>
      <c r="J57" s="16"/>
      <c r="K57" s="15"/>
      <c r="L57" s="243"/>
    </row>
    <row r="58" spans="1:19" ht="15.75" hidden="1" customHeight="1" x14ac:dyDescent="0.3">
      <c r="A58" s="242"/>
      <c r="B58" s="14" t="s">
        <v>15</v>
      </c>
      <c r="C58" s="17"/>
      <c r="D58" s="17"/>
      <c r="E58" s="17"/>
      <c r="F58" s="17"/>
      <c r="G58" s="17"/>
      <c r="H58" s="17"/>
      <c r="I58" s="17"/>
      <c r="J58" s="17"/>
      <c r="K58" s="17"/>
      <c r="L58" s="259"/>
    </row>
    <row r="59" spans="1:19" ht="15" hidden="1" customHeight="1" x14ac:dyDescent="0.25">
      <c r="A59" s="247">
        <v>111</v>
      </c>
      <c r="B59" s="19" t="s">
        <v>16</v>
      </c>
      <c r="C59" s="44"/>
      <c r="D59" s="20"/>
      <c r="E59" s="44"/>
      <c r="F59" s="20"/>
      <c r="G59" s="44"/>
      <c r="H59" s="20"/>
      <c r="I59" s="20"/>
      <c r="J59" s="20"/>
      <c r="K59" s="20">
        <f>+C59+E59+G59+I59</f>
        <v>0</v>
      </c>
      <c r="L59" s="211">
        <f>+D59+F59+H59+J59</f>
        <v>0</v>
      </c>
    </row>
    <row r="60" spans="1:19" ht="15" hidden="1" customHeight="1" x14ac:dyDescent="0.25">
      <c r="A60" s="247">
        <v>113</v>
      </c>
      <c r="B60" s="19" t="s">
        <v>17</v>
      </c>
      <c r="C60" s="44"/>
      <c r="D60" s="20"/>
      <c r="E60" s="44"/>
      <c r="F60" s="20"/>
      <c r="G60" s="44"/>
      <c r="H60" s="20"/>
      <c r="I60" s="20"/>
      <c r="J60" s="20"/>
      <c r="K60" s="20">
        <f t="shared" ref="K60:L69" si="5">+C60+E60+G60+I60</f>
        <v>0</v>
      </c>
      <c r="L60" s="211">
        <f t="shared" si="5"/>
        <v>0</v>
      </c>
    </row>
    <row r="61" spans="1:19" ht="15" hidden="1" customHeight="1" x14ac:dyDescent="0.25">
      <c r="A61" s="247">
        <v>122</v>
      </c>
      <c r="B61" s="19" t="s">
        <v>18</v>
      </c>
      <c r="C61" s="44"/>
      <c r="D61" s="20"/>
      <c r="E61" s="44"/>
      <c r="F61" s="20"/>
      <c r="G61" s="44"/>
      <c r="H61" s="20"/>
      <c r="I61" s="20"/>
      <c r="J61" s="20"/>
      <c r="K61" s="20">
        <f t="shared" si="5"/>
        <v>0</v>
      </c>
      <c r="L61" s="211">
        <f t="shared" si="5"/>
        <v>0</v>
      </c>
    </row>
    <row r="62" spans="1:19" ht="15" hidden="1" customHeight="1" x14ac:dyDescent="0.25">
      <c r="A62" s="247">
        <v>163</v>
      </c>
      <c r="B62" s="19" t="s">
        <v>19</v>
      </c>
      <c r="C62" s="44"/>
      <c r="D62" s="20"/>
      <c r="E62" s="44"/>
      <c r="F62" s="20"/>
      <c r="G62" s="44"/>
      <c r="H62" s="20"/>
      <c r="I62" s="20"/>
      <c r="J62" s="20"/>
      <c r="K62" s="20">
        <f t="shared" si="5"/>
        <v>0</v>
      </c>
      <c r="L62" s="211">
        <f t="shared" si="5"/>
        <v>0</v>
      </c>
    </row>
    <row r="63" spans="1:19" ht="27" hidden="1" customHeight="1" x14ac:dyDescent="0.25">
      <c r="A63" s="247">
        <v>168</v>
      </c>
      <c r="B63" s="175" t="s">
        <v>155</v>
      </c>
      <c r="C63" s="43"/>
      <c r="D63" s="20"/>
      <c r="E63" s="43"/>
      <c r="F63" s="20"/>
      <c r="G63" s="43"/>
      <c r="H63" s="20"/>
      <c r="I63" s="20"/>
      <c r="J63" s="20"/>
      <c r="K63" s="20">
        <f>+C63+E63+G63+I63</f>
        <v>0</v>
      </c>
      <c r="L63" s="211">
        <f>+D63+F63+H63+J63</f>
        <v>0</v>
      </c>
    </row>
    <row r="64" spans="1:19" ht="15" hidden="1" customHeight="1" x14ac:dyDescent="0.25">
      <c r="A64" s="247">
        <v>169</v>
      </c>
      <c r="B64" s="19" t="s">
        <v>156</v>
      </c>
      <c r="C64" s="44"/>
      <c r="D64" s="20"/>
      <c r="E64" s="44"/>
      <c r="F64" s="20"/>
      <c r="G64" s="44"/>
      <c r="H64" s="20"/>
      <c r="I64" s="20"/>
      <c r="J64" s="20"/>
      <c r="K64" s="20">
        <f t="shared" si="5"/>
        <v>0</v>
      </c>
      <c r="L64" s="211">
        <f t="shared" si="5"/>
        <v>0</v>
      </c>
    </row>
    <row r="65" spans="1:12" ht="15" hidden="1" customHeight="1" x14ac:dyDescent="0.25">
      <c r="A65" s="247">
        <v>171</v>
      </c>
      <c r="B65" s="19" t="s">
        <v>157</v>
      </c>
      <c r="C65" s="44"/>
      <c r="D65" s="20"/>
      <c r="E65" s="44"/>
      <c r="F65" s="20"/>
      <c r="G65" s="44"/>
      <c r="H65" s="20"/>
      <c r="I65" s="20"/>
      <c r="J65" s="20"/>
      <c r="K65" s="20">
        <f t="shared" si="5"/>
        <v>0</v>
      </c>
      <c r="L65" s="211">
        <f t="shared" si="5"/>
        <v>0</v>
      </c>
    </row>
    <row r="66" spans="1:12" ht="15" hidden="1" customHeight="1" x14ac:dyDescent="0.25">
      <c r="A66" s="247">
        <v>174</v>
      </c>
      <c r="B66" s="19" t="s">
        <v>20</v>
      </c>
      <c r="C66" s="44"/>
      <c r="D66" s="20"/>
      <c r="E66" s="44"/>
      <c r="F66" s="20"/>
      <c r="G66" s="44"/>
      <c r="H66" s="20"/>
      <c r="I66" s="20"/>
      <c r="J66" s="20"/>
      <c r="K66" s="20">
        <f t="shared" si="5"/>
        <v>0</v>
      </c>
      <c r="L66" s="211">
        <f t="shared" si="5"/>
        <v>0</v>
      </c>
    </row>
    <row r="67" spans="1:12" ht="15" hidden="1" customHeight="1" x14ac:dyDescent="0.25">
      <c r="A67" s="247">
        <v>182</v>
      </c>
      <c r="B67" s="19" t="s">
        <v>21</v>
      </c>
      <c r="C67" s="44"/>
      <c r="D67" s="20"/>
      <c r="E67" s="44"/>
      <c r="F67" s="20"/>
      <c r="G67" s="44"/>
      <c r="H67" s="20"/>
      <c r="I67" s="20"/>
      <c r="J67" s="20"/>
      <c r="K67" s="20">
        <f t="shared" si="5"/>
        <v>0</v>
      </c>
      <c r="L67" s="211">
        <f t="shared" si="5"/>
        <v>0</v>
      </c>
    </row>
    <row r="68" spans="1:12" ht="15" hidden="1" customHeight="1" x14ac:dyDescent="0.25">
      <c r="A68" s="247">
        <v>197</v>
      </c>
      <c r="B68" s="58" t="s">
        <v>22</v>
      </c>
      <c r="C68" s="44"/>
      <c r="D68" s="20"/>
      <c r="E68" s="44"/>
      <c r="F68" s="20"/>
      <c r="G68" s="44"/>
      <c r="H68" s="20"/>
      <c r="I68" s="20"/>
      <c r="J68" s="20"/>
      <c r="K68" s="20">
        <f t="shared" si="5"/>
        <v>0</v>
      </c>
      <c r="L68" s="211">
        <f t="shared" si="5"/>
        <v>0</v>
      </c>
    </row>
    <row r="69" spans="1:12" ht="15" hidden="1" customHeight="1" x14ac:dyDescent="0.25">
      <c r="A69" s="247">
        <v>199</v>
      </c>
      <c r="B69" s="58" t="s">
        <v>23</v>
      </c>
      <c r="C69" s="44"/>
      <c r="D69" s="169"/>
      <c r="E69" s="176"/>
      <c r="F69" s="169"/>
      <c r="G69" s="176"/>
      <c r="H69" s="169"/>
      <c r="I69" s="169"/>
      <c r="J69" s="169"/>
      <c r="K69" s="169">
        <f t="shared" si="5"/>
        <v>0</v>
      </c>
      <c r="L69" s="260">
        <f t="shared" si="5"/>
        <v>0</v>
      </c>
    </row>
    <row r="70" spans="1:12" ht="15" hidden="1" customHeight="1" x14ac:dyDescent="0.25">
      <c r="A70" s="247">
        <v>211</v>
      </c>
      <c r="B70" s="58" t="s">
        <v>26</v>
      </c>
      <c r="C70" s="20"/>
      <c r="D70" s="20"/>
      <c r="E70" s="20"/>
      <c r="F70" s="20"/>
      <c r="G70" s="20"/>
      <c r="H70" s="20"/>
      <c r="I70" s="20"/>
      <c r="J70" s="20"/>
      <c r="K70" s="20">
        <f>+C70+E70+G70+I70</f>
        <v>0</v>
      </c>
      <c r="L70" s="211">
        <f>+D70+F70+H70+J70</f>
        <v>0</v>
      </c>
    </row>
    <row r="71" spans="1:12" ht="15" hidden="1" customHeight="1" x14ac:dyDescent="0.25">
      <c r="A71" s="247">
        <v>232</v>
      </c>
      <c r="B71" s="19" t="s">
        <v>27</v>
      </c>
      <c r="C71" s="20"/>
      <c r="D71" s="20"/>
      <c r="E71" s="20"/>
      <c r="F71" s="20"/>
      <c r="G71" s="20"/>
      <c r="H71" s="20"/>
      <c r="I71" s="20"/>
      <c r="J71" s="20"/>
      <c r="K71" s="20">
        <f t="shared" ref="K71:L84" si="6">+C71+E71+G71+I71</f>
        <v>0</v>
      </c>
      <c r="L71" s="211">
        <f t="shared" si="6"/>
        <v>0</v>
      </c>
    </row>
    <row r="72" spans="1:12" ht="15" hidden="1" customHeight="1" x14ac:dyDescent="0.25">
      <c r="A72" s="247">
        <v>261</v>
      </c>
      <c r="B72" s="19" t="s">
        <v>28</v>
      </c>
      <c r="C72" s="20"/>
      <c r="D72" s="20"/>
      <c r="E72" s="20"/>
      <c r="F72" s="20"/>
      <c r="G72" s="20"/>
      <c r="H72" s="20"/>
      <c r="I72" s="20"/>
      <c r="J72" s="20"/>
      <c r="K72" s="20">
        <f t="shared" si="6"/>
        <v>0</v>
      </c>
      <c r="L72" s="211">
        <f t="shared" si="6"/>
        <v>0</v>
      </c>
    </row>
    <row r="73" spans="1:12" ht="15" hidden="1" customHeight="1" x14ac:dyDescent="0.25">
      <c r="A73" s="247">
        <v>262</v>
      </c>
      <c r="B73" s="19" t="s">
        <v>29</v>
      </c>
      <c r="C73" s="20"/>
      <c r="D73" s="20"/>
      <c r="E73" s="20"/>
      <c r="F73" s="20"/>
      <c r="G73" s="20"/>
      <c r="H73" s="20"/>
      <c r="I73" s="20"/>
      <c r="J73" s="20"/>
      <c r="K73" s="20">
        <f t="shared" si="6"/>
        <v>0</v>
      </c>
      <c r="L73" s="211">
        <f t="shared" si="6"/>
        <v>0</v>
      </c>
    </row>
    <row r="74" spans="1:12" ht="15" hidden="1" customHeight="1" x14ac:dyDescent="0.25">
      <c r="A74" s="247">
        <v>266</v>
      </c>
      <c r="B74" s="19" t="s">
        <v>30</v>
      </c>
      <c r="C74" s="20"/>
      <c r="D74" s="20"/>
      <c r="E74" s="20"/>
      <c r="F74" s="20"/>
      <c r="G74" s="20"/>
      <c r="H74" s="20"/>
      <c r="I74" s="20"/>
      <c r="J74" s="20"/>
      <c r="K74" s="20">
        <f t="shared" si="6"/>
        <v>0</v>
      </c>
      <c r="L74" s="211">
        <f t="shared" si="6"/>
        <v>0</v>
      </c>
    </row>
    <row r="75" spans="1:12" ht="15" hidden="1" customHeight="1" x14ac:dyDescent="0.25">
      <c r="A75" s="247">
        <v>267</v>
      </c>
      <c r="B75" s="19" t="s">
        <v>31</v>
      </c>
      <c r="C75" s="20"/>
      <c r="D75" s="20"/>
      <c r="E75" s="20"/>
      <c r="F75" s="20"/>
      <c r="G75" s="20"/>
      <c r="H75" s="20"/>
      <c r="I75" s="20"/>
      <c r="J75" s="20"/>
      <c r="K75" s="20">
        <f t="shared" si="6"/>
        <v>0</v>
      </c>
      <c r="L75" s="211">
        <f t="shared" si="6"/>
        <v>0</v>
      </c>
    </row>
    <row r="76" spans="1:12" ht="15" hidden="1" customHeight="1" x14ac:dyDescent="0.25">
      <c r="A76" s="247">
        <v>268</v>
      </c>
      <c r="B76" s="19" t="s">
        <v>32</v>
      </c>
      <c r="C76" s="20"/>
      <c r="D76" s="20"/>
      <c r="E76" s="20"/>
      <c r="F76" s="20"/>
      <c r="G76" s="20"/>
      <c r="H76" s="20"/>
      <c r="I76" s="20"/>
      <c r="J76" s="20"/>
      <c r="K76" s="20">
        <f t="shared" si="6"/>
        <v>0</v>
      </c>
      <c r="L76" s="211">
        <f t="shared" si="6"/>
        <v>0</v>
      </c>
    </row>
    <row r="77" spans="1:12" ht="15" hidden="1" customHeight="1" x14ac:dyDescent="0.25">
      <c r="A77" s="247">
        <v>269</v>
      </c>
      <c r="B77" s="19" t="s">
        <v>33</v>
      </c>
      <c r="C77" s="20"/>
      <c r="D77" s="20"/>
      <c r="E77" s="20"/>
      <c r="F77" s="20"/>
      <c r="G77" s="20"/>
      <c r="H77" s="20"/>
      <c r="I77" s="20"/>
      <c r="J77" s="20"/>
      <c r="K77" s="20">
        <f t="shared" si="6"/>
        <v>0</v>
      </c>
      <c r="L77" s="211">
        <f t="shared" si="6"/>
        <v>0</v>
      </c>
    </row>
    <row r="78" spans="1:12" ht="15" hidden="1" customHeight="1" x14ac:dyDescent="0.25">
      <c r="A78" s="247">
        <v>289</v>
      </c>
      <c r="B78" s="19" t="s">
        <v>34</v>
      </c>
      <c r="C78" s="20"/>
      <c r="D78" s="20"/>
      <c r="E78" s="20"/>
      <c r="F78" s="20"/>
      <c r="G78" s="43"/>
      <c r="H78" s="20"/>
      <c r="I78" s="20"/>
      <c r="J78" s="20"/>
      <c r="K78" s="20">
        <f t="shared" si="6"/>
        <v>0</v>
      </c>
      <c r="L78" s="211">
        <f t="shared" si="6"/>
        <v>0</v>
      </c>
    </row>
    <row r="79" spans="1:12" ht="15" hidden="1" customHeight="1" x14ac:dyDescent="0.25">
      <c r="A79" s="247">
        <v>292</v>
      </c>
      <c r="B79" s="19" t="s">
        <v>35</v>
      </c>
      <c r="C79" s="20"/>
      <c r="D79" s="20"/>
      <c r="E79" s="20"/>
      <c r="F79" s="20"/>
      <c r="G79" s="20"/>
      <c r="H79" s="20"/>
      <c r="I79" s="20"/>
      <c r="J79" s="20"/>
      <c r="K79" s="20">
        <f t="shared" si="6"/>
        <v>0</v>
      </c>
      <c r="L79" s="211">
        <f t="shared" si="6"/>
        <v>0</v>
      </c>
    </row>
    <row r="80" spans="1:12" ht="15" hidden="1" customHeight="1" x14ac:dyDescent="0.25">
      <c r="A80" s="247">
        <v>295</v>
      </c>
      <c r="B80" s="19" t="s">
        <v>36</v>
      </c>
      <c r="C80" s="20"/>
      <c r="D80" s="20"/>
      <c r="E80" s="20"/>
      <c r="F80" s="20"/>
      <c r="G80" s="20"/>
      <c r="H80" s="20"/>
      <c r="I80" s="20"/>
      <c r="J80" s="20"/>
      <c r="K80" s="20">
        <f t="shared" si="6"/>
        <v>0</v>
      </c>
      <c r="L80" s="211">
        <f t="shared" si="6"/>
        <v>0</v>
      </c>
    </row>
    <row r="81" spans="1:12" ht="15" hidden="1" customHeight="1" x14ac:dyDescent="0.25">
      <c r="A81" s="247">
        <v>297</v>
      </c>
      <c r="B81" s="58" t="s">
        <v>37</v>
      </c>
      <c r="C81" s="20"/>
      <c r="D81" s="20"/>
      <c r="E81" s="20"/>
      <c r="F81" s="20"/>
      <c r="G81" s="20"/>
      <c r="H81" s="20"/>
      <c r="I81" s="20"/>
      <c r="J81" s="20"/>
      <c r="K81" s="20">
        <f t="shared" si="6"/>
        <v>0</v>
      </c>
      <c r="L81" s="211">
        <f t="shared" si="6"/>
        <v>0</v>
      </c>
    </row>
    <row r="82" spans="1:12" ht="15" hidden="1" customHeight="1" x14ac:dyDescent="0.25">
      <c r="A82" s="247">
        <v>298</v>
      </c>
      <c r="B82" s="58" t="s">
        <v>38</v>
      </c>
      <c r="C82" s="20"/>
      <c r="D82" s="20"/>
      <c r="E82" s="20"/>
      <c r="F82" s="20"/>
      <c r="G82" s="20"/>
      <c r="H82" s="20"/>
      <c r="I82" s="20"/>
      <c r="J82" s="20"/>
      <c r="K82" s="20">
        <f t="shared" si="6"/>
        <v>0</v>
      </c>
      <c r="L82" s="211">
        <f t="shared" si="6"/>
        <v>0</v>
      </c>
    </row>
    <row r="83" spans="1:12" ht="15" hidden="1" customHeight="1" x14ac:dyDescent="0.25">
      <c r="A83" s="247">
        <v>299</v>
      </c>
      <c r="B83" s="58" t="s">
        <v>39</v>
      </c>
      <c r="C83" s="20"/>
      <c r="D83" s="169"/>
      <c r="E83" s="169"/>
      <c r="F83" s="169"/>
      <c r="G83" s="169"/>
      <c r="H83" s="169"/>
      <c r="I83" s="169"/>
      <c r="J83" s="169"/>
      <c r="K83" s="20">
        <f>+C83+E83+G83+I83</f>
        <v>0</v>
      </c>
      <c r="L83" s="211">
        <f>+D83+F83+H83+J83</f>
        <v>0</v>
      </c>
    </row>
    <row r="84" spans="1:12" ht="15.75" hidden="1" customHeight="1" thickBot="1" x14ac:dyDescent="0.3">
      <c r="A84" s="261">
        <v>323</v>
      </c>
      <c r="B84" s="168" t="s">
        <v>42</v>
      </c>
      <c r="C84" s="262"/>
      <c r="D84" s="169"/>
      <c r="E84" s="169"/>
      <c r="F84" s="169"/>
      <c r="G84" s="177"/>
      <c r="H84" s="169"/>
      <c r="I84" s="169"/>
      <c r="J84" s="169"/>
      <c r="K84" s="169">
        <f t="shared" si="6"/>
        <v>0</v>
      </c>
      <c r="L84" s="260">
        <f t="shared" si="6"/>
        <v>0</v>
      </c>
    </row>
    <row r="85" spans="1:12" ht="16.5" hidden="1" customHeight="1" thickBot="1" x14ac:dyDescent="0.35">
      <c r="A85" s="170"/>
      <c r="B85" s="171" t="s">
        <v>57</v>
      </c>
      <c r="C85" s="172">
        <f t="shared" ref="C85:L85" si="7">SUM(C70:C84)</f>
        <v>0</v>
      </c>
      <c r="D85" s="172">
        <f t="shared" si="7"/>
        <v>0</v>
      </c>
      <c r="E85" s="172">
        <f t="shared" si="7"/>
        <v>0</v>
      </c>
      <c r="F85" s="172">
        <f t="shared" si="7"/>
        <v>0</v>
      </c>
      <c r="G85" s="172">
        <f t="shared" si="7"/>
        <v>0</v>
      </c>
      <c r="H85" s="172">
        <f t="shared" si="7"/>
        <v>0</v>
      </c>
      <c r="I85" s="172">
        <f t="shared" si="7"/>
        <v>0</v>
      </c>
      <c r="J85" s="172">
        <f t="shared" si="7"/>
        <v>0</v>
      </c>
      <c r="K85" s="172">
        <f t="shared" si="7"/>
        <v>0</v>
      </c>
      <c r="L85" s="173">
        <f t="shared" si="7"/>
        <v>0</v>
      </c>
    </row>
    <row r="86" spans="1:12" ht="16.5" hidden="1" customHeight="1" thickBot="1" x14ac:dyDescent="0.35">
      <c r="A86" s="178"/>
      <c r="B86" s="171" t="s">
        <v>59</v>
      </c>
      <c r="C86" s="263">
        <f>+C85+C56</f>
        <v>0</v>
      </c>
      <c r="D86" s="263">
        <f t="shared" ref="D86:L86" si="8">+D85+D56</f>
        <v>0</v>
      </c>
      <c r="E86" s="263">
        <f t="shared" si="8"/>
        <v>0</v>
      </c>
      <c r="F86" s="263">
        <f t="shared" si="8"/>
        <v>0</v>
      </c>
      <c r="G86" s="263">
        <f t="shared" si="8"/>
        <v>0</v>
      </c>
      <c r="H86" s="263">
        <f t="shared" si="8"/>
        <v>0</v>
      </c>
      <c r="I86" s="263">
        <f t="shared" si="8"/>
        <v>0</v>
      </c>
      <c r="J86" s="263">
        <f t="shared" si="8"/>
        <v>0</v>
      </c>
      <c r="K86" s="263">
        <f t="shared" si="8"/>
        <v>0</v>
      </c>
      <c r="L86" s="264">
        <f t="shared" si="8"/>
        <v>0</v>
      </c>
    </row>
    <row r="87" spans="1:12" ht="15" hidden="1" customHeight="1" x14ac:dyDescent="0.25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</row>
    <row r="88" spans="1:12" ht="15" hidden="1" customHeight="1" x14ac:dyDescent="0.25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</row>
    <row r="89" spans="1:12" ht="16.5" hidden="1" customHeight="1" thickBot="1" x14ac:dyDescent="0.3">
      <c r="A89" s="311" t="s">
        <v>169</v>
      </c>
      <c r="B89" s="311"/>
      <c r="C89" s="311"/>
      <c r="D89" s="311"/>
      <c r="E89" s="311"/>
      <c r="F89" s="311"/>
      <c r="G89" s="311"/>
      <c r="H89" s="311"/>
      <c r="I89" s="311"/>
      <c r="J89" s="311"/>
      <c r="K89" s="311"/>
      <c r="L89" s="311"/>
    </row>
    <row r="90" spans="1:12" ht="16.5" hidden="1" customHeight="1" thickBot="1" x14ac:dyDescent="0.35">
      <c r="A90" s="32" t="s">
        <v>5</v>
      </c>
      <c r="B90" s="33" t="s">
        <v>6</v>
      </c>
      <c r="C90" s="326" t="s">
        <v>51</v>
      </c>
      <c r="D90" s="327"/>
      <c r="E90" s="326" t="s">
        <v>52</v>
      </c>
      <c r="F90" s="327"/>
      <c r="G90" s="326" t="s">
        <v>53</v>
      </c>
      <c r="H90" s="327"/>
      <c r="I90" s="326" t="s">
        <v>54</v>
      </c>
      <c r="J90" s="328"/>
      <c r="K90" s="315" t="s">
        <v>11</v>
      </c>
      <c r="L90" s="329"/>
    </row>
    <row r="91" spans="1:12" ht="15.75" hidden="1" customHeight="1" x14ac:dyDescent="0.3">
      <c r="A91" s="256"/>
      <c r="B91" s="14"/>
      <c r="C91" s="35" t="s">
        <v>12</v>
      </c>
      <c r="D91" s="35" t="s">
        <v>13</v>
      </c>
      <c r="E91" s="35" t="s">
        <v>12</v>
      </c>
      <c r="F91" s="35" t="s">
        <v>13</v>
      </c>
      <c r="G91" s="35" t="s">
        <v>12</v>
      </c>
      <c r="H91" s="35" t="s">
        <v>13</v>
      </c>
      <c r="I91" s="35" t="s">
        <v>12</v>
      </c>
      <c r="J91" s="35" t="s">
        <v>13</v>
      </c>
      <c r="K91" s="35" t="s">
        <v>12</v>
      </c>
      <c r="L91" s="257" t="s">
        <v>13</v>
      </c>
    </row>
    <row r="92" spans="1:12" ht="15.75" hidden="1" customHeight="1" x14ac:dyDescent="0.3">
      <c r="A92" s="258" t="s">
        <v>141</v>
      </c>
      <c r="B92" s="14" t="s">
        <v>14</v>
      </c>
      <c r="C92" s="17"/>
      <c r="D92" s="17"/>
      <c r="E92" s="17"/>
      <c r="F92" s="17"/>
      <c r="G92" s="17"/>
      <c r="H92" s="17"/>
      <c r="I92" s="17"/>
      <c r="J92" s="17"/>
      <c r="K92" s="17">
        <f>+C92+E92+G92+I92</f>
        <v>0</v>
      </c>
      <c r="L92" s="259">
        <f>+D92+F92+H92+J92</f>
        <v>0</v>
      </c>
    </row>
    <row r="93" spans="1:12" ht="15.75" hidden="1" customHeight="1" x14ac:dyDescent="0.3">
      <c r="A93" s="242"/>
      <c r="B93" s="14"/>
      <c r="C93" s="16"/>
      <c r="D93" s="15"/>
      <c r="E93" s="16"/>
      <c r="F93" s="16"/>
      <c r="G93" s="16"/>
      <c r="H93" s="16"/>
      <c r="I93" s="16"/>
      <c r="J93" s="16"/>
      <c r="K93" s="15"/>
      <c r="L93" s="243"/>
    </row>
    <row r="94" spans="1:12" ht="15.75" hidden="1" customHeight="1" x14ac:dyDescent="0.3">
      <c r="A94" s="242"/>
      <c r="B94" s="14" t="s">
        <v>15</v>
      </c>
      <c r="C94" s="17"/>
      <c r="D94" s="17"/>
      <c r="E94" s="17"/>
      <c r="F94" s="17"/>
      <c r="G94" s="17"/>
      <c r="H94" s="17"/>
      <c r="I94" s="17"/>
      <c r="J94" s="17"/>
      <c r="K94" s="17"/>
      <c r="L94" s="259"/>
    </row>
    <row r="95" spans="1:12" ht="15" hidden="1" customHeight="1" x14ac:dyDescent="0.25">
      <c r="A95" s="247">
        <v>111</v>
      </c>
      <c r="B95" s="19" t="s">
        <v>16</v>
      </c>
      <c r="C95" s="20"/>
      <c r="D95" s="20"/>
      <c r="E95" s="20"/>
      <c r="F95" s="20"/>
      <c r="G95" s="20"/>
      <c r="H95" s="20"/>
      <c r="I95" s="20"/>
      <c r="J95" s="20"/>
      <c r="K95" s="20">
        <f>+C95+E95+G95+I95</f>
        <v>0</v>
      </c>
      <c r="L95" s="211">
        <f>+D95+F95+H95+J95</f>
        <v>0</v>
      </c>
    </row>
    <row r="96" spans="1:12" ht="15" hidden="1" customHeight="1" x14ac:dyDescent="0.25">
      <c r="A96" s="247">
        <v>113</v>
      </c>
      <c r="B96" s="19" t="s">
        <v>17</v>
      </c>
      <c r="C96" s="20"/>
      <c r="D96" s="20"/>
      <c r="E96" s="20"/>
      <c r="F96" s="20"/>
      <c r="G96" s="20"/>
      <c r="H96" s="20"/>
      <c r="I96" s="20"/>
      <c r="J96" s="20"/>
      <c r="K96" s="20">
        <f t="shared" ref="K96:L111" si="9">+C96+E96+G96+I96</f>
        <v>0</v>
      </c>
      <c r="L96" s="211">
        <f t="shared" si="9"/>
        <v>0</v>
      </c>
    </row>
    <row r="97" spans="1:12" ht="15" hidden="1" customHeight="1" x14ac:dyDescent="0.25">
      <c r="A97" s="247">
        <v>122</v>
      </c>
      <c r="B97" s="19" t="s">
        <v>18</v>
      </c>
      <c r="C97" s="20"/>
      <c r="D97" s="20"/>
      <c r="E97" s="20"/>
      <c r="F97" s="20"/>
      <c r="G97" s="20"/>
      <c r="H97" s="20"/>
      <c r="I97" s="20"/>
      <c r="J97" s="20"/>
      <c r="K97" s="20">
        <f t="shared" si="9"/>
        <v>0</v>
      </c>
      <c r="L97" s="211">
        <f t="shared" si="9"/>
        <v>0</v>
      </c>
    </row>
    <row r="98" spans="1:12" ht="15" hidden="1" customHeight="1" x14ac:dyDescent="0.25">
      <c r="A98" s="247">
        <v>163</v>
      </c>
      <c r="B98" s="19" t="s">
        <v>19</v>
      </c>
      <c r="C98" s="20"/>
      <c r="D98" s="20"/>
      <c r="E98" s="43"/>
      <c r="F98" s="20"/>
      <c r="G98" s="43"/>
      <c r="H98" s="20"/>
      <c r="I98" s="20"/>
      <c r="J98" s="20"/>
      <c r="K98" s="20">
        <f t="shared" si="9"/>
        <v>0</v>
      </c>
      <c r="L98" s="211">
        <f t="shared" si="9"/>
        <v>0</v>
      </c>
    </row>
    <row r="99" spans="1:12" ht="27" hidden="1" customHeight="1" x14ac:dyDescent="0.25">
      <c r="A99" s="247">
        <v>168</v>
      </c>
      <c r="B99" s="175" t="s">
        <v>155</v>
      </c>
      <c r="C99" s="20"/>
      <c r="D99" s="20"/>
      <c r="E99" s="20"/>
      <c r="F99" s="20"/>
      <c r="G99" s="20"/>
      <c r="H99" s="20"/>
      <c r="I99" s="20"/>
      <c r="J99" s="20"/>
      <c r="K99" s="20">
        <f>+C99+E99+G99+I99</f>
        <v>0</v>
      </c>
      <c r="L99" s="211">
        <f>+D99+F99+H99+J99</f>
        <v>0</v>
      </c>
    </row>
    <row r="100" spans="1:12" ht="15" hidden="1" customHeight="1" x14ac:dyDescent="0.25">
      <c r="A100" s="247">
        <v>169</v>
      </c>
      <c r="B100" s="19" t="s">
        <v>156</v>
      </c>
      <c r="C100" s="20"/>
      <c r="D100" s="20"/>
      <c r="E100" s="20"/>
      <c r="F100" s="20"/>
      <c r="G100" s="20"/>
      <c r="H100" s="20"/>
      <c r="I100" s="20"/>
      <c r="J100" s="20"/>
      <c r="K100" s="20">
        <f t="shared" si="9"/>
        <v>0</v>
      </c>
      <c r="L100" s="211">
        <f t="shared" si="9"/>
        <v>0</v>
      </c>
    </row>
    <row r="101" spans="1:12" ht="15" hidden="1" customHeight="1" x14ac:dyDescent="0.25">
      <c r="A101" s="247">
        <v>171</v>
      </c>
      <c r="B101" s="19" t="s">
        <v>157</v>
      </c>
      <c r="C101" s="20"/>
      <c r="D101" s="20"/>
      <c r="E101" s="20"/>
      <c r="F101" s="20"/>
      <c r="G101" s="20"/>
      <c r="H101" s="20"/>
      <c r="I101" s="20"/>
      <c r="J101" s="20"/>
      <c r="K101" s="20">
        <f t="shared" si="9"/>
        <v>0</v>
      </c>
      <c r="L101" s="211">
        <f t="shared" si="9"/>
        <v>0</v>
      </c>
    </row>
    <row r="102" spans="1:12" ht="15" hidden="1" customHeight="1" x14ac:dyDescent="0.25">
      <c r="A102" s="247">
        <v>174</v>
      </c>
      <c r="B102" s="19" t="s">
        <v>20</v>
      </c>
      <c r="C102" s="20"/>
      <c r="D102" s="20"/>
      <c r="E102" s="20"/>
      <c r="F102" s="20"/>
      <c r="G102" s="20"/>
      <c r="H102" s="20"/>
      <c r="I102" s="20"/>
      <c r="J102" s="20"/>
      <c r="K102" s="20">
        <f t="shared" si="9"/>
        <v>0</v>
      </c>
      <c r="L102" s="211">
        <f t="shared" si="9"/>
        <v>0</v>
      </c>
    </row>
    <row r="103" spans="1:12" ht="15" hidden="1" customHeight="1" x14ac:dyDescent="0.25">
      <c r="A103" s="247">
        <v>182</v>
      </c>
      <c r="B103" s="19" t="s">
        <v>21</v>
      </c>
      <c r="C103" s="20"/>
      <c r="D103" s="20"/>
      <c r="E103" s="20"/>
      <c r="F103" s="20"/>
      <c r="G103" s="20"/>
      <c r="H103" s="20"/>
      <c r="I103" s="20"/>
      <c r="J103" s="20"/>
      <c r="K103" s="20">
        <f t="shared" si="9"/>
        <v>0</v>
      </c>
      <c r="L103" s="211">
        <f t="shared" si="9"/>
        <v>0</v>
      </c>
    </row>
    <row r="104" spans="1:12" ht="15" hidden="1" customHeight="1" x14ac:dyDescent="0.25">
      <c r="A104" s="247">
        <v>197</v>
      </c>
      <c r="B104" s="19" t="s">
        <v>22</v>
      </c>
      <c r="C104" s="20"/>
      <c r="D104" s="20"/>
      <c r="E104" s="20"/>
      <c r="F104" s="20"/>
      <c r="G104" s="20"/>
      <c r="H104" s="20"/>
      <c r="I104" s="20"/>
      <c r="J104" s="20"/>
      <c r="K104" s="20">
        <f t="shared" si="9"/>
        <v>0</v>
      </c>
      <c r="L104" s="211">
        <f t="shared" si="9"/>
        <v>0</v>
      </c>
    </row>
    <row r="105" spans="1:12" ht="15" hidden="1" customHeight="1" x14ac:dyDescent="0.25">
      <c r="A105" s="265">
        <v>199</v>
      </c>
      <c r="B105" s="168" t="s">
        <v>23</v>
      </c>
      <c r="C105" s="169"/>
      <c r="D105" s="169"/>
      <c r="E105" s="169"/>
      <c r="F105" s="169"/>
      <c r="G105" s="169"/>
      <c r="H105" s="169"/>
      <c r="I105" s="169"/>
      <c r="J105" s="169"/>
      <c r="K105" s="169">
        <f t="shared" si="9"/>
        <v>0</v>
      </c>
      <c r="L105" s="260">
        <f t="shared" si="9"/>
        <v>0</v>
      </c>
    </row>
    <row r="106" spans="1:12" ht="15" hidden="1" customHeight="1" x14ac:dyDescent="0.25">
      <c r="A106" s="247">
        <v>211</v>
      </c>
      <c r="B106" s="19" t="s">
        <v>26</v>
      </c>
      <c r="C106" s="44"/>
      <c r="D106" s="20"/>
      <c r="E106" s="20"/>
      <c r="F106" s="20"/>
      <c r="G106" s="20"/>
      <c r="H106" s="20"/>
      <c r="I106" s="20"/>
      <c r="J106" s="20"/>
      <c r="K106" s="20">
        <f t="shared" si="9"/>
        <v>0</v>
      </c>
      <c r="L106" s="211">
        <f>+D106+F106+H106+J106</f>
        <v>0</v>
      </c>
    </row>
    <row r="107" spans="1:12" ht="15" hidden="1" customHeight="1" x14ac:dyDescent="0.25">
      <c r="A107" s="247">
        <v>232</v>
      </c>
      <c r="B107" s="19" t="s">
        <v>27</v>
      </c>
      <c r="C107" s="44"/>
      <c r="D107" s="20"/>
      <c r="E107" s="20"/>
      <c r="F107" s="20"/>
      <c r="G107" s="20"/>
      <c r="H107" s="20"/>
      <c r="I107" s="20"/>
      <c r="J107" s="20"/>
      <c r="K107" s="20">
        <f t="shared" si="9"/>
        <v>0</v>
      </c>
      <c r="L107" s="211">
        <f t="shared" si="9"/>
        <v>0</v>
      </c>
    </row>
    <row r="108" spans="1:12" ht="15" hidden="1" customHeight="1" x14ac:dyDescent="0.25">
      <c r="A108" s="247">
        <v>261</v>
      </c>
      <c r="B108" s="19" t="s">
        <v>28</v>
      </c>
      <c r="C108" s="44"/>
      <c r="D108" s="20"/>
      <c r="E108" s="20"/>
      <c r="F108" s="20"/>
      <c r="G108" s="20"/>
      <c r="H108" s="20"/>
      <c r="I108" s="20"/>
      <c r="J108" s="20"/>
      <c r="K108" s="20">
        <f t="shared" si="9"/>
        <v>0</v>
      </c>
      <c r="L108" s="211">
        <f t="shared" si="9"/>
        <v>0</v>
      </c>
    </row>
    <row r="109" spans="1:12" ht="15" hidden="1" customHeight="1" x14ac:dyDescent="0.25">
      <c r="A109" s="247">
        <v>262</v>
      </c>
      <c r="B109" s="19" t="s">
        <v>29</v>
      </c>
      <c r="C109" s="44"/>
      <c r="D109" s="20"/>
      <c r="E109" s="20"/>
      <c r="F109" s="20"/>
      <c r="G109" s="20"/>
      <c r="H109" s="20"/>
      <c r="I109" s="20"/>
      <c r="J109" s="20"/>
      <c r="K109" s="20">
        <f t="shared" si="9"/>
        <v>0</v>
      </c>
      <c r="L109" s="211">
        <f t="shared" si="9"/>
        <v>0</v>
      </c>
    </row>
    <row r="110" spans="1:12" ht="15" hidden="1" customHeight="1" x14ac:dyDescent="0.25">
      <c r="A110" s="247">
        <v>266</v>
      </c>
      <c r="B110" s="19" t="s">
        <v>30</v>
      </c>
      <c r="C110" s="44"/>
      <c r="D110" s="20"/>
      <c r="E110" s="20"/>
      <c r="F110" s="20"/>
      <c r="G110" s="20"/>
      <c r="H110" s="20"/>
      <c r="I110" s="20"/>
      <c r="J110" s="20"/>
      <c r="K110" s="20">
        <f t="shared" si="9"/>
        <v>0</v>
      </c>
      <c r="L110" s="211">
        <f t="shared" si="9"/>
        <v>0</v>
      </c>
    </row>
    <row r="111" spans="1:12" ht="15" hidden="1" customHeight="1" x14ac:dyDescent="0.25">
      <c r="A111" s="247">
        <v>267</v>
      </c>
      <c r="B111" s="19" t="s">
        <v>31</v>
      </c>
      <c r="C111" s="44"/>
      <c r="D111" s="20"/>
      <c r="E111" s="20"/>
      <c r="F111" s="20"/>
      <c r="G111" s="20"/>
      <c r="H111" s="20"/>
      <c r="I111" s="20"/>
      <c r="J111" s="20"/>
      <c r="K111" s="20">
        <f t="shared" si="9"/>
        <v>0</v>
      </c>
      <c r="L111" s="211">
        <f t="shared" si="9"/>
        <v>0</v>
      </c>
    </row>
    <row r="112" spans="1:12" ht="15" hidden="1" customHeight="1" x14ac:dyDescent="0.25">
      <c r="A112" s="247">
        <v>268</v>
      </c>
      <c r="B112" s="19" t="s">
        <v>32</v>
      </c>
      <c r="C112" s="44"/>
      <c r="D112" s="20"/>
      <c r="E112" s="20"/>
      <c r="F112" s="20"/>
      <c r="G112" s="20"/>
      <c r="H112" s="20"/>
      <c r="I112" s="20"/>
      <c r="J112" s="20"/>
      <c r="K112" s="20">
        <f t="shared" ref="K112:L120" si="10">+C112+E112+G112+I112</f>
        <v>0</v>
      </c>
      <c r="L112" s="211">
        <f t="shared" si="10"/>
        <v>0</v>
      </c>
    </row>
    <row r="113" spans="1:12" ht="15" hidden="1" customHeight="1" x14ac:dyDescent="0.25">
      <c r="A113" s="247">
        <v>269</v>
      </c>
      <c r="B113" s="19" t="s">
        <v>33</v>
      </c>
      <c r="C113" s="44"/>
      <c r="D113" s="20"/>
      <c r="E113" s="20"/>
      <c r="F113" s="20"/>
      <c r="G113" s="20"/>
      <c r="H113" s="20"/>
      <c r="I113" s="20"/>
      <c r="J113" s="20"/>
      <c r="K113" s="20">
        <f t="shared" si="10"/>
        <v>0</v>
      </c>
      <c r="L113" s="211">
        <f t="shared" si="10"/>
        <v>0</v>
      </c>
    </row>
    <row r="114" spans="1:12" ht="15" hidden="1" customHeight="1" x14ac:dyDescent="0.25">
      <c r="A114" s="247">
        <v>289</v>
      </c>
      <c r="B114" s="19" t="s">
        <v>34</v>
      </c>
      <c r="C114" s="44"/>
      <c r="D114" s="20"/>
      <c r="E114" s="20"/>
      <c r="F114" s="20"/>
      <c r="G114" s="20"/>
      <c r="H114" s="20"/>
      <c r="I114" s="20"/>
      <c r="J114" s="20"/>
      <c r="K114" s="20">
        <f t="shared" si="10"/>
        <v>0</v>
      </c>
      <c r="L114" s="211">
        <f t="shared" si="10"/>
        <v>0</v>
      </c>
    </row>
    <row r="115" spans="1:12" ht="15" hidden="1" customHeight="1" x14ac:dyDescent="0.25">
      <c r="A115" s="247">
        <v>292</v>
      </c>
      <c r="B115" s="19" t="s">
        <v>35</v>
      </c>
      <c r="C115" s="44"/>
      <c r="D115" s="20"/>
      <c r="E115" s="20"/>
      <c r="F115" s="20"/>
      <c r="G115" s="20"/>
      <c r="H115" s="20"/>
      <c r="I115" s="20"/>
      <c r="J115" s="20"/>
      <c r="K115" s="20">
        <f t="shared" si="10"/>
        <v>0</v>
      </c>
      <c r="L115" s="211">
        <f t="shared" si="10"/>
        <v>0</v>
      </c>
    </row>
    <row r="116" spans="1:12" ht="15" hidden="1" customHeight="1" x14ac:dyDescent="0.25">
      <c r="A116" s="247">
        <v>295</v>
      </c>
      <c r="B116" s="19" t="s">
        <v>36</v>
      </c>
      <c r="C116" s="44"/>
      <c r="D116" s="20"/>
      <c r="E116" s="20"/>
      <c r="F116" s="20"/>
      <c r="G116" s="20"/>
      <c r="H116" s="20"/>
      <c r="I116" s="20"/>
      <c r="J116" s="20"/>
      <c r="K116" s="20">
        <f t="shared" si="10"/>
        <v>0</v>
      </c>
      <c r="L116" s="211">
        <f t="shared" si="10"/>
        <v>0</v>
      </c>
    </row>
    <row r="117" spans="1:12" ht="15" hidden="1" customHeight="1" x14ac:dyDescent="0.25">
      <c r="A117" s="247">
        <v>297</v>
      </c>
      <c r="B117" s="19" t="s">
        <v>37</v>
      </c>
      <c r="C117" s="44"/>
      <c r="D117" s="20"/>
      <c r="E117" s="20"/>
      <c r="F117" s="20"/>
      <c r="G117" s="20"/>
      <c r="H117" s="20"/>
      <c r="I117" s="20"/>
      <c r="J117" s="20"/>
      <c r="K117" s="20">
        <f t="shared" si="10"/>
        <v>0</v>
      </c>
      <c r="L117" s="211">
        <f t="shared" si="10"/>
        <v>0</v>
      </c>
    </row>
    <row r="118" spans="1:12" ht="15" hidden="1" customHeight="1" x14ac:dyDescent="0.25">
      <c r="A118" s="247">
        <v>298</v>
      </c>
      <c r="B118" s="58" t="s">
        <v>38</v>
      </c>
      <c r="C118" s="44"/>
      <c r="D118" s="20"/>
      <c r="E118" s="20"/>
      <c r="F118" s="20"/>
      <c r="G118" s="20"/>
      <c r="H118" s="20"/>
      <c r="I118" s="20"/>
      <c r="J118" s="20"/>
      <c r="K118" s="20">
        <f t="shared" si="10"/>
        <v>0</v>
      </c>
      <c r="L118" s="211">
        <f t="shared" si="10"/>
        <v>0</v>
      </c>
    </row>
    <row r="119" spans="1:12" ht="15" hidden="1" customHeight="1" x14ac:dyDescent="0.25">
      <c r="A119" s="247">
        <v>299</v>
      </c>
      <c r="B119" s="58" t="s">
        <v>39</v>
      </c>
      <c r="C119" s="44"/>
      <c r="D119" s="169"/>
      <c r="E119" s="169"/>
      <c r="F119" s="169"/>
      <c r="G119" s="169"/>
      <c r="H119" s="169"/>
      <c r="I119" s="169"/>
      <c r="J119" s="169"/>
      <c r="K119" s="169"/>
      <c r="L119" s="260"/>
    </row>
    <row r="120" spans="1:12" ht="15.75" hidden="1" customHeight="1" thickBot="1" x14ac:dyDescent="0.3">
      <c r="A120" s="261">
        <v>323</v>
      </c>
      <c r="B120" s="168" t="s">
        <v>42</v>
      </c>
      <c r="C120" s="54"/>
      <c r="D120" s="169"/>
      <c r="E120" s="169"/>
      <c r="F120" s="169"/>
      <c r="G120" s="169"/>
      <c r="H120" s="169"/>
      <c r="I120" s="169"/>
      <c r="J120" s="169"/>
      <c r="K120" s="169">
        <f t="shared" si="10"/>
        <v>0</v>
      </c>
      <c r="L120" s="260">
        <f t="shared" si="10"/>
        <v>0</v>
      </c>
    </row>
    <row r="121" spans="1:12" ht="16.5" hidden="1" customHeight="1" thickBot="1" x14ac:dyDescent="0.35">
      <c r="A121" s="170"/>
      <c r="B121" s="171" t="s">
        <v>57</v>
      </c>
      <c r="C121" s="172">
        <f t="shared" ref="C121:L121" si="11">SUM(C106:C120)</f>
        <v>0</v>
      </c>
      <c r="D121" s="172">
        <f t="shared" si="11"/>
        <v>0</v>
      </c>
      <c r="E121" s="172">
        <f t="shared" si="11"/>
        <v>0</v>
      </c>
      <c r="F121" s="172">
        <f t="shared" si="11"/>
        <v>0</v>
      </c>
      <c r="G121" s="172">
        <f t="shared" si="11"/>
        <v>0</v>
      </c>
      <c r="H121" s="172">
        <f t="shared" si="11"/>
        <v>0</v>
      </c>
      <c r="I121" s="172">
        <f t="shared" si="11"/>
        <v>0</v>
      </c>
      <c r="J121" s="172">
        <f t="shared" si="11"/>
        <v>0</v>
      </c>
      <c r="K121" s="172">
        <f t="shared" si="11"/>
        <v>0</v>
      </c>
      <c r="L121" s="173">
        <f t="shared" si="11"/>
        <v>0</v>
      </c>
    </row>
    <row r="122" spans="1:12" ht="16.5" hidden="1" customHeight="1" thickBot="1" x14ac:dyDescent="0.35">
      <c r="A122" s="178"/>
      <c r="B122" s="171" t="s">
        <v>59</v>
      </c>
      <c r="C122" s="266">
        <f>+C121+C92</f>
        <v>0</v>
      </c>
      <c r="D122" s="266">
        <f t="shared" ref="D122:L122" si="12">+D121+D92</f>
        <v>0</v>
      </c>
      <c r="E122" s="266">
        <f t="shared" si="12"/>
        <v>0</v>
      </c>
      <c r="F122" s="266">
        <f t="shared" si="12"/>
        <v>0</v>
      </c>
      <c r="G122" s="266">
        <f t="shared" si="12"/>
        <v>0</v>
      </c>
      <c r="H122" s="266">
        <f t="shared" si="12"/>
        <v>0</v>
      </c>
      <c r="I122" s="266">
        <f t="shared" si="12"/>
        <v>0</v>
      </c>
      <c r="J122" s="266">
        <f t="shared" si="12"/>
        <v>0</v>
      </c>
      <c r="K122" s="266">
        <f t="shared" si="12"/>
        <v>0</v>
      </c>
      <c r="L122" s="267">
        <f t="shared" si="12"/>
        <v>0</v>
      </c>
    </row>
    <row r="123" spans="1:12" ht="15.75" x14ac:dyDescent="0.3">
      <c r="A123" s="31"/>
      <c r="B123" s="179"/>
      <c r="C123" s="180"/>
      <c r="D123" s="180"/>
      <c r="E123" s="180"/>
      <c r="F123" s="180"/>
      <c r="G123" s="180"/>
      <c r="H123" s="180"/>
      <c r="I123" s="180"/>
      <c r="J123" s="180"/>
      <c r="K123" s="180"/>
      <c r="L123" s="180"/>
    </row>
    <row r="124" spans="1:12" ht="15.75" x14ac:dyDescent="0.3">
      <c r="A124" s="31"/>
      <c r="B124" s="179"/>
      <c r="C124" s="180"/>
      <c r="D124" s="180"/>
      <c r="E124" s="180"/>
      <c r="F124" s="180"/>
      <c r="G124" s="180"/>
      <c r="H124" s="180"/>
      <c r="I124" s="180"/>
      <c r="J124" s="180"/>
      <c r="K124" s="180"/>
      <c r="L124" s="180"/>
    </row>
    <row r="125" spans="1:12" ht="15.75" x14ac:dyDescent="0.3">
      <c r="A125" s="31"/>
      <c r="B125" s="179"/>
      <c r="C125" s="180"/>
      <c r="D125" s="180"/>
      <c r="E125" s="180"/>
      <c r="F125" s="180"/>
      <c r="G125" s="180"/>
      <c r="H125" s="180"/>
      <c r="I125" s="180"/>
      <c r="J125" s="180"/>
      <c r="K125" s="180"/>
      <c r="L125" s="180"/>
    </row>
    <row r="126" spans="1:12" ht="15.75" x14ac:dyDescent="0.3">
      <c r="A126" s="31"/>
      <c r="B126" s="179"/>
      <c r="C126" s="180"/>
      <c r="D126" s="180"/>
      <c r="E126" s="180"/>
      <c r="F126" s="180"/>
      <c r="G126" s="180"/>
      <c r="H126" s="180"/>
      <c r="I126" s="180"/>
      <c r="J126" s="180"/>
      <c r="K126" s="180"/>
      <c r="L126" s="180"/>
    </row>
    <row r="127" spans="1:12" ht="15.75" x14ac:dyDescent="0.3">
      <c r="A127" s="31"/>
      <c r="B127" s="179"/>
      <c r="C127" s="180"/>
      <c r="D127" s="180"/>
      <c r="E127" s="180"/>
      <c r="F127" s="180"/>
      <c r="G127" s="180"/>
      <c r="H127" s="180"/>
      <c r="I127" s="180"/>
      <c r="J127" s="180"/>
      <c r="K127" s="180"/>
      <c r="L127" s="180"/>
    </row>
    <row r="128" spans="1:12" ht="15.75" x14ac:dyDescent="0.3">
      <c r="A128" s="31"/>
      <c r="B128" s="179"/>
      <c r="C128" s="180"/>
      <c r="D128" s="180"/>
      <c r="E128" s="180"/>
      <c r="F128" s="180"/>
      <c r="G128" s="180"/>
      <c r="H128" s="180"/>
      <c r="I128" s="180"/>
      <c r="J128" s="180"/>
      <c r="K128" s="180"/>
      <c r="L128" s="180"/>
    </row>
    <row r="129" spans="1:10" x14ac:dyDescent="0.25">
      <c r="B129" s="45" t="s">
        <v>170</v>
      </c>
      <c r="I129" s="31"/>
      <c r="J129" s="31"/>
    </row>
    <row r="130" spans="1:10" ht="15.75" x14ac:dyDescent="0.3">
      <c r="A130" s="284" t="s">
        <v>5</v>
      </c>
      <c r="B130" s="284" t="s">
        <v>6</v>
      </c>
      <c r="C130" s="331" t="s">
        <v>56</v>
      </c>
      <c r="D130" s="331"/>
      <c r="I130" s="31"/>
      <c r="J130" s="31"/>
    </row>
    <row r="131" spans="1:10" ht="15.75" x14ac:dyDescent="0.3">
      <c r="A131" s="284"/>
      <c r="B131" s="7"/>
      <c r="C131" s="284" t="s">
        <v>12</v>
      </c>
      <c r="D131" s="284" t="s">
        <v>13</v>
      </c>
      <c r="I131" s="31"/>
      <c r="J131" s="31"/>
    </row>
    <row r="132" spans="1:10" ht="15.75" x14ac:dyDescent="0.3">
      <c r="A132" s="202" t="s">
        <v>141</v>
      </c>
      <c r="B132" s="7" t="s">
        <v>14</v>
      </c>
      <c r="C132" s="11">
        <f>+K20+K56+K92</f>
        <v>10083445.41</v>
      </c>
      <c r="D132" s="11">
        <f>+L20+L56+L92</f>
        <v>9878866.1099999994</v>
      </c>
      <c r="E132" s="46"/>
      <c r="F132" s="47"/>
      <c r="I132" s="31"/>
      <c r="J132" s="31"/>
    </row>
    <row r="133" spans="1:10" ht="15.75" x14ac:dyDescent="0.3">
      <c r="A133" s="203"/>
      <c r="B133" s="7"/>
      <c r="C133" s="48"/>
      <c r="D133" s="49"/>
      <c r="E133" s="50"/>
      <c r="F133" s="50"/>
      <c r="G133" s="46"/>
      <c r="I133" s="31"/>
      <c r="J133" s="31"/>
    </row>
    <row r="134" spans="1:10" ht="15.75" x14ac:dyDescent="0.3">
      <c r="A134" s="203"/>
      <c r="B134" s="7" t="s">
        <v>15</v>
      </c>
      <c r="C134" s="11"/>
      <c r="D134" s="11"/>
      <c r="E134" s="51"/>
      <c r="F134" s="51"/>
      <c r="I134" s="31"/>
      <c r="J134" s="31"/>
    </row>
    <row r="135" spans="1:10" x14ac:dyDescent="0.25">
      <c r="A135" s="214">
        <v>111</v>
      </c>
      <c r="B135" s="19" t="s">
        <v>16</v>
      </c>
      <c r="C135" s="44">
        <f t="shared" ref="C135:D158" si="13">+K23+K59+K95</f>
        <v>176000</v>
      </c>
      <c r="D135" s="44">
        <f t="shared" si="13"/>
        <v>87425.59</v>
      </c>
      <c r="E135" s="46"/>
      <c r="F135" s="47"/>
      <c r="I135" s="31"/>
      <c r="J135" s="31"/>
    </row>
    <row r="136" spans="1:10" x14ac:dyDescent="0.25">
      <c r="A136" s="214">
        <v>113</v>
      </c>
      <c r="B136" s="19" t="s">
        <v>17</v>
      </c>
      <c r="C136" s="44">
        <f t="shared" si="13"/>
        <v>23170.12</v>
      </c>
      <c r="D136" s="44">
        <f t="shared" si="13"/>
        <v>19966.11</v>
      </c>
      <c r="E136" s="46"/>
      <c r="F136" s="47"/>
      <c r="I136" s="31"/>
      <c r="J136" s="31"/>
    </row>
    <row r="137" spans="1:10" x14ac:dyDescent="0.25">
      <c r="A137" s="214">
        <v>122</v>
      </c>
      <c r="B137" s="19" t="s">
        <v>18</v>
      </c>
      <c r="C137" s="44">
        <f t="shared" si="13"/>
        <v>68124.37</v>
      </c>
      <c r="D137" s="44">
        <f t="shared" si="13"/>
        <v>440</v>
      </c>
      <c r="E137" s="46"/>
      <c r="F137" s="47"/>
      <c r="I137" s="31"/>
      <c r="J137" s="31"/>
    </row>
    <row r="138" spans="1:10" x14ac:dyDescent="0.25">
      <c r="A138" s="214">
        <v>163</v>
      </c>
      <c r="B138" s="19" t="s">
        <v>19</v>
      </c>
      <c r="C138" s="44">
        <f t="shared" si="13"/>
        <v>380885</v>
      </c>
      <c r="D138" s="44">
        <f t="shared" si="13"/>
        <v>6400.89</v>
      </c>
      <c r="E138" s="46"/>
      <c r="F138" s="47"/>
    </row>
    <row r="139" spans="1:10" x14ac:dyDescent="0.25">
      <c r="A139" s="214">
        <v>168</v>
      </c>
      <c r="B139" s="19" t="s">
        <v>155</v>
      </c>
      <c r="C139" s="44">
        <f t="shared" si="13"/>
        <v>1000</v>
      </c>
      <c r="D139" s="44">
        <f t="shared" si="13"/>
        <v>0</v>
      </c>
      <c r="E139" s="46"/>
      <c r="F139" s="47"/>
    </row>
    <row r="140" spans="1:10" x14ac:dyDescent="0.25">
      <c r="A140" s="214">
        <v>169</v>
      </c>
      <c r="B140" s="19" t="s">
        <v>156</v>
      </c>
      <c r="C140" s="44">
        <f t="shared" si="13"/>
        <v>10000</v>
      </c>
      <c r="D140" s="44">
        <f t="shared" si="13"/>
        <v>0</v>
      </c>
      <c r="E140" s="46"/>
      <c r="F140" s="47"/>
    </row>
    <row r="141" spans="1:10" x14ac:dyDescent="0.25">
      <c r="A141" s="214">
        <v>171</v>
      </c>
      <c r="B141" s="19" t="s">
        <v>157</v>
      </c>
      <c r="C141" s="44">
        <f t="shared" si="13"/>
        <v>18140</v>
      </c>
      <c r="D141" s="44">
        <f t="shared" si="13"/>
        <v>0</v>
      </c>
      <c r="E141" s="46"/>
      <c r="F141" s="47"/>
    </row>
    <row r="142" spans="1:10" x14ac:dyDescent="0.25">
      <c r="A142" s="214">
        <v>174</v>
      </c>
      <c r="B142" s="19" t="s">
        <v>20</v>
      </c>
      <c r="C142" s="44">
        <f t="shared" si="13"/>
        <v>28796.98</v>
      </c>
      <c r="D142" s="44">
        <f t="shared" si="13"/>
        <v>11531.32</v>
      </c>
      <c r="E142" s="46"/>
      <c r="F142" s="47"/>
    </row>
    <row r="143" spans="1:10" x14ac:dyDescent="0.25">
      <c r="A143" s="214">
        <v>182</v>
      </c>
      <c r="B143" s="19" t="s">
        <v>21</v>
      </c>
      <c r="C143" s="44">
        <f t="shared" si="13"/>
        <v>830058</v>
      </c>
      <c r="D143" s="44">
        <f t="shared" si="13"/>
        <v>307930</v>
      </c>
      <c r="E143" s="46"/>
      <c r="F143" s="47"/>
    </row>
    <row r="144" spans="1:10" x14ac:dyDescent="0.25">
      <c r="A144" s="214">
        <v>197</v>
      </c>
      <c r="B144" s="19" t="s">
        <v>22</v>
      </c>
      <c r="C144" s="44">
        <f t="shared" si="13"/>
        <v>86400</v>
      </c>
      <c r="D144" s="44">
        <f t="shared" si="13"/>
        <v>42000</v>
      </c>
      <c r="E144" s="46"/>
      <c r="F144" s="47"/>
    </row>
    <row r="145" spans="1:7" x14ac:dyDescent="0.25">
      <c r="A145" s="214">
        <v>199</v>
      </c>
      <c r="B145" s="19" t="s">
        <v>23</v>
      </c>
      <c r="C145" s="44">
        <f t="shared" si="13"/>
        <v>256463.7</v>
      </c>
      <c r="D145" s="44">
        <f t="shared" si="13"/>
        <v>77533.600000000006</v>
      </c>
      <c r="E145" s="46"/>
      <c r="F145" s="47"/>
    </row>
    <row r="146" spans="1:7" x14ac:dyDescent="0.25">
      <c r="A146" s="214">
        <v>211</v>
      </c>
      <c r="B146" s="19" t="s">
        <v>26</v>
      </c>
      <c r="C146" s="44">
        <f t="shared" si="13"/>
        <v>133112.5</v>
      </c>
      <c r="D146" s="44">
        <f t="shared" si="13"/>
        <v>59267.75</v>
      </c>
      <c r="E146" s="46"/>
      <c r="F146" s="47"/>
    </row>
    <row r="147" spans="1:7" x14ac:dyDescent="0.25">
      <c r="A147" s="214">
        <v>232</v>
      </c>
      <c r="B147" s="19" t="s">
        <v>27</v>
      </c>
      <c r="C147" s="44">
        <f t="shared" si="13"/>
        <v>86640</v>
      </c>
      <c r="D147" s="44">
        <f t="shared" si="13"/>
        <v>0</v>
      </c>
      <c r="E147" s="46"/>
      <c r="F147" s="47"/>
    </row>
    <row r="148" spans="1:7" x14ac:dyDescent="0.25">
      <c r="A148" s="214">
        <v>261</v>
      </c>
      <c r="B148" s="19" t="s">
        <v>28</v>
      </c>
      <c r="C148" s="44">
        <f t="shared" si="13"/>
        <v>1009687.36</v>
      </c>
      <c r="D148" s="44">
        <f t="shared" si="13"/>
        <v>126901.75</v>
      </c>
      <c r="E148" s="46"/>
      <c r="F148" s="47"/>
    </row>
    <row r="149" spans="1:7" x14ac:dyDescent="0.25">
      <c r="A149" s="214">
        <v>262</v>
      </c>
      <c r="B149" s="19" t="s">
        <v>29</v>
      </c>
      <c r="C149" s="44">
        <f t="shared" si="13"/>
        <v>8000</v>
      </c>
      <c r="D149" s="44">
        <f t="shared" si="13"/>
        <v>0</v>
      </c>
      <c r="E149" s="46"/>
      <c r="F149" s="47"/>
    </row>
    <row r="150" spans="1:7" x14ac:dyDescent="0.25">
      <c r="A150" s="214">
        <v>266</v>
      </c>
      <c r="B150" s="19" t="s">
        <v>30</v>
      </c>
      <c r="C150" s="44">
        <f t="shared" si="13"/>
        <v>619212.26</v>
      </c>
      <c r="D150" s="44">
        <f t="shared" si="13"/>
        <v>186614</v>
      </c>
      <c r="E150" s="46"/>
      <c r="F150" s="47"/>
    </row>
    <row r="151" spans="1:7" x14ac:dyDescent="0.25">
      <c r="A151" s="214">
        <v>267</v>
      </c>
      <c r="B151" s="19" t="s">
        <v>31</v>
      </c>
      <c r="C151" s="44">
        <f t="shared" si="13"/>
        <v>9000</v>
      </c>
      <c r="D151" s="44">
        <f t="shared" si="13"/>
        <v>0</v>
      </c>
      <c r="E151" s="46"/>
      <c r="F151" s="47"/>
    </row>
    <row r="152" spans="1:7" x14ac:dyDescent="0.25">
      <c r="A152" s="214">
        <v>268</v>
      </c>
      <c r="B152" s="19" t="s">
        <v>32</v>
      </c>
      <c r="C152" s="44">
        <f t="shared" si="13"/>
        <v>78656.5</v>
      </c>
      <c r="D152" s="44">
        <f t="shared" si="13"/>
        <v>54260</v>
      </c>
      <c r="E152" s="46"/>
      <c r="F152" s="47"/>
    </row>
    <row r="153" spans="1:7" x14ac:dyDescent="0.25">
      <c r="A153" s="214">
        <v>269</v>
      </c>
      <c r="B153" s="19" t="s">
        <v>33</v>
      </c>
      <c r="C153" s="44">
        <f t="shared" si="13"/>
        <v>10000</v>
      </c>
      <c r="D153" s="44">
        <f t="shared" si="13"/>
        <v>0</v>
      </c>
      <c r="E153" s="46"/>
      <c r="F153" s="47"/>
    </row>
    <row r="154" spans="1:7" x14ac:dyDescent="0.25">
      <c r="A154" s="214">
        <v>289</v>
      </c>
      <c r="B154" s="19" t="s">
        <v>34</v>
      </c>
      <c r="C154" s="44">
        <f t="shared" si="13"/>
        <v>11537</v>
      </c>
      <c r="D154" s="44">
        <f t="shared" si="13"/>
        <v>11237.5</v>
      </c>
      <c r="E154" s="46"/>
      <c r="F154" s="47"/>
    </row>
    <row r="155" spans="1:7" x14ac:dyDescent="0.25">
      <c r="A155" s="214">
        <v>292</v>
      </c>
      <c r="B155" s="19" t="s">
        <v>35</v>
      </c>
      <c r="C155" s="44">
        <f t="shared" si="13"/>
        <v>149896.79</v>
      </c>
      <c r="D155" s="44">
        <f t="shared" si="13"/>
        <v>99135.15</v>
      </c>
      <c r="E155" s="46"/>
      <c r="F155" s="47"/>
    </row>
    <row r="156" spans="1:7" x14ac:dyDescent="0.25">
      <c r="A156" s="214">
        <v>295</v>
      </c>
      <c r="B156" s="19" t="s">
        <v>36</v>
      </c>
      <c r="C156" s="44">
        <f t="shared" si="13"/>
        <v>3038004.73</v>
      </c>
      <c r="D156" s="44">
        <f t="shared" si="13"/>
        <v>651275.76</v>
      </c>
      <c r="E156" s="46"/>
      <c r="F156" s="47"/>
      <c r="G156" s="55"/>
    </row>
    <row r="157" spans="1:7" x14ac:dyDescent="0.25">
      <c r="A157" s="214">
        <v>297</v>
      </c>
      <c r="B157" s="19" t="s">
        <v>37</v>
      </c>
      <c r="C157" s="44">
        <f t="shared" si="13"/>
        <v>18945.440000000002</v>
      </c>
      <c r="D157" s="44">
        <f t="shared" si="13"/>
        <v>0</v>
      </c>
      <c r="E157" s="46"/>
      <c r="F157" s="47"/>
    </row>
    <row r="158" spans="1:7" x14ac:dyDescent="0.25">
      <c r="A158" s="214">
        <v>298</v>
      </c>
      <c r="B158" s="19" t="s">
        <v>38</v>
      </c>
      <c r="C158" s="44">
        <f t="shared" si="13"/>
        <v>109801.66</v>
      </c>
      <c r="D158" s="44">
        <f t="shared" si="13"/>
        <v>12500</v>
      </c>
      <c r="E158" s="46"/>
      <c r="F158" s="47"/>
    </row>
    <row r="159" spans="1:7" x14ac:dyDescent="0.25">
      <c r="A159" s="214">
        <v>299</v>
      </c>
      <c r="B159" s="19" t="s">
        <v>39</v>
      </c>
      <c r="C159" s="44">
        <f>+K47+K83+K119</f>
        <v>57291.240000000005</v>
      </c>
      <c r="D159" s="44">
        <f>+L47+L83+L119</f>
        <v>0</v>
      </c>
      <c r="E159" s="46"/>
      <c r="F159" s="47"/>
    </row>
    <row r="160" spans="1:7" x14ac:dyDescent="0.25">
      <c r="A160" s="214">
        <v>323</v>
      </c>
      <c r="B160" s="19" t="s">
        <v>42</v>
      </c>
      <c r="C160" s="44">
        <f>+K48+K84+K120</f>
        <v>0</v>
      </c>
      <c r="D160" s="44">
        <f>+L48+L84+L120</f>
        <v>0</v>
      </c>
      <c r="E160" s="46"/>
      <c r="F160" s="47"/>
    </row>
    <row r="161" spans="1:12" ht="15.75" x14ac:dyDescent="0.3">
      <c r="A161" s="25"/>
      <c r="B161" s="7" t="s">
        <v>57</v>
      </c>
      <c r="C161" s="11">
        <f>SUM(C135:C160)</f>
        <v>7218823.6500000013</v>
      </c>
      <c r="D161" s="11">
        <f>SUM(D135:D160)</f>
        <v>1754419.42</v>
      </c>
    </row>
    <row r="162" spans="1:12" ht="15.75" x14ac:dyDescent="0.3">
      <c r="A162" s="25"/>
      <c r="B162" s="7" t="s">
        <v>59</v>
      </c>
      <c r="C162" s="11">
        <f>+C161+C132</f>
        <v>17302269.060000002</v>
      </c>
      <c r="D162" s="11">
        <f>D161+D132</f>
        <v>11633285.529999999</v>
      </c>
      <c r="E162" s="46"/>
      <c r="F162" s="46"/>
      <c r="G162" s="46"/>
    </row>
    <row r="163" spans="1:12" ht="15.75" x14ac:dyDescent="0.3">
      <c r="A163" s="31"/>
      <c r="B163" s="268"/>
      <c r="C163" s="59"/>
      <c r="D163" s="60"/>
    </row>
    <row r="164" spans="1:12" ht="15.75" x14ac:dyDescent="0.3">
      <c r="A164" s="31"/>
      <c r="B164" s="268"/>
      <c r="C164" s="61"/>
      <c r="D164" s="62"/>
    </row>
    <row r="165" spans="1:12" ht="15.75" x14ac:dyDescent="0.3">
      <c r="A165" s="31"/>
      <c r="B165" s="268"/>
      <c r="C165" s="61"/>
      <c r="D165" s="62"/>
    </row>
    <row r="166" spans="1:12" ht="15.75" x14ac:dyDescent="0.3">
      <c r="B166" s="268"/>
      <c r="C166" s="61"/>
      <c r="D166" s="62"/>
    </row>
    <row r="167" spans="1:12" ht="15.75" x14ac:dyDescent="0.3">
      <c r="B167" s="268"/>
      <c r="C167" s="61"/>
      <c r="D167" s="62"/>
    </row>
    <row r="168" spans="1:12" ht="15.75" x14ac:dyDescent="0.3">
      <c r="B168" s="268"/>
      <c r="C168" s="61"/>
      <c r="D168" s="62"/>
    </row>
    <row r="169" spans="1:12" ht="15.75" x14ac:dyDescent="0.3">
      <c r="B169" s="268"/>
      <c r="C169" s="61"/>
      <c r="D169" s="62"/>
    </row>
    <row r="170" spans="1:12" ht="15.75" x14ac:dyDescent="0.3">
      <c r="B170" s="268"/>
      <c r="C170" s="61"/>
      <c r="D170" s="62"/>
    </row>
    <row r="171" spans="1:12" x14ac:dyDescent="0.25">
      <c r="B171" s="45"/>
      <c r="C171" s="63"/>
      <c r="D171" s="59"/>
    </row>
    <row r="175" spans="1:12" x14ac:dyDescent="0.25">
      <c r="B175" s="64" t="s">
        <v>60</v>
      </c>
      <c r="D175" s="12" t="s">
        <v>61</v>
      </c>
      <c r="E175" s="12"/>
      <c r="F175" s="12"/>
      <c r="G175" s="45" t="s">
        <v>62</v>
      </c>
      <c r="I175" t="s">
        <v>66</v>
      </c>
    </row>
    <row r="176" spans="1:12" x14ac:dyDescent="0.25">
      <c r="D176" s="309" t="s">
        <v>63</v>
      </c>
      <c r="E176" s="309"/>
      <c r="F176" s="309"/>
      <c r="G176" s="45"/>
      <c r="H176" s="45"/>
      <c r="I176" s="45" t="s">
        <v>67</v>
      </c>
      <c r="J176" s="45"/>
      <c r="K176" s="45"/>
      <c r="L176" s="45"/>
    </row>
    <row r="177" spans="2:12" x14ac:dyDescent="0.25">
      <c r="D177" s="309" t="s">
        <v>64</v>
      </c>
      <c r="E177" s="309"/>
      <c r="F177" s="309"/>
      <c r="G177" s="45"/>
      <c r="H177" s="45"/>
      <c r="I177" s="45" t="s">
        <v>158</v>
      </c>
      <c r="J177" s="45"/>
      <c r="K177" s="45"/>
      <c r="L177" s="45"/>
    </row>
    <row r="178" spans="2:12" x14ac:dyDescent="0.25">
      <c r="D178" s="65"/>
      <c r="E178" s="65"/>
      <c r="H178" s="45"/>
      <c r="I178" s="45"/>
      <c r="J178" s="45"/>
    </row>
    <row r="179" spans="2:12" x14ac:dyDescent="0.25">
      <c r="B179" s="64" t="s">
        <v>65</v>
      </c>
      <c r="D179" s="45" t="s">
        <v>199</v>
      </c>
      <c r="H179" s="66"/>
      <c r="I179" s="66"/>
      <c r="J179" s="66"/>
      <c r="K179" s="310"/>
      <c r="L179" s="310"/>
    </row>
  </sheetData>
  <mergeCells count="29">
    <mergeCell ref="C130:D130"/>
    <mergeCell ref="D176:F176"/>
    <mergeCell ref="D177:F177"/>
    <mergeCell ref="K179:L179"/>
    <mergeCell ref="A89:L89"/>
    <mergeCell ref="C90:D90"/>
    <mergeCell ref="E90:F90"/>
    <mergeCell ref="G90:H90"/>
    <mergeCell ref="I90:J90"/>
    <mergeCell ref="K90:L90"/>
    <mergeCell ref="N15:O15"/>
    <mergeCell ref="P15:Q15"/>
    <mergeCell ref="R15:S15"/>
    <mergeCell ref="A53:L53"/>
    <mergeCell ref="C54:D54"/>
    <mergeCell ref="E54:F54"/>
    <mergeCell ref="G54:H54"/>
    <mergeCell ref="I54:J54"/>
    <mergeCell ref="K54:L54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179"/>
  <sheetViews>
    <sheetView topLeftCell="A147" workbookViewId="0">
      <selection activeCell="J49" sqref="J49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21" t="s">
        <v>1</v>
      </c>
      <c r="L8" s="322"/>
    </row>
    <row r="10" spans="1:19" x14ac:dyDescent="0.25">
      <c r="A10" s="323" t="s">
        <v>2</v>
      </c>
      <c r="B10" s="323"/>
      <c r="C10" s="323"/>
      <c r="D10" s="323"/>
      <c r="E10" s="323"/>
      <c r="F10" s="323"/>
      <c r="G10" s="323"/>
      <c r="H10" s="323"/>
      <c r="I10" s="323"/>
      <c r="J10" s="323"/>
      <c r="K10" s="323"/>
      <c r="L10" s="323"/>
      <c r="M10" s="2"/>
      <c r="N10" s="2"/>
      <c r="O10" s="2"/>
      <c r="P10" s="2"/>
      <c r="Q10" s="2"/>
      <c r="R10" s="2"/>
      <c r="S10" s="2"/>
    </row>
    <row r="11" spans="1:19" x14ac:dyDescent="0.25">
      <c r="A11" s="324" t="s">
        <v>3</v>
      </c>
      <c r="B11" s="324"/>
      <c r="C11" s="324"/>
      <c r="D11" s="324"/>
      <c r="E11" s="324"/>
      <c r="F11" s="324"/>
      <c r="G11" s="324"/>
      <c r="H11" s="324"/>
      <c r="I11" s="324"/>
      <c r="J11" s="324"/>
      <c r="K11" s="324"/>
      <c r="L11" s="324"/>
      <c r="M11" s="2"/>
      <c r="N11" s="2"/>
      <c r="O11" s="2"/>
      <c r="P11" s="2"/>
      <c r="Q11" s="2"/>
      <c r="R11" s="2"/>
      <c r="S11" s="2"/>
    </row>
    <row r="12" spans="1:19" x14ac:dyDescent="0.25">
      <c r="A12" s="325" t="s">
        <v>4</v>
      </c>
      <c r="B12" s="324"/>
      <c r="C12" s="324"/>
      <c r="D12" s="324"/>
      <c r="E12" s="324"/>
      <c r="F12" s="324"/>
      <c r="G12" s="324"/>
      <c r="H12" s="324"/>
      <c r="I12" s="324"/>
      <c r="J12" s="324"/>
      <c r="K12" s="324"/>
      <c r="L12" s="324"/>
      <c r="M12" s="2"/>
      <c r="N12" s="2"/>
      <c r="O12" s="2"/>
      <c r="P12" s="2"/>
      <c r="Q12" s="2"/>
      <c r="R12" s="2"/>
      <c r="S12" s="2"/>
    </row>
    <row r="13" spans="1:19" x14ac:dyDescent="0.25">
      <c r="A13" s="295"/>
      <c r="B13" s="295"/>
      <c r="C13" s="295"/>
      <c r="D13" s="295"/>
      <c r="E13" s="295"/>
      <c r="F13" s="295"/>
      <c r="G13" s="295"/>
      <c r="H13" s="295"/>
      <c r="I13" s="295"/>
      <c r="J13" s="295"/>
      <c r="K13" s="295"/>
      <c r="L13" s="295"/>
      <c r="M13" s="295"/>
      <c r="N13" s="295"/>
      <c r="O13" s="295"/>
      <c r="P13" s="295"/>
      <c r="Q13" s="295"/>
      <c r="R13" s="295"/>
      <c r="S13" s="295"/>
    </row>
    <row r="14" spans="1:19" ht="16.5" thickBot="1" x14ac:dyDescent="0.3">
      <c r="A14" s="311" t="s">
        <v>165</v>
      </c>
      <c r="B14" s="311"/>
      <c r="C14" s="311"/>
      <c r="D14" s="311"/>
      <c r="E14" s="311"/>
      <c r="F14" s="311"/>
      <c r="G14" s="311"/>
      <c r="H14" s="311"/>
      <c r="I14" s="311"/>
      <c r="J14" s="311"/>
      <c r="K14" s="311"/>
      <c r="L14" s="311"/>
      <c r="M14" s="3"/>
      <c r="N14" s="3"/>
      <c r="O14" s="3"/>
      <c r="P14" s="3"/>
      <c r="Q14" s="3"/>
      <c r="R14" s="3"/>
      <c r="S14" s="3"/>
    </row>
    <row r="15" spans="1:19" ht="30.75" customHeight="1" thickBot="1" x14ac:dyDescent="0.35">
      <c r="A15" s="4" t="s">
        <v>5</v>
      </c>
      <c r="B15" s="5" t="s">
        <v>6</v>
      </c>
      <c r="C15" s="318" t="s">
        <v>7</v>
      </c>
      <c r="D15" s="319"/>
      <c r="E15" s="318" t="s">
        <v>8</v>
      </c>
      <c r="F15" s="320"/>
      <c r="G15" s="318" t="s">
        <v>9</v>
      </c>
      <c r="H15" s="319"/>
      <c r="I15" s="318" t="s">
        <v>10</v>
      </c>
      <c r="J15" s="319"/>
      <c r="K15" s="307" t="s">
        <v>11</v>
      </c>
      <c r="L15" s="330"/>
      <c r="M15" s="296"/>
      <c r="N15" s="317"/>
      <c r="O15" s="317"/>
      <c r="P15" s="317"/>
      <c r="Q15" s="317"/>
      <c r="R15" s="317"/>
      <c r="S15" s="317"/>
    </row>
    <row r="16" spans="1:19" ht="15.75" x14ac:dyDescent="0.3">
      <c r="A16" s="238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  <c r="K16" s="8" t="s">
        <v>12</v>
      </c>
      <c r="L16" s="239" t="s">
        <v>13</v>
      </c>
      <c r="M16" s="9"/>
      <c r="N16" s="296"/>
      <c r="O16" s="9"/>
      <c r="P16" s="296"/>
      <c r="Q16" s="9"/>
      <c r="R16" s="296"/>
      <c r="S16" s="9"/>
    </row>
    <row r="17" spans="1:19" ht="15.75" x14ac:dyDescent="0.3">
      <c r="A17" s="238"/>
      <c r="B17" s="7" t="s">
        <v>14</v>
      </c>
      <c r="C17" s="74"/>
      <c r="D17" s="74"/>
      <c r="E17" s="74"/>
      <c r="F17" s="74"/>
      <c r="G17" s="74"/>
      <c r="H17" s="74"/>
      <c r="I17" s="74"/>
      <c r="J17" s="74"/>
      <c r="K17" s="74"/>
      <c r="L17" s="278"/>
      <c r="M17" s="9"/>
      <c r="N17" s="296"/>
      <c r="O17" s="9"/>
      <c r="P17" s="296"/>
      <c r="Q17" s="9"/>
      <c r="R17" s="296"/>
      <c r="S17" s="9"/>
    </row>
    <row r="18" spans="1:19" ht="15.75" x14ac:dyDescent="0.3">
      <c r="A18" s="279" t="s">
        <v>141</v>
      </c>
      <c r="B18" s="7" t="s">
        <v>197</v>
      </c>
      <c r="C18" s="38">
        <v>3361148.47</v>
      </c>
      <c r="D18" s="11">
        <v>2939970.14</v>
      </c>
      <c r="E18" s="11">
        <v>3361148.47</v>
      </c>
      <c r="F18" s="11">
        <v>2914006.39</v>
      </c>
      <c r="G18" s="11">
        <v>3361148.47</v>
      </c>
      <c r="H18" s="11">
        <v>2948436.76</v>
      </c>
      <c r="I18" s="11">
        <v>3361148.47</v>
      </c>
      <c r="J18" s="11">
        <v>2929171.29</v>
      </c>
      <c r="K18" s="11">
        <f>+C18+E18+G18+I18</f>
        <v>13444593.880000001</v>
      </c>
      <c r="L18" s="241">
        <f>+D18+F18+H18+J18</f>
        <v>11731584.579999998</v>
      </c>
      <c r="M18" s="12"/>
      <c r="N18" s="12"/>
      <c r="O18" s="12"/>
      <c r="P18" s="12"/>
      <c r="Q18" s="12"/>
      <c r="R18" s="12"/>
      <c r="S18" s="12"/>
    </row>
    <row r="19" spans="1:19" ht="15.75" x14ac:dyDescent="0.3">
      <c r="A19" s="279"/>
      <c r="B19" s="7" t="s">
        <v>198</v>
      </c>
      <c r="C19" s="38"/>
      <c r="D19" s="11"/>
      <c r="E19" s="11"/>
      <c r="F19" s="11"/>
      <c r="G19" s="11"/>
      <c r="H19" s="11">
        <v>1076452.82</v>
      </c>
      <c r="I19" s="11"/>
      <c r="J19" s="11">
        <v>358716.74</v>
      </c>
      <c r="K19" s="11"/>
      <c r="L19" s="241">
        <f>+D19+F19+H19+J19</f>
        <v>1435169.56</v>
      </c>
      <c r="M19" s="12"/>
      <c r="N19" s="12"/>
      <c r="O19" s="12"/>
      <c r="P19" s="12"/>
      <c r="Q19" s="12"/>
      <c r="R19" s="12"/>
      <c r="S19" s="12"/>
    </row>
    <row r="20" spans="1:19" ht="15.75" x14ac:dyDescent="0.3">
      <c r="A20" s="279"/>
      <c r="B20" s="7" t="s">
        <v>142</v>
      </c>
      <c r="C20" s="38">
        <f>SUM(C18:C19)</f>
        <v>3361148.47</v>
      </c>
      <c r="D20" s="38">
        <f t="shared" ref="D20:L20" si="0">SUM(D18:D19)</f>
        <v>2939970.14</v>
      </c>
      <c r="E20" s="38">
        <f t="shared" si="0"/>
        <v>3361148.47</v>
      </c>
      <c r="F20" s="38">
        <f t="shared" si="0"/>
        <v>2914006.39</v>
      </c>
      <c r="G20" s="38">
        <f t="shared" si="0"/>
        <v>3361148.47</v>
      </c>
      <c r="H20" s="38">
        <f t="shared" si="0"/>
        <v>4024889.58</v>
      </c>
      <c r="I20" s="38">
        <f t="shared" si="0"/>
        <v>3361148.47</v>
      </c>
      <c r="J20" s="38">
        <f t="shared" si="0"/>
        <v>3287888.0300000003</v>
      </c>
      <c r="K20" s="38">
        <f t="shared" si="0"/>
        <v>13444593.880000001</v>
      </c>
      <c r="L20" s="38">
        <f t="shared" si="0"/>
        <v>13166754.139999999</v>
      </c>
      <c r="M20" s="12"/>
      <c r="N20" s="12"/>
      <c r="O20" s="12"/>
      <c r="P20" s="12"/>
      <c r="Q20" s="12"/>
      <c r="R20" s="12"/>
      <c r="S20" s="12"/>
    </row>
    <row r="21" spans="1:19" ht="15.75" x14ac:dyDescent="0.3">
      <c r="A21" s="280"/>
      <c r="B21" s="14"/>
      <c r="C21" s="15"/>
      <c r="D21" s="13"/>
      <c r="E21" s="16"/>
      <c r="F21" s="16"/>
      <c r="G21" s="13"/>
      <c r="H21" s="16"/>
      <c r="I21" s="13"/>
      <c r="J21" s="16"/>
      <c r="K21" s="15"/>
      <c r="L21" s="243"/>
      <c r="M21" s="12"/>
      <c r="N21" s="12"/>
      <c r="O21" s="12"/>
      <c r="P21" s="12"/>
      <c r="Q21" s="12"/>
      <c r="R21" s="12"/>
      <c r="S21" s="12"/>
    </row>
    <row r="22" spans="1:19" ht="16.5" thickBot="1" x14ac:dyDescent="0.35">
      <c r="A22" s="281"/>
      <c r="B22" s="205" t="s">
        <v>15</v>
      </c>
      <c r="C22" s="77"/>
      <c r="D22" s="77"/>
      <c r="E22" s="77"/>
      <c r="F22" s="77"/>
      <c r="G22" s="282"/>
      <c r="H22" s="77"/>
      <c r="I22" s="282"/>
      <c r="J22" s="77"/>
      <c r="K22" s="77"/>
      <c r="L22" s="245"/>
      <c r="M22" s="12"/>
      <c r="N22" s="12"/>
      <c r="O22" s="12"/>
      <c r="P22" s="12"/>
      <c r="Q22" s="12"/>
      <c r="R22" s="12"/>
      <c r="S22" s="12"/>
    </row>
    <row r="23" spans="1:19" x14ac:dyDescent="0.25">
      <c r="A23" s="206">
        <v>111</v>
      </c>
      <c r="B23" s="207" t="s">
        <v>16</v>
      </c>
      <c r="C23" s="208">
        <v>0</v>
      </c>
      <c r="D23" s="208">
        <v>0</v>
      </c>
      <c r="E23" s="208">
        <v>88000</v>
      </c>
      <c r="F23" s="208">
        <v>0</v>
      </c>
      <c r="G23" s="23">
        <v>88000</v>
      </c>
      <c r="H23" s="208">
        <v>87425.59</v>
      </c>
      <c r="I23" s="23">
        <v>88000</v>
      </c>
      <c r="J23" s="208">
        <v>100265.42</v>
      </c>
      <c r="K23" s="208">
        <f>+C23+E23+G23+I23</f>
        <v>264000</v>
      </c>
      <c r="L23" s="209">
        <f>+D23+F23+H23+J23</f>
        <v>187691.01</v>
      </c>
      <c r="M23" s="12"/>
      <c r="N23" s="12"/>
      <c r="O23" s="12"/>
      <c r="P23" s="12"/>
      <c r="Q23" s="12"/>
      <c r="R23" s="12"/>
      <c r="S23" s="12"/>
    </row>
    <row r="24" spans="1:19" x14ac:dyDescent="0.25">
      <c r="A24" s="210">
        <v>113</v>
      </c>
      <c r="B24" s="58" t="s">
        <v>166</v>
      </c>
      <c r="C24" s="20">
        <v>0</v>
      </c>
      <c r="D24" s="20">
        <v>0</v>
      </c>
      <c r="E24" s="20">
        <v>11585.06</v>
      </c>
      <c r="F24" s="20">
        <v>8525.7000000000007</v>
      </c>
      <c r="G24" s="20">
        <v>11585.06</v>
      </c>
      <c r="H24" s="20">
        <v>11440.41</v>
      </c>
      <c r="I24" s="20">
        <v>11585.06</v>
      </c>
      <c r="J24" s="20">
        <v>11412.67</v>
      </c>
      <c r="K24" s="20">
        <f t="shared" ref="K24:L39" si="1">+C24+E24+G24+I24</f>
        <v>34755.18</v>
      </c>
      <c r="L24" s="211">
        <f t="shared" si="1"/>
        <v>31378.78</v>
      </c>
      <c r="M24" s="12"/>
      <c r="N24" s="12"/>
      <c r="O24" s="12"/>
      <c r="P24" s="12"/>
      <c r="Q24" s="12"/>
      <c r="R24" s="12"/>
      <c r="S24" s="12"/>
    </row>
    <row r="25" spans="1:19" x14ac:dyDescent="0.25">
      <c r="A25" s="210">
        <v>122</v>
      </c>
      <c r="B25" s="58" t="s">
        <v>18</v>
      </c>
      <c r="C25" s="20">
        <v>0</v>
      </c>
      <c r="D25" s="20">
        <v>0</v>
      </c>
      <c r="E25" s="20">
        <v>68124.37</v>
      </c>
      <c r="F25" s="20">
        <v>0</v>
      </c>
      <c r="G25" s="20">
        <v>0</v>
      </c>
      <c r="H25" s="20">
        <v>440</v>
      </c>
      <c r="I25" s="20">
        <v>0</v>
      </c>
      <c r="J25" s="20">
        <v>42472.5</v>
      </c>
      <c r="K25" s="20">
        <f t="shared" si="1"/>
        <v>68124.37</v>
      </c>
      <c r="L25" s="211">
        <f t="shared" si="1"/>
        <v>42912.5</v>
      </c>
      <c r="M25" s="12"/>
      <c r="N25" s="12"/>
      <c r="O25" s="12"/>
      <c r="P25" s="12"/>
      <c r="Q25" s="12"/>
      <c r="R25" s="12"/>
      <c r="S25" s="12"/>
    </row>
    <row r="26" spans="1:19" x14ac:dyDescent="0.25">
      <c r="A26" s="210">
        <v>163</v>
      </c>
      <c r="B26" s="58" t="s">
        <v>19</v>
      </c>
      <c r="C26" s="20">
        <v>50000</v>
      </c>
      <c r="D26" s="20">
        <v>0</v>
      </c>
      <c r="E26" s="20">
        <f>16335+50000</f>
        <v>66335</v>
      </c>
      <c r="F26" s="20">
        <v>0</v>
      </c>
      <c r="G26" s="20">
        <f>214550+50000</f>
        <v>264550</v>
      </c>
      <c r="H26" s="20">
        <v>6400.89</v>
      </c>
      <c r="I26" s="20">
        <v>50000</v>
      </c>
      <c r="J26" s="20">
        <v>133312.10999999999</v>
      </c>
      <c r="K26" s="20">
        <f t="shared" si="1"/>
        <v>430885</v>
      </c>
      <c r="L26" s="211">
        <f t="shared" si="1"/>
        <v>139713</v>
      </c>
      <c r="M26" s="12"/>
      <c r="N26" s="12"/>
      <c r="O26" s="12"/>
      <c r="P26" s="12"/>
      <c r="Q26" s="12"/>
      <c r="R26" s="12"/>
      <c r="S26" s="12"/>
    </row>
    <row r="27" spans="1:19" x14ac:dyDescent="0.25">
      <c r="A27" s="210">
        <v>168</v>
      </c>
      <c r="B27" s="58" t="s">
        <v>155</v>
      </c>
      <c r="C27" s="20">
        <v>1000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  <c r="J27" s="20">
        <v>0</v>
      </c>
      <c r="K27" s="20">
        <f t="shared" si="1"/>
        <v>1000</v>
      </c>
      <c r="L27" s="211">
        <f>+D27+F27+H27+J27</f>
        <v>0</v>
      </c>
      <c r="M27" s="12"/>
      <c r="N27" s="12"/>
      <c r="O27" s="12"/>
      <c r="P27" s="12"/>
      <c r="Q27" s="12"/>
      <c r="R27" s="12"/>
      <c r="S27" s="12"/>
    </row>
    <row r="28" spans="1:19" x14ac:dyDescent="0.25">
      <c r="A28" s="210">
        <v>169</v>
      </c>
      <c r="B28" s="58" t="s">
        <v>156</v>
      </c>
      <c r="C28" s="20">
        <v>10000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  <c r="J28" s="20">
        <v>0</v>
      </c>
      <c r="K28" s="20">
        <f t="shared" si="1"/>
        <v>10000</v>
      </c>
      <c r="L28" s="211">
        <f t="shared" si="1"/>
        <v>0</v>
      </c>
      <c r="M28" s="12"/>
      <c r="N28" s="12"/>
      <c r="O28" s="12"/>
      <c r="P28" s="12"/>
      <c r="Q28" s="12"/>
      <c r="R28" s="12"/>
      <c r="S28" s="12"/>
    </row>
    <row r="29" spans="1:19" x14ac:dyDescent="0.25">
      <c r="A29" s="210">
        <v>171</v>
      </c>
      <c r="B29" s="58" t="s">
        <v>157</v>
      </c>
      <c r="C29" s="20">
        <v>10000</v>
      </c>
      <c r="D29" s="20">
        <v>0</v>
      </c>
      <c r="E29" s="20">
        <v>0</v>
      </c>
      <c r="F29" s="20">
        <v>0</v>
      </c>
      <c r="G29" s="20">
        <v>8140</v>
      </c>
      <c r="H29" s="20">
        <v>0</v>
      </c>
      <c r="I29" s="20">
        <v>1320</v>
      </c>
      <c r="J29" s="20">
        <v>7400</v>
      </c>
      <c r="K29" s="20">
        <f t="shared" si="1"/>
        <v>19460</v>
      </c>
      <c r="L29" s="211">
        <f t="shared" si="1"/>
        <v>7400</v>
      </c>
      <c r="M29" s="12"/>
      <c r="N29" s="12"/>
      <c r="O29" s="12"/>
      <c r="P29" s="12"/>
      <c r="Q29" s="12"/>
      <c r="R29" s="12"/>
      <c r="S29" s="12"/>
    </row>
    <row r="30" spans="1:19" x14ac:dyDescent="0.25">
      <c r="A30" s="210">
        <v>174</v>
      </c>
      <c r="B30" s="58" t="s">
        <v>20</v>
      </c>
      <c r="C30" s="20">
        <v>15765.66</v>
      </c>
      <c r="D30" s="20">
        <v>0</v>
      </c>
      <c r="E30" s="20">
        <v>5765.66</v>
      </c>
      <c r="F30" s="20">
        <v>5765.66</v>
      </c>
      <c r="G30" s="20">
        <v>7265.66</v>
      </c>
      <c r="H30" s="20">
        <v>5765.66</v>
      </c>
      <c r="I30" s="20">
        <v>7265.66</v>
      </c>
      <c r="J30" s="20">
        <v>5765.66</v>
      </c>
      <c r="K30" s="20">
        <f t="shared" si="1"/>
        <v>36062.639999999999</v>
      </c>
      <c r="L30" s="211">
        <f t="shared" si="1"/>
        <v>17296.98</v>
      </c>
      <c r="M30" s="12"/>
      <c r="N30" s="12"/>
      <c r="O30" s="12"/>
      <c r="P30" s="12"/>
      <c r="Q30" s="12"/>
      <c r="R30" s="12"/>
      <c r="S30" s="12"/>
    </row>
    <row r="31" spans="1:19" x14ac:dyDescent="0.25">
      <c r="A31" s="210">
        <v>182</v>
      </c>
      <c r="B31" s="58" t="s">
        <v>21</v>
      </c>
      <c r="C31" s="20">
        <v>278286</v>
      </c>
      <c r="D31" s="20">
        <v>0</v>
      </c>
      <c r="E31" s="20">
        <v>274686</v>
      </c>
      <c r="F31" s="20">
        <v>50615</v>
      </c>
      <c r="G31" s="20">
        <v>277086</v>
      </c>
      <c r="H31" s="20">
        <v>257315</v>
      </c>
      <c r="I31" s="20">
        <v>266886</v>
      </c>
      <c r="J31" s="20">
        <v>288696</v>
      </c>
      <c r="K31" s="20">
        <f t="shared" si="1"/>
        <v>1096944</v>
      </c>
      <c r="L31" s="211">
        <f t="shared" si="1"/>
        <v>596626</v>
      </c>
      <c r="M31" s="12"/>
      <c r="N31" s="12"/>
      <c r="O31" s="12"/>
      <c r="P31" s="12"/>
      <c r="Q31" s="12"/>
      <c r="R31" s="12"/>
      <c r="S31" s="12"/>
    </row>
    <row r="32" spans="1:19" x14ac:dyDescent="0.25">
      <c r="A32" s="210">
        <v>197</v>
      </c>
      <c r="B32" s="58" t="s">
        <v>22</v>
      </c>
      <c r="C32" s="20">
        <v>0</v>
      </c>
      <c r="D32" s="20">
        <v>0</v>
      </c>
      <c r="E32" s="20">
        <v>43200</v>
      </c>
      <c r="F32" s="20">
        <v>0</v>
      </c>
      <c r="G32" s="20">
        <v>43200</v>
      </c>
      <c r="H32" s="20">
        <v>42000</v>
      </c>
      <c r="I32" s="20">
        <v>43200</v>
      </c>
      <c r="J32" s="20">
        <v>42000</v>
      </c>
      <c r="K32" s="20">
        <f t="shared" si="1"/>
        <v>129600</v>
      </c>
      <c r="L32" s="211">
        <f t="shared" si="1"/>
        <v>84000</v>
      </c>
      <c r="M32" s="12"/>
      <c r="N32" s="12"/>
      <c r="O32" s="12"/>
      <c r="P32" s="12"/>
      <c r="Q32" s="12"/>
      <c r="R32" s="12"/>
      <c r="S32" s="12"/>
    </row>
    <row r="33" spans="1:19" x14ac:dyDescent="0.25">
      <c r="A33" s="210">
        <v>199</v>
      </c>
      <c r="B33" s="58" t="s">
        <v>23</v>
      </c>
      <c r="C33" s="20">
        <v>60838.7</v>
      </c>
      <c r="D33" s="20">
        <v>0</v>
      </c>
      <c r="E33" s="20">
        <v>147087.5</v>
      </c>
      <c r="F33" s="20">
        <v>8200.7999999999993</v>
      </c>
      <c r="G33" s="20">
        <v>48537.5</v>
      </c>
      <c r="H33" s="20">
        <v>69332.800000000003</v>
      </c>
      <c r="I33" s="20">
        <v>48537.5</v>
      </c>
      <c r="J33" s="20">
        <v>58547.1</v>
      </c>
      <c r="K33" s="20">
        <f t="shared" si="1"/>
        <v>305001.2</v>
      </c>
      <c r="L33" s="211">
        <f t="shared" si="1"/>
        <v>136080.70000000001</v>
      </c>
      <c r="M33" s="12"/>
      <c r="N33" s="12"/>
      <c r="O33" s="12"/>
      <c r="P33" s="12"/>
      <c r="Q33" s="12"/>
      <c r="R33" s="12"/>
      <c r="S33" s="12"/>
    </row>
    <row r="34" spans="1:19" x14ac:dyDescent="0.25">
      <c r="A34" s="210">
        <v>211</v>
      </c>
      <c r="B34" s="58" t="s">
        <v>26</v>
      </c>
      <c r="C34" s="20">
        <v>37249</v>
      </c>
      <c r="D34" s="20">
        <v>0</v>
      </c>
      <c r="E34" s="20">
        <v>47931.75</v>
      </c>
      <c r="F34" s="20">
        <v>0</v>
      </c>
      <c r="G34" s="20">
        <v>47931.75</v>
      </c>
      <c r="H34" s="20">
        <v>59267.75</v>
      </c>
      <c r="I34" s="20">
        <v>37249</v>
      </c>
      <c r="J34" s="20">
        <v>51050.5</v>
      </c>
      <c r="K34" s="20">
        <f t="shared" si="1"/>
        <v>170361.5</v>
      </c>
      <c r="L34" s="211">
        <f>+D34+F34+H34+J34</f>
        <v>110318.25</v>
      </c>
      <c r="M34" s="12"/>
      <c r="N34" s="12"/>
      <c r="O34" s="12"/>
      <c r="P34" s="12"/>
      <c r="Q34" s="12"/>
      <c r="R34" s="12"/>
      <c r="S34" s="12"/>
    </row>
    <row r="35" spans="1:19" x14ac:dyDescent="0.25">
      <c r="A35" s="210">
        <v>232</v>
      </c>
      <c r="B35" s="58" t="s">
        <v>27</v>
      </c>
      <c r="C35" s="20">
        <v>0</v>
      </c>
      <c r="D35" s="20">
        <v>0</v>
      </c>
      <c r="E35" s="20">
        <v>86640</v>
      </c>
      <c r="F35" s="20">
        <v>0</v>
      </c>
      <c r="G35" s="20">
        <v>0</v>
      </c>
      <c r="H35" s="20">
        <v>0</v>
      </c>
      <c r="I35" s="20">
        <v>0</v>
      </c>
      <c r="J35" s="20">
        <v>0</v>
      </c>
      <c r="K35" s="20">
        <f t="shared" si="1"/>
        <v>86640</v>
      </c>
      <c r="L35" s="211">
        <f t="shared" si="1"/>
        <v>0</v>
      </c>
      <c r="M35" s="12"/>
      <c r="N35" s="12"/>
      <c r="O35" s="12"/>
      <c r="P35" s="12"/>
      <c r="Q35" s="12"/>
      <c r="R35" s="12"/>
      <c r="S35" s="12"/>
    </row>
    <row r="36" spans="1:19" x14ac:dyDescent="0.25">
      <c r="A36" s="210">
        <v>261</v>
      </c>
      <c r="B36" s="58" t="s">
        <v>28</v>
      </c>
      <c r="C36" s="20">
        <v>0</v>
      </c>
      <c r="D36" s="20">
        <v>0</v>
      </c>
      <c r="E36" s="20">
        <v>1009687.36</v>
      </c>
      <c r="F36" s="20">
        <v>62510.51</v>
      </c>
      <c r="G36" s="20">
        <v>0</v>
      </c>
      <c r="H36" s="20">
        <v>64391.24</v>
      </c>
      <c r="I36" s="20">
        <v>0</v>
      </c>
      <c r="J36" s="20">
        <v>162057.62</v>
      </c>
      <c r="K36" s="20">
        <f t="shared" si="1"/>
        <v>1009687.36</v>
      </c>
      <c r="L36" s="211">
        <f t="shared" si="1"/>
        <v>288959.37</v>
      </c>
      <c r="M36" s="12"/>
      <c r="N36" s="12"/>
      <c r="O36" s="12"/>
      <c r="P36" s="12"/>
      <c r="Q36" s="12"/>
      <c r="R36" s="12"/>
      <c r="S36" s="12"/>
    </row>
    <row r="37" spans="1:19" x14ac:dyDescent="0.25">
      <c r="A37" s="210">
        <v>262</v>
      </c>
      <c r="B37" s="58" t="s">
        <v>29</v>
      </c>
      <c r="C37" s="20">
        <v>8000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  <c r="J37" s="20">
        <v>0</v>
      </c>
      <c r="K37" s="20">
        <f t="shared" si="1"/>
        <v>8000</v>
      </c>
      <c r="L37" s="211">
        <f t="shared" si="1"/>
        <v>0</v>
      </c>
      <c r="M37" s="12"/>
      <c r="N37" s="12"/>
      <c r="O37" s="12"/>
      <c r="P37" s="12"/>
      <c r="Q37" s="12"/>
      <c r="R37" s="12"/>
      <c r="S37" s="12"/>
    </row>
    <row r="38" spans="1:19" x14ac:dyDescent="0.25">
      <c r="A38" s="210">
        <v>266</v>
      </c>
      <c r="B38" s="58" t="s">
        <v>30</v>
      </c>
      <c r="C38" s="20">
        <v>0</v>
      </c>
      <c r="D38" s="20">
        <v>0</v>
      </c>
      <c r="E38" s="20">
        <v>619212.26</v>
      </c>
      <c r="F38" s="20">
        <v>0</v>
      </c>
      <c r="G38" s="20">
        <v>0</v>
      </c>
      <c r="H38" s="20">
        <v>186614</v>
      </c>
      <c r="I38" s="20">
        <v>0</v>
      </c>
      <c r="J38" s="20">
        <v>131300</v>
      </c>
      <c r="K38" s="20">
        <f t="shared" si="1"/>
        <v>619212.26</v>
      </c>
      <c r="L38" s="211">
        <f t="shared" si="1"/>
        <v>317914</v>
      </c>
      <c r="M38" s="12"/>
      <c r="N38" s="12"/>
      <c r="O38" s="12"/>
      <c r="P38" s="12"/>
      <c r="Q38" s="12"/>
      <c r="R38" s="12"/>
      <c r="S38" s="12"/>
    </row>
    <row r="39" spans="1:19" x14ac:dyDescent="0.25">
      <c r="A39" s="210">
        <v>267</v>
      </c>
      <c r="B39" s="58" t="s">
        <v>31</v>
      </c>
      <c r="C39" s="20">
        <v>9000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f t="shared" si="1"/>
        <v>9000</v>
      </c>
      <c r="L39" s="211">
        <f t="shared" si="1"/>
        <v>0</v>
      </c>
      <c r="M39" s="12"/>
      <c r="N39" s="12"/>
      <c r="O39" s="12"/>
      <c r="P39" s="12"/>
      <c r="Q39" s="12"/>
      <c r="R39" s="12"/>
      <c r="S39" s="12"/>
    </row>
    <row r="40" spans="1:19" x14ac:dyDescent="0.25">
      <c r="A40" s="210">
        <v>268</v>
      </c>
      <c r="B40" s="58" t="s">
        <v>32</v>
      </c>
      <c r="C40" s="20">
        <v>0</v>
      </c>
      <c r="D40" s="20">
        <v>0</v>
      </c>
      <c r="E40" s="20">
        <v>78656.5</v>
      </c>
      <c r="F40" s="20">
        <v>0</v>
      </c>
      <c r="G40" s="20">
        <v>0</v>
      </c>
      <c r="H40" s="20">
        <v>54260</v>
      </c>
      <c r="I40" s="20">
        <v>0</v>
      </c>
      <c r="J40" s="20">
        <v>10270</v>
      </c>
      <c r="K40" s="20">
        <f t="shared" ref="K40:L48" si="2">+C40+E40+G40+I40</f>
        <v>78656.5</v>
      </c>
      <c r="L40" s="211">
        <f t="shared" si="2"/>
        <v>64530</v>
      </c>
      <c r="M40" s="12"/>
      <c r="N40" s="12"/>
      <c r="O40" s="12"/>
      <c r="P40" s="12"/>
      <c r="Q40" s="12"/>
      <c r="R40" s="12"/>
      <c r="S40" s="12"/>
    </row>
    <row r="41" spans="1:19" x14ac:dyDescent="0.25">
      <c r="A41" s="210">
        <v>269</v>
      </c>
      <c r="B41" s="58" t="s">
        <v>33</v>
      </c>
      <c r="C41" s="20">
        <v>10000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f t="shared" si="2"/>
        <v>10000</v>
      </c>
      <c r="L41" s="211">
        <f t="shared" si="2"/>
        <v>0</v>
      </c>
      <c r="M41" s="12"/>
      <c r="N41" s="12"/>
      <c r="O41" s="12"/>
      <c r="P41" s="12"/>
      <c r="Q41" s="12"/>
      <c r="R41" s="12"/>
      <c r="S41" s="12"/>
    </row>
    <row r="42" spans="1:19" x14ac:dyDescent="0.25">
      <c r="A42" s="210">
        <v>289</v>
      </c>
      <c r="B42" s="58" t="s">
        <v>34</v>
      </c>
      <c r="C42" s="20">
        <v>0</v>
      </c>
      <c r="D42" s="20">
        <v>0</v>
      </c>
      <c r="E42" s="20">
        <v>11537</v>
      </c>
      <c r="F42" s="20">
        <v>0</v>
      </c>
      <c r="G42" s="20">
        <v>0</v>
      </c>
      <c r="H42" s="20">
        <v>11237.5</v>
      </c>
      <c r="I42" s="20">
        <v>0</v>
      </c>
      <c r="J42" s="20">
        <v>0</v>
      </c>
      <c r="K42" s="20">
        <f t="shared" si="2"/>
        <v>11537</v>
      </c>
      <c r="L42" s="211">
        <f t="shared" si="2"/>
        <v>11237.5</v>
      </c>
      <c r="M42" s="12"/>
      <c r="N42" s="12"/>
      <c r="O42" s="12"/>
      <c r="P42" s="12"/>
      <c r="Q42" s="12"/>
      <c r="R42" s="12"/>
      <c r="S42" s="12"/>
    </row>
    <row r="43" spans="1:19" x14ac:dyDescent="0.25">
      <c r="A43" s="210">
        <v>292</v>
      </c>
      <c r="B43" s="58" t="s">
        <v>35</v>
      </c>
      <c r="C43" s="20">
        <v>0</v>
      </c>
      <c r="D43" s="20">
        <v>0</v>
      </c>
      <c r="E43" s="20">
        <v>149896.79</v>
      </c>
      <c r="F43" s="20">
        <v>0</v>
      </c>
      <c r="G43" s="20">
        <v>0</v>
      </c>
      <c r="H43" s="20">
        <v>99135.15</v>
      </c>
      <c r="I43" s="20">
        <v>0</v>
      </c>
      <c r="J43" s="20">
        <v>7095</v>
      </c>
      <c r="K43" s="20">
        <f t="shared" si="2"/>
        <v>149896.79</v>
      </c>
      <c r="L43" s="211">
        <f t="shared" si="2"/>
        <v>106230.15</v>
      </c>
      <c r="M43" s="12"/>
      <c r="N43" s="12"/>
      <c r="O43" s="12"/>
      <c r="P43" s="12"/>
      <c r="Q43" s="12"/>
      <c r="R43" s="12"/>
      <c r="S43" s="12"/>
    </row>
    <row r="44" spans="1:19" x14ac:dyDescent="0.25">
      <c r="A44" s="210">
        <v>295</v>
      </c>
      <c r="B44" s="58" t="s">
        <v>36</v>
      </c>
      <c r="C44" s="20">
        <v>0</v>
      </c>
      <c r="D44" s="20">
        <v>0</v>
      </c>
      <c r="E44" s="20">
        <v>3038004.73</v>
      </c>
      <c r="F44" s="20">
        <v>0</v>
      </c>
      <c r="G44" s="20">
        <v>0</v>
      </c>
      <c r="H44" s="20">
        <v>651275.76</v>
      </c>
      <c r="I44" s="20">
        <v>0</v>
      </c>
      <c r="J44" s="20">
        <v>461151.65</v>
      </c>
      <c r="K44" s="20">
        <f t="shared" si="2"/>
        <v>3038004.73</v>
      </c>
      <c r="L44" s="211">
        <f t="shared" si="2"/>
        <v>1112427.4100000001</v>
      </c>
      <c r="M44" s="12"/>
      <c r="N44" s="12"/>
      <c r="O44" s="12"/>
      <c r="P44" s="12"/>
      <c r="Q44" s="12"/>
      <c r="R44" s="12"/>
      <c r="S44" s="12"/>
    </row>
    <row r="45" spans="1:19" x14ac:dyDescent="0.25">
      <c r="A45" s="210">
        <v>297</v>
      </c>
      <c r="B45" s="58" t="s">
        <v>37</v>
      </c>
      <c r="C45" s="20">
        <v>10000</v>
      </c>
      <c r="D45" s="20">
        <v>0</v>
      </c>
      <c r="E45" s="20">
        <v>8945.44</v>
      </c>
      <c r="F45" s="20">
        <v>0</v>
      </c>
      <c r="G45" s="20">
        <v>0</v>
      </c>
      <c r="H45" s="20">
        <v>0</v>
      </c>
      <c r="I45" s="20">
        <v>0</v>
      </c>
      <c r="J45" s="20">
        <v>16586.2</v>
      </c>
      <c r="K45" s="20">
        <f t="shared" si="2"/>
        <v>18945.440000000002</v>
      </c>
      <c r="L45" s="211">
        <f t="shared" si="2"/>
        <v>16586.2</v>
      </c>
      <c r="M45" s="12"/>
      <c r="N45" s="12"/>
      <c r="O45" s="12"/>
      <c r="P45" s="12"/>
      <c r="Q45" s="12"/>
      <c r="R45" s="12"/>
      <c r="S45" s="12"/>
    </row>
    <row r="46" spans="1:19" x14ac:dyDescent="0.25">
      <c r="A46" s="210">
        <v>298</v>
      </c>
      <c r="B46" s="58" t="s">
        <v>38</v>
      </c>
      <c r="C46" s="20">
        <v>33333.33</v>
      </c>
      <c r="D46" s="20">
        <v>0</v>
      </c>
      <c r="E46" s="20">
        <f>33333.33+9801.67</f>
        <v>43135</v>
      </c>
      <c r="F46" s="20">
        <v>0</v>
      </c>
      <c r="G46" s="20">
        <v>33333.33</v>
      </c>
      <c r="H46" s="20">
        <v>12500</v>
      </c>
      <c r="I46" s="20">
        <v>33333.33</v>
      </c>
      <c r="J46" s="20">
        <v>73419.55</v>
      </c>
      <c r="K46" s="20">
        <f t="shared" si="2"/>
        <v>143134.99</v>
      </c>
      <c r="L46" s="211">
        <f t="shared" si="2"/>
        <v>85919.55</v>
      </c>
      <c r="M46" s="12"/>
      <c r="N46" s="12"/>
      <c r="O46" s="12"/>
      <c r="P46" s="12"/>
      <c r="Q46" s="12"/>
      <c r="R46" s="12"/>
      <c r="S46" s="12"/>
    </row>
    <row r="47" spans="1:19" x14ac:dyDescent="0.25">
      <c r="A47" s="210">
        <v>299</v>
      </c>
      <c r="B47" s="58" t="s">
        <v>39</v>
      </c>
      <c r="C47" s="20">
        <v>19097.080000000002</v>
      </c>
      <c r="D47" s="20">
        <v>0</v>
      </c>
      <c r="E47" s="20">
        <v>19097.080000000002</v>
      </c>
      <c r="F47" s="20">
        <v>0</v>
      </c>
      <c r="G47" s="20">
        <v>19097.080000000002</v>
      </c>
      <c r="H47" s="20">
        <v>0</v>
      </c>
      <c r="I47" s="20">
        <v>19097.080000000002</v>
      </c>
      <c r="J47" s="20">
        <v>11561.43</v>
      </c>
      <c r="K47" s="20">
        <f t="shared" si="2"/>
        <v>76388.320000000007</v>
      </c>
      <c r="L47" s="211">
        <f t="shared" si="2"/>
        <v>11561.43</v>
      </c>
      <c r="M47" s="12"/>
      <c r="N47" s="12"/>
      <c r="O47" s="12"/>
      <c r="P47" s="12"/>
      <c r="Q47" s="12"/>
      <c r="R47" s="12"/>
      <c r="S47" s="12"/>
    </row>
    <row r="48" spans="1:19" ht="15.75" thickBot="1" x14ac:dyDescent="0.3">
      <c r="A48" s="283">
        <v>323</v>
      </c>
      <c r="B48" s="249" t="s">
        <v>167</v>
      </c>
      <c r="C48" s="250">
        <v>0</v>
      </c>
      <c r="D48" s="250">
        <v>0</v>
      </c>
      <c r="E48" s="250">
        <v>0</v>
      </c>
      <c r="F48" s="250">
        <v>0</v>
      </c>
      <c r="G48" s="250">
        <v>0</v>
      </c>
      <c r="H48" s="250">
        <v>0</v>
      </c>
      <c r="I48" s="250">
        <v>0</v>
      </c>
      <c r="J48" s="250">
        <v>0</v>
      </c>
      <c r="K48" s="250">
        <f t="shared" si="2"/>
        <v>0</v>
      </c>
      <c r="L48" s="251">
        <f t="shared" si="2"/>
        <v>0</v>
      </c>
      <c r="M48" s="12"/>
      <c r="N48" s="12"/>
      <c r="O48" s="12"/>
      <c r="P48" s="12"/>
      <c r="Q48" s="12"/>
      <c r="R48" s="12"/>
      <c r="S48" s="12"/>
    </row>
    <row r="49" spans="1:19" ht="16.5" thickBot="1" x14ac:dyDescent="0.35">
      <c r="A49" s="212"/>
      <c r="B49" s="24" t="s">
        <v>57</v>
      </c>
      <c r="C49" s="213">
        <f>SUM(C23:C48)</f>
        <v>552569.77</v>
      </c>
      <c r="D49" s="213">
        <f t="shared" ref="D49:J49" si="3">SUM(D23:D48)</f>
        <v>0</v>
      </c>
      <c r="E49" s="213">
        <f t="shared" si="3"/>
        <v>5817527.5000000009</v>
      </c>
      <c r="F49" s="213">
        <f t="shared" si="3"/>
        <v>135617.67000000001</v>
      </c>
      <c r="G49" s="213">
        <f t="shared" si="3"/>
        <v>848726.37999999989</v>
      </c>
      <c r="H49" s="213">
        <f t="shared" si="3"/>
        <v>1618801.75</v>
      </c>
      <c r="I49" s="213">
        <f t="shared" si="3"/>
        <v>606473.62999999989</v>
      </c>
      <c r="J49" s="213">
        <f t="shared" si="3"/>
        <v>1614363.41</v>
      </c>
      <c r="K49" s="213">
        <f>SUM(K23:K48)</f>
        <v>7825297.2800000003</v>
      </c>
      <c r="L49" s="252">
        <f>SUM(L23:L48)</f>
        <v>3368782.83</v>
      </c>
      <c r="M49" s="12"/>
      <c r="N49" s="12"/>
      <c r="O49" s="12"/>
      <c r="P49" s="12"/>
      <c r="Q49" s="12"/>
      <c r="R49" s="12"/>
      <c r="S49" s="12"/>
    </row>
    <row r="50" spans="1:19" ht="16.5" thickBot="1" x14ac:dyDescent="0.35">
      <c r="A50" s="253"/>
      <c r="B50" s="174" t="s">
        <v>59</v>
      </c>
      <c r="C50" s="254">
        <f t="shared" ref="C50:L50" si="4">+C49+C20</f>
        <v>3913718.24</v>
      </c>
      <c r="D50" s="254">
        <f t="shared" si="4"/>
        <v>2939970.14</v>
      </c>
      <c r="E50" s="254">
        <f t="shared" si="4"/>
        <v>9178675.9700000007</v>
      </c>
      <c r="F50" s="254">
        <f t="shared" si="4"/>
        <v>3049624.06</v>
      </c>
      <c r="G50" s="254">
        <f t="shared" si="4"/>
        <v>4209874.8499999996</v>
      </c>
      <c r="H50" s="254">
        <f t="shared" si="4"/>
        <v>5643691.3300000001</v>
      </c>
      <c r="I50" s="254">
        <f t="shared" si="4"/>
        <v>3967622.1</v>
      </c>
      <c r="J50" s="254">
        <f t="shared" si="4"/>
        <v>4902251.4400000004</v>
      </c>
      <c r="K50" s="254">
        <f t="shared" si="4"/>
        <v>21269891.16</v>
      </c>
      <c r="L50" s="255">
        <f t="shared" si="4"/>
        <v>16535536.969999999</v>
      </c>
    </row>
    <row r="51" spans="1:19" x14ac:dyDescent="0.25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</row>
    <row r="52" spans="1:19" x14ac:dyDescent="0.2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</row>
    <row r="53" spans="1:19" ht="16.5" hidden="1" customHeight="1" thickBot="1" x14ac:dyDescent="0.3">
      <c r="A53" s="311" t="s">
        <v>168</v>
      </c>
      <c r="B53" s="311"/>
      <c r="C53" s="311"/>
      <c r="D53" s="311"/>
      <c r="E53" s="311"/>
      <c r="F53" s="311"/>
      <c r="G53" s="311"/>
      <c r="H53" s="311"/>
      <c r="I53" s="311"/>
      <c r="J53" s="311"/>
      <c r="K53" s="311"/>
      <c r="L53" s="311"/>
    </row>
    <row r="54" spans="1:19" ht="16.5" hidden="1" customHeight="1" thickBot="1" x14ac:dyDescent="0.35">
      <c r="A54" s="32" t="s">
        <v>5</v>
      </c>
      <c r="B54" s="33" t="s">
        <v>6</v>
      </c>
      <c r="C54" s="326" t="s">
        <v>45</v>
      </c>
      <c r="D54" s="327"/>
      <c r="E54" s="326" t="s">
        <v>46</v>
      </c>
      <c r="F54" s="327"/>
      <c r="G54" s="326" t="s">
        <v>47</v>
      </c>
      <c r="H54" s="327"/>
      <c r="I54" s="326" t="s">
        <v>48</v>
      </c>
      <c r="J54" s="328"/>
      <c r="K54" s="315" t="s">
        <v>11</v>
      </c>
      <c r="L54" s="329"/>
    </row>
    <row r="55" spans="1:19" ht="15.75" hidden="1" customHeight="1" x14ac:dyDescent="0.3">
      <c r="A55" s="256"/>
      <c r="B55" s="14"/>
      <c r="C55" s="35" t="s">
        <v>12</v>
      </c>
      <c r="D55" s="35" t="s">
        <v>13</v>
      </c>
      <c r="E55" s="35" t="s">
        <v>12</v>
      </c>
      <c r="F55" s="35" t="s">
        <v>13</v>
      </c>
      <c r="G55" s="35" t="s">
        <v>12</v>
      </c>
      <c r="H55" s="35" t="s">
        <v>13</v>
      </c>
      <c r="I55" s="35" t="s">
        <v>12</v>
      </c>
      <c r="J55" s="35" t="s">
        <v>13</v>
      </c>
      <c r="K55" s="35" t="s">
        <v>12</v>
      </c>
      <c r="L55" s="257" t="s">
        <v>13</v>
      </c>
    </row>
    <row r="56" spans="1:19" ht="15.75" hidden="1" customHeight="1" x14ac:dyDescent="0.3">
      <c r="A56" s="258" t="s">
        <v>141</v>
      </c>
      <c r="B56" s="14" t="s">
        <v>14</v>
      </c>
      <c r="C56" s="11"/>
      <c r="D56" s="17"/>
      <c r="E56" s="11"/>
      <c r="F56" s="17"/>
      <c r="G56" s="11"/>
      <c r="H56" s="17"/>
      <c r="I56" s="11"/>
      <c r="J56" s="17"/>
      <c r="K56" s="17">
        <f>+C56+E56+G56+I56</f>
        <v>0</v>
      </c>
      <c r="L56" s="259">
        <f>+D56+F56+H56+J56</f>
        <v>0</v>
      </c>
    </row>
    <row r="57" spans="1:19" ht="15.75" hidden="1" customHeight="1" x14ac:dyDescent="0.3">
      <c r="A57" s="242"/>
      <c r="B57" s="14"/>
      <c r="C57" s="13"/>
      <c r="D57" s="13"/>
      <c r="E57" s="13"/>
      <c r="F57" s="16"/>
      <c r="G57" s="16"/>
      <c r="H57" s="16"/>
      <c r="I57" s="16"/>
      <c r="J57" s="16"/>
      <c r="K57" s="15"/>
      <c r="L57" s="243"/>
    </row>
    <row r="58" spans="1:19" ht="15.75" hidden="1" customHeight="1" x14ac:dyDescent="0.3">
      <c r="A58" s="242"/>
      <c r="B58" s="14" t="s">
        <v>15</v>
      </c>
      <c r="C58" s="17"/>
      <c r="D58" s="17"/>
      <c r="E58" s="17"/>
      <c r="F58" s="17"/>
      <c r="G58" s="17"/>
      <c r="H58" s="17"/>
      <c r="I58" s="17"/>
      <c r="J58" s="17"/>
      <c r="K58" s="17"/>
      <c r="L58" s="259"/>
    </row>
    <row r="59" spans="1:19" ht="15" hidden="1" customHeight="1" x14ac:dyDescent="0.25">
      <c r="A59" s="247">
        <v>111</v>
      </c>
      <c r="B59" s="19" t="s">
        <v>16</v>
      </c>
      <c r="C59" s="44"/>
      <c r="D59" s="20"/>
      <c r="E59" s="44"/>
      <c r="F59" s="20"/>
      <c r="G59" s="44"/>
      <c r="H59" s="20"/>
      <c r="I59" s="20"/>
      <c r="J59" s="20"/>
      <c r="K59" s="20">
        <f>+C59+E59+G59+I59</f>
        <v>0</v>
      </c>
      <c r="L59" s="211">
        <f>+D59+F59+H59+J59</f>
        <v>0</v>
      </c>
    </row>
    <row r="60" spans="1:19" ht="15" hidden="1" customHeight="1" x14ac:dyDescent="0.25">
      <c r="A60" s="247">
        <v>113</v>
      </c>
      <c r="B60" s="19" t="s">
        <v>17</v>
      </c>
      <c r="C60" s="44"/>
      <c r="D60" s="20"/>
      <c r="E60" s="44"/>
      <c r="F60" s="20"/>
      <c r="G60" s="44"/>
      <c r="H60" s="20"/>
      <c r="I60" s="20"/>
      <c r="J60" s="20"/>
      <c r="K60" s="20">
        <f t="shared" ref="K60:L69" si="5">+C60+E60+G60+I60</f>
        <v>0</v>
      </c>
      <c r="L60" s="211">
        <f t="shared" si="5"/>
        <v>0</v>
      </c>
    </row>
    <row r="61" spans="1:19" ht="15" hidden="1" customHeight="1" x14ac:dyDescent="0.25">
      <c r="A61" s="247">
        <v>122</v>
      </c>
      <c r="B61" s="19" t="s">
        <v>18</v>
      </c>
      <c r="C61" s="44"/>
      <c r="D61" s="20"/>
      <c r="E61" s="44"/>
      <c r="F61" s="20"/>
      <c r="G61" s="44"/>
      <c r="H61" s="20"/>
      <c r="I61" s="20"/>
      <c r="J61" s="20"/>
      <c r="K61" s="20">
        <f t="shared" si="5"/>
        <v>0</v>
      </c>
      <c r="L61" s="211">
        <f t="shared" si="5"/>
        <v>0</v>
      </c>
    </row>
    <row r="62" spans="1:19" ht="15" hidden="1" customHeight="1" x14ac:dyDescent="0.25">
      <c r="A62" s="247">
        <v>163</v>
      </c>
      <c r="B62" s="19" t="s">
        <v>19</v>
      </c>
      <c r="C62" s="44"/>
      <c r="D62" s="20"/>
      <c r="E62" s="44"/>
      <c r="F62" s="20"/>
      <c r="G62" s="44"/>
      <c r="H62" s="20"/>
      <c r="I62" s="20"/>
      <c r="J62" s="20"/>
      <c r="K62" s="20">
        <f t="shared" si="5"/>
        <v>0</v>
      </c>
      <c r="L62" s="211">
        <f t="shared" si="5"/>
        <v>0</v>
      </c>
    </row>
    <row r="63" spans="1:19" ht="27" hidden="1" customHeight="1" x14ac:dyDescent="0.25">
      <c r="A63" s="247">
        <v>168</v>
      </c>
      <c r="B63" s="175" t="s">
        <v>155</v>
      </c>
      <c r="C63" s="43"/>
      <c r="D63" s="20"/>
      <c r="E63" s="43"/>
      <c r="F63" s="20"/>
      <c r="G63" s="43"/>
      <c r="H63" s="20"/>
      <c r="I63" s="20"/>
      <c r="J63" s="20"/>
      <c r="K63" s="20">
        <f>+C63+E63+G63+I63</f>
        <v>0</v>
      </c>
      <c r="L63" s="211">
        <f>+D63+F63+H63+J63</f>
        <v>0</v>
      </c>
    </row>
    <row r="64" spans="1:19" ht="15" hidden="1" customHeight="1" x14ac:dyDescent="0.25">
      <c r="A64" s="247">
        <v>169</v>
      </c>
      <c r="B64" s="19" t="s">
        <v>156</v>
      </c>
      <c r="C64" s="44"/>
      <c r="D64" s="20"/>
      <c r="E64" s="44"/>
      <c r="F64" s="20"/>
      <c r="G64" s="44"/>
      <c r="H64" s="20"/>
      <c r="I64" s="20"/>
      <c r="J64" s="20"/>
      <c r="K64" s="20">
        <f t="shared" si="5"/>
        <v>0</v>
      </c>
      <c r="L64" s="211">
        <f t="shared" si="5"/>
        <v>0</v>
      </c>
    </row>
    <row r="65" spans="1:12" ht="15" hidden="1" customHeight="1" x14ac:dyDescent="0.25">
      <c r="A65" s="247">
        <v>171</v>
      </c>
      <c r="B65" s="19" t="s">
        <v>157</v>
      </c>
      <c r="C65" s="44"/>
      <c r="D65" s="20"/>
      <c r="E65" s="44"/>
      <c r="F65" s="20"/>
      <c r="G65" s="44"/>
      <c r="H65" s="20"/>
      <c r="I65" s="20"/>
      <c r="J65" s="20"/>
      <c r="K65" s="20">
        <f t="shared" si="5"/>
        <v>0</v>
      </c>
      <c r="L65" s="211">
        <f t="shared" si="5"/>
        <v>0</v>
      </c>
    </row>
    <row r="66" spans="1:12" ht="15" hidden="1" customHeight="1" x14ac:dyDescent="0.25">
      <c r="A66" s="247">
        <v>174</v>
      </c>
      <c r="B66" s="19" t="s">
        <v>20</v>
      </c>
      <c r="C66" s="44"/>
      <c r="D66" s="20"/>
      <c r="E66" s="44"/>
      <c r="F66" s="20"/>
      <c r="G66" s="44"/>
      <c r="H66" s="20"/>
      <c r="I66" s="20"/>
      <c r="J66" s="20"/>
      <c r="K66" s="20">
        <f t="shared" si="5"/>
        <v>0</v>
      </c>
      <c r="L66" s="211">
        <f t="shared" si="5"/>
        <v>0</v>
      </c>
    </row>
    <row r="67" spans="1:12" ht="15" hidden="1" customHeight="1" x14ac:dyDescent="0.25">
      <c r="A67" s="247">
        <v>182</v>
      </c>
      <c r="B67" s="19" t="s">
        <v>21</v>
      </c>
      <c r="C67" s="44"/>
      <c r="D67" s="20"/>
      <c r="E67" s="44"/>
      <c r="F67" s="20"/>
      <c r="G67" s="44"/>
      <c r="H67" s="20"/>
      <c r="I67" s="20"/>
      <c r="J67" s="20"/>
      <c r="K67" s="20">
        <f t="shared" si="5"/>
        <v>0</v>
      </c>
      <c r="L67" s="211">
        <f t="shared" si="5"/>
        <v>0</v>
      </c>
    </row>
    <row r="68" spans="1:12" ht="15" hidden="1" customHeight="1" x14ac:dyDescent="0.25">
      <c r="A68" s="247">
        <v>197</v>
      </c>
      <c r="B68" s="58" t="s">
        <v>22</v>
      </c>
      <c r="C68" s="44"/>
      <c r="D68" s="20"/>
      <c r="E68" s="44"/>
      <c r="F68" s="20"/>
      <c r="G68" s="44"/>
      <c r="H68" s="20"/>
      <c r="I68" s="20"/>
      <c r="J68" s="20"/>
      <c r="K68" s="20">
        <f t="shared" si="5"/>
        <v>0</v>
      </c>
      <c r="L68" s="211">
        <f t="shared" si="5"/>
        <v>0</v>
      </c>
    </row>
    <row r="69" spans="1:12" ht="15" hidden="1" customHeight="1" x14ac:dyDescent="0.25">
      <c r="A69" s="247">
        <v>199</v>
      </c>
      <c r="B69" s="58" t="s">
        <v>23</v>
      </c>
      <c r="C69" s="44"/>
      <c r="D69" s="169"/>
      <c r="E69" s="176"/>
      <c r="F69" s="169"/>
      <c r="G69" s="176"/>
      <c r="H69" s="169"/>
      <c r="I69" s="169"/>
      <c r="J69" s="169"/>
      <c r="K69" s="169">
        <f t="shared" si="5"/>
        <v>0</v>
      </c>
      <c r="L69" s="260">
        <f t="shared" si="5"/>
        <v>0</v>
      </c>
    </row>
    <row r="70" spans="1:12" ht="15" hidden="1" customHeight="1" x14ac:dyDescent="0.25">
      <c r="A70" s="247">
        <v>211</v>
      </c>
      <c r="B70" s="58" t="s">
        <v>26</v>
      </c>
      <c r="C70" s="20"/>
      <c r="D70" s="20"/>
      <c r="E70" s="20"/>
      <c r="F70" s="20"/>
      <c r="G70" s="20"/>
      <c r="H70" s="20"/>
      <c r="I70" s="20"/>
      <c r="J70" s="20"/>
      <c r="K70" s="20">
        <f>+C70+E70+G70+I70</f>
        <v>0</v>
      </c>
      <c r="L70" s="211">
        <f>+D70+F70+H70+J70</f>
        <v>0</v>
      </c>
    </row>
    <row r="71" spans="1:12" ht="15" hidden="1" customHeight="1" x14ac:dyDescent="0.25">
      <c r="A71" s="247">
        <v>232</v>
      </c>
      <c r="B71" s="19" t="s">
        <v>27</v>
      </c>
      <c r="C71" s="20"/>
      <c r="D71" s="20"/>
      <c r="E71" s="20"/>
      <c r="F71" s="20"/>
      <c r="G71" s="20"/>
      <c r="H71" s="20"/>
      <c r="I71" s="20"/>
      <c r="J71" s="20"/>
      <c r="K71" s="20">
        <f t="shared" ref="K71:L84" si="6">+C71+E71+G71+I71</f>
        <v>0</v>
      </c>
      <c r="L71" s="211">
        <f t="shared" si="6"/>
        <v>0</v>
      </c>
    </row>
    <row r="72" spans="1:12" ht="15" hidden="1" customHeight="1" x14ac:dyDescent="0.25">
      <c r="A72" s="247">
        <v>261</v>
      </c>
      <c r="B72" s="19" t="s">
        <v>28</v>
      </c>
      <c r="C72" s="20"/>
      <c r="D72" s="20"/>
      <c r="E72" s="20"/>
      <c r="F72" s="20"/>
      <c r="G72" s="20"/>
      <c r="H72" s="20"/>
      <c r="I72" s="20"/>
      <c r="J72" s="20"/>
      <c r="K72" s="20">
        <f t="shared" si="6"/>
        <v>0</v>
      </c>
      <c r="L72" s="211">
        <f t="shared" si="6"/>
        <v>0</v>
      </c>
    </row>
    <row r="73" spans="1:12" ht="15" hidden="1" customHeight="1" x14ac:dyDescent="0.25">
      <c r="A73" s="247">
        <v>262</v>
      </c>
      <c r="B73" s="19" t="s">
        <v>29</v>
      </c>
      <c r="C73" s="20"/>
      <c r="D73" s="20"/>
      <c r="E73" s="20"/>
      <c r="F73" s="20"/>
      <c r="G73" s="20"/>
      <c r="H73" s="20"/>
      <c r="I73" s="20"/>
      <c r="J73" s="20"/>
      <c r="K73" s="20">
        <f t="shared" si="6"/>
        <v>0</v>
      </c>
      <c r="L73" s="211">
        <f t="shared" si="6"/>
        <v>0</v>
      </c>
    </row>
    <row r="74" spans="1:12" ht="15" hidden="1" customHeight="1" x14ac:dyDescent="0.25">
      <c r="A74" s="247">
        <v>266</v>
      </c>
      <c r="B74" s="19" t="s">
        <v>30</v>
      </c>
      <c r="C74" s="20"/>
      <c r="D74" s="20"/>
      <c r="E74" s="20"/>
      <c r="F74" s="20"/>
      <c r="G74" s="20"/>
      <c r="H74" s="20"/>
      <c r="I74" s="20"/>
      <c r="J74" s="20"/>
      <c r="K74" s="20">
        <f t="shared" si="6"/>
        <v>0</v>
      </c>
      <c r="L74" s="211">
        <f t="shared" si="6"/>
        <v>0</v>
      </c>
    </row>
    <row r="75" spans="1:12" ht="15" hidden="1" customHeight="1" x14ac:dyDescent="0.25">
      <c r="A75" s="247">
        <v>267</v>
      </c>
      <c r="B75" s="19" t="s">
        <v>31</v>
      </c>
      <c r="C75" s="20"/>
      <c r="D75" s="20"/>
      <c r="E75" s="20"/>
      <c r="F75" s="20"/>
      <c r="G75" s="20"/>
      <c r="H75" s="20"/>
      <c r="I75" s="20"/>
      <c r="J75" s="20"/>
      <c r="K75" s="20">
        <f t="shared" si="6"/>
        <v>0</v>
      </c>
      <c r="L75" s="211">
        <f t="shared" si="6"/>
        <v>0</v>
      </c>
    </row>
    <row r="76" spans="1:12" ht="15" hidden="1" customHeight="1" x14ac:dyDescent="0.25">
      <c r="A76" s="247">
        <v>268</v>
      </c>
      <c r="B76" s="19" t="s">
        <v>32</v>
      </c>
      <c r="C76" s="20"/>
      <c r="D76" s="20"/>
      <c r="E76" s="20"/>
      <c r="F76" s="20"/>
      <c r="G76" s="20"/>
      <c r="H76" s="20"/>
      <c r="I76" s="20"/>
      <c r="J76" s="20"/>
      <c r="K76" s="20">
        <f t="shared" si="6"/>
        <v>0</v>
      </c>
      <c r="L76" s="211">
        <f t="shared" si="6"/>
        <v>0</v>
      </c>
    </row>
    <row r="77" spans="1:12" ht="15" hidden="1" customHeight="1" x14ac:dyDescent="0.25">
      <c r="A77" s="247">
        <v>269</v>
      </c>
      <c r="B77" s="19" t="s">
        <v>33</v>
      </c>
      <c r="C77" s="20"/>
      <c r="D77" s="20"/>
      <c r="E77" s="20"/>
      <c r="F77" s="20"/>
      <c r="G77" s="20"/>
      <c r="H77" s="20"/>
      <c r="I77" s="20"/>
      <c r="J77" s="20"/>
      <c r="K77" s="20">
        <f t="shared" si="6"/>
        <v>0</v>
      </c>
      <c r="L77" s="211">
        <f t="shared" si="6"/>
        <v>0</v>
      </c>
    </row>
    <row r="78" spans="1:12" ht="15" hidden="1" customHeight="1" x14ac:dyDescent="0.25">
      <c r="A78" s="247">
        <v>289</v>
      </c>
      <c r="B78" s="19" t="s">
        <v>34</v>
      </c>
      <c r="C78" s="20"/>
      <c r="D78" s="20"/>
      <c r="E78" s="20"/>
      <c r="F78" s="20"/>
      <c r="G78" s="43"/>
      <c r="H78" s="20"/>
      <c r="I78" s="20"/>
      <c r="J78" s="20"/>
      <c r="K78" s="20">
        <f t="shared" si="6"/>
        <v>0</v>
      </c>
      <c r="L78" s="211">
        <f t="shared" si="6"/>
        <v>0</v>
      </c>
    </row>
    <row r="79" spans="1:12" ht="15" hidden="1" customHeight="1" x14ac:dyDescent="0.25">
      <c r="A79" s="247">
        <v>292</v>
      </c>
      <c r="B79" s="19" t="s">
        <v>35</v>
      </c>
      <c r="C79" s="20"/>
      <c r="D79" s="20"/>
      <c r="E79" s="20"/>
      <c r="F79" s="20"/>
      <c r="G79" s="20"/>
      <c r="H79" s="20"/>
      <c r="I79" s="20"/>
      <c r="J79" s="20"/>
      <c r="K79" s="20">
        <f t="shared" si="6"/>
        <v>0</v>
      </c>
      <c r="L79" s="211">
        <f t="shared" si="6"/>
        <v>0</v>
      </c>
    </row>
    <row r="80" spans="1:12" ht="15" hidden="1" customHeight="1" x14ac:dyDescent="0.25">
      <c r="A80" s="247">
        <v>295</v>
      </c>
      <c r="B80" s="19" t="s">
        <v>36</v>
      </c>
      <c r="C80" s="20"/>
      <c r="D80" s="20"/>
      <c r="E80" s="20"/>
      <c r="F80" s="20"/>
      <c r="G80" s="20"/>
      <c r="H80" s="20"/>
      <c r="I80" s="20"/>
      <c r="J80" s="20"/>
      <c r="K80" s="20">
        <f t="shared" si="6"/>
        <v>0</v>
      </c>
      <c r="L80" s="211">
        <f t="shared" si="6"/>
        <v>0</v>
      </c>
    </row>
    <row r="81" spans="1:12" ht="15" hidden="1" customHeight="1" x14ac:dyDescent="0.25">
      <c r="A81" s="247">
        <v>297</v>
      </c>
      <c r="B81" s="58" t="s">
        <v>37</v>
      </c>
      <c r="C81" s="20"/>
      <c r="D81" s="20"/>
      <c r="E81" s="20"/>
      <c r="F81" s="20"/>
      <c r="G81" s="20"/>
      <c r="H81" s="20"/>
      <c r="I81" s="20"/>
      <c r="J81" s="20"/>
      <c r="K81" s="20">
        <f t="shared" si="6"/>
        <v>0</v>
      </c>
      <c r="L81" s="211">
        <f t="shared" si="6"/>
        <v>0</v>
      </c>
    </row>
    <row r="82" spans="1:12" ht="15" hidden="1" customHeight="1" x14ac:dyDescent="0.25">
      <c r="A82" s="247">
        <v>298</v>
      </c>
      <c r="B82" s="58" t="s">
        <v>38</v>
      </c>
      <c r="C82" s="20"/>
      <c r="D82" s="20"/>
      <c r="E82" s="20"/>
      <c r="F82" s="20"/>
      <c r="G82" s="20"/>
      <c r="H82" s="20"/>
      <c r="I82" s="20"/>
      <c r="J82" s="20"/>
      <c r="K82" s="20">
        <f t="shared" si="6"/>
        <v>0</v>
      </c>
      <c r="L82" s="211">
        <f t="shared" si="6"/>
        <v>0</v>
      </c>
    </row>
    <row r="83" spans="1:12" ht="15" hidden="1" customHeight="1" x14ac:dyDescent="0.25">
      <c r="A83" s="247">
        <v>299</v>
      </c>
      <c r="B83" s="58" t="s">
        <v>39</v>
      </c>
      <c r="C83" s="20"/>
      <c r="D83" s="169"/>
      <c r="E83" s="169"/>
      <c r="F83" s="169"/>
      <c r="G83" s="169"/>
      <c r="H83" s="169"/>
      <c r="I83" s="169"/>
      <c r="J83" s="169"/>
      <c r="K83" s="20">
        <f>+C83+E83+G83+I83</f>
        <v>0</v>
      </c>
      <c r="L83" s="211">
        <f>+D83+F83+H83+J83</f>
        <v>0</v>
      </c>
    </row>
    <row r="84" spans="1:12" ht="15.75" hidden="1" customHeight="1" thickBot="1" x14ac:dyDescent="0.3">
      <c r="A84" s="261">
        <v>323</v>
      </c>
      <c r="B84" s="168" t="s">
        <v>42</v>
      </c>
      <c r="C84" s="262"/>
      <c r="D84" s="169"/>
      <c r="E84" s="169"/>
      <c r="F84" s="169"/>
      <c r="G84" s="177"/>
      <c r="H84" s="169"/>
      <c r="I84" s="169"/>
      <c r="J84" s="169"/>
      <c r="K84" s="169">
        <f t="shared" si="6"/>
        <v>0</v>
      </c>
      <c r="L84" s="260">
        <f t="shared" si="6"/>
        <v>0</v>
      </c>
    </row>
    <row r="85" spans="1:12" ht="16.5" hidden="1" customHeight="1" thickBot="1" x14ac:dyDescent="0.35">
      <c r="A85" s="170"/>
      <c r="B85" s="171" t="s">
        <v>57</v>
      </c>
      <c r="C85" s="172">
        <f t="shared" ref="C85:L85" si="7">SUM(C70:C84)</f>
        <v>0</v>
      </c>
      <c r="D85" s="172">
        <f t="shared" si="7"/>
        <v>0</v>
      </c>
      <c r="E85" s="172">
        <f t="shared" si="7"/>
        <v>0</v>
      </c>
      <c r="F85" s="172">
        <f t="shared" si="7"/>
        <v>0</v>
      </c>
      <c r="G85" s="172">
        <f t="shared" si="7"/>
        <v>0</v>
      </c>
      <c r="H85" s="172">
        <f t="shared" si="7"/>
        <v>0</v>
      </c>
      <c r="I85" s="172">
        <f t="shared" si="7"/>
        <v>0</v>
      </c>
      <c r="J85" s="172">
        <f t="shared" si="7"/>
        <v>0</v>
      </c>
      <c r="K85" s="172">
        <f t="shared" si="7"/>
        <v>0</v>
      </c>
      <c r="L85" s="173">
        <f t="shared" si="7"/>
        <v>0</v>
      </c>
    </row>
    <row r="86" spans="1:12" ht="16.5" hidden="1" customHeight="1" thickBot="1" x14ac:dyDescent="0.35">
      <c r="A86" s="178"/>
      <c r="B86" s="171" t="s">
        <v>59</v>
      </c>
      <c r="C86" s="263">
        <f>+C85+C56</f>
        <v>0</v>
      </c>
      <c r="D86" s="263">
        <f t="shared" ref="D86:L86" si="8">+D85+D56</f>
        <v>0</v>
      </c>
      <c r="E86" s="263">
        <f t="shared" si="8"/>
        <v>0</v>
      </c>
      <c r="F86" s="263">
        <f t="shared" si="8"/>
        <v>0</v>
      </c>
      <c r="G86" s="263">
        <f t="shared" si="8"/>
        <v>0</v>
      </c>
      <c r="H86" s="263">
        <f t="shared" si="8"/>
        <v>0</v>
      </c>
      <c r="I86" s="263">
        <f t="shared" si="8"/>
        <v>0</v>
      </c>
      <c r="J86" s="263">
        <f t="shared" si="8"/>
        <v>0</v>
      </c>
      <c r="K86" s="263">
        <f t="shared" si="8"/>
        <v>0</v>
      </c>
      <c r="L86" s="264">
        <f t="shared" si="8"/>
        <v>0</v>
      </c>
    </row>
    <row r="87" spans="1:12" ht="15" hidden="1" customHeight="1" x14ac:dyDescent="0.25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</row>
    <row r="88" spans="1:12" ht="15" hidden="1" customHeight="1" x14ac:dyDescent="0.25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</row>
    <row r="89" spans="1:12" ht="16.5" hidden="1" customHeight="1" thickBot="1" x14ac:dyDescent="0.3">
      <c r="A89" s="311" t="s">
        <v>169</v>
      </c>
      <c r="B89" s="311"/>
      <c r="C89" s="311"/>
      <c r="D89" s="311"/>
      <c r="E89" s="311"/>
      <c r="F89" s="311"/>
      <c r="G89" s="311"/>
      <c r="H89" s="311"/>
      <c r="I89" s="311"/>
      <c r="J89" s="311"/>
      <c r="K89" s="311"/>
      <c r="L89" s="311"/>
    </row>
    <row r="90" spans="1:12" ht="16.5" hidden="1" customHeight="1" thickBot="1" x14ac:dyDescent="0.35">
      <c r="A90" s="32" t="s">
        <v>5</v>
      </c>
      <c r="B90" s="33" t="s">
        <v>6</v>
      </c>
      <c r="C90" s="326" t="s">
        <v>51</v>
      </c>
      <c r="D90" s="327"/>
      <c r="E90" s="326" t="s">
        <v>52</v>
      </c>
      <c r="F90" s="327"/>
      <c r="G90" s="326" t="s">
        <v>53</v>
      </c>
      <c r="H90" s="327"/>
      <c r="I90" s="326" t="s">
        <v>54</v>
      </c>
      <c r="J90" s="328"/>
      <c r="K90" s="315" t="s">
        <v>11</v>
      </c>
      <c r="L90" s="329"/>
    </row>
    <row r="91" spans="1:12" ht="15.75" hidden="1" customHeight="1" x14ac:dyDescent="0.3">
      <c r="A91" s="256"/>
      <c r="B91" s="14"/>
      <c r="C91" s="35" t="s">
        <v>12</v>
      </c>
      <c r="D91" s="35" t="s">
        <v>13</v>
      </c>
      <c r="E91" s="35" t="s">
        <v>12</v>
      </c>
      <c r="F91" s="35" t="s">
        <v>13</v>
      </c>
      <c r="G91" s="35" t="s">
        <v>12</v>
      </c>
      <c r="H91" s="35" t="s">
        <v>13</v>
      </c>
      <c r="I91" s="35" t="s">
        <v>12</v>
      </c>
      <c r="J91" s="35" t="s">
        <v>13</v>
      </c>
      <c r="K91" s="35" t="s">
        <v>12</v>
      </c>
      <c r="L91" s="257" t="s">
        <v>13</v>
      </c>
    </row>
    <row r="92" spans="1:12" ht="15.75" hidden="1" customHeight="1" x14ac:dyDescent="0.3">
      <c r="A92" s="258" t="s">
        <v>141</v>
      </c>
      <c r="B92" s="14" t="s">
        <v>14</v>
      </c>
      <c r="C92" s="17"/>
      <c r="D92" s="17"/>
      <c r="E92" s="17"/>
      <c r="F92" s="17"/>
      <c r="G92" s="17"/>
      <c r="H92" s="17"/>
      <c r="I92" s="17"/>
      <c r="J92" s="17"/>
      <c r="K92" s="17">
        <f>+C92+E92+G92+I92</f>
        <v>0</v>
      </c>
      <c r="L92" s="259">
        <f>+D92+F92+H92+J92</f>
        <v>0</v>
      </c>
    </row>
    <row r="93" spans="1:12" ht="15.75" hidden="1" customHeight="1" x14ac:dyDescent="0.3">
      <c r="A93" s="242"/>
      <c r="B93" s="14"/>
      <c r="C93" s="16"/>
      <c r="D93" s="15"/>
      <c r="E93" s="16"/>
      <c r="F93" s="16"/>
      <c r="G93" s="16"/>
      <c r="H93" s="16"/>
      <c r="I93" s="16"/>
      <c r="J93" s="16"/>
      <c r="K93" s="15"/>
      <c r="L93" s="243"/>
    </row>
    <row r="94" spans="1:12" ht="15.75" hidden="1" customHeight="1" x14ac:dyDescent="0.3">
      <c r="A94" s="242"/>
      <c r="B94" s="14" t="s">
        <v>15</v>
      </c>
      <c r="C94" s="17"/>
      <c r="D94" s="17"/>
      <c r="E94" s="17"/>
      <c r="F94" s="17"/>
      <c r="G94" s="17"/>
      <c r="H94" s="17"/>
      <c r="I94" s="17"/>
      <c r="J94" s="17"/>
      <c r="K94" s="17"/>
      <c r="L94" s="259"/>
    </row>
    <row r="95" spans="1:12" ht="15" hidden="1" customHeight="1" x14ac:dyDescent="0.25">
      <c r="A95" s="247">
        <v>111</v>
      </c>
      <c r="B95" s="19" t="s">
        <v>16</v>
      </c>
      <c r="C95" s="20"/>
      <c r="D95" s="20"/>
      <c r="E95" s="20"/>
      <c r="F95" s="20"/>
      <c r="G95" s="20"/>
      <c r="H95" s="20"/>
      <c r="I95" s="20"/>
      <c r="J95" s="20"/>
      <c r="K95" s="20">
        <f>+C95+E95+G95+I95</f>
        <v>0</v>
      </c>
      <c r="L95" s="211">
        <f>+D95+F95+H95+J95</f>
        <v>0</v>
      </c>
    </row>
    <row r="96" spans="1:12" ht="15" hidden="1" customHeight="1" x14ac:dyDescent="0.25">
      <c r="A96" s="247">
        <v>113</v>
      </c>
      <c r="B96" s="19" t="s">
        <v>17</v>
      </c>
      <c r="C96" s="20"/>
      <c r="D96" s="20"/>
      <c r="E96" s="20"/>
      <c r="F96" s="20"/>
      <c r="G96" s="20"/>
      <c r="H96" s="20"/>
      <c r="I96" s="20"/>
      <c r="J96" s="20"/>
      <c r="K96" s="20">
        <f t="shared" ref="K96:L111" si="9">+C96+E96+G96+I96</f>
        <v>0</v>
      </c>
      <c r="L96" s="211">
        <f t="shared" si="9"/>
        <v>0</v>
      </c>
    </row>
    <row r="97" spans="1:12" ht="15" hidden="1" customHeight="1" x14ac:dyDescent="0.25">
      <c r="A97" s="247">
        <v>122</v>
      </c>
      <c r="B97" s="19" t="s">
        <v>18</v>
      </c>
      <c r="C97" s="20"/>
      <c r="D97" s="20"/>
      <c r="E97" s="20"/>
      <c r="F97" s="20"/>
      <c r="G97" s="20"/>
      <c r="H97" s="20"/>
      <c r="I97" s="20"/>
      <c r="J97" s="20"/>
      <c r="K97" s="20">
        <f t="shared" si="9"/>
        <v>0</v>
      </c>
      <c r="L97" s="211">
        <f t="shared" si="9"/>
        <v>0</v>
      </c>
    </row>
    <row r="98" spans="1:12" ht="15" hidden="1" customHeight="1" x14ac:dyDescent="0.25">
      <c r="A98" s="247">
        <v>163</v>
      </c>
      <c r="B98" s="19" t="s">
        <v>19</v>
      </c>
      <c r="C98" s="20"/>
      <c r="D98" s="20"/>
      <c r="E98" s="43"/>
      <c r="F98" s="20"/>
      <c r="G98" s="43"/>
      <c r="H98" s="20"/>
      <c r="I98" s="20"/>
      <c r="J98" s="20"/>
      <c r="K98" s="20">
        <f t="shared" si="9"/>
        <v>0</v>
      </c>
      <c r="L98" s="211">
        <f t="shared" si="9"/>
        <v>0</v>
      </c>
    </row>
    <row r="99" spans="1:12" ht="27" hidden="1" customHeight="1" x14ac:dyDescent="0.25">
      <c r="A99" s="247">
        <v>168</v>
      </c>
      <c r="B99" s="175" t="s">
        <v>155</v>
      </c>
      <c r="C99" s="20"/>
      <c r="D99" s="20"/>
      <c r="E99" s="20"/>
      <c r="F99" s="20"/>
      <c r="G99" s="20"/>
      <c r="H99" s="20"/>
      <c r="I99" s="20"/>
      <c r="J99" s="20"/>
      <c r="K99" s="20">
        <f>+C99+E99+G99+I99</f>
        <v>0</v>
      </c>
      <c r="L99" s="211">
        <f>+D99+F99+H99+J99</f>
        <v>0</v>
      </c>
    </row>
    <row r="100" spans="1:12" ht="15" hidden="1" customHeight="1" x14ac:dyDescent="0.25">
      <c r="A100" s="247">
        <v>169</v>
      </c>
      <c r="B100" s="19" t="s">
        <v>156</v>
      </c>
      <c r="C100" s="20"/>
      <c r="D100" s="20"/>
      <c r="E100" s="20"/>
      <c r="F100" s="20"/>
      <c r="G100" s="20"/>
      <c r="H100" s="20"/>
      <c r="I100" s="20"/>
      <c r="J100" s="20"/>
      <c r="K100" s="20">
        <f t="shared" si="9"/>
        <v>0</v>
      </c>
      <c r="L100" s="211">
        <f t="shared" si="9"/>
        <v>0</v>
      </c>
    </row>
    <row r="101" spans="1:12" ht="15" hidden="1" customHeight="1" x14ac:dyDescent="0.25">
      <c r="A101" s="247">
        <v>171</v>
      </c>
      <c r="B101" s="19" t="s">
        <v>157</v>
      </c>
      <c r="C101" s="20"/>
      <c r="D101" s="20"/>
      <c r="E101" s="20"/>
      <c r="F101" s="20"/>
      <c r="G101" s="20"/>
      <c r="H101" s="20"/>
      <c r="I101" s="20"/>
      <c r="J101" s="20"/>
      <c r="K101" s="20">
        <f t="shared" si="9"/>
        <v>0</v>
      </c>
      <c r="L101" s="211">
        <f t="shared" si="9"/>
        <v>0</v>
      </c>
    </row>
    <row r="102" spans="1:12" ht="15" hidden="1" customHeight="1" x14ac:dyDescent="0.25">
      <c r="A102" s="247">
        <v>174</v>
      </c>
      <c r="B102" s="19" t="s">
        <v>20</v>
      </c>
      <c r="C102" s="20"/>
      <c r="D102" s="20"/>
      <c r="E102" s="20"/>
      <c r="F102" s="20"/>
      <c r="G102" s="20"/>
      <c r="H102" s="20"/>
      <c r="I102" s="20"/>
      <c r="J102" s="20"/>
      <c r="K102" s="20">
        <f t="shared" si="9"/>
        <v>0</v>
      </c>
      <c r="L102" s="211">
        <f t="shared" si="9"/>
        <v>0</v>
      </c>
    </row>
    <row r="103" spans="1:12" ht="15" hidden="1" customHeight="1" x14ac:dyDescent="0.25">
      <c r="A103" s="247">
        <v>182</v>
      </c>
      <c r="B103" s="19" t="s">
        <v>21</v>
      </c>
      <c r="C103" s="20"/>
      <c r="D103" s="20"/>
      <c r="E103" s="20"/>
      <c r="F103" s="20"/>
      <c r="G103" s="20"/>
      <c r="H103" s="20"/>
      <c r="I103" s="20"/>
      <c r="J103" s="20"/>
      <c r="K103" s="20">
        <f t="shared" si="9"/>
        <v>0</v>
      </c>
      <c r="L103" s="211">
        <f t="shared" si="9"/>
        <v>0</v>
      </c>
    </row>
    <row r="104" spans="1:12" ht="15" hidden="1" customHeight="1" x14ac:dyDescent="0.25">
      <c r="A104" s="247">
        <v>197</v>
      </c>
      <c r="B104" s="19" t="s">
        <v>22</v>
      </c>
      <c r="C104" s="20"/>
      <c r="D104" s="20"/>
      <c r="E104" s="20"/>
      <c r="F104" s="20"/>
      <c r="G104" s="20"/>
      <c r="H104" s="20"/>
      <c r="I104" s="20"/>
      <c r="J104" s="20"/>
      <c r="K104" s="20">
        <f t="shared" si="9"/>
        <v>0</v>
      </c>
      <c r="L104" s="211">
        <f t="shared" si="9"/>
        <v>0</v>
      </c>
    </row>
    <row r="105" spans="1:12" ht="15" hidden="1" customHeight="1" x14ac:dyDescent="0.25">
      <c r="A105" s="265">
        <v>199</v>
      </c>
      <c r="B105" s="168" t="s">
        <v>23</v>
      </c>
      <c r="C105" s="169"/>
      <c r="D105" s="169"/>
      <c r="E105" s="169"/>
      <c r="F105" s="169"/>
      <c r="G105" s="169"/>
      <c r="H105" s="169"/>
      <c r="I105" s="169"/>
      <c r="J105" s="169"/>
      <c r="K105" s="169">
        <f t="shared" si="9"/>
        <v>0</v>
      </c>
      <c r="L105" s="260">
        <f t="shared" si="9"/>
        <v>0</v>
      </c>
    </row>
    <row r="106" spans="1:12" ht="15" hidden="1" customHeight="1" x14ac:dyDescent="0.25">
      <c r="A106" s="247">
        <v>211</v>
      </c>
      <c r="B106" s="19" t="s">
        <v>26</v>
      </c>
      <c r="C106" s="44"/>
      <c r="D106" s="20"/>
      <c r="E106" s="20"/>
      <c r="F106" s="20"/>
      <c r="G106" s="20"/>
      <c r="H106" s="20"/>
      <c r="I106" s="20"/>
      <c r="J106" s="20"/>
      <c r="K106" s="20">
        <f t="shared" si="9"/>
        <v>0</v>
      </c>
      <c r="L106" s="211">
        <f>+D106+F106+H106+J106</f>
        <v>0</v>
      </c>
    </row>
    <row r="107" spans="1:12" ht="15" hidden="1" customHeight="1" x14ac:dyDescent="0.25">
      <c r="A107" s="247">
        <v>232</v>
      </c>
      <c r="B107" s="19" t="s">
        <v>27</v>
      </c>
      <c r="C107" s="44"/>
      <c r="D107" s="20"/>
      <c r="E107" s="20"/>
      <c r="F107" s="20"/>
      <c r="G107" s="20"/>
      <c r="H107" s="20"/>
      <c r="I107" s="20"/>
      <c r="J107" s="20"/>
      <c r="K107" s="20">
        <f t="shared" si="9"/>
        <v>0</v>
      </c>
      <c r="L107" s="211">
        <f t="shared" si="9"/>
        <v>0</v>
      </c>
    </row>
    <row r="108" spans="1:12" ht="15" hidden="1" customHeight="1" x14ac:dyDescent="0.25">
      <c r="A108" s="247">
        <v>261</v>
      </c>
      <c r="B108" s="19" t="s">
        <v>28</v>
      </c>
      <c r="C108" s="44"/>
      <c r="D108" s="20"/>
      <c r="E108" s="20"/>
      <c r="F108" s="20"/>
      <c r="G108" s="20"/>
      <c r="H108" s="20"/>
      <c r="I108" s="20"/>
      <c r="J108" s="20"/>
      <c r="K108" s="20">
        <f t="shared" si="9"/>
        <v>0</v>
      </c>
      <c r="L108" s="211">
        <f t="shared" si="9"/>
        <v>0</v>
      </c>
    </row>
    <row r="109" spans="1:12" ht="15" hidden="1" customHeight="1" x14ac:dyDescent="0.25">
      <c r="A109" s="247">
        <v>262</v>
      </c>
      <c r="B109" s="19" t="s">
        <v>29</v>
      </c>
      <c r="C109" s="44"/>
      <c r="D109" s="20"/>
      <c r="E109" s="20"/>
      <c r="F109" s="20"/>
      <c r="G109" s="20"/>
      <c r="H109" s="20"/>
      <c r="I109" s="20"/>
      <c r="J109" s="20"/>
      <c r="K109" s="20">
        <f t="shared" si="9"/>
        <v>0</v>
      </c>
      <c r="L109" s="211">
        <f t="shared" si="9"/>
        <v>0</v>
      </c>
    </row>
    <row r="110" spans="1:12" ht="15" hidden="1" customHeight="1" x14ac:dyDescent="0.25">
      <c r="A110" s="247">
        <v>266</v>
      </c>
      <c r="B110" s="19" t="s">
        <v>30</v>
      </c>
      <c r="C110" s="44"/>
      <c r="D110" s="20"/>
      <c r="E110" s="20"/>
      <c r="F110" s="20"/>
      <c r="G110" s="20"/>
      <c r="H110" s="20"/>
      <c r="I110" s="20"/>
      <c r="J110" s="20"/>
      <c r="K110" s="20">
        <f t="shared" si="9"/>
        <v>0</v>
      </c>
      <c r="L110" s="211">
        <f t="shared" si="9"/>
        <v>0</v>
      </c>
    </row>
    <row r="111" spans="1:12" ht="15" hidden="1" customHeight="1" x14ac:dyDescent="0.25">
      <c r="A111" s="247">
        <v>267</v>
      </c>
      <c r="B111" s="19" t="s">
        <v>31</v>
      </c>
      <c r="C111" s="44"/>
      <c r="D111" s="20"/>
      <c r="E111" s="20"/>
      <c r="F111" s="20"/>
      <c r="G111" s="20"/>
      <c r="H111" s="20"/>
      <c r="I111" s="20"/>
      <c r="J111" s="20"/>
      <c r="K111" s="20">
        <f t="shared" si="9"/>
        <v>0</v>
      </c>
      <c r="L111" s="211">
        <f t="shared" si="9"/>
        <v>0</v>
      </c>
    </row>
    <row r="112" spans="1:12" ht="15" hidden="1" customHeight="1" x14ac:dyDescent="0.25">
      <c r="A112" s="247">
        <v>268</v>
      </c>
      <c r="B112" s="19" t="s">
        <v>32</v>
      </c>
      <c r="C112" s="44"/>
      <c r="D112" s="20"/>
      <c r="E112" s="20"/>
      <c r="F112" s="20"/>
      <c r="G112" s="20"/>
      <c r="H112" s="20"/>
      <c r="I112" s="20"/>
      <c r="J112" s="20"/>
      <c r="K112" s="20">
        <f t="shared" ref="K112:L120" si="10">+C112+E112+G112+I112</f>
        <v>0</v>
      </c>
      <c r="L112" s="211">
        <f t="shared" si="10"/>
        <v>0</v>
      </c>
    </row>
    <row r="113" spans="1:12" ht="15" hidden="1" customHeight="1" x14ac:dyDescent="0.25">
      <c r="A113" s="247">
        <v>269</v>
      </c>
      <c r="B113" s="19" t="s">
        <v>33</v>
      </c>
      <c r="C113" s="44"/>
      <c r="D113" s="20"/>
      <c r="E113" s="20"/>
      <c r="F113" s="20"/>
      <c r="G113" s="20"/>
      <c r="H113" s="20"/>
      <c r="I113" s="20"/>
      <c r="J113" s="20"/>
      <c r="K113" s="20">
        <f t="shared" si="10"/>
        <v>0</v>
      </c>
      <c r="L113" s="211">
        <f t="shared" si="10"/>
        <v>0</v>
      </c>
    </row>
    <row r="114" spans="1:12" ht="15" hidden="1" customHeight="1" x14ac:dyDescent="0.25">
      <c r="A114" s="247">
        <v>289</v>
      </c>
      <c r="B114" s="19" t="s">
        <v>34</v>
      </c>
      <c r="C114" s="44"/>
      <c r="D114" s="20"/>
      <c r="E114" s="20"/>
      <c r="F114" s="20"/>
      <c r="G114" s="20"/>
      <c r="H114" s="20"/>
      <c r="I114" s="20"/>
      <c r="J114" s="20"/>
      <c r="K114" s="20">
        <f t="shared" si="10"/>
        <v>0</v>
      </c>
      <c r="L114" s="211">
        <f t="shared" si="10"/>
        <v>0</v>
      </c>
    </row>
    <row r="115" spans="1:12" ht="15" hidden="1" customHeight="1" x14ac:dyDescent="0.25">
      <c r="A115" s="247">
        <v>292</v>
      </c>
      <c r="B115" s="19" t="s">
        <v>35</v>
      </c>
      <c r="C115" s="44"/>
      <c r="D115" s="20"/>
      <c r="E115" s="20"/>
      <c r="F115" s="20"/>
      <c r="G115" s="20"/>
      <c r="H115" s="20"/>
      <c r="I115" s="20"/>
      <c r="J115" s="20"/>
      <c r="K115" s="20">
        <f t="shared" si="10"/>
        <v>0</v>
      </c>
      <c r="L115" s="211">
        <f t="shared" si="10"/>
        <v>0</v>
      </c>
    </row>
    <row r="116" spans="1:12" ht="15" hidden="1" customHeight="1" x14ac:dyDescent="0.25">
      <c r="A116" s="247">
        <v>295</v>
      </c>
      <c r="B116" s="19" t="s">
        <v>36</v>
      </c>
      <c r="C116" s="44"/>
      <c r="D116" s="20"/>
      <c r="E116" s="20"/>
      <c r="F116" s="20"/>
      <c r="G116" s="20"/>
      <c r="H116" s="20"/>
      <c r="I116" s="20"/>
      <c r="J116" s="20"/>
      <c r="K116" s="20">
        <f t="shared" si="10"/>
        <v>0</v>
      </c>
      <c r="L116" s="211">
        <f t="shared" si="10"/>
        <v>0</v>
      </c>
    </row>
    <row r="117" spans="1:12" ht="15" hidden="1" customHeight="1" x14ac:dyDescent="0.25">
      <c r="A117" s="247">
        <v>297</v>
      </c>
      <c r="B117" s="19" t="s">
        <v>37</v>
      </c>
      <c r="C117" s="44"/>
      <c r="D117" s="20"/>
      <c r="E117" s="20"/>
      <c r="F117" s="20"/>
      <c r="G117" s="20"/>
      <c r="H117" s="20"/>
      <c r="I117" s="20"/>
      <c r="J117" s="20"/>
      <c r="K117" s="20">
        <f t="shared" si="10"/>
        <v>0</v>
      </c>
      <c r="L117" s="211">
        <f t="shared" si="10"/>
        <v>0</v>
      </c>
    </row>
    <row r="118" spans="1:12" ht="15" hidden="1" customHeight="1" x14ac:dyDescent="0.25">
      <c r="A118" s="247">
        <v>298</v>
      </c>
      <c r="B118" s="58" t="s">
        <v>38</v>
      </c>
      <c r="C118" s="44"/>
      <c r="D118" s="20"/>
      <c r="E118" s="20"/>
      <c r="F118" s="20"/>
      <c r="G118" s="20"/>
      <c r="H118" s="20"/>
      <c r="I118" s="20"/>
      <c r="J118" s="20"/>
      <c r="K118" s="20">
        <f t="shared" si="10"/>
        <v>0</v>
      </c>
      <c r="L118" s="211">
        <f t="shared" si="10"/>
        <v>0</v>
      </c>
    </row>
    <row r="119" spans="1:12" ht="15" hidden="1" customHeight="1" x14ac:dyDescent="0.25">
      <c r="A119" s="247">
        <v>299</v>
      </c>
      <c r="B119" s="58" t="s">
        <v>39</v>
      </c>
      <c r="C119" s="44"/>
      <c r="D119" s="169"/>
      <c r="E119" s="169"/>
      <c r="F119" s="169"/>
      <c r="G119" s="169"/>
      <c r="H119" s="169"/>
      <c r="I119" s="169"/>
      <c r="J119" s="169"/>
      <c r="K119" s="169"/>
      <c r="L119" s="260"/>
    </row>
    <row r="120" spans="1:12" ht="15.75" hidden="1" customHeight="1" thickBot="1" x14ac:dyDescent="0.3">
      <c r="A120" s="261">
        <v>323</v>
      </c>
      <c r="B120" s="168" t="s">
        <v>42</v>
      </c>
      <c r="C120" s="54"/>
      <c r="D120" s="169"/>
      <c r="E120" s="169"/>
      <c r="F120" s="169"/>
      <c r="G120" s="169"/>
      <c r="H120" s="169"/>
      <c r="I120" s="169"/>
      <c r="J120" s="169"/>
      <c r="K120" s="169">
        <f t="shared" si="10"/>
        <v>0</v>
      </c>
      <c r="L120" s="260">
        <f t="shared" si="10"/>
        <v>0</v>
      </c>
    </row>
    <row r="121" spans="1:12" ht="16.5" hidden="1" customHeight="1" thickBot="1" x14ac:dyDescent="0.35">
      <c r="A121" s="170"/>
      <c r="B121" s="171" t="s">
        <v>57</v>
      </c>
      <c r="C121" s="172">
        <f t="shared" ref="C121:L121" si="11">SUM(C106:C120)</f>
        <v>0</v>
      </c>
      <c r="D121" s="172">
        <f t="shared" si="11"/>
        <v>0</v>
      </c>
      <c r="E121" s="172">
        <f t="shared" si="11"/>
        <v>0</v>
      </c>
      <c r="F121" s="172">
        <f t="shared" si="11"/>
        <v>0</v>
      </c>
      <c r="G121" s="172">
        <f t="shared" si="11"/>
        <v>0</v>
      </c>
      <c r="H121" s="172">
        <f t="shared" si="11"/>
        <v>0</v>
      </c>
      <c r="I121" s="172">
        <f t="shared" si="11"/>
        <v>0</v>
      </c>
      <c r="J121" s="172">
        <f t="shared" si="11"/>
        <v>0</v>
      </c>
      <c r="K121" s="172">
        <f t="shared" si="11"/>
        <v>0</v>
      </c>
      <c r="L121" s="173">
        <f t="shared" si="11"/>
        <v>0</v>
      </c>
    </row>
    <row r="122" spans="1:12" ht="16.5" hidden="1" customHeight="1" thickBot="1" x14ac:dyDescent="0.35">
      <c r="A122" s="178"/>
      <c r="B122" s="171" t="s">
        <v>59</v>
      </c>
      <c r="C122" s="266">
        <f>+C121+C92</f>
        <v>0</v>
      </c>
      <c r="D122" s="266">
        <f t="shared" ref="D122:L122" si="12">+D121+D92</f>
        <v>0</v>
      </c>
      <c r="E122" s="266">
        <f t="shared" si="12"/>
        <v>0</v>
      </c>
      <c r="F122" s="266">
        <f t="shared" si="12"/>
        <v>0</v>
      </c>
      <c r="G122" s="266">
        <f t="shared" si="12"/>
        <v>0</v>
      </c>
      <c r="H122" s="266">
        <f t="shared" si="12"/>
        <v>0</v>
      </c>
      <c r="I122" s="266">
        <f t="shared" si="12"/>
        <v>0</v>
      </c>
      <c r="J122" s="266">
        <f t="shared" si="12"/>
        <v>0</v>
      </c>
      <c r="K122" s="266">
        <f t="shared" si="12"/>
        <v>0</v>
      </c>
      <c r="L122" s="267">
        <f t="shared" si="12"/>
        <v>0</v>
      </c>
    </row>
    <row r="123" spans="1:12" ht="15.75" x14ac:dyDescent="0.3">
      <c r="A123" s="31"/>
      <c r="B123" s="179"/>
      <c r="C123" s="180"/>
      <c r="D123" s="180"/>
      <c r="E123" s="180"/>
      <c r="F123" s="180"/>
      <c r="G123" s="180"/>
      <c r="H123" s="180"/>
      <c r="I123" s="180"/>
      <c r="J123" s="180"/>
      <c r="K123" s="180"/>
      <c r="L123" s="180"/>
    </row>
    <row r="124" spans="1:12" ht="15.75" x14ac:dyDescent="0.3">
      <c r="A124" s="31"/>
      <c r="B124" s="179"/>
      <c r="C124" s="180"/>
      <c r="D124" s="180"/>
      <c r="E124" s="180"/>
      <c r="F124" s="180"/>
      <c r="G124" s="180"/>
      <c r="H124" s="180"/>
      <c r="I124" s="180"/>
      <c r="J124" s="180"/>
      <c r="K124" s="180"/>
      <c r="L124" s="180"/>
    </row>
    <row r="125" spans="1:12" ht="15.75" x14ac:dyDescent="0.3">
      <c r="A125" s="31"/>
      <c r="B125" s="179"/>
      <c r="C125" s="180"/>
      <c r="D125" s="180"/>
      <c r="E125" s="180"/>
      <c r="F125" s="180"/>
      <c r="G125" s="180"/>
      <c r="H125" s="180"/>
      <c r="I125" s="180"/>
      <c r="J125" s="180"/>
      <c r="K125" s="180"/>
      <c r="L125" s="180"/>
    </row>
    <row r="126" spans="1:12" ht="15.75" x14ac:dyDescent="0.3">
      <c r="A126" s="31"/>
      <c r="B126" s="179"/>
      <c r="C126" s="180"/>
      <c r="D126" s="180"/>
      <c r="E126" s="180"/>
      <c r="F126" s="180"/>
      <c r="G126" s="180"/>
      <c r="H126" s="180"/>
      <c r="I126" s="180"/>
      <c r="J126" s="180"/>
      <c r="K126" s="180"/>
      <c r="L126" s="180"/>
    </row>
    <row r="127" spans="1:12" ht="15.75" x14ac:dyDescent="0.3">
      <c r="A127" s="31"/>
      <c r="B127" s="179"/>
      <c r="C127" s="180"/>
      <c r="D127" s="180"/>
      <c r="E127" s="180"/>
      <c r="F127" s="180"/>
      <c r="G127" s="180"/>
      <c r="H127" s="180"/>
      <c r="I127" s="180"/>
      <c r="J127" s="180"/>
      <c r="K127" s="180"/>
      <c r="L127" s="180"/>
    </row>
    <row r="128" spans="1:12" ht="15.75" x14ac:dyDescent="0.3">
      <c r="A128" s="31"/>
      <c r="B128" s="179"/>
      <c r="C128" s="180"/>
      <c r="D128" s="180"/>
      <c r="E128" s="180"/>
      <c r="F128" s="180"/>
      <c r="G128" s="180"/>
      <c r="H128" s="180"/>
      <c r="I128" s="180"/>
      <c r="J128" s="180"/>
      <c r="K128" s="180"/>
      <c r="L128" s="180"/>
    </row>
    <row r="129" spans="1:10" x14ac:dyDescent="0.25">
      <c r="B129" s="45" t="s">
        <v>170</v>
      </c>
      <c r="I129" s="31"/>
      <c r="J129" s="31"/>
    </row>
    <row r="130" spans="1:10" ht="15.75" x14ac:dyDescent="0.3">
      <c r="A130" s="284" t="s">
        <v>5</v>
      </c>
      <c r="B130" s="284" t="s">
        <v>6</v>
      </c>
      <c r="C130" s="331" t="s">
        <v>56</v>
      </c>
      <c r="D130" s="331"/>
      <c r="I130" s="31"/>
      <c r="J130" s="31"/>
    </row>
    <row r="131" spans="1:10" ht="15.75" x14ac:dyDescent="0.3">
      <c r="A131" s="284"/>
      <c r="B131" s="7"/>
      <c r="C131" s="284" t="s">
        <v>12</v>
      </c>
      <c r="D131" s="284" t="s">
        <v>13</v>
      </c>
      <c r="I131" s="31"/>
      <c r="J131" s="31"/>
    </row>
    <row r="132" spans="1:10" ht="15.75" x14ac:dyDescent="0.3">
      <c r="A132" s="202" t="s">
        <v>141</v>
      </c>
      <c r="B132" s="7" t="s">
        <v>14</v>
      </c>
      <c r="C132" s="11">
        <f>+K20+K56+K92</f>
        <v>13444593.880000001</v>
      </c>
      <c r="D132" s="11">
        <f>+L20+L56+L92</f>
        <v>13166754.139999999</v>
      </c>
      <c r="E132" s="46"/>
      <c r="F132" s="47"/>
      <c r="I132" s="31"/>
      <c r="J132" s="31"/>
    </row>
    <row r="133" spans="1:10" ht="15.75" x14ac:dyDescent="0.3">
      <c r="A133" s="203"/>
      <c r="B133" s="7"/>
      <c r="C133" s="48"/>
      <c r="D133" s="49"/>
      <c r="E133" s="50"/>
      <c r="F133" s="50"/>
      <c r="G133" s="46"/>
      <c r="I133" s="31"/>
      <c r="J133" s="31"/>
    </row>
    <row r="134" spans="1:10" ht="15.75" x14ac:dyDescent="0.3">
      <c r="A134" s="203"/>
      <c r="B134" s="7" t="s">
        <v>15</v>
      </c>
      <c r="C134" s="11"/>
      <c r="D134" s="11"/>
      <c r="E134" s="51"/>
      <c r="F134" s="51"/>
      <c r="I134" s="31"/>
      <c r="J134" s="31"/>
    </row>
    <row r="135" spans="1:10" x14ac:dyDescent="0.25">
      <c r="A135" s="214">
        <v>111</v>
      </c>
      <c r="B135" s="19" t="s">
        <v>16</v>
      </c>
      <c r="C135" s="44">
        <f t="shared" ref="C135:D158" si="13">+K23+K59+K95</f>
        <v>264000</v>
      </c>
      <c r="D135" s="44">
        <f t="shared" si="13"/>
        <v>187691.01</v>
      </c>
      <c r="E135" s="46"/>
      <c r="F135" s="47"/>
      <c r="I135" s="31"/>
      <c r="J135" s="31"/>
    </row>
    <row r="136" spans="1:10" x14ac:dyDescent="0.25">
      <c r="A136" s="214">
        <v>113</v>
      </c>
      <c r="B136" s="19" t="s">
        <v>17</v>
      </c>
      <c r="C136" s="44">
        <f t="shared" si="13"/>
        <v>34755.18</v>
      </c>
      <c r="D136" s="44">
        <f t="shared" si="13"/>
        <v>31378.78</v>
      </c>
      <c r="E136" s="46"/>
      <c r="F136" s="47"/>
      <c r="I136" s="31"/>
      <c r="J136" s="31"/>
    </row>
    <row r="137" spans="1:10" x14ac:dyDescent="0.25">
      <c r="A137" s="214">
        <v>122</v>
      </c>
      <c r="B137" s="19" t="s">
        <v>18</v>
      </c>
      <c r="C137" s="44">
        <f t="shared" si="13"/>
        <v>68124.37</v>
      </c>
      <c r="D137" s="44">
        <f t="shared" si="13"/>
        <v>42912.5</v>
      </c>
      <c r="E137" s="46"/>
      <c r="F137" s="47"/>
      <c r="I137" s="31"/>
      <c r="J137" s="31"/>
    </row>
    <row r="138" spans="1:10" x14ac:dyDescent="0.25">
      <c r="A138" s="214">
        <v>163</v>
      </c>
      <c r="B138" s="19" t="s">
        <v>19</v>
      </c>
      <c r="C138" s="44">
        <f t="shared" si="13"/>
        <v>430885</v>
      </c>
      <c r="D138" s="44">
        <f t="shared" si="13"/>
        <v>139713</v>
      </c>
      <c r="E138" s="46"/>
      <c r="F138" s="47"/>
    </row>
    <row r="139" spans="1:10" x14ac:dyDescent="0.25">
      <c r="A139" s="214">
        <v>168</v>
      </c>
      <c r="B139" s="19" t="s">
        <v>155</v>
      </c>
      <c r="C139" s="44">
        <f t="shared" si="13"/>
        <v>1000</v>
      </c>
      <c r="D139" s="44">
        <f t="shared" si="13"/>
        <v>0</v>
      </c>
      <c r="E139" s="46"/>
      <c r="F139" s="47"/>
    </row>
    <row r="140" spans="1:10" x14ac:dyDescent="0.25">
      <c r="A140" s="214">
        <v>169</v>
      </c>
      <c r="B140" s="19" t="s">
        <v>156</v>
      </c>
      <c r="C140" s="44">
        <f t="shared" si="13"/>
        <v>10000</v>
      </c>
      <c r="D140" s="44">
        <f t="shared" si="13"/>
        <v>0</v>
      </c>
      <c r="E140" s="46"/>
      <c r="F140" s="47"/>
    </row>
    <row r="141" spans="1:10" x14ac:dyDescent="0.25">
      <c r="A141" s="214">
        <v>171</v>
      </c>
      <c r="B141" s="19" t="s">
        <v>157</v>
      </c>
      <c r="C141" s="44">
        <f t="shared" si="13"/>
        <v>19460</v>
      </c>
      <c r="D141" s="44">
        <f t="shared" si="13"/>
        <v>7400</v>
      </c>
      <c r="E141" s="46"/>
      <c r="F141" s="47"/>
    </row>
    <row r="142" spans="1:10" x14ac:dyDescent="0.25">
      <c r="A142" s="214">
        <v>174</v>
      </c>
      <c r="B142" s="19" t="s">
        <v>20</v>
      </c>
      <c r="C142" s="44">
        <f t="shared" si="13"/>
        <v>36062.639999999999</v>
      </c>
      <c r="D142" s="44">
        <f t="shared" si="13"/>
        <v>17296.98</v>
      </c>
      <c r="E142" s="46"/>
      <c r="F142" s="47"/>
    </row>
    <row r="143" spans="1:10" x14ac:dyDescent="0.25">
      <c r="A143" s="214">
        <v>182</v>
      </c>
      <c r="B143" s="19" t="s">
        <v>21</v>
      </c>
      <c r="C143" s="44">
        <f t="shared" si="13"/>
        <v>1096944</v>
      </c>
      <c r="D143" s="44">
        <f t="shared" si="13"/>
        <v>596626</v>
      </c>
      <c r="E143" s="46"/>
      <c r="F143" s="47"/>
    </row>
    <row r="144" spans="1:10" x14ac:dyDescent="0.25">
      <c r="A144" s="214">
        <v>197</v>
      </c>
      <c r="B144" s="19" t="s">
        <v>22</v>
      </c>
      <c r="C144" s="44">
        <f t="shared" si="13"/>
        <v>129600</v>
      </c>
      <c r="D144" s="44">
        <f t="shared" si="13"/>
        <v>84000</v>
      </c>
      <c r="E144" s="46"/>
      <c r="F144" s="47"/>
    </row>
    <row r="145" spans="1:7" x14ac:dyDescent="0.25">
      <c r="A145" s="214">
        <v>199</v>
      </c>
      <c r="B145" s="19" t="s">
        <v>23</v>
      </c>
      <c r="C145" s="44">
        <f t="shared" si="13"/>
        <v>305001.2</v>
      </c>
      <c r="D145" s="44">
        <f t="shared" si="13"/>
        <v>136080.70000000001</v>
      </c>
      <c r="E145" s="46"/>
      <c r="F145" s="47"/>
    </row>
    <row r="146" spans="1:7" x14ac:dyDescent="0.25">
      <c r="A146" s="214">
        <v>211</v>
      </c>
      <c r="B146" s="19" t="s">
        <v>26</v>
      </c>
      <c r="C146" s="44">
        <f t="shared" si="13"/>
        <v>170361.5</v>
      </c>
      <c r="D146" s="44">
        <f t="shared" si="13"/>
        <v>110318.25</v>
      </c>
      <c r="E146" s="46"/>
      <c r="F146" s="47"/>
    </row>
    <row r="147" spans="1:7" x14ac:dyDescent="0.25">
      <c r="A147" s="214">
        <v>232</v>
      </c>
      <c r="B147" s="19" t="s">
        <v>27</v>
      </c>
      <c r="C147" s="44">
        <f t="shared" si="13"/>
        <v>86640</v>
      </c>
      <c r="D147" s="44">
        <f t="shared" si="13"/>
        <v>0</v>
      </c>
      <c r="E147" s="46"/>
      <c r="F147" s="47"/>
    </row>
    <row r="148" spans="1:7" x14ac:dyDescent="0.25">
      <c r="A148" s="214">
        <v>261</v>
      </c>
      <c r="B148" s="19" t="s">
        <v>28</v>
      </c>
      <c r="C148" s="44">
        <f t="shared" si="13"/>
        <v>1009687.36</v>
      </c>
      <c r="D148" s="44">
        <f t="shared" si="13"/>
        <v>288959.37</v>
      </c>
      <c r="E148" s="46"/>
      <c r="F148" s="47"/>
    </row>
    <row r="149" spans="1:7" x14ac:dyDescent="0.25">
      <c r="A149" s="214">
        <v>262</v>
      </c>
      <c r="B149" s="19" t="s">
        <v>29</v>
      </c>
      <c r="C149" s="44">
        <f t="shared" si="13"/>
        <v>8000</v>
      </c>
      <c r="D149" s="44">
        <f t="shared" si="13"/>
        <v>0</v>
      </c>
      <c r="E149" s="46"/>
      <c r="F149" s="47"/>
    </row>
    <row r="150" spans="1:7" x14ac:dyDescent="0.25">
      <c r="A150" s="214">
        <v>266</v>
      </c>
      <c r="B150" s="19" t="s">
        <v>30</v>
      </c>
      <c r="C150" s="44">
        <f t="shared" si="13"/>
        <v>619212.26</v>
      </c>
      <c r="D150" s="44">
        <f t="shared" si="13"/>
        <v>317914</v>
      </c>
      <c r="E150" s="46"/>
      <c r="F150" s="47"/>
    </row>
    <row r="151" spans="1:7" x14ac:dyDescent="0.25">
      <c r="A151" s="214">
        <v>267</v>
      </c>
      <c r="B151" s="19" t="s">
        <v>31</v>
      </c>
      <c r="C151" s="44">
        <f t="shared" si="13"/>
        <v>9000</v>
      </c>
      <c r="D151" s="44">
        <f t="shared" si="13"/>
        <v>0</v>
      </c>
      <c r="E151" s="46"/>
      <c r="F151" s="47"/>
    </row>
    <row r="152" spans="1:7" x14ac:dyDescent="0.25">
      <c r="A152" s="214">
        <v>268</v>
      </c>
      <c r="B152" s="19" t="s">
        <v>32</v>
      </c>
      <c r="C152" s="44">
        <f t="shared" si="13"/>
        <v>78656.5</v>
      </c>
      <c r="D152" s="44">
        <f t="shared" si="13"/>
        <v>64530</v>
      </c>
      <c r="E152" s="46"/>
      <c r="F152" s="47"/>
    </row>
    <row r="153" spans="1:7" x14ac:dyDescent="0.25">
      <c r="A153" s="214">
        <v>269</v>
      </c>
      <c r="B153" s="19" t="s">
        <v>33</v>
      </c>
      <c r="C153" s="44">
        <f t="shared" si="13"/>
        <v>10000</v>
      </c>
      <c r="D153" s="44">
        <f t="shared" si="13"/>
        <v>0</v>
      </c>
      <c r="E153" s="46"/>
      <c r="F153" s="47"/>
    </row>
    <row r="154" spans="1:7" x14ac:dyDescent="0.25">
      <c r="A154" s="214">
        <v>289</v>
      </c>
      <c r="B154" s="19" t="s">
        <v>34</v>
      </c>
      <c r="C154" s="44">
        <f t="shared" si="13"/>
        <v>11537</v>
      </c>
      <c r="D154" s="44">
        <f t="shared" si="13"/>
        <v>11237.5</v>
      </c>
      <c r="E154" s="46"/>
      <c r="F154" s="47"/>
    </row>
    <row r="155" spans="1:7" x14ac:dyDescent="0.25">
      <c r="A155" s="214">
        <v>292</v>
      </c>
      <c r="B155" s="19" t="s">
        <v>35</v>
      </c>
      <c r="C155" s="44">
        <f t="shared" si="13"/>
        <v>149896.79</v>
      </c>
      <c r="D155" s="44">
        <f t="shared" si="13"/>
        <v>106230.15</v>
      </c>
      <c r="E155" s="46"/>
      <c r="F155" s="47"/>
    </row>
    <row r="156" spans="1:7" x14ac:dyDescent="0.25">
      <c r="A156" s="214">
        <v>295</v>
      </c>
      <c r="B156" s="19" t="s">
        <v>36</v>
      </c>
      <c r="C156" s="44">
        <f t="shared" si="13"/>
        <v>3038004.73</v>
      </c>
      <c r="D156" s="44">
        <f t="shared" si="13"/>
        <v>1112427.4100000001</v>
      </c>
      <c r="E156" s="46"/>
      <c r="F156" s="47"/>
      <c r="G156" s="55"/>
    </row>
    <row r="157" spans="1:7" x14ac:dyDescent="0.25">
      <c r="A157" s="214">
        <v>297</v>
      </c>
      <c r="B157" s="19" t="s">
        <v>37</v>
      </c>
      <c r="C157" s="44">
        <f t="shared" si="13"/>
        <v>18945.440000000002</v>
      </c>
      <c r="D157" s="44">
        <f t="shared" si="13"/>
        <v>16586.2</v>
      </c>
      <c r="E157" s="46"/>
      <c r="F157" s="47"/>
    </row>
    <row r="158" spans="1:7" x14ac:dyDescent="0.25">
      <c r="A158" s="214">
        <v>298</v>
      </c>
      <c r="B158" s="19" t="s">
        <v>38</v>
      </c>
      <c r="C158" s="44">
        <f t="shared" si="13"/>
        <v>143134.99</v>
      </c>
      <c r="D158" s="44">
        <f t="shared" si="13"/>
        <v>85919.55</v>
      </c>
      <c r="E158" s="46"/>
      <c r="F158" s="47"/>
    </row>
    <row r="159" spans="1:7" x14ac:dyDescent="0.25">
      <c r="A159" s="214">
        <v>299</v>
      </c>
      <c r="B159" s="19" t="s">
        <v>39</v>
      </c>
      <c r="C159" s="44">
        <f>+K47+K83+K119</f>
        <v>76388.320000000007</v>
      </c>
      <c r="D159" s="44">
        <f>+L47+L83+L119</f>
        <v>11561.43</v>
      </c>
      <c r="E159" s="46"/>
      <c r="F159" s="47"/>
    </row>
    <row r="160" spans="1:7" x14ac:dyDescent="0.25">
      <c r="A160" s="214">
        <v>323</v>
      </c>
      <c r="B160" s="19" t="s">
        <v>42</v>
      </c>
      <c r="C160" s="44">
        <f>+K48+K84+K120</f>
        <v>0</v>
      </c>
      <c r="D160" s="44">
        <f>+L48+L84+L120</f>
        <v>0</v>
      </c>
      <c r="E160" s="46"/>
      <c r="F160" s="47"/>
    </row>
    <row r="161" spans="1:12" ht="15.75" x14ac:dyDescent="0.3">
      <c r="A161" s="25"/>
      <c r="B161" s="7" t="s">
        <v>57</v>
      </c>
      <c r="C161" s="11">
        <f>SUM(C135:C160)</f>
        <v>7825297.2800000003</v>
      </c>
      <c r="D161" s="11">
        <f>SUM(D135:D160)</f>
        <v>3368782.83</v>
      </c>
    </row>
    <row r="162" spans="1:12" ht="15.75" x14ac:dyDescent="0.3">
      <c r="A162" s="25"/>
      <c r="B162" s="7" t="s">
        <v>59</v>
      </c>
      <c r="C162" s="11">
        <f>+C161+C132</f>
        <v>21269891.16</v>
      </c>
      <c r="D162" s="11">
        <f>D161+D132</f>
        <v>16535536.969999999</v>
      </c>
      <c r="E162" s="46"/>
      <c r="F162" s="46"/>
      <c r="G162" s="46"/>
    </row>
    <row r="163" spans="1:12" ht="15.75" x14ac:dyDescent="0.3">
      <c r="A163" s="31"/>
      <c r="B163" s="295"/>
      <c r="C163" s="59"/>
      <c r="D163" s="60"/>
    </row>
    <row r="164" spans="1:12" ht="15.75" x14ac:dyDescent="0.3">
      <c r="A164" s="31"/>
      <c r="B164" s="295"/>
      <c r="C164" s="61"/>
      <c r="D164" s="62"/>
    </row>
    <row r="165" spans="1:12" ht="15.75" x14ac:dyDescent="0.3">
      <c r="A165" s="31"/>
      <c r="B165" s="295"/>
      <c r="C165" s="61"/>
      <c r="D165" s="62"/>
    </row>
    <row r="166" spans="1:12" ht="15.75" x14ac:dyDescent="0.3">
      <c r="B166" s="295"/>
      <c r="C166" s="61"/>
      <c r="D166" s="62"/>
    </row>
    <row r="167" spans="1:12" ht="15.75" x14ac:dyDescent="0.3">
      <c r="B167" s="295"/>
      <c r="C167" s="61"/>
      <c r="D167" s="62"/>
    </row>
    <row r="168" spans="1:12" ht="15.75" x14ac:dyDescent="0.3">
      <c r="B168" s="295"/>
      <c r="C168" s="61"/>
      <c r="D168" s="62"/>
    </row>
    <row r="169" spans="1:12" ht="15.75" x14ac:dyDescent="0.3">
      <c r="B169" s="295"/>
      <c r="C169" s="61"/>
      <c r="D169" s="62"/>
    </row>
    <row r="170" spans="1:12" ht="15.75" x14ac:dyDescent="0.3">
      <c r="B170" s="295"/>
      <c r="C170" s="61"/>
      <c r="D170" s="62"/>
    </row>
    <row r="171" spans="1:12" x14ac:dyDescent="0.25">
      <c r="B171" s="45"/>
      <c r="C171" s="63"/>
      <c r="D171" s="59"/>
    </row>
    <row r="175" spans="1:12" x14ac:dyDescent="0.25">
      <c r="B175" s="64" t="s">
        <v>60</v>
      </c>
      <c r="D175" s="12" t="s">
        <v>61</v>
      </c>
      <c r="E175" s="12"/>
      <c r="F175" s="12"/>
      <c r="G175" s="45" t="s">
        <v>62</v>
      </c>
      <c r="I175" t="s">
        <v>66</v>
      </c>
    </row>
    <row r="176" spans="1:12" x14ac:dyDescent="0.25">
      <c r="D176" s="309" t="s">
        <v>63</v>
      </c>
      <c r="E176" s="309"/>
      <c r="F176" s="309"/>
      <c r="G176" s="45"/>
      <c r="H176" s="45"/>
      <c r="I176" s="45" t="s">
        <v>67</v>
      </c>
      <c r="J176" s="45"/>
      <c r="K176" s="45"/>
      <c r="L176" s="45"/>
    </row>
    <row r="177" spans="2:12" x14ac:dyDescent="0.25">
      <c r="D177" s="309" t="s">
        <v>64</v>
      </c>
      <c r="E177" s="309"/>
      <c r="F177" s="309"/>
      <c r="G177" s="45"/>
      <c r="H177" s="45"/>
      <c r="I177" s="45" t="s">
        <v>158</v>
      </c>
      <c r="J177" s="45"/>
      <c r="K177" s="45"/>
      <c r="L177" s="45"/>
    </row>
    <row r="178" spans="2:12" x14ac:dyDescent="0.25">
      <c r="D178" s="65"/>
      <c r="E178" s="65"/>
      <c r="H178" s="45"/>
      <c r="I178" s="45"/>
      <c r="J178" s="45"/>
    </row>
    <row r="179" spans="2:12" x14ac:dyDescent="0.25">
      <c r="B179" s="64" t="s">
        <v>65</v>
      </c>
      <c r="D179" s="45" t="s">
        <v>205</v>
      </c>
      <c r="H179" s="66"/>
      <c r="I179" s="66"/>
      <c r="J179" s="66"/>
      <c r="K179" s="310"/>
      <c r="L179" s="310"/>
    </row>
  </sheetData>
  <mergeCells count="29">
    <mergeCell ref="C130:D130"/>
    <mergeCell ref="D176:F176"/>
    <mergeCell ref="D177:F177"/>
    <mergeCell ref="K179:L179"/>
    <mergeCell ref="A89:L89"/>
    <mergeCell ref="C90:D90"/>
    <mergeCell ref="E90:F90"/>
    <mergeCell ref="G90:H90"/>
    <mergeCell ref="I90:J90"/>
    <mergeCell ref="K90:L90"/>
    <mergeCell ref="N15:O15"/>
    <mergeCell ref="P15:Q15"/>
    <mergeCell ref="R15:S15"/>
    <mergeCell ref="A53:L53"/>
    <mergeCell ref="C54:D54"/>
    <mergeCell ref="E54:F54"/>
    <mergeCell ref="G54:H54"/>
    <mergeCell ref="I54:J54"/>
    <mergeCell ref="K54:L54"/>
    <mergeCell ref="K8:L8"/>
    <mergeCell ref="A10:L10"/>
    <mergeCell ref="A11:L11"/>
    <mergeCell ref="A12:L12"/>
    <mergeCell ref="A14:L14"/>
    <mergeCell ref="C15:D15"/>
    <mergeCell ref="E15:F15"/>
    <mergeCell ref="G15:H15"/>
    <mergeCell ref="I15:J15"/>
    <mergeCell ref="K15:L15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7"/>
  <sheetViews>
    <sheetView topLeftCell="A217" workbookViewId="0">
      <selection activeCell="B23" sqref="B23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21" t="s">
        <v>87</v>
      </c>
      <c r="J8" s="322"/>
    </row>
    <row r="9" spans="1:10" ht="5.25" customHeight="1" x14ac:dyDescent="0.25"/>
    <row r="10" spans="1:10" x14ac:dyDescent="0.25">
      <c r="A10" s="323" t="s">
        <v>2</v>
      </c>
      <c r="B10" s="323"/>
      <c r="C10" s="323"/>
      <c r="D10" s="323"/>
      <c r="E10" s="323"/>
      <c r="F10" s="323"/>
      <c r="G10" s="323"/>
      <c r="H10" s="323"/>
      <c r="I10" s="323"/>
      <c r="J10" s="323"/>
    </row>
    <row r="11" spans="1:10" x14ac:dyDescent="0.25">
      <c r="A11" s="324" t="s">
        <v>3</v>
      </c>
      <c r="B11" s="324"/>
      <c r="C11" s="324"/>
      <c r="D11" s="324"/>
      <c r="E11" s="324"/>
      <c r="F11" s="324"/>
      <c r="G11" s="324"/>
      <c r="H11" s="324"/>
      <c r="I11" s="324"/>
      <c r="J11" s="324"/>
    </row>
    <row r="12" spans="1:10" x14ac:dyDescent="0.25">
      <c r="A12" s="325" t="s">
        <v>4</v>
      </c>
      <c r="B12" s="324"/>
      <c r="C12" s="324"/>
      <c r="D12" s="324"/>
      <c r="E12" s="324"/>
      <c r="F12" s="324"/>
      <c r="G12" s="324"/>
      <c r="H12" s="324"/>
      <c r="I12" s="324"/>
      <c r="J12" s="324"/>
    </row>
    <row r="13" spans="1:10" ht="4.5" customHeight="1" x14ac:dyDescent="0.25">
      <c r="A13" s="182"/>
      <c r="B13" s="182"/>
      <c r="C13" s="182"/>
      <c r="D13" s="182"/>
      <c r="E13" s="182"/>
      <c r="F13" s="182"/>
      <c r="G13" s="182"/>
      <c r="H13" s="182"/>
      <c r="I13" s="182"/>
      <c r="J13" s="182"/>
    </row>
    <row r="14" spans="1:10" ht="16.5" hidden="1" thickBot="1" x14ac:dyDescent="0.3">
      <c r="A14" s="311" t="s">
        <v>68</v>
      </c>
      <c r="B14" s="311"/>
      <c r="C14" s="311"/>
      <c r="D14" s="311"/>
      <c r="E14" s="311"/>
      <c r="F14" s="311"/>
      <c r="G14" s="311"/>
      <c r="H14" s="311"/>
      <c r="I14" s="311"/>
      <c r="J14" s="311"/>
    </row>
    <row r="15" spans="1:10" ht="30.75" hidden="1" customHeight="1" thickBot="1" x14ac:dyDescent="0.35">
      <c r="A15" s="4" t="s">
        <v>5</v>
      </c>
      <c r="B15" s="5" t="s">
        <v>6</v>
      </c>
      <c r="C15" s="318" t="s">
        <v>7</v>
      </c>
      <c r="D15" s="319"/>
      <c r="E15" s="318" t="s">
        <v>8</v>
      </c>
      <c r="F15" s="320"/>
      <c r="G15" s="318" t="s">
        <v>9</v>
      </c>
      <c r="H15" s="319"/>
      <c r="I15" s="318" t="s">
        <v>10</v>
      </c>
      <c r="J15" s="319"/>
    </row>
    <row r="16" spans="1:10" ht="15.75" hidden="1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</row>
    <row r="17" spans="1:10" ht="15.75" hidden="1" x14ac:dyDescent="0.3">
      <c r="A17" s="10"/>
      <c r="B17" s="7" t="s">
        <v>14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48"/>
      <c r="B18" s="7"/>
      <c r="C18" s="49"/>
      <c r="D18" s="48"/>
      <c r="E18" s="67"/>
      <c r="F18" s="67"/>
      <c r="G18" s="48"/>
      <c r="H18" s="67"/>
      <c r="I18" s="48"/>
      <c r="J18" s="67"/>
    </row>
    <row r="19" spans="1:10" ht="15.75" hidden="1" x14ac:dyDescent="0.3">
      <c r="A19" s="48"/>
      <c r="B19" s="7" t="s">
        <v>15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52"/>
      <c r="B20" s="19" t="s">
        <v>16</v>
      </c>
      <c r="C20" s="44">
        <v>62500</v>
      </c>
      <c r="D20" s="44"/>
      <c r="E20" s="44">
        <v>62500</v>
      </c>
      <c r="F20" s="44">
        <v>56112.02</v>
      </c>
      <c r="G20" s="44">
        <v>62500</v>
      </c>
      <c r="H20" s="44"/>
      <c r="I20" s="44">
        <v>62500</v>
      </c>
      <c r="J20" s="44">
        <v>68083.009999999995</v>
      </c>
    </row>
    <row r="21" spans="1:10" hidden="1" x14ac:dyDescent="0.25">
      <c r="A21" s="52"/>
      <c r="B21" s="19" t="s">
        <v>17</v>
      </c>
      <c r="C21" s="44">
        <v>7500</v>
      </c>
      <c r="D21" s="44"/>
      <c r="E21" s="44">
        <v>7500</v>
      </c>
      <c r="F21" s="44">
        <v>10999</v>
      </c>
      <c r="G21" s="44">
        <v>7500</v>
      </c>
      <c r="H21" s="44">
        <v>11011</v>
      </c>
      <c r="I21" s="44">
        <v>7500</v>
      </c>
      <c r="J21" s="44">
        <v>10992</v>
      </c>
    </row>
    <row r="22" spans="1:10" hidden="1" x14ac:dyDescent="0.25">
      <c r="A22" s="52"/>
      <c r="B22" s="19" t="s">
        <v>18</v>
      </c>
      <c r="C22" s="44">
        <v>8133.97</v>
      </c>
      <c r="D22" s="44"/>
      <c r="E22" s="44">
        <v>8133.97</v>
      </c>
      <c r="F22" s="44"/>
      <c r="G22" s="44">
        <v>8133.97</v>
      </c>
      <c r="H22" s="44"/>
      <c r="I22" s="44">
        <v>8133.97</v>
      </c>
      <c r="J22" s="44">
        <v>4358</v>
      </c>
    </row>
    <row r="23" spans="1:10" hidden="1" x14ac:dyDescent="0.25">
      <c r="A23" s="52"/>
      <c r="B23" s="19" t="s">
        <v>19</v>
      </c>
      <c r="C23" s="44">
        <v>33333.33</v>
      </c>
      <c r="D23" s="44"/>
      <c r="E23" s="44">
        <v>33333.33</v>
      </c>
      <c r="F23" s="44"/>
      <c r="G23" s="44">
        <v>33333.33</v>
      </c>
      <c r="H23" s="44"/>
      <c r="I23" s="44">
        <v>33333.33</v>
      </c>
      <c r="J23" s="44">
        <v>45020</v>
      </c>
    </row>
    <row r="24" spans="1:10" hidden="1" x14ac:dyDescent="0.25">
      <c r="A24" s="52"/>
      <c r="B24" s="19" t="s">
        <v>21</v>
      </c>
      <c r="C24" s="44">
        <v>165141.75</v>
      </c>
      <c r="D24" s="44"/>
      <c r="E24" s="44">
        <v>165141.75</v>
      </c>
      <c r="F24" s="44"/>
      <c r="G24" s="44">
        <v>165141.75</v>
      </c>
      <c r="H24" s="44">
        <v>1000</v>
      </c>
      <c r="I24" s="44">
        <v>165141.75</v>
      </c>
      <c r="J24" s="44">
        <v>26842.86</v>
      </c>
    </row>
    <row r="25" spans="1:10" hidden="1" x14ac:dyDescent="0.25">
      <c r="A25" s="52"/>
      <c r="B25" s="19" t="s">
        <v>22</v>
      </c>
      <c r="C25" s="44">
        <v>40000</v>
      </c>
      <c r="D25" s="44"/>
      <c r="E25" s="44">
        <v>40000</v>
      </c>
      <c r="F25" s="44"/>
      <c r="G25" s="44">
        <v>40000</v>
      </c>
      <c r="H25" s="44"/>
      <c r="I25" s="44">
        <v>40000</v>
      </c>
      <c r="J25" s="44">
        <v>76240</v>
      </c>
    </row>
    <row r="26" spans="1:10" hidden="1" x14ac:dyDescent="0.25">
      <c r="A26" s="52"/>
      <c r="B26" s="19" t="s">
        <v>23</v>
      </c>
      <c r="C26" s="44">
        <v>26305.03</v>
      </c>
      <c r="D26" s="44"/>
      <c r="E26" s="44">
        <v>26305.03</v>
      </c>
      <c r="F26" s="44"/>
      <c r="G26" s="44">
        <v>26305.03</v>
      </c>
      <c r="H26" s="44">
        <v>46532.639999999999</v>
      </c>
      <c r="I26" s="44">
        <v>26305.03</v>
      </c>
      <c r="J26" s="44">
        <v>55063.68</v>
      </c>
    </row>
    <row r="27" spans="1:10" ht="16.5" hidden="1" thickBot="1" x14ac:dyDescent="0.35">
      <c r="A27" s="52"/>
      <c r="B27" s="21" t="s">
        <v>24</v>
      </c>
      <c r="C27" s="53">
        <f t="shared" ref="C27:J27" si="1">SUM(C20:C26)</f>
        <v>342914.07999999996</v>
      </c>
      <c r="D27" s="53">
        <f t="shared" si="1"/>
        <v>0</v>
      </c>
      <c r="E27" s="53">
        <f t="shared" si="1"/>
        <v>342914.07999999996</v>
      </c>
      <c r="F27" s="53">
        <f t="shared" si="1"/>
        <v>67111.01999999999</v>
      </c>
      <c r="G27" s="53">
        <f t="shared" si="1"/>
        <v>342914.07999999996</v>
      </c>
      <c r="H27" s="53">
        <f t="shared" si="1"/>
        <v>58543.64</v>
      </c>
      <c r="I27" s="53">
        <f t="shared" si="1"/>
        <v>342914.07999999996</v>
      </c>
      <c r="J27" s="53">
        <f t="shared" si="1"/>
        <v>286599.55</v>
      </c>
    </row>
    <row r="28" spans="1:10" ht="15.75" hidden="1" x14ac:dyDescent="0.3">
      <c r="A28" s="52"/>
      <c r="B28" s="22" t="s">
        <v>25</v>
      </c>
      <c r="C28" s="54"/>
      <c r="D28" s="54"/>
      <c r="E28" s="54"/>
      <c r="F28" s="54"/>
      <c r="G28" s="54"/>
      <c r="H28" s="54"/>
      <c r="I28" s="54"/>
      <c r="J28" s="54"/>
    </row>
    <row r="29" spans="1:10" hidden="1" x14ac:dyDescent="0.25">
      <c r="A29" s="52"/>
      <c r="B29" s="19" t="s">
        <v>26</v>
      </c>
      <c r="C29" s="44">
        <v>60936.45</v>
      </c>
      <c r="D29" s="44"/>
      <c r="E29" s="44">
        <v>60936.45</v>
      </c>
      <c r="F29" s="44"/>
      <c r="G29" s="44">
        <v>60936.45</v>
      </c>
      <c r="H29" s="44"/>
      <c r="I29" s="44">
        <v>60936.45</v>
      </c>
      <c r="J29" s="44">
        <v>202940.25</v>
      </c>
    </row>
    <row r="30" spans="1:10" hidden="1" x14ac:dyDescent="0.25">
      <c r="A30" s="52"/>
      <c r="B30" s="19" t="s">
        <v>27</v>
      </c>
      <c r="C30" s="44">
        <v>600</v>
      </c>
      <c r="D30" s="44"/>
      <c r="E30" s="44">
        <v>600</v>
      </c>
      <c r="F30" s="44"/>
      <c r="G30" s="44">
        <v>600</v>
      </c>
      <c r="H30" s="44"/>
      <c r="I30" s="44">
        <v>600</v>
      </c>
      <c r="J30" s="44"/>
    </row>
    <row r="31" spans="1:10" hidden="1" x14ac:dyDescent="0.25">
      <c r="A31" s="52"/>
      <c r="B31" s="19" t="s">
        <v>55</v>
      </c>
      <c r="C31" s="44">
        <v>945.42</v>
      </c>
      <c r="D31" s="44"/>
      <c r="E31" s="44">
        <v>945.42</v>
      </c>
      <c r="F31" s="44"/>
      <c r="G31" s="44">
        <v>945.42</v>
      </c>
      <c r="H31" s="44"/>
      <c r="I31" s="44">
        <v>945.42</v>
      </c>
      <c r="J31" s="44"/>
    </row>
    <row r="32" spans="1:10" hidden="1" x14ac:dyDescent="0.25">
      <c r="A32" s="52"/>
      <c r="B32" s="19" t="s">
        <v>28</v>
      </c>
      <c r="C32" s="44">
        <v>169652.57</v>
      </c>
      <c r="D32" s="44"/>
      <c r="E32" s="44">
        <v>169652.57</v>
      </c>
      <c r="F32" s="44"/>
      <c r="G32" s="44">
        <v>169652.57</v>
      </c>
      <c r="H32" s="44"/>
      <c r="I32" s="44">
        <v>169652.57</v>
      </c>
      <c r="J32" s="44">
        <v>178282.05</v>
      </c>
    </row>
    <row r="33" spans="1:10" hidden="1" x14ac:dyDescent="0.25">
      <c r="A33" s="52"/>
      <c r="B33" s="19" t="s">
        <v>29</v>
      </c>
      <c r="C33" s="44">
        <v>912</v>
      </c>
      <c r="D33" s="44"/>
      <c r="E33" s="44">
        <v>912</v>
      </c>
      <c r="F33" s="44"/>
      <c r="G33" s="44">
        <v>912</v>
      </c>
      <c r="H33" s="44"/>
      <c r="I33" s="44">
        <v>912</v>
      </c>
      <c r="J33" s="44"/>
    </row>
    <row r="34" spans="1:10" hidden="1" x14ac:dyDescent="0.25">
      <c r="A34" s="52"/>
      <c r="B34" s="19" t="s">
        <v>30</v>
      </c>
      <c r="C34" s="44">
        <v>427229.65</v>
      </c>
      <c r="D34" s="44"/>
      <c r="E34" s="44">
        <v>427229.65</v>
      </c>
      <c r="F34" s="44"/>
      <c r="G34" s="44">
        <v>427229.65</v>
      </c>
      <c r="H34" s="44"/>
      <c r="I34" s="44">
        <v>427229.65</v>
      </c>
      <c r="J34" s="44">
        <v>1425199.8</v>
      </c>
    </row>
    <row r="35" spans="1:10" hidden="1" x14ac:dyDescent="0.25">
      <c r="A35" s="52"/>
      <c r="B35" s="19" t="s">
        <v>31</v>
      </c>
      <c r="C35" s="44">
        <v>100</v>
      </c>
      <c r="D35" s="44"/>
      <c r="E35" s="44">
        <v>100</v>
      </c>
      <c r="F35" s="44"/>
      <c r="G35" s="44">
        <v>100</v>
      </c>
      <c r="H35" s="44"/>
      <c r="I35" s="44">
        <v>100</v>
      </c>
      <c r="J35" s="44"/>
    </row>
    <row r="36" spans="1:10" hidden="1" x14ac:dyDescent="0.25">
      <c r="A36" s="52"/>
      <c r="B36" s="19" t="s">
        <v>32</v>
      </c>
      <c r="C36" s="44">
        <v>13579.7</v>
      </c>
      <c r="D36" s="44"/>
      <c r="E36" s="44">
        <v>13579.7</v>
      </c>
      <c r="F36" s="44"/>
      <c r="G36" s="44">
        <v>13579.7</v>
      </c>
      <c r="H36" s="44"/>
      <c r="I36" s="44">
        <v>13579.7</v>
      </c>
      <c r="J36" s="44">
        <v>75162.240000000005</v>
      </c>
    </row>
    <row r="37" spans="1:10" hidden="1" x14ac:dyDescent="0.25">
      <c r="A37" s="52"/>
      <c r="B37" s="19" t="s">
        <v>34</v>
      </c>
      <c r="C37" s="44">
        <v>310</v>
      </c>
      <c r="D37" s="44"/>
      <c r="E37" s="44">
        <v>310</v>
      </c>
      <c r="F37" s="44"/>
      <c r="G37" s="44">
        <v>310</v>
      </c>
      <c r="H37" s="44"/>
      <c r="I37" s="44">
        <v>310</v>
      </c>
      <c r="J37" s="44"/>
    </row>
    <row r="38" spans="1:10" hidden="1" x14ac:dyDescent="0.25">
      <c r="A38" s="52"/>
      <c r="B38" s="19" t="s">
        <v>35</v>
      </c>
      <c r="C38" s="44">
        <v>10809.43</v>
      </c>
      <c r="D38" s="44"/>
      <c r="E38" s="44">
        <v>10809.43</v>
      </c>
      <c r="F38" s="44"/>
      <c r="G38" s="44">
        <v>10809.43</v>
      </c>
      <c r="H38" s="44"/>
      <c r="I38" s="44">
        <v>10809.43</v>
      </c>
      <c r="J38" s="44">
        <v>14528.6</v>
      </c>
    </row>
    <row r="39" spans="1:10" hidden="1" x14ac:dyDescent="0.25">
      <c r="A39" s="52"/>
      <c r="B39" s="19" t="s">
        <v>36</v>
      </c>
      <c r="C39" s="44">
        <v>1780006.32</v>
      </c>
      <c r="D39" s="44"/>
      <c r="E39" s="44">
        <v>1780006.32</v>
      </c>
      <c r="F39" s="44"/>
      <c r="G39" s="44">
        <v>1780006.32</v>
      </c>
      <c r="H39" s="44"/>
      <c r="I39" s="44">
        <v>1780006.32</v>
      </c>
      <c r="J39" s="44">
        <v>1545914.81</v>
      </c>
    </row>
    <row r="40" spans="1:10" hidden="1" x14ac:dyDescent="0.25">
      <c r="A40" s="52"/>
      <c r="B40" s="19" t="s">
        <v>37</v>
      </c>
      <c r="C40" s="44">
        <v>2208.6999999999998</v>
      </c>
      <c r="D40" s="44"/>
      <c r="E40" s="44">
        <v>2208.6999999999998</v>
      </c>
      <c r="F40" s="44"/>
      <c r="G40" s="44">
        <v>2208.6999999999998</v>
      </c>
      <c r="H40" s="44"/>
      <c r="I40" s="44">
        <v>2208.6999999999998</v>
      </c>
      <c r="J40" s="44">
        <v>15300</v>
      </c>
    </row>
    <row r="41" spans="1:10" hidden="1" x14ac:dyDescent="0.25">
      <c r="A41" s="52"/>
      <c r="B41" s="19" t="s">
        <v>38</v>
      </c>
      <c r="C41" s="44">
        <v>8105.1</v>
      </c>
      <c r="D41" s="44"/>
      <c r="E41" s="44">
        <v>8105.1</v>
      </c>
      <c r="F41" s="44"/>
      <c r="G41" s="44">
        <v>8105.1</v>
      </c>
      <c r="H41" s="44"/>
      <c r="I41" s="44">
        <v>8105.1</v>
      </c>
      <c r="J41" s="44"/>
    </row>
    <row r="42" spans="1:10" hidden="1" x14ac:dyDescent="0.25">
      <c r="A42" s="52"/>
      <c r="B42" s="19" t="s">
        <v>39</v>
      </c>
      <c r="C42" s="44">
        <v>165.5</v>
      </c>
      <c r="D42" s="44"/>
      <c r="E42" s="44">
        <v>165.5</v>
      </c>
      <c r="F42" s="44"/>
      <c r="G42" s="44">
        <v>165.5</v>
      </c>
      <c r="H42" s="44"/>
      <c r="I42" s="44">
        <v>165.5</v>
      </c>
      <c r="J42" s="44"/>
    </row>
    <row r="43" spans="1:10" ht="16.5" hidden="1" thickBot="1" x14ac:dyDescent="0.35">
      <c r="A43" s="52"/>
      <c r="B43" s="24" t="s">
        <v>40</v>
      </c>
      <c r="C43" s="53">
        <f t="shared" ref="C43:J43" si="2">SUM(C29:C42)</f>
        <v>2475560.8400000003</v>
      </c>
      <c r="D43" s="53">
        <f t="shared" si="2"/>
        <v>0</v>
      </c>
      <c r="E43" s="53">
        <f t="shared" si="2"/>
        <v>2475560.8400000003</v>
      </c>
      <c r="F43" s="53">
        <f t="shared" si="2"/>
        <v>0</v>
      </c>
      <c r="G43" s="53">
        <f t="shared" si="2"/>
        <v>2475560.8400000003</v>
      </c>
      <c r="H43" s="53">
        <f t="shared" si="2"/>
        <v>0</v>
      </c>
      <c r="I43" s="53">
        <f t="shared" si="2"/>
        <v>2475560.8400000003</v>
      </c>
      <c r="J43" s="53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11" t="s">
        <v>69</v>
      </c>
      <c r="B46" s="311"/>
      <c r="C46" s="311"/>
      <c r="D46" s="311"/>
      <c r="E46" s="311"/>
      <c r="F46" s="311"/>
      <c r="G46" s="311"/>
      <c r="H46" s="311"/>
      <c r="I46" s="311"/>
      <c r="J46" s="311"/>
    </row>
    <row r="47" spans="1:10" ht="28.5" hidden="1" customHeight="1" x14ac:dyDescent="0.25">
      <c r="A47" s="134" t="s">
        <v>5</v>
      </c>
      <c r="B47" s="68" t="s">
        <v>70</v>
      </c>
      <c r="C47" s="336" t="s">
        <v>71</v>
      </c>
      <c r="D47" s="337"/>
      <c r="E47" s="336" t="s">
        <v>72</v>
      </c>
      <c r="F47" s="338"/>
      <c r="G47" s="184" t="s">
        <v>73</v>
      </c>
      <c r="H47" s="185"/>
      <c r="I47" s="185"/>
      <c r="J47" s="185"/>
    </row>
    <row r="48" spans="1:10" hidden="1" x14ac:dyDescent="0.25">
      <c r="A48" s="186"/>
      <c r="B48" s="69" t="s">
        <v>74</v>
      </c>
      <c r="C48" s="186" t="s">
        <v>75</v>
      </c>
      <c r="D48" s="186" t="s">
        <v>76</v>
      </c>
      <c r="E48" s="186" t="s">
        <v>75</v>
      </c>
      <c r="F48" s="186" t="s">
        <v>76</v>
      </c>
      <c r="G48" s="186" t="s">
        <v>75</v>
      </c>
      <c r="H48" s="186" t="s">
        <v>76</v>
      </c>
      <c r="I48" s="186"/>
      <c r="J48" s="186"/>
    </row>
    <row r="49" spans="1:10" hidden="1" x14ac:dyDescent="0.25">
      <c r="A49" s="57"/>
      <c r="B49" s="57"/>
      <c r="C49" s="57"/>
      <c r="D49" s="57"/>
      <c r="E49" s="57"/>
      <c r="F49" s="57"/>
      <c r="G49" s="57"/>
      <c r="H49" s="57"/>
      <c r="I49" s="57"/>
      <c r="J49" s="57"/>
    </row>
    <row r="50" spans="1:10" hidden="1" x14ac:dyDescent="0.25">
      <c r="A50" s="57"/>
      <c r="B50" s="57"/>
      <c r="C50" s="57"/>
      <c r="D50" s="57"/>
      <c r="E50" s="57"/>
      <c r="F50" s="57"/>
      <c r="G50" s="57"/>
      <c r="H50" s="57"/>
      <c r="I50" s="57"/>
      <c r="J50" s="57"/>
    </row>
    <row r="51" spans="1:10" hidden="1" x14ac:dyDescent="0.25">
      <c r="A51" s="57"/>
      <c r="B51" s="69" t="s">
        <v>77</v>
      </c>
      <c r="C51" s="57"/>
      <c r="D51" s="57"/>
      <c r="E51" s="57"/>
      <c r="F51" s="57"/>
      <c r="G51" s="57"/>
      <c r="H51" s="57"/>
      <c r="I51" s="57"/>
      <c r="J51" s="57"/>
    </row>
    <row r="52" spans="1:10" hidden="1" x14ac:dyDescent="0.25">
      <c r="A52" s="57"/>
      <c r="B52" s="57" t="s">
        <v>78</v>
      </c>
      <c r="C52" s="57"/>
      <c r="D52" s="57"/>
      <c r="E52" s="57"/>
      <c r="F52" s="57"/>
      <c r="G52" s="57"/>
      <c r="H52" s="57"/>
      <c r="I52" s="57"/>
      <c r="J52" s="57"/>
    </row>
    <row r="53" spans="1:10" hidden="1" x14ac:dyDescent="0.25">
      <c r="A53" s="57"/>
      <c r="B53" s="57"/>
      <c r="C53" s="57"/>
      <c r="D53" s="57"/>
      <c r="E53" s="57"/>
      <c r="F53" s="57"/>
      <c r="G53" s="57"/>
      <c r="H53" s="57"/>
      <c r="I53" s="57"/>
      <c r="J53" s="57"/>
    </row>
    <row r="54" spans="1:10" hidden="1" x14ac:dyDescent="0.25">
      <c r="A54" s="57"/>
      <c r="B54" s="57"/>
      <c r="C54" s="57"/>
      <c r="D54" s="57"/>
      <c r="E54" s="57"/>
      <c r="F54" s="57"/>
      <c r="G54" s="57"/>
      <c r="H54" s="57"/>
      <c r="I54" s="57"/>
      <c r="J54" s="57"/>
    </row>
    <row r="55" spans="1:10" hidden="1" x14ac:dyDescent="0.25">
      <c r="A55" s="57"/>
      <c r="B55" s="57"/>
      <c r="C55" s="57"/>
      <c r="D55" s="57"/>
      <c r="E55" s="57"/>
      <c r="F55" s="57"/>
      <c r="G55" s="57"/>
      <c r="H55" s="57"/>
      <c r="I55" s="57"/>
      <c r="J55" s="57"/>
    </row>
    <row r="56" spans="1:10" hidden="1" x14ac:dyDescent="0.25">
      <c r="A56" s="57"/>
      <c r="B56" s="57"/>
      <c r="C56" s="57"/>
      <c r="D56" s="57"/>
      <c r="E56" s="57"/>
      <c r="F56" s="57"/>
      <c r="G56" s="57"/>
      <c r="H56" s="57"/>
      <c r="I56" s="57"/>
      <c r="J56" s="57"/>
    </row>
    <row r="57" spans="1:10" hidden="1" x14ac:dyDescent="0.25">
      <c r="A57" s="57"/>
      <c r="B57" s="57"/>
      <c r="C57" s="57"/>
      <c r="D57" s="57"/>
      <c r="E57" s="57"/>
      <c r="F57" s="57"/>
      <c r="G57" s="57"/>
      <c r="H57" s="57"/>
      <c r="I57" s="57"/>
      <c r="J57" s="57"/>
    </row>
    <row r="58" spans="1:10" hidden="1" x14ac:dyDescent="0.25">
      <c r="A58" s="57"/>
      <c r="B58" s="57"/>
      <c r="C58" s="57"/>
      <c r="D58" s="57"/>
      <c r="E58" s="57"/>
      <c r="F58" s="57"/>
      <c r="G58" s="57"/>
      <c r="H58" s="57"/>
      <c r="I58" s="57"/>
      <c r="J58" s="57"/>
    </row>
    <row r="59" spans="1:10" hidden="1" x14ac:dyDescent="0.25">
      <c r="A59" s="57"/>
      <c r="B59" s="57"/>
      <c r="C59" s="57"/>
      <c r="D59" s="57"/>
      <c r="E59" s="57"/>
      <c r="F59" s="57"/>
      <c r="G59" s="57"/>
      <c r="H59" s="57"/>
      <c r="I59" s="57"/>
      <c r="J59" s="57"/>
    </row>
    <row r="60" spans="1:10" hidden="1" x14ac:dyDescent="0.25">
      <c r="A60" s="332" t="s">
        <v>79</v>
      </c>
      <c r="B60" s="332"/>
      <c r="C60" s="57"/>
      <c r="D60" s="57"/>
      <c r="E60" s="57"/>
      <c r="F60" s="57"/>
      <c r="G60" s="57"/>
      <c r="H60" s="57"/>
      <c r="I60" s="57"/>
      <c r="J60" s="57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11" t="s">
        <v>80</v>
      </c>
      <c r="B73" s="311"/>
      <c r="C73" s="311"/>
      <c r="D73" s="311"/>
      <c r="E73" s="311"/>
      <c r="F73" s="311"/>
      <c r="G73" s="311"/>
      <c r="H73" s="311"/>
      <c r="I73" s="311"/>
      <c r="J73" s="311"/>
    </row>
    <row r="74" spans="1:10" ht="16.5" hidden="1" customHeight="1" thickBot="1" x14ac:dyDescent="0.35">
      <c r="A74" s="4" t="s">
        <v>5</v>
      </c>
      <c r="B74" s="5" t="s">
        <v>6</v>
      </c>
      <c r="C74" s="318" t="s">
        <v>45</v>
      </c>
      <c r="D74" s="319"/>
      <c r="E74" s="318" t="s">
        <v>46</v>
      </c>
      <c r="F74" s="320"/>
      <c r="G74" s="318" t="s">
        <v>47</v>
      </c>
      <c r="H74" s="319"/>
      <c r="I74" s="318" t="s">
        <v>48</v>
      </c>
      <c r="J74" s="319"/>
    </row>
    <row r="75" spans="1:10" ht="15.75" hidden="1" x14ac:dyDescent="0.3">
      <c r="A75" s="6"/>
      <c r="B75" s="7"/>
      <c r="C75" s="8" t="s">
        <v>12</v>
      </c>
      <c r="D75" s="8" t="s">
        <v>13</v>
      </c>
      <c r="E75" s="8" t="s">
        <v>12</v>
      </c>
      <c r="F75" s="8" t="s">
        <v>13</v>
      </c>
      <c r="G75" s="8" t="s">
        <v>12</v>
      </c>
      <c r="H75" s="8" t="s">
        <v>13</v>
      </c>
      <c r="I75" s="8" t="s">
        <v>12</v>
      </c>
      <c r="J75" s="8" t="s">
        <v>13</v>
      </c>
    </row>
    <row r="76" spans="1:10" ht="15.75" hidden="1" x14ac:dyDescent="0.3">
      <c r="A76" s="10"/>
      <c r="B76" s="7" t="s">
        <v>14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48"/>
      <c r="B77" s="7"/>
      <c r="C77" s="48"/>
      <c r="D77" s="48"/>
      <c r="E77" s="48"/>
      <c r="F77" s="67"/>
      <c r="G77" s="67"/>
      <c r="H77" s="67"/>
      <c r="I77" s="67"/>
      <c r="J77" s="67"/>
    </row>
    <row r="78" spans="1:10" ht="15.75" hidden="1" x14ac:dyDescent="0.3">
      <c r="A78" s="48"/>
      <c r="B78" s="7" t="s">
        <v>15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52"/>
      <c r="B79" s="19" t="s">
        <v>16</v>
      </c>
      <c r="C79" s="44">
        <v>62500</v>
      </c>
      <c r="D79" s="44">
        <v>138609.60999999999</v>
      </c>
      <c r="E79" s="44">
        <v>62500</v>
      </c>
      <c r="F79" s="44"/>
      <c r="G79" s="44"/>
      <c r="H79" s="44"/>
      <c r="I79" s="44"/>
      <c r="J79" s="44"/>
    </row>
    <row r="80" spans="1:10" hidden="1" x14ac:dyDescent="0.25">
      <c r="A80" s="52"/>
      <c r="B80" s="19" t="s">
        <v>17</v>
      </c>
      <c r="C80" s="44">
        <v>7500</v>
      </c>
      <c r="D80" s="44">
        <v>9818.25</v>
      </c>
      <c r="E80" s="44">
        <v>7500</v>
      </c>
      <c r="F80" s="44">
        <v>9560.36</v>
      </c>
      <c r="G80" s="44"/>
      <c r="H80" s="44"/>
      <c r="I80" s="44"/>
      <c r="J80" s="44"/>
    </row>
    <row r="81" spans="1:10" hidden="1" x14ac:dyDescent="0.25">
      <c r="A81" s="52"/>
      <c r="B81" s="19" t="s">
        <v>18</v>
      </c>
      <c r="C81" s="44">
        <v>8133.97</v>
      </c>
      <c r="D81" s="44"/>
      <c r="E81" s="44">
        <v>8133.97</v>
      </c>
      <c r="F81" s="44">
        <v>39787</v>
      </c>
      <c r="G81" s="44"/>
      <c r="H81" s="44"/>
      <c r="I81" s="44"/>
      <c r="J81" s="44"/>
    </row>
    <row r="82" spans="1:10" hidden="1" x14ac:dyDescent="0.25">
      <c r="A82" s="52"/>
      <c r="B82" s="19" t="s">
        <v>19</v>
      </c>
      <c r="C82" s="44">
        <v>33333.33</v>
      </c>
      <c r="D82" s="44">
        <v>19161.8</v>
      </c>
      <c r="E82" s="44">
        <v>33333.33</v>
      </c>
      <c r="F82" s="44"/>
      <c r="G82" s="44"/>
      <c r="H82" s="44"/>
      <c r="I82" s="44"/>
      <c r="J82" s="44"/>
    </row>
    <row r="83" spans="1:10" hidden="1" x14ac:dyDescent="0.25">
      <c r="A83" s="52"/>
      <c r="B83" s="19" t="s">
        <v>21</v>
      </c>
      <c r="C83" s="44">
        <v>165141.75</v>
      </c>
      <c r="D83" s="44">
        <v>4057.14</v>
      </c>
      <c r="E83" s="44">
        <v>165141.75</v>
      </c>
      <c r="F83" s="44">
        <v>184282.78</v>
      </c>
      <c r="G83" s="44"/>
      <c r="H83" s="44"/>
      <c r="I83" s="44"/>
      <c r="J83" s="44"/>
    </row>
    <row r="84" spans="1:10" hidden="1" x14ac:dyDescent="0.25">
      <c r="A84" s="52"/>
      <c r="B84" s="19" t="s">
        <v>22</v>
      </c>
      <c r="C84" s="44">
        <v>40000</v>
      </c>
      <c r="D84" s="44">
        <v>38120</v>
      </c>
      <c r="E84" s="44">
        <v>40000</v>
      </c>
      <c r="F84" s="44">
        <v>38120</v>
      </c>
      <c r="G84" s="44"/>
      <c r="H84" s="44"/>
      <c r="I84" s="44"/>
      <c r="J84" s="44"/>
    </row>
    <row r="85" spans="1:10" hidden="1" x14ac:dyDescent="0.25">
      <c r="A85" s="52"/>
      <c r="B85" s="19" t="s">
        <v>23</v>
      </c>
      <c r="C85" s="44">
        <v>26305.03</v>
      </c>
      <c r="D85" s="44">
        <v>48548.639999999999</v>
      </c>
      <c r="E85" s="44">
        <v>26305.03</v>
      </c>
      <c r="F85" s="44">
        <v>44604</v>
      </c>
      <c r="G85" s="44"/>
      <c r="H85" s="44"/>
      <c r="I85" s="44"/>
      <c r="J85" s="44"/>
    </row>
    <row r="86" spans="1:10" ht="16.5" hidden="1" thickBot="1" x14ac:dyDescent="0.35">
      <c r="A86" s="52"/>
      <c r="B86" s="21" t="s">
        <v>24</v>
      </c>
      <c r="C86" s="53">
        <f t="shared" ref="C86:J86" si="4">SUM(C79:C85)</f>
        <v>342914.07999999996</v>
      </c>
      <c r="D86" s="53">
        <f t="shared" si="4"/>
        <v>258315.44</v>
      </c>
      <c r="E86" s="53">
        <f t="shared" si="4"/>
        <v>342914.07999999996</v>
      </c>
      <c r="F86" s="53">
        <f t="shared" si="4"/>
        <v>316354.14</v>
      </c>
      <c r="G86" s="53">
        <f t="shared" si="4"/>
        <v>0</v>
      </c>
      <c r="H86" s="53">
        <f t="shared" si="4"/>
        <v>0</v>
      </c>
      <c r="I86" s="53">
        <f t="shared" si="4"/>
        <v>0</v>
      </c>
      <c r="J86" s="53">
        <f t="shared" si="4"/>
        <v>0</v>
      </c>
    </row>
    <row r="87" spans="1:10" ht="15.75" hidden="1" x14ac:dyDescent="0.3">
      <c r="A87" s="52"/>
      <c r="B87" s="22" t="s">
        <v>25</v>
      </c>
      <c r="C87" s="54"/>
      <c r="D87" s="54"/>
      <c r="E87" s="54"/>
      <c r="F87" s="54"/>
      <c r="G87" s="54"/>
      <c r="H87" s="54"/>
      <c r="I87" s="54"/>
      <c r="J87" s="54"/>
    </row>
    <row r="88" spans="1:10" hidden="1" x14ac:dyDescent="0.25">
      <c r="A88" s="52"/>
      <c r="B88" s="19" t="s">
        <v>26</v>
      </c>
      <c r="C88" s="44">
        <v>60936.45</v>
      </c>
      <c r="D88" s="44">
        <v>1023</v>
      </c>
      <c r="E88" s="44">
        <v>60936.45</v>
      </c>
      <c r="F88" s="44">
        <v>58023.7</v>
      </c>
      <c r="G88" s="44"/>
      <c r="H88" s="44"/>
      <c r="I88" s="44"/>
      <c r="J88" s="44"/>
    </row>
    <row r="89" spans="1:10" hidden="1" x14ac:dyDescent="0.25">
      <c r="A89" s="52"/>
      <c r="B89" s="19" t="s">
        <v>27</v>
      </c>
      <c r="C89" s="44">
        <v>600</v>
      </c>
      <c r="D89" s="44"/>
      <c r="E89" s="44">
        <v>600</v>
      </c>
      <c r="F89" s="44"/>
      <c r="G89" s="44"/>
      <c r="H89" s="44"/>
      <c r="I89" s="44"/>
      <c r="J89" s="44"/>
    </row>
    <row r="90" spans="1:10" hidden="1" x14ac:dyDescent="0.25">
      <c r="A90" s="52"/>
      <c r="B90" s="19" t="s">
        <v>55</v>
      </c>
      <c r="C90" s="44">
        <v>945.42</v>
      </c>
      <c r="D90" s="44"/>
      <c r="E90" s="44">
        <v>945.42</v>
      </c>
      <c r="F90" s="44"/>
      <c r="G90" s="44"/>
      <c r="H90" s="44"/>
      <c r="I90" s="44"/>
      <c r="J90" s="44"/>
    </row>
    <row r="91" spans="1:10" hidden="1" x14ac:dyDescent="0.25">
      <c r="A91" s="52"/>
      <c r="B91" s="19" t="s">
        <v>28</v>
      </c>
      <c r="C91" s="44">
        <v>169652.57</v>
      </c>
      <c r="D91" s="44">
        <v>181188.84</v>
      </c>
      <c r="E91" s="44">
        <v>169652.57</v>
      </c>
      <c r="F91" s="44">
        <v>66957.58</v>
      </c>
      <c r="G91" s="44"/>
      <c r="H91" s="44"/>
      <c r="I91" s="44"/>
      <c r="J91" s="44"/>
    </row>
    <row r="92" spans="1:10" hidden="1" x14ac:dyDescent="0.25">
      <c r="A92" s="52"/>
      <c r="B92" s="19" t="s">
        <v>29</v>
      </c>
      <c r="C92" s="44">
        <v>912</v>
      </c>
      <c r="D92" s="44"/>
      <c r="E92" s="44">
        <v>912</v>
      </c>
      <c r="F92" s="44"/>
      <c r="G92" s="44"/>
      <c r="H92" s="44"/>
      <c r="I92" s="44"/>
      <c r="J92" s="44"/>
    </row>
    <row r="93" spans="1:10" hidden="1" x14ac:dyDescent="0.25">
      <c r="A93" s="52"/>
      <c r="B93" s="19" t="s">
        <v>30</v>
      </c>
      <c r="C93" s="44">
        <v>427229.65</v>
      </c>
      <c r="D93" s="44">
        <v>535053.32999999996</v>
      </c>
      <c r="E93" s="44">
        <v>427229.65</v>
      </c>
      <c r="F93" s="44">
        <v>261536.69</v>
      </c>
      <c r="G93" s="44"/>
      <c r="H93" s="44"/>
      <c r="I93" s="44"/>
      <c r="J93" s="44"/>
    </row>
    <row r="94" spans="1:10" hidden="1" x14ac:dyDescent="0.25">
      <c r="A94" s="52"/>
      <c r="B94" s="19" t="s">
        <v>31</v>
      </c>
      <c r="C94" s="44">
        <v>100</v>
      </c>
      <c r="D94" s="44"/>
      <c r="E94" s="44">
        <v>100</v>
      </c>
      <c r="F94" s="44"/>
      <c r="G94" s="44"/>
      <c r="H94" s="44"/>
      <c r="I94" s="44"/>
      <c r="J94" s="44"/>
    </row>
    <row r="95" spans="1:10" hidden="1" x14ac:dyDescent="0.25">
      <c r="A95" s="52"/>
      <c r="B95" s="19" t="s">
        <v>32</v>
      </c>
      <c r="C95" s="44">
        <v>13579.7</v>
      </c>
      <c r="D95" s="44">
        <v>6224.76</v>
      </c>
      <c r="E95" s="44">
        <v>13579.7</v>
      </c>
      <c r="F95" s="44">
        <v>6630</v>
      </c>
      <c r="G95" s="44"/>
      <c r="H95" s="44"/>
      <c r="I95" s="44"/>
      <c r="J95" s="44"/>
    </row>
    <row r="96" spans="1:10" hidden="1" x14ac:dyDescent="0.25">
      <c r="A96" s="52"/>
      <c r="B96" s="19" t="s">
        <v>34</v>
      </c>
      <c r="C96" s="44">
        <v>310</v>
      </c>
      <c r="D96" s="44">
        <v>3610</v>
      </c>
      <c r="E96" s="44">
        <v>310</v>
      </c>
      <c r="F96" s="44"/>
      <c r="G96" s="44"/>
      <c r="H96" s="44"/>
      <c r="I96" s="44"/>
      <c r="J96" s="44"/>
    </row>
    <row r="97" spans="1:10" hidden="1" x14ac:dyDescent="0.25">
      <c r="A97" s="52"/>
      <c r="B97" s="19" t="s">
        <v>35</v>
      </c>
      <c r="C97" s="44">
        <v>10809.43</v>
      </c>
      <c r="D97" s="44">
        <v>39404.76</v>
      </c>
      <c r="E97" s="44">
        <v>10809.43</v>
      </c>
      <c r="F97" s="44">
        <v>23463</v>
      </c>
      <c r="G97" s="44"/>
      <c r="H97" s="44"/>
      <c r="I97" s="44"/>
      <c r="J97" s="44"/>
    </row>
    <row r="98" spans="1:10" hidden="1" x14ac:dyDescent="0.25">
      <c r="A98" s="52"/>
      <c r="B98" s="19" t="s">
        <v>36</v>
      </c>
      <c r="C98" s="44">
        <v>1780006.32</v>
      </c>
      <c r="D98" s="44">
        <v>2752150.16</v>
      </c>
      <c r="E98" s="44">
        <v>1780006.32</v>
      </c>
      <c r="F98" s="44">
        <v>1617110.07</v>
      </c>
      <c r="G98" s="44"/>
      <c r="H98" s="44"/>
      <c r="I98" s="44"/>
      <c r="J98" s="44"/>
    </row>
    <row r="99" spans="1:10" hidden="1" x14ac:dyDescent="0.25">
      <c r="A99" s="52"/>
      <c r="B99" s="19" t="s">
        <v>37</v>
      </c>
      <c r="C99" s="44">
        <v>2208.6999999999998</v>
      </c>
      <c r="D99" s="44"/>
      <c r="E99" s="44">
        <v>2208.6999999999998</v>
      </c>
      <c r="F99" s="44">
        <v>11097</v>
      </c>
      <c r="G99" s="44"/>
      <c r="H99" s="44"/>
      <c r="I99" s="44"/>
      <c r="J99" s="44"/>
    </row>
    <row r="100" spans="1:10" hidden="1" x14ac:dyDescent="0.25">
      <c r="A100" s="52"/>
      <c r="B100" s="19" t="s">
        <v>38</v>
      </c>
      <c r="C100" s="44">
        <v>8105.1</v>
      </c>
      <c r="D100" s="44">
        <v>43640</v>
      </c>
      <c r="E100" s="44">
        <v>8105.1</v>
      </c>
      <c r="F100" s="44"/>
      <c r="G100" s="44"/>
      <c r="H100" s="44"/>
      <c r="I100" s="44"/>
      <c r="J100" s="44"/>
    </row>
    <row r="101" spans="1:10" hidden="1" x14ac:dyDescent="0.25">
      <c r="A101" s="52"/>
      <c r="B101" s="19" t="s">
        <v>39</v>
      </c>
      <c r="C101" s="44">
        <v>165.5</v>
      </c>
      <c r="D101" s="44"/>
      <c r="E101" s="44">
        <v>165.5</v>
      </c>
      <c r="F101" s="44"/>
      <c r="G101" s="44"/>
      <c r="H101" s="44"/>
      <c r="I101" s="44"/>
      <c r="J101" s="44"/>
    </row>
    <row r="102" spans="1:10" ht="16.5" hidden="1" thickBot="1" x14ac:dyDescent="0.35">
      <c r="A102" s="52"/>
      <c r="B102" s="24" t="s">
        <v>40</v>
      </c>
      <c r="C102" s="53">
        <f t="shared" ref="C102:J102" si="5">SUM(C88:C101)</f>
        <v>2475560.8400000003</v>
      </c>
      <c r="D102" s="53">
        <f t="shared" si="5"/>
        <v>3562294.85</v>
      </c>
      <c r="E102" s="53">
        <f t="shared" si="5"/>
        <v>2475560.8400000003</v>
      </c>
      <c r="F102" s="53">
        <f t="shared" si="5"/>
        <v>2044818.04</v>
      </c>
      <c r="G102" s="53">
        <f t="shared" si="5"/>
        <v>0</v>
      </c>
      <c r="H102" s="53">
        <f t="shared" si="5"/>
        <v>0</v>
      </c>
      <c r="I102" s="53">
        <f t="shared" si="5"/>
        <v>0</v>
      </c>
      <c r="J102" s="53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11" t="s">
        <v>81</v>
      </c>
      <c r="B123" s="311"/>
      <c r="C123" s="311"/>
      <c r="D123" s="311"/>
      <c r="E123" s="311"/>
      <c r="F123" s="311"/>
      <c r="G123" s="311"/>
      <c r="H123" s="311"/>
      <c r="I123" s="311"/>
      <c r="J123" s="311"/>
    </row>
    <row r="124" spans="1:10" ht="16.5" hidden="1" customHeight="1" thickBot="1" x14ac:dyDescent="0.35">
      <c r="A124" s="4" t="s">
        <v>5</v>
      </c>
      <c r="B124" s="5" t="s">
        <v>6</v>
      </c>
      <c r="C124" s="318" t="s">
        <v>51</v>
      </c>
      <c r="D124" s="319"/>
      <c r="E124" s="318" t="s">
        <v>52</v>
      </c>
      <c r="F124" s="320"/>
      <c r="G124" s="318" t="s">
        <v>53</v>
      </c>
      <c r="H124" s="319"/>
      <c r="I124" s="318" t="s">
        <v>54</v>
      </c>
      <c r="J124" s="319"/>
    </row>
    <row r="125" spans="1:10" ht="15.75" hidden="1" x14ac:dyDescent="0.3">
      <c r="A125" s="6"/>
      <c r="B125" s="7"/>
      <c r="C125" s="8" t="s">
        <v>12</v>
      </c>
      <c r="D125" s="8" t="s">
        <v>13</v>
      </c>
      <c r="E125" s="8" t="s">
        <v>12</v>
      </c>
      <c r="F125" s="8" t="s">
        <v>13</v>
      </c>
      <c r="G125" s="8" t="s">
        <v>12</v>
      </c>
      <c r="H125" s="8" t="s">
        <v>13</v>
      </c>
      <c r="I125" s="8" t="s">
        <v>12</v>
      </c>
      <c r="J125" s="8" t="s">
        <v>13</v>
      </c>
    </row>
    <row r="126" spans="1:10" ht="15.75" hidden="1" x14ac:dyDescent="0.3">
      <c r="A126" s="10"/>
      <c r="B126" s="7" t="s">
        <v>14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48"/>
      <c r="B127" s="7"/>
      <c r="C127" s="67"/>
      <c r="D127" s="49"/>
      <c r="E127" s="67"/>
      <c r="F127" s="67"/>
      <c r="G127" s="67"/>
      <c r="H127" s="67"/>
      <c r="I127" s="67"/>
      <c r="J127" s="67"/>
    </row>
    <row r="128" spans="1:10" ht="15.75" hidden="1" x14ac:dyDescent="0.3">
      <c r="A128" s="48"/>
      <c r="B128" s="7" t="s">
        <v>15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52"/>
      <c r="B129" s="19" t="s">
        <v>16</v>
      </c>
      <c r="C129" s="44"/>
      <c r="D129" s="44"/>
      <c r="E129" s="44"/>
      <c r="F129" s="44"/>
      <c r="G129" s="44"/>
      <c r="H129" s="44"/>
      <c r="I129" s="44"/>
      <c r="J129" s="44"/>
    </row>
    <row r="130" spans="1:10" hidden="1" x14ac:dyDescent="0.25">
      <c r="A130" s="52"/>
      <c r="B130" s="19" t="s">
        <v>17</v>
      </c>
      <c r="C130" s="44"/>
      <c r="D130" s="44"/>
      <c r="E130" s="44"/>
      <c r="F130" s="44"/>
      <c r="G130" s="44"/>
      <c r="H130" s="44"/>
      <c r="I130" s="44"/>
      <c r="J130" s="44"/>
    </row>
    <row r="131" spans="1:10" hidden="1" x14ac:dyDescent="0.25">
      <c r="A131" s="52"/>
      <c r="B131" s="19" t="s">
        <v>18</v>
      </c>
      <c r="C131" s="44"/>
      <c r="D131" s="44"/>
      <c r="E131" s="44"/>
      <c r="F131" s="44"/>
      <c r="G131" s="44"/>
      <c r="H131" s="44"/>
      <c r="I131" s="44"/>
      <c r="J131" s="44"/>
    </row>
    <row r="132" spans="1:10" hidden="1" x14ac:dyDescent="0.25">
      <c r="A132" s="52"/>
      <c r="B132" s="19" t="s">
        <v>19</v>
      </c>
      <c r="C132" s="44"/>
      <c r="D132" s="44"/>
      <c r="E132" s="44"/>
      <c r="F132" s="44"/>
      <c r="G132" s="44"/>
      <c r="H132" s="44"/>
      <c r="I132" s="44"/>
      <c r="J132" s="44"/>
    </row>
    <row r="133" spans="1:10" hidden="1" x14ac:dyDescent="0.25">
      <c r="A133" s="52"/>
      <c r="B133" s="19" t="s">
        <v>21</v>
      </c>
      <c r="C133" s="44"/>
      <c r="D133" s="44"/>
      <c r="E133" s="44"/>
      <c r="F133" s="44"/>
      <c r="G133" s="44"/>
      <c r="H133" s="44"/>
      <c r="I133" s="44"/>
      <c r="J133" s="44"/>
    </row>
    <row r="134" spans="1:10" hidden="1" x14ac:dyDescent="0.25">
      <c r="A134" s="52"/>
      <c r="B134" s="19" t="s">
        <v>22</v>
      </c>
      <c r="C134" s="44"/>
      <c r="D134" s="44"/>
      <c r="E134" s="44"/>
      <c r="F134" s="44"/>
      <c r="G134" s="44"/>
      <c r="H134" s="44"/>
      <c r="I134" s="44"/>
      <c r="J134" s="44"/>
    </row>
    <row r="135" spans="1:10" hidden="1" x14ac:dyDescent="0.25">
      <c r="A135" s="52"/>
      <c r="B135" s="19" t="s">
        <v>23</v>
      </c>
      <c r="C135" s="44"/>
      <c r="D135" s="44"/>
      <c r="E135" s="44"/>
      <c r="F135" s="44"/>
      <c r="G135" s="44"/>
      <c r="H135" s="44"/>
      <c r="I135" s="44"/>
      <c r="J135" s="44"/>
    </row>
    <row r="136" spans="1:10" ht="16.5" hidden="1" thickBot="1" x14ac:dyDescent="0.35">
      <c r="A136" s="52"/>
      <c r="B136" s="21" t="s">
        <v>24</v>
      </c>
      <c r="C136" s="53">
        <f t="shared" ref="C136:J136" si="7">SUM(C129:C135)</f>
        <v>0</v>
      </c>
      <c r="D136" s="53">
        <f t="shared" si="7"/>
        <v>0</v>
      </c>
      <c r="E136" s="53">
        <f t="shared" si="7"/>
        <v>0</v>
      </c>
      <c r="F136" s="53">
        <f t="shared" si="7"/>
        <v>0</v>
      </c>
      <c r="G136" s="53">
        <f t="shared" si="7"/>
        <v>0</v>
      </c>
      <c r="H136" s="53">
        <f t="shared" si="7"/>
        <v>0</v>
      </c>
      <c r="I136" s="53">
        <f t="shared" si="7"/>
        <v>0</v>
      </c>
      <c r="J136" s="53">
        <f t="shared" si="7"/>
        <v>0</v>
      </c>
    </row>
    <row r="137" spans="1:10" ht="15.75" hidden="1" x14ac:dyDescent="0.3">
      <c r="A137" s="52"/>
      <c r="B137" s="22" t="s">
        <v>25</v>
      </c>
      <c r="C137" s="54"/>
      <c r="D137" s="54"/>
      <c r="E137" s="54"/>
      <c r="F137" s="54"/>
      <c r="G137" s="54"/>
      <c r="H137" s="54"/>
      <c r="I137" s="54"/>
      <c r="J137" s="54"/>
    </row>
    <row r="138" spans="1:10" hidden="1" x14ac:dyDescent="0.25">
      <c r="A138" s="52"/>
      <c r="B138" s="19" t="s">
        <v>26</v>
      </c>
      <c r="C138" s="44"/>
      <c r="D138" s="44"/>
      <c r="E138" s="44"/>
      <c r="F138" s="44"/>
      <c r="G138" s="44"/>
      <c r="H138" s="44"/>
      <c r="I138" s="44"/>
      <c r="J138" s="44"/>
    </row>
    <row r="139" spans="1:10" hidden="1" x14ac:dyDescent="0.25">
      <c r="A139" s="52"/>
      <c r="B139" s="19" t="s">
        <v>82</v>
      </c>
      <c r="C139" s="44"/>
      <c r="D139" s="44"/>
      <c r="E139" s="44"/>
      <c r="F139" s="44"/>
      <c r="G139" s="44"/>
      <c r="H139" s="44"/>
      <c r="I139" s="44"/>
      <c r="J139" s="44"/>
    </row>
    <row r="140" spans="1:10" hidden="1" x14ac:dyDescent="0.25">
      <c r="A140" s="52"/>
      <c r="B140" s="19" t="s">
        <v>55</v>
      </c>
      <c r="C140" s="44"/>
      <c r="D140" s="44"/>
      <c r="E140" s="44"/>
      <c r="F140" s="44"/>
      <c r="G140" s="44"/>
      <c r="H140" s="44"/>
      <c r="I140" s="44"/>
      <c r="J140" s="44"/>
    </row>
    <row r="141" spans="1:10" hidden="1" x14ac:dyDescent="0.25">
      <c r="A141" s="52"/>
      <c r="B141" s="19" t="s">
        <v>28</v>
      </c>
      <c r="C141" s="44"/>
      <c r="D141" s="44"/>
      <c r="E141" s="44"/>
      <c r="F141" s="44"/>
      <c r="G141" s="44"/>
      <c r="H141" s="44"/>
      <c r="I141" s="44"/>
      <c r="J141" s="44"/>
    </row>
    <row r="142" spans="1:10" hidden="1" x14ac:dyDescent="0.25">
      <c r="A142" s="52"/>
      <c r="B142" s="19" t="s">
        <v>29</v>
      </c>
      <c r="C142" s="44"/>
      <c r="D142" s="44"/>
      <c r="E142" s="44"/>
      <c r="F142" s="44"/>
      <c r="G142" s="44"/>
      <c r="H142" s="44"/>
      <c r="I142" s="44"/>
      <c r="J142" s="44"/>
    </row>
    <row r="143" spans="1:10" hidden="1" x14ac:dyDescent="0.25">
      <c r="A143" s="52"/>
      <c r="B143" s="19" t="s">
        <v>30</v>
      </c>
      <c r="C143" s="44"/>
      <c r="D143" s="44"/>
      <c r="E143" s="44"/>
      <c r="F143" s="44"/>
      <c r="G143" s="44"/>
      <c r="H143" s="44"/>
      <c r="I143" s="44"/>
      <c r="J143" s="44"/>
    </row>
    <row r="144" spans="1:10" hidden="1" x14ac:dyDescent="0.25">
      <c r="A144" s="52"/>
      <c r="B144" s="19" t="s">
        <v>31</v>
      </c>
      <c r="C144" s="44"/>
      <c r="D144" s="44"/>
      <c r="E144" s="44"/>
      <c r="F144" s="44"/>
      <c r="G144" s="44"/>
      <c r="H144" s="44"/>
      <c r="I144" s="44"/>
      <c r="J144" s="44"/>
    </row>
    <row r="145" spans="1:10" hidden="1" x14ac:dyDescent="0.25">
      <c r="A145" s="52"/>
      <c r="B145" s="19" t="s">
        <v>32</v>
      </c>
      <c r="C145" s="44"/>
      <c r="D145" s="44"/>
      <c r="E145" s="44"/>
      <c r="F145" s="44"/>
      <c r="G145" s="44"/>
      <c r="H145" s="44"/>
      <c r="I145" s="44"/>
      <c r="J145" s="44"/>
    </row>
    <row r="146" spans="1:10" hidden="1" x14ac:dyDescent="0.25">
      <c r="A146" s="52"/>
      <c r="B146" s="19" t="s">
        <v>34</v>
      </c>
      <c r="C146" s="44"/>
      <c r="D146" s="44"/>
      <c r="E146" s="44"/>
      <c r="F146" s="44"/>
      <c r="G146" s="44"/>
      <c r="H146" s="44"/>
      <c r="I146" s="44"/>
      <c r="J146" s="44"/>
    </row>
    <row r="147" spans="1:10" hidden="1" x14ac:dyDescent="0.25">
      <c r="A147" s="52"/>
      <c r="B147" s="19" t="s">
        <v>35</v>
      </c>
      <c r="C147" s="44"/>
      <c r="D147" s="44"/>
      <c r="E147" s="44"/>
      <c r="F147" s="44"/>
      <c r="G147" s="44"/>
      <c r="H147" s="44"/>
      <c r="I147" s="44"/>
      <c r="J147" s="44"/>
    </row>
    <row r="148" spans="1:10" hidden="1" x14ac:dyDescent="0.25">
      <c r="A148" s="52"/>
      <c r="B148" s="19" t="s">
        <v>36</v>
      </c>
      <c r="C148" s="44"/>
      <c r="D148" s="44"/>
      <c r="E148" s="44"/>
      <c r="F148" s="44"/>
      <c r="G148" s="44"/>
      <c r="H148" s="44"/>
      <c r="I148" s="44"/>
      <c r="J148" s="44"/>
    </row>
    <row r="149" spans="1:10" hidden="1" x14ac:dyDescent="0.25">
      <c r="A149" s="52"/>
      <c r="B149" s="19" t="s">
        <v>37</v>
      </c>
      <c r="C149" s="44"/>
      <c r="D149" s="44"/>
      <c r="E149" s="44"/>
      <c r="F149" s="44"/>
      <c r="G149" s="44"/>
      <c r="H149" s="44"/>
      <c r="I149" s="44"/>
      <c r="J149" s="44"/>
    </row>
    <row r="150" spans="1:10" hidden="1" x14ac:dyDescent="0.25">
      <c r="A150" s="52"/>
      <c r="B150" s="19" t="s">
        <v>38</v>
      </c>
      <c r="C150" s="44"/>
      <c r="D150" s="44"/>
      <c r="E150" s="44"/>
      <c r="F150" s="44"/>
      <c r="G150" s="44"/>
      <c r="H150" s="44"/>
      <c r="I150" s="44"/>
      <c r="J150" s="44"/>
    </row>
    <row r="151" spans="1:10" hidden="1" x14ac:dyDescent="0.25">
      <c r="A151" s="52"/>
      <c r="B151" s="19" t="s">
        <v>39</v>
      </c>
      <c r="C151" s="44"/>
      <c r="D151" s="44"/>
      <c r="E151" s="44"/>
      <c r="F151" s="44"/>
      <c r="G151" s="44"/>
      <c r="H151" s="44"/>
      <c r="I151" s="44"/>
      <c r="J151" s="44"/>
    </row>
    <row r="152" spans="1:10" ht="16.5" hidden="1" thickBot="1" x14ac:dyDescent="0.35">
      <c r="A152" s="52"/>
      <c r="B152" s="24" t="s">
        <v>40</v>
      </c>
      <c r="C152" s="53">
        <f t="shared" ref="C152:J152" si="8">SUM(C138:C151)</f>
        <v>0</v>
      </c>
      <c r="D152" s="53">
        <f t="shared" si="8"/>
        <v>0</v>
      </c>
      <c r="E152" s="53">
        <f t="shared" si="8"/>
        <v>0</v>
      </c>
      <c r="F152" s="53">
        <f t="shared" si="8"/>
        <v>0</v>
      </c>
      <c r="G152" s="53">
        <f t="shared" si="8"/>
        <v>0</v>
      </c>
      <c r="H152" s="53">
        <f t="shared" si="8"/>
        <v>0</v>
      </c>
      <c r="I152" s="53">
        <f t="shared" si="8"/>
        <v>0</v>
      </c>
      <c r="J152" s="53">
        <f t="shared" si="8"/>
        <v>0</v>
      </c>
    </row>
    <row r="153" spans="1:10" hidden="1" x14ac:dyDescent="0.25">
      <c r="D153" s="50"/>
      <c r="J153" s="70"/>
    </row>
    <row r="154" spans="1:10" hidden="1" x14ac:dyDescent="0.25">
      <c r="J154" s="46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24" t="s">
        <v>159</v>
      </c>
      <c r="D177" s="324"/>
      <c r="E177" s="324"/>
      <c r="F177" s="324"/>
    </row>
    <row r="178" spans="3:7" ht="15.75" thickBot="1" x14ac:dyDescent="0.3">
      <c r="C178" s="333" t="s">
        <v>172</v>
      </c>
      <c r="D178" s="333"/>
      <c r="E178" s="333"/>
      <c r="F178" s="333"/>
    </row>
    <row r="179" spans="3:7" ht="16.5" thickBot="1" x14ac:dyDescent="0.35">
      <c r="C179" s="71" t="s">
        <v>5</v>
      </c>
      <c r="D179" s="187" t="s">
        <v>6</v>
      </c>
      <c r="E179" s="334" t="s">
        <v>56</v>
      </c>
      <c r="F179" s="335"/>
    </row>
    <row r="180" spans="3:7" ht="15.75" x14ac:dyDescent="0.3">
      <c r="C180" s="72"/>
      <c r="D180" s="73"/>
      <c r="E180" s="74" t="s">
        <v>12</v>
      </c>
      <c r="F180" s="74" t="s">
        <v>83</v>
      </c>
    </row>
    <row r="181" spans="3:7" ht="15.75" x14ac:dyDescent="0.3">
      <c r="C181" s="202" t="s">
        <v>141</v>
      </c>
      <c r="D181" s="7" t="s">
        <v>14</v>
      </c>
      <c r="E181" s="11">
        <f>+'ENERO CTE-5'!C165</f>
        <v>3361148.47</v>
      </c>
      <c r="F181" s="17">
        <f>+'ENERO CTE-5'!D165</f>
        <v>2939970.14</v>
      </c>
      <c r="G181" s="46"/>
    </row>
    <row r="182" spans="3:7" ht="15.75" x14ac:dyDescent="0.3">
      <c r="C182" s="203"/>
      <c r="D182" s="7"/>
      <c r="E182" s="48"/>
      <c r="F182" s="15"/>
      <c r="G182" s="46"/>
    </row>
    <row r="183" spans="3:7" ht="15.75" x14ac:dyDescent="0.3">
      <c r="C183" s="203"/>
      <c r="D183" s="7" t="s">
        <v>15</v>
      </c>
      <c r="E183" s="11"/>
      <c r="F183" s="17"/>
    </row>
    <row r="184" spans="3:7" x14ac:dyDescent="0.25">
      <c r="C184" s="214">
        <v>111</v>
      </c>
      <c r="D184" s="19" t="s">
        <v>16</v>
      </c>
      <c r="E184" s="44">
        <f>+'ENERO CTE-5'!C168</f>
        <v>0</v>
      </c>
      <c r="F184" s="20">
        <v>0</v>
      </c>
      <c r="G184" s="46"/>
    </row>
    <row r="185" spans="3:7" x14ac:dyDescent="0.25">
      <c r="C185" s="214">
        <v>113</v>
      </c>
      <c r="D185" s="19" t="s">
        <v>17</v>
      </c>
      <c r="E185" s="44">
        <f>+'ENERO CTE-5'!C169</f>
        <v>0</v>
      </c>
      <c r="F185" s="20">
        <v>0</v>
      </c>
      <c r="G185" s="46"/>
    </row>
    <row r="186" spans="3:7" x14ac:dyDescent="0.25">
      <c r="C186" s="214">
        <v>122</v>
      </c>
      <c r="D186" s="19" t="s">
        <v>18</v>
      </c>
      <c r="E186" s="44">
        <f>+'ENERO CTE-5'!C170</f>
        <v>0</v>
      </c>
      <c r="F186" s="20">
        <v>0</v>
      </c>
      <c r="G186" s="46"/>
    </row>
    <row r="187" spans="3:7" x14ac:dyDescent="0.25">
      <c r="C187" s="214">
        <v>163</v>
      </c>
      <c r="D187" s="19" t="s">
        <v>19</v>
      </c>
      <c r="E187" s="44">
        <f>+'ENERO CTE-5'!C171</f>
        <v>50000</v>
      </c>
      <c r="F187" s="20">
        <v>0</v>
      </c>
      <c r="G187" s="46"/>
    </row>
    <row r="188" spans="3:7" ht="27" x14ac:dyDescent="0.25">
      <c r="C188" s="214">
        <v>168</v>
      </c>
      <c r="D188" s="175" t="s">
        <v>155</v>
      </c>
      <c r="E188" s="44">
        <f>+'ENERO CTE-5'!C172</f>
        <v>1000</v>
      </c>
      <c r="F188" s="20">
        <v>0</v>
      </c>
      <c r="G188" s="46"/>
    </row>
    <row r="189" spans="3:7" x14ac:dyDescent="0.25">
      <c r="C189" s="214">
        <v>169</v>
      </c>
      <c r="D189" s="19" t="s">
        <v>156</v>
      </c>
      <c r="E189" s="44">
        <f>+'ENERO CTE-5'!C173</f>
        <v>10000</v>
      </c>
      <c r="F189" s="20">
        <v>0</v>
      </c>
      <c r="G189" s="46"/>
    </row>
    <row r="190" spans="3:7" x14ac:dyDescent="0.25">
      <c r="C190" s="214">
        <v>171</v>
      </c>
      <c r="D190" s="19" t="s">
        <v>157</v>
      </c>
      <c r="E190" s="44">
        <f>+'ENERO CTE-5'!C174</f>
        <v>10000</v>
      </c>
      <c r="F190" s="20">
        <v>0</v>
      </c>
      <c r="G190" s="46"/>
    </row>
    <row r="191" spans="3:7" x14ac:dyDescent="0.25">
      <c r="C191" s="214">
        <v>174</v>
      </c>
      <c r="D191" s="19" t="s">
        <v>20</v>
      </c>
      <c r="E191" s="44">
        <f>+'ENERO CTE-5'!C175</f>
        <v>15765.66</v>
      </c>
      <c r="F191" s="20">
        <v>23062.639999999999</v>
      </c>
      <c r="G191" s="46"/>
    </row>
    <row r="192" spans="3:7" x14ac:dyDescent="0.25">
      <c r="C192" s="214">
        <v>182</v>
      </c>
      <c r="D192" s="19" t="s">
        <v>21</v>
      </c>
      <c r="E192" s="44">
        <f>+'ENERO CTE-5'!C176</f>
        <v>278286</v>
      </c>
      <c r="F192" s="20">
        <v>16415</v>
      </c>
      <c r="G192" s="46"/>
    </row>
    <row r="193" spans="3:8" x14ac:dyDescent="0.25">
      <c r="C193" s="214">
        <v>197</v>
      </c>
      <c r="D193" s="19" t="s">
        <v>22</v>
      </c>
      <c r="E193" s="44">
        <f>+'ENERO CTE-5'!C177</f>
        <v>0</v>
      </c>
      <c r="F193" s="20">
        <v>84000</v>
      </c>
      <c r="G193" s="46"/>
    </row>
    <row r="194" spans="3:8" x14ac:dyDescent="0.25">
      <c r="C194" s="214">
        <v>199</v>
      </c>
      <c r="D194" s="19" t="s">
        <v>23</v>
      </c>
      <c r="E194" s="44">
        <f>+'ENERO CTE-5'!C178</f>
        <v>60838.7</v>
      </c>
      <c r="F194" s="20">
        <v>63825</v>
      </c>
      <c r="G194" s="46"/>
    </row>
    <row r="195" spans="3:8" x14ac:dyDescent="0.25">
      <c r="C195" s="214">
        <v>211</v>
      </c>
      <c r="D195" s="19" t="s">
        <v>26</v>
      </c>
      <c r="E195" s="44">
        <f>+'ENERO CTE-5'!C179</f>
        <v>37249</v>
      </c>
      <c r="F195" s="20">
        <v>0</v>
      </c>
      <c r="G195" s="46"/>
      <c r="H195" s="47"/>
    </row>
    <row r="196" spans="3:8" x14ac:dyDescent="0.25">
      <c r="C196" s="214">
        <v>232</v>
      </c>
      <c r="D196" s="19" t="s">
        <v>27</v>
      </c>
      <c r="E196" s="44">
        <f>+'ENERO CTE-5'!C180</f>
        <v>0</v>
      </c>
      <c r="F196" s="20">
        <v>0</v>
      </c>
      <c r="G196" s="46"/>
    </row>
    <row r="197" spans="3:8" x14ac:dyDescent="0.25">
      <c r="C197" s="214">
        <v>261</v>
      </c>
      <c r="D197" s="19" t="s">
        <v>28</v>
      </c>
      <c r="E197" s="44">
        <f>+'ENERO CTE-5'!C181</f>
        <v>0</v>
      </c>
      <c r="F197" s="20">
        <v>62510.51</v>
      </c>
      <c r="G197" s="46"/>
    </row>
    <row r="198" spans="3:8" x14ac:dyDescent="0.25">
      <c r="C198" s="214">
        <v>262</v>
      </c>
      <c r="D198" s="19" t="s">
        <v>29</v>
      </c>
      <c r="E198" s="44">
        <f>+'ENERO CTE-5'!C182</f>
        <v>8000</v>
      </c>
      <c r="F198" s="20">
        <v>0</v>
      </c>
      <c r="G198" s="46"/>
    </row>
    <row r="199" spans="3:8" x14ac:dyDescent="0.25">
      <c r="C199" s="214">
        <v>266</v>
      </c>
      <c r="D199" s="19" t="s">
        <v>30</v>
      </c>
      <c r="E199" s="44">
        <f>+'ENERO CTE-5'!C183</f>
        <v>0</v>
      </c>
      <c r="F199" s="20">
        <v>0</v>
      </c>
      <c r="G199" s="46"/>
    </row>
    <row r="200" spans="3:8" x14ac:dyDescent="0.25">
      <c r="C200" s="214">
        <v>267</v>
      </c>
      <c r="D200" s="19" t="s">
        <v>31</v>
      </c>
      <c r="E200" s="44">
        <f>+'ENERO CTE-5'!C184</f>
        <v>9000</v>
      </c>
      <c r="F200" s="20">
        <v>0</v>
      </c>
      <c r="G200" s="46"/>
    </row>
    <row r="201" spans="3:8" x14ac:dyDescent="0.25">
      <c r="C201" s="214">
        <v>268</v>
      </c>
      <c r="D201" s="19" t="s">
        <v>32</v>
      </c>
      <c r="E201" s="44">
        <f>+'ENERO CTE-5'!C185</f>
        <v>0</v>
      </c>
      <c r="F201" s="20">
        <v>24900</v>
      </c>
      <c r="G201" s="46"/>
    </row>
    <row r="202" spans="3:8" x14ac:dyDescent="0.25">
      <c r="C202" s="214">
        <v>269</v>
      </c>
      <c r="D202" s="19" t="s">
        <v>33</v>
      </c>
      <c r="E202" s="44">
        <f>+'ENERO CTE-5'!C186</f>
        <v>10000</v>
      </c>
      <c r="F202" s="20">
        <v>0</v>
      </c>
      <c r="G202" s="46"/>
    </row>
    <row r="203" spans="3:8" x14ac:dyDescent="0.25">
      <c r="C203" s="214">
        <v>289</v>
      </c>
      <c r="D203" s="19" t="s">
        <v>34</v>
      </c>
      <c r="E203" s="44">
        <f>+'ENERO CTE-5'!C187</f>
        <v>0</v>
      </c>
      <c r="F203" s="20">
        <v>0</v>
      </c>
      <c r="G203" s="46"/>
    </row>
    <row r="204" spans="3:8" x14ac:dyDescent="0.25">
      <c r="C204" s="214">
        <v>292</v>
      </c>
      <c r="D204" s="19" t="s">
        <v>35</v>
      </c>
      <c r="E204" s="44">
        <f>+'ENERO CTE-5'!C188</f>
        <v>0</v>
      </c>
      <c r="F204" s="20">
        <v>0</v>
      </c>
      <c r="G204" s="46"/>
    </row>
    <row r="205" spans="3:8" x14ac:dyDescent="0.25">
      <c r="C205" s="214">
        <v>295</v>
      </c>
      <c r="D205" s="19" t="s">
        <v>36</v>
      </c>
      <c r="E205" s="44">
        <f>+'ENERO CTE-5'!C189</f>
        <v>0</v>
      </c>
      <c r="F205" s="20">
        <v>4587</v>
      </c>
      <c r="G205" s="46"/>
    </row>
    <row r="206" spans="3:8" x14ac:dyDescent="0.25">
      <c r="C206" s="214">
        <v>297</v>
      </c>
      <c r="D206" s="19" t="s">
        <v>37</v>
      </c>
      <c r="E206" s="44">
        <f>+'ENERO CTE-5'!C190</f>
        <v>10000</v>
      </c>
      <c r="F206" s="20">
        <v>0</v>
      </c>
      <c r="G206" s="46"/>
    </row>
    <row r="207" spans="3:8" x14ac:dyDescent="0.25">
      <c r="C207" s="214">
        <v>298</v>
      </c>
      <c r="D207" s="19" t="s">
        <v>38</v>
      </c>
      <c r="E207" s="44">
        <f>+'ENERO CTE-5'!C191</f>
        <v>33333.33</v>
      </c>
      <c r="F207" s="20">
        <v>0</v>
      </c>
      <c r="G207" s="46"/>
      <c r="H207" s="46"/>
    </row>
    <row r="208" spans="3:8" x14ac:dyDescent="0.25">
      <c r="C208" s="214">
        <v>299</v>
      </c>
      <c r="D208" s="19" t="s">
        <v>39</v>
      </c>
      <c r="E208" s="44">
        <f>+'ENERO CTE-5'!C192</f>
        <v>19097.080000000002</v>
      </c>
      <c r="F208" s="20">
        <v>0</v>
      </c>
      <c r="G208" s="46"/>
    </row>
    <row r="209" spans="2:7" ht="15.75" x14ac:dyDescent="0.3">
      <c r="C209" s="57"/>
      <c r="D209" s="75" t="s">
        <v>57</v>
      </c>
      <c r="E209" s="76">
        <f>SUM(E184:E208)</f>
        <v>552569.77</v>
      </c>
      <c r="F209" s="77">
        <f>SUM(F184:F208)</f>
        <v>279300.15000000002</v>
      </c>
      <c r="G209" s="46"/>
    </row>
    <row r="210" spans="2:7" ht="16.5" hidden="1" thickBot="1" x14ac:dyDescent="0.35">
      <c r="C210" s="57"/>
      <c r="D210" s="78" t="s">
        <v>41</v>
      </c>
      <c r="E210" s="79"/>
      <c r="F210" s="80"/>
    </row>
    <row r="211" spans="2:7" hidden="1" x14ac:dyDescent="0.25">
      <c r="C211" s="57"/>
      <c r="D211" s="28" t="s">
        <v>49</v>
      </c>
      <c r="E211" s="44" t="e">
        <f>+#REF!</f>
        <v>#REF!</v>
      </c>
      <c r="F211" s="81"/>
    </row>
    <row r="212" spans="2:7" hidden="1" x14ac:dyDescent="0.25">
      <c r="C212" s="57"/>
      <c r="D212" s="28" t="s">
        <v>42</v>
      </c>
      <c r="E212" s="44" t="e">
        <f>+#REF!</f>
        <v>#REF!</v>
      </c>
      <c r="F212" s="81"/>
      <c r="G212" s="46"/>
    </row>
    <row r="213" spans="2:7" hidden="1" x14ac:dyDescent="0.25">
      <c r="C213" s="57"/>
      <c r="D213" s="28" t="s">
        <v>50</v>
      </c>
      <c r="E213" s="44" t="e">
        <f>+#REF!</f>
        <v>#REF!</v>
      </c>
      <c r="F213" s="81"/>
      <c r="G213" s="46"/>
    </row>
    <row r="214" spans="2:7" hidden="1" x14ac:dyDescent="0.25">
      <c r="C214" s="57"/>
      <c r="D214" s="28" t="s">
        <v>43</v>
      </c>
      <c r="E214" s="44" t="e">
        <f>+#REF!</f>
        <v>#REF!</v>
      </c>
      <c r="F214" s="81"/>
      <c r="G214" s="82"/>
    </row>
    <row r="215" spans="2:7" ht="15.75" hidden="1" x14ac:dyDescent="0.3">
      <c r="C215" s="57"/>
      <c r="D215" s="29" t="s">
        <v>44</v>
      </c>
      <c r="E215" s="11"/>
      <c r="F215" s="17">
        <f>SUM(F211:F214)</f>
        <v>0</v>
      </c>
    </row>
    <row r="216" spans="2:7" ht="15.75" x14ac:dyDescent="0.3">
      <c r="C216" s="57"/>
      <c r="D216" s="75" t="s">
        <v>59</v>
      </c>
      <c r="E216" s="11">
        <f>+E215+E209+E181</f>
        <v>3913718.24</v>
      </c>
      <c r="F216" s="17">
        <f>+F209+F181+F215</f>
        <v>3219270.29</v>
      </c>
      <c r="G216" s="46"/>
    </row>
    <row r="217" spans="2:7" ht="15.75" x14ac:dyDescent="0.3">
      <c r="B217" s="45"/>
      <c r="C217" s="46"/>
      <c r="D217" s="182"/>
      <c r="F217" s="83"/>
      <c r="G217" s="45"/>
    </row>
    <row r="218" spans="2:7" ht="15.75" x14ac:dyDescent="0.3">
      <c r="B218" s="45"/>
      <c r="C218" s="46"/>
      <c r="D218" s="182"/>
      <c r="F218" s="84"/>
    </row>
    <row r="241" spans="2:10" x14ac:dyDescent="0.25">
      <c r="B241" s="64" t="s">
        <v>60</v>
      </c>
      <c r="D241" s="12" t="s">
        <v>88</v>
      </c>
      <c r="E241" s="12"/>
      <c r="F241" s="12"/>
      <c r="G241" s="45" t="s">
        <v>84</v>
      </c>
      <c r="H241" t="s">
        <v>89</v>
      </c>
    </row>
    <row r="242" spans="2:10" x14ac:dyDescent="0.25">
      <c r="D242" s="309" t="s">
        <v>90</v>
      </c>
      <c r="E242" s="309"/>
      <c r="F242" s="309"/>
      <c r="G242" s="45"/>
      <c r="H242" s="45" t="s">
        <v>67</v>
      </c>
      <c r="J242" s="45"/>
    </row>
    <row r="243" spans="2:10" x14ac:dyDescent="0.25">
      <c r="D243" s="309" t="s">
        <v>91</v>
      </c>
      <c r="E243" s="309"/>
      <c r="F243" s="309"/>
      <c r="G243" s="45"/>
      <c r="H243" s="45" t="s">
        <v>160</v>
      </c>
      <c r="J243" s="45"/>
    </row>
    <row r="244" spans="2:10" ht="9" customHeight="1" x14ac:dyDescent="0.25">
      <c r="D244" s="65"/>
      <c r="E244" s="65"/>
      <c r="H244" s="45"/>
      <c r="I244" s="45"/>
      <c r="J244" s="45"/>
    </row>
    <row r="245" spans="2:10" x14ac:dyDescent="0.25">
      <c r="B245" s="64" t="s">
        <v>65</v>
      </c>
      <c r="D245" s="45" t="s">
        <v>171</v>
      </c>
      <c r="H245" s="66"/>
      <c r="I245" s="66"/>
      <c r="J245" s="66"/>
    </row>
    <row r="247" spans="2:10" x14ac:dyDescent="0.25">
      <c r="D247" s="45"/>
    </row>
  </sheetData>
  <mergeCells count="28">
    <mergeCell ref="C47:D47"/>
    <mergeCell ref="E47:F47"/>
    <mergeCell ref="C15:D15"/>
    <mergeCell ref="E15:F15"/>
    <mergeCell ref="G15:H15"/>
    <mergeCell ref="I15:J15"/>
    <mergeCell ref="A46:J46"/>
    <mergeCell ref="I8:J8"/>
    <mergeCell ref="A10:J10"/>
    <mergeCell ref="A11:J11"/>
    <mergeCell ref="A12:J12"/>
    <mergeCell ref="A14:J14"/>
    <mergeCell ref="A60:B60"/>
    <mergeCell ref="A73:J73"/>
    <mergeCell ref="C178:F178"/>
    <mergeCell ref="E179:F179"/>
    <mergeCell ref="D242:F242"/>
    <mergeCell ref="C74:D74"/>
    <mergeCell ref="E74:F74"/>
    <mergeCell ref="G74:H74"/>
    <mergeCell ref="I74:J74"/>
    <mergeCell ref="D243:F243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9"/>
  <sheetViews>
    <sheetView topLeftCell="A203" workbookViewId="0">
      <selection activeCell="B234" sqref="B234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21" t="s">
        <v>87</v>
      </c>
      <c r="J8" s="322"/>
    </row>
    <row r="9" spans="1:10" ht="5.25" customHeight="1" x14ac:dyDescent="0.25"/>
    <row r="10" spans="1:10" x14ac:dyDescent="0.25">
      <c r="A10" s="323" t="s">
        <v>2</v>
      </c>
      <c r="B10" s="323"/>
      <c r="C10" s="323"/>
      <c r="D10" s="323"/>
      <c r="E10" s="323"/>
      <c r="F10" s="323"/>
      <c r="G10" s="323"/>
      <c r="H10" s="323"/>
      <c r="I10" s="323"/>
      <c r="J10" s="323"/>
    </row>
    <row r="11" spans="1:10" x14ac:dyDescent="0.25">
      <c r="A11" s="324" t="s">
        <v>3</v>
      </c>
      <c r="B11" s="324"/>
      <c r="C11" s="324"/>
      <c r="D11" s="324"/>
      <c r="E11" s="324"/>
      <c r="F11" s="324"/>
      <c r="G11" s="324"/>
      <c r="H11" s="324"/>
      <c r="I11" s="324"/>
      <c r="J11" s="324"/>
    </row>
    <row r="12" spans="1:10" x14ac:dyDescent="0.25">
      <c r="A12" s="325" t="s">
        <v>4</v>
      </c>
      <c r="B12" s="324"/>
      <c r="C12" s="324"/>
      <c r="D12" s="324"/>
      <c r="E12" s="324"/>
      <c r="F12" s="324"/>
      <c r="G12" s="324"/>
      <c r="H12" s="324"/>
      <c r="I12" s="324"/>
      <c r="J12" s="324"/>
    </row>
    <row r="13" spans="1:10" ht="4.5" customHeight="1" x14ac:dyDescent="0.25">
      <c r="A13" s="193"/>
      <c r="B13" s="193"/>
      <c r="C13" s="193"/>
      <c r="D13" s="193"/>
      <c r="E13" s="193"/>
      <c r="F13" s="193"/>
      <c r="G13" s="193"/>
      <c r="H13" s="193"/>
      <c r="I13" s="193"/>
      <c r="J13" s="193"/>
    </row>
    <row r="14" spans="1:10" ht="16.5" hidden="1" thickBot="1" x14ac:dyDescent="0.3">
      <c r="A14" s="311" t="s">
        <v>68</v>
      </c>
      <c r="B14" s="311"/>
      <c r="C14" s="311"/>
      <c r="D14" s="311"/>
      <c r="E14" s="311"/>
      <c r="F14" s="311"/>
      <c r="G14" s="311"/>
      <c r="H14" s="311"/>
      <c r="I14" s="311"/>
      <c r="J14" s="311"/>
    </row>
    <row r="15" spans="1:10" ht="30.75" hidden="1" customHeight="1" thickBot="1" x14ac:dyDescent="0.35">
      <c r="A15" s="4" t="s">
        <v>5</v>
      </c>
      <c r="B15" s="5" t="s">
        <v>6</v>
      </c>
      <c r="C15" s="318" t="s">
        <v>7</v>
      </c>
      <c r="D15" s="319"/>
      <c r="E15" s="318" t="s">
        <v>8</v>
      </c>
      <c r="F15" s="320"/>
      <c r="G15" s="318" t="s">
        <v>9</v>
      </c>
      <c r="H15" s="319"/>
      <c r="I15" s="318" t="s">
        <v>10</v>
      </c>
      <c r="J15" s="319"/>
    </row>
    <row r="16" spans="1:10" ht="15.75" hidden="1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</row>
    <row r="17" spans="1:10" ht="15.75" hidden="1" x14ac:dyDescent="0.3">
      <c r="A17" s="10"/>
      <c r="B17" s="7" t="s">
        <v>14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48"/>
      <c r="B18" s="7"/>
      <c r="C18" s="49"/>
      <c r="D18" s="48"/>
      <c r="E18" s="67"/>
      <c r="F18" s="67"/>
      <c r="G18" s="48"/>
      <c r="H18" s="67"/>
      <c r="I18" s="48"/>
      <c r="J18" s="67"/>
    </row>
    <row r="19" spans="1:10" ht="15.75" hidden="1" x14ac:dyDescent="0.3">
      <c r="A19" s="48"/>
      <c r="B19" s="7" t="s">
        <v>15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52"/>
      <c r="B20" s="19" t="s">
        <v>16</v>
      </c>
      <c r="C20" s="44">
        <v>62500</v>
      </c>
      <c r="D20" s="44"/>
      <c r="E20" s="44">
        <v>62500</v>
      </c>
      <c r="F20" s="44">
        <v>56112.02</v>
      </c>
      <c r="G20" s="44">
        <v>62500</v>
      </c>
      <c r="H20" s="44"/>
      <c r="I20" s="44">
        <v>62500</v>
      </c>
      <c r="J20" s="44">
        <v>68083.009999999995</v>
      </c>
    </row>
    <row r="21" spans="1:10" hidden="1" x14ac:dyDescent="0.25">
      <c r="A21" s="52"/>
      <c r="B21" s="19" t="s">
        <v>17</v>
      </c>
      <c r="C21" s="44">
        <v>7500</v>
      </c>
      <c r="D21" s="44"/>
      <c r="E21" s="44">
        <v>7500</v>
      </c>
      <c r="F21" s="44">
        <v>10999</v>
      </c>
      <c r="G21" s="44">
        <v>7500</v>
      </c>
      <c r="H21" s="44">
        <v>11011</v>
      </c>
      <c r="I21" s="44">
        <v>7500</v>
      </c>
      <c r="J21" s="44">
        <v>10992</v>
      </c>
    </row>
    <row r="22" spans="1:10" hidden="1" x14ac:dyDescent="0.25">
      <c r="A22" s="52"/>
      <c r="B22" s="19" t="s">
        <v>18</v>
      </c>
      <c r="C22" s="44">
        <v>8133.97</v>
      </c>
      <c r="D22" s="44"/>
      <c r="E22" s="44">
        <v>8133.97</v>
      </c>
      <c r="F22" s="44"/>
      <c r="G22" s="44">
        <v>8133.97</v>
      </c>
      <c r="H22" s="44"/>
      <c r="I22" s="44">
        <v>8133.97</v>
      </c>
      <c r="J22" s="44">
        <v>4358</v>
      </c>
    </row>
    <row r="23" spans="1:10" hidden="1" x14ac:dyDescent="0.25">
      <c r="A23" s="52"/>
      <c r="B23" s="19" t="s">
        <v>19</v>
      </c>
      <c r="C23" s="44">
        <v>33333.33</v>
      </c>
      <c r="D23" s="44"/>
      <c r="E23" s="44">
        <v>33333.33</v>
      </c>
      <c r="F23" s="44"/>
      <c r="G23" s="44">
        <v>33333.33</v>
      </c>
      <c r="H23" s="44"/>
      <c r="I23" s="44">
        <v>33333.33</v>
      </c>
      <c r="J23" s="44">
        <v>45020</v>
      </c>
    </row>
    <row r="24" spans="1:10" hidden="1" x14ac:dyDescent="0.25">
      <c r="A24" s="52"/>
      <c r="B24" s="19" t="s">
        <v>21</v>
      </c>
      <c r="C24" s="44">
        <v>165141.75</v>
      </c>
      <c r="D24" s="44"/>
      <c r="E24" s="44">
        <v>165141.75</v>
      </c>
      <c r="F24" s="44"/>
      <c r="G24" s="44">
        <v>165141.75</v>
      </c>
      <c r="H24" s="44">
        <v>1000</v>
      </c>
      <c r="I24" s="44">
        <v>165141.75</v>
      </c>
      <c r="J24" s="44">
        <v>26842.86</v>
      </c>
    </row>
    <row r="25" spans="1:10" hidden="1" x14ac:dyDescent="0.25">
      <c r="A25" s="52"/>
      <c r="B25" s="19" t="s">
        <v>22</v>
      </c>
      <c r="C25" s="44">
        <v>40000</v>
      </c>
      <c r="D25" s="44"/>
      <c r="E25" s="44">
        <v>40000</v>
      </c>
      <c r="F25" s="44"/>
      <c r="G25" s="44">
        <v>40000</v>
      </c>
      <c r="H25" s="44"/>
      <c r="I25" s="44">
        <v>40000</v>
      </c>
      <c r="J25" s="44">
        <v>76240</v>
      </c>
    </row>
    <row r="26" spans="1:10" hidden="1" x14ac:dyDescent="0.25">
      <c r="A26" s="52"/>
      <c r="B26" s="19" t="s">
        <v>23</v>
      </c>
      <c r="C26" s="44">
        <v>26305.03</v>
      </c>
      <c r="D26" s="44"/>
      <c r="E26" s="44">
        <v>26305.03</v>
      </c>
      <c r="F26" s="44"/>
      <c r="G26" s="44">
        <v>26305.03</v>
      </c>
      <c r="H26" s="44">
        <v>46532.639999999999</v>
      </c>
      <c r="I26" s="44">
        <v>26305.03</v>
      </c>
      <c r="J26" s="44">
        <v>55063.68</v>
      </c>
    </row>
    <row r="27" spans="1:10" ht="16.5" hidden="1" thickBot="1" x14ac:dyDescent="0.35">
      <c r="A27" s="52"/>
      <c r="B27" s="21" t="s">
        <v>24</v>
      </c>
      <c r="C27" s="53">
        <f t="shared" ref="C27:J27" si="1">SUM(C20:C26)</f>
        <v>342914.07999999996</v>
      </c>
      <c r="D27" s="53">
        <f t="shared" si="1"/>
        <v>0</v>
      </c>
      <c r="E27" s="53">
        <f t="shared" si="1"/>
        <v>342914.07999999996</v>
      </c>
      <c r="F27" s="53">
        <f t="shared" si="1"/>
        <v>67111.01999999999</v>
      </c>
      <c r="G27" s="53">
        <f t="shared" si="1"/>
        <v>342914.07999999996</v>
      </c>
      <c r="H27" s="53">
        <f t="shared" si="1"/>
        <v>58543.64</v>
      </c>
      <c r="I27" s="53">
        <f t="shared" si="1"/>
        <v>342914.07999999996</v>
      </c>
      <c r="J27" s="53">
        <f t="shared" si="1"/>
        <v>286599.55</v>
      </c>
    </row>
    <row r="28" spans="1:10" ht="15.75" hidden="1" x14ac:dyDescent="0.3">
      <c r="A28" s="52"/>
      <c r="B28" s="22" t="s">
        <v>25</v>
      </c>
      <c r="C28" s="54"/>
      <c r="D28" s="54"/>
      <c r="E28" s="54"/>
      <c r="F28" s="54"/>
      <c r="G28" s="54"/>
      <c r="H28" s="54"/>
      <c r="I28" s="54"/>
      <c r="J28" s="54"/>
    </row>
    <row r="29" spans="1:10" hidden="1" x14ac:dyDescent="0.25">
      <c r="A29" s="52"/>
      <c r="B29" s="19" t="s">
        <v>26</v>
      </c>
      <c r="C29" s="44">
        <v>60936.45</v>
      </c>
      <c r="D29" s="44"/>
      <c r="E29" s="44">
        <v>60936.45</v>
      </c>
      <c r="F29" s="44"/>
      <c r="G29" s="44">
        <v>60936.45</v>
      </c>
      <c r="H29" s="44"/>
      <c r="I29" s="44">
        <v>60936.45</v>
      </c>
      <c r="J29" s="44">
        <v>202940.25</v>
      </c>
    </row>
    <row r="30" spans="1:10" hidden="1" x14ac:dyDescent="0.25">
      <c r="A30" s="52"/>
      <c r="B30" s="19" t="s">
        <v>27</v>
      </c>
      <c r="C30" s="44">
        <v>600</v>
      </c>
      <c r="D30" s="44"/>
      <c r="E30" s="44">
        <v>600</v>
      </c>
      <c r="F30" s="44"/>
      <c r="G30" s="44">
        <v>600</v>
      </c>
      <c r="H30" s="44"/>
      <c r="I30" s="44">
        <v>600</v>
      </c>
      <c r="J30" s="44"/>
    </row>
    <row r="31" spans="1:10" hidden="1" x14ac:dyDescent="0.25">
      <c r="A31" s="52"/>
      <c r="B31" s="19" t="s">
        <v>55</v>
      </c>
      <c r="C31" s="44">
        <v>945.42</v>
      </c>
      <c r="D31" s="44"/>
      <c r="E31" s="44">
        <v>945.42</v>
      </c>
      <c r="F31" s="44"/>
      <c r="G31" s="44">
        <v>945.42</v>
      </c>
      <c r="H31" s="44"/>
      <c r="I31" s="44">
        <v>945.42</v>
      </c>
      <c r="J31" s="44"/>
    </row>
    <row r="32" spans="1:10" hidden="1" x14ac:dyDescent="0.25">
      <c r="A32" s="52"/>
      <c r="B32" s="19" t="s">
        <v>28</v>
      </c>
      <c r="C32" s="44">
        <v>169652.57</v>
      </c>
      <c r="D32" s="44"/>
      <c r="E32" s="44">
        <v>169652.57</v>
      </c>
      <c r="F32" s="44"/>
      <c r="G32" s="44">
        <v>169652.57</v>
      </c>
      <c r="H32" s="44"/>
      <c r="I32" s="44">
        <v>169652.57</v>
      </c>
      <c r="J32" s="44">
        <v>178282.05</v>
      </c>
    </row>
    <row r="33" spans="1:10" hidden="1" x14ac:dyDescent="0.25">
      <c r="A33" s="52"/>
      <c r="B33" s="19" t="s">
        <v>29</v>
      </c>
      <c r="C33" s="44">
        <v>912</v>
      </c>
      <c r="D33" s="44"/>
      <c r="E33" s="44">
        <v>912</v>
      </c>
      <c r="F33" s="44"/>
      <c r="G33" s="44">
        <v>912</v>
      </c>
      <c r="H33" s="44"/>
      <c r="I33" s="44">
        <v>912</v>
      </c>
      <c r="J33" s="44"/>
    </row>
    <row r="34" spans="1:10" hidden="1" x14ac:dyDescent="0.25">
      <c r="A34" s="52"/>
      <c r="B34" s="19" t="s">
        <v>30</v>
      </c>
      <c r="C34" s="44">
        <v>427229.65</v>
      </c>
      <c r="D34" s="44"/>
      <c r="E34" s="44">
        <v>427229.65</v>
      </c>
      <c r="F34" s="44"/>
      <c r="G34" s="44">
        <v>427229.65</v>
      </c>
      <c r="H34" s="44"/>
      <c r="I34" s="44">
        <v>427229.65</v>
      </c>
      <c r="J34" s="44">
        <v>1425199.8</v>
      </c>
    </row>
    <row r="35" spans="1:10" hidden="1" x14ac:dyDescent="0.25">
      <c r="A35" s="52"/>
      <c r="B35" s="19" t="s">
        <v>31</v>
      </c>
      <c r="C35" s="44">
        <v>100</v>
      </c>
      <c r="D35" s="44"/>
      <c r="E35" s="44">
        <v>100</v>
      </c>
      <c r="F35" s="44"/>
      <c r="G35" s="44">
        <v>100</v>
      </c>
      <c r="H35" s="44"/>
      <c r="I35" s="44">
        <v>100</v>
      </c>
      <c r="J35" s="44"/>
    </row>
    <row r="36" spans="1:10" hidden="1" x14ac:dyDescent="0.25">
      <c r="A36" s="52"/>
      <c r="B36" s="19" t="s">
        <v>32</v>
      </c>
      <c r="C36" s="44">
        <v>13579.7</v>
      </c>
      <c r="D36" s="44"/>
      <c r="E36" s="44">
        <v>13579.7</v>
      </c>
      <c r="F36" s="44"/>
      <c r="G36" s="44">
        <v>13579.7</v>
      </c>
      <c r="H36" s="44"/>
      <c r="I36" s="44">
        <v>13579.7</v>
      </c>
      <c r="J36" s="44">
        <v>75162.240000000005</v>
      </c>
    </row>
    <row r="37" spans="1:10" hidden="1" x14ac:dyDescent="0.25">
      <c r="A37" s="52"/>
      <c r="B37" s="19" t="s">
        <v>34</v>
      </c>
      <c r="C37" s="44">
        <v>310</v>
      </c>
      <c r="D37" s="44"/>
      <c r="E37" s="44">
        <v>310</v>
      </c>
      <c r="F37" s="44"/>
      <c r="G37" s="44">
        <v>310</v>
      </c>
      <c r="H37" s="44"/>
      <c r="I37" s="44">
        <v>310</v>
      </c>
      <c r="J37" s="44"/>
    </row>
    <row r="38" spans="1:10" hidden="1" x14ac:dyDescent="0.25">
      <c r="A38" s="52"/>
      <c r="B38" s="19" t="s">
        <v>35</v>
      </c>
      <c r="C38" s="44">
        <v>10809.43</v>
      </c>
      <c r="D38" s="44"/>
      <c r="E38" s="44">
        <v>10809.43</v>
      </c>
      <c r="F38" s="44"/>
      <c r="G38" s="44">
        <v>10809.43</v>
      </c>
      <c r="H38" s="44"/>
      <c r="I38" s="44">
        <v>10809.43</v>
      </c>
      <c r="J38" s="44">
        <v>14528.6</v>
      </c>
    </row>
    <row r="39" spans="1:10" hidden="1" x14ac:dyDescent="0.25">
      <c r="A39" s="52"/>
      <c r="B39" s="19" t="s">
        <v>36</v>
      </c>
      <c r="C39" s="44">
        <v>1780006.32</v>
      </c>
      <c r="D39" s="44"/>
      <c r="E39" s="44">
        <v>1780006.32</v>
      </c>
      <c r="F39" s="44"/>
      <c r="G39" s="44">
        <v>1780006.32</v>
      </c>
      <c r="H39" s="44"/>
      <c r="I39" s="44">
        <v>1780006.32</v>
      </c>
      <c r="J39" s="44">
        <v>1545914.81</v>
      </c>
    </row>
    <row r="40" spans="1:10" hidden="1" x14ac:dyDescent="0.25">
      <c r="A40" s="52"/>
      <c r="B40" s="19" t="s">
        <v>37</v>
      </c>
      <c r="C40" s="44">
        <v>2208.6999999999998</v>
      </c>
      <c r="D40" s="44"/>
      <c r="E40" s="44">
        <v>2208.6999999999998</v>
      </c>
      <c r="F40" s="44"/>
      <c r="G40" s="44">
        <v>2208.6999999999998</v>
      </c>
      <c r="H40" s="44"/>
      <c r="I40" s="44">
        <v>2208.6999999999998</v>
      </c>
      <c r="J40" s="44">
        <v>15300</v>
      </c>
    </row>
    <row r="41" spans="1:10" hidden="1" x14ac:dyDescent="0.25">
      <c r="A41" s="52"/>
      <c r="B41" s="19" t="s">
        <v>38</v>
      </c>
      <c r="C41" s="44">
        <v>8105.1</v>
      </c>
      <c r="D41" s="44"/>
      <c r="E41" s="44">
        <v>8105.1</v>
      </c>
      <c r="F41" s="44"/>
      <c r="G41" s="44">
        <v>8105.1</v>
      </c>
      <c r="H41" s="44"/>
      <c r="I41" s="44">
        <v>8105.1</v>
      </c>
      <c r="J41" s="44"/>
    </row>
    <row r="42" spans="1:10" hidden="1" x14ac:dyDescent="0.25">
      <c r="A42" s="52"/>
      <c r="B42" s="19" t="s">
        <v>39</v>
      </c>
      <c r="C42" s="44">
        <v>165.5</v>
      </c>
      <c r="D42" s="44"/>
      <c r="E42" s="44">
        <v>165.5</v>
      </c>
      <c r="F42" s="44"/>
      <c r="G42" s="44">
        <v>165.5</v>
      </c>
      <c r="H42" s="44"/>
      <c r="I42" s="44">
        <v>165.5</v>
      </c>
      <c r="J42" s="44"/>
    </row>
    <row r="43" spans="1:10" ht="16.5" hidden="1" thickBot="1" x14ac:dyDescent="0.35">
      <c r="A43" s="52"/>
      <c r="B43" s="24" t="s">
        <v>40</v>
      </c>
      <c r="C43" s="53">
        <f t="shared" ref="C43:J43" si="2">SUM(C29:C42)</f>
        <v>2475560.8400000003</v>
      </c>
      <c r="D43" s="53">
        <f t="shared" si="2"/>
        <v>0</v>
      </c>
      <c r="E43" s="53">
        <f t="shared" si="2"/>
        <v>2475560.8400000003</v>
      </c>
      <c r="F43" s="53">
        <f t="shared" si="2"/>
        <v>0</v>
      </c>
      <c r="G43" s="53">
        <f t="shared" si="2"/>
        <v>2475560.8400000003</v>
      </c>
      <c r="H43" s="53">
        <f t="shared" si="2"/>
        <v>0</v>
      </c>
      <c r="I43" s="53">
        <f t="shared" si="2"/>
        <v>2475560.8400000003</v>
      </c>
      <c r="J43" s="53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11" t="s">
        <v>69</v>
      </c>
      <c r="B46" s="311"/>
      <c r="C46" s="311"/>
      <c r="D46" s="311"/>
      <c r="E46" s="311"/>
      <c r="F46" s="311"/>
      <c r="G46" s="311"/>
      <c r="H46" s="311"/>
      <c r="I46" s="311"/>
      <c r="J46" s="311"/>
    </row>
    <row r="47" spans="1:10" ht="28.5" hidden="1" customHeight="1" x14ac:dyDescent="0.25">
      <c r="A47" s="134" t="s">
        <v>5</v>
      </c>
      <c r="B47" s="68" t="s">
        <v>70</v>
      </c>
      <c r="C47" s="336" t="s">
        <v>71</v>
      </c>
      <c r="D47" s="337"/>
      <c r="E47" s="336" t="s">
        <v>72</v>
      </c>
      <c r="F47" s="338"/>
      <c r="G47" s="196" t="s">
        <v>73</v>
      </c>
      <c r="H47" s="197"/>
      <c r="I47" s="197"/>
      <c r="J47" s="197"/>
    </row>
    <row r="48" spans="1:10" hidden="1" x14ac:dyDescent="0.25">
      <c r="A48" s="194"/>
      <c r="B48" s="69" t="s">
        <v>74</v>
      </c>
      <c r="C48" s="194" t="s">
        <v>75</v>
      </c>
      <c r="D48" s="194" t="s">
        <v>76</v>
      </c>
      <c r="E48" s="194" t="s">
        <v>75</v>
      </c>
      <c r="F48" s="194" t="s">
        <v>76</v>
      </c>
      <c r="G48" s="194" t="s">
        <v>75</v>
      </c>
      <c r="H48" s="194" t="s">
        <v>76</v>
      </c>
      <c r="I48" s="194"/>
      <c r="J48" s="194"/>
    </row>
    <row r="49" spans="1:10" hidden="1" x14ac:dyDescent="0.25">
      <c r="A49" s="57"/>
      <c r="B49" s="57"/>
      <c r="C49" s="57"/>
      <c r="D49" s="57"/>
      <c r="E49" s="57"/>
      <c r="F49" s="57"/>
      <c r="G49" s="57"/>
      <c r="H49" s="57"/>
      <c r="I49" s="57"/>
      <c r="J49" s="57"/>
    </row>
    <row r="50" spans="1:10" hidden="1" x14ac:dyDescent="0.25">
      <c r="A50" s="57"/>
      <c r="B50" s="57"/>
      <c r="C50" s="57"/>
      <c r="D50" s="57"/>
      <c r="E50" s="57"/>
      <c r="F50" s="57"/>
      <c r="G50" s="57"/>
      <c r="H50" s="57"/>
      <c r="I50" s="57"/>
      <c r="J50" s="57"/>
    </row>
    <row r="51" spans="1:10" hidden="1" x14ac:dyDescent="0.25">
      <c r="A51" s="57"/>
      <c r="B51" s="69" t="s">
        <v>77</v>
      </c>
      <c r="C51" s="57"/>
      <c r="D51" s="57"/>
      <c r="E51" s="57"/>
      <c r="F51" s="57"/>
      <c r="G51" s="57"/>
      <c r="H51" s="57"/>
      <c r="I51" s="57"/>
      <c r="J51" s="57"/>
    </row>
    <row r="52" spans="1:10" hidden="1" x14ac:dyDescent="0.25">
      <c r="A52" s="57"/>
      <c r="B52" s="57" t="s">
        <v>78</v>
      </c>
      <c r="C52" s="57"/>
      <c r="D52" s="57"/>
      <c r="E52" s="57"/>
      <c r="F52" s="57"/>
      <c r="G52" s="57"/>
      <c r="H52" s="57"/>
      <c r="I52" s="57"/>
      <c r="J52" s="57"/>
    </row>
    <row r="53" spans="1:10" hidden="1" x14ac:dyDescent="0.25">
      <c r="A53" s="57"/>
      <c r="B53" s="57"/>
      <c r="C53" s="57"/>
      <c r="D53" s="57"/>
      <c r="E53" s="57"/>
      <c r="F53" s="57"/>
      <c r="G53" s="57"/>
      <c r="H53" s="57"/>
      <c r="I53" s="57"/>
      <c r="J53" s="57"/>
    </row>
    <row r="54" spans="1:10" hidden="1" x14ac:dyDescent="0.25">
      <c r="A54" s="57"/>
      <c r="B54" s="57"/>
      <c r="C54" s="57"/>
      <c r="D54" s="57"/>
      <c r="E54" s="57"/>
      <c r="F54" s="57"/>
      <c r="G54" s="57"/>
      <c r="H54" s="57"/>
      <c r="I54" s="57"/>
      <c r="J54" s="57"/>
    </row>
    <row r="55" spans="1:10" hidden="1" x14ac:dyDescent="0.25">
      <c r="A55" s="57"/>
      <c r="B55" s="57"/>
      <c r="C55" s="57"/>
      <c r="D55" s="57"/>
      <c r="E55" s="57"/>
      <c r="F55" s="57"/>
      <c r="G55" s="57"/>
      <c r="H55" s="57"/>
      <c r="I55" s="57"/>
      <c r="J55" s="57"/>
    </row>
    <row r="56" spans="1:10" hidden="1" x14ac:dyDescent="0.25">
      <c r="A56" s="57"/>
      <c r="B56" s="57"/>
      <c r="C56" s="57"/>
      <c r="D56" s="57"/>
      <c r="E56" s="57"/>
      <c r="F56" s="57"/>
      <c r="G56" s="57"/>
      <c r="H56" s="57"/>
      <c r="I56" s="57"/>
      <c r="J56" s="57"/>
    </row>
    <row r="57" spans="1:10" hidden="1" x14ac:dyDescent="0.25">
      <c r="A57" s="57"/>
      <c r="B57" s="57"/>
      <c r="C57" s="57"/>
      <c r="D57" s="57"/>
      <c r="E57" s="57"/>
      <c r="F57" s="57"/>
      <c r="G57" s="57"/>
      <c r="H57" s="57"/>
      <c r="I57" s="57"/>
      <c r="J57" s="57"/>
    </row>
    <row r="58" spans="1:10" hidden="1" x14ac:dyDescent="0.25">
      <c r="A58" s="57"/>
      <c r="B58" s="57"/>
      <c r="C58" s="57"/>
      <c r="D58" s="57"/>
      <c r="E58" s="57"/>
      <c r="F58" s="57"/>
      <c r="G58" s="57"/>
      <c r="H58" s="57"/>
      <c r="I58" s="57"/>
      <c r="J58" s="57"/>
    </row>
    <row r="59" spans="1:10" hidden="1" x14ac:dyDescent="0.25">
      <c r="A59" s="57"/>
      <c r="B59" s="57"/>
      <c r="C59" s="57"/>
      <c r="D59" s="57"/>
      <c r="E59" s="57"/>
      <c r="F59" s="57"/>
      <c r="G59" s="57"/>
      <c r="H59" s="57"/>
      <c r="I59" s="57"/>
      <c r="J59" s="57"/>
    </row>
    <row r="60" spans="1:10" hidden="1" x14ac:dyDescent="0.25">
      <c r="A60" s="332" t="s">
        <v>79</v>
      </c>
      <c r="B60" s="332"/>
      <c r="C60" s="57"/>
      <c r="D60" s="57"/>
      <c r="E60" s="57"/>
      <c r="F60" s="57"/>
      <c r="G60" s="57"/>
      <c r="H60" s="57"/>
      <c r="I60" s="57"/>
      <c r="J60" s="57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11" t="s">
        <v>80</v>
      </c>
      <c r="B73" s="311"/>
      <c r="C73" s="311"/>
      <c r="D73" s="311"/>
      <c r="E73" s="311"/>
      <c r="F73" s="311"/>
      <c r="G73" s="311"/>
      <c r="H73" s="311"/>
      <c r="I73" s="311"/>
      <c r="J73" s="311"/>
    </row>
    <row r="74" spans="1:10" ht="16.5" hidden="1" customHeight="1" thickBot="1" x14ac:dyDescent="0.35">
      <c r="A74" s="4" t="s">
        <v>5</v>
      </c>
      <c r="B74" s="5" t="s">
        <v>6</v>
      </c>
      <c r="C74" s="318" t="s">
        <v>45</v>
      </c>
      <c r="D74" s="319"/>
      <c r="E74" s="318" t="s">
        <v>46</v>
      </c>
      <c r="F74" s="320"/>
      <c r="G74" s="318" t="s">
        <v>47</v>
      </c>
      <c r="H74" s="319"/>
      <c r="I74" s="318" t="s">
        <v>48</v>
      </c>
      <c r="J74" s="319"/>
    </row>
    <row r="75" spans="1:10" ht="15.75" hidden="1" x14ac:dyDescent="0.3">
      <c r="A75" s="6"/>
      <c r="B75" s="7"/>
      <c r="C75" s="8" t="s">
        <v>12</v>
      </c>
      <c r="D75" s="8" t="s">
        <v>13</v>
      </c>
      <c r="E75" s="8" t="s">
        <v>12</v>
      </c>
      <c r="F75" s="8" t="s">
        <v>13</v>
      </c>
      <c r="G75" s="8" t="s">
        <v>12</v>
      </c>
      <c r="H75" s="8" t="s">
        <v>13</v>
      </c>
      <c r="I75" s="8" t="s">
        <v>12</v>
      </c>
      <c r="J75" s="8" t="s">
        <v>13</v>
      </c>
    </row>
    <row r="76" spans="1:10" ht="15.75" hidden="1" x14ac:dyDescent="0.3">
      <c r="A76" s="10"/>
      <c r="B76" s="7" t="s">
        <v>14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48"/>
      <c r="B77" s="7"/>
      <c r="C77" s="48"/>
      <c r="D77" s="48"/>
      <c r="E77" s="48"/>
      <c r="F77" s="67"/>
      <c r="G77" s="67"/>
      <c r="H77" s="67"/>
      <c r="I77" s="67"/>
      <c r="J77" s="67"/>
    </row>
    <row r="78" spans="1:10" ht="15.75" hidden="1" x14ac:dyDescent="0.3">
      <c r="A78" s="48"/>
      <c r="B78" s="7" t="s">
        <v>15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52"/>
      <c r="B79" s="19" t="s">
        <v>16</v>
      </c>
      <c r="C79" s="44">
        <v>62500</v>
      </c>
      <c r="D79" s="44">
        <v>138609.60999999999</v>
      </c>
      <c r="E79" s="44">
        <v>62500</v>
      </c>
      <c r="F79" s="44"/>
      <c r="G79" s="44"/>
      <c r="H79" s="44"/>
      <c r="I79" s="44"/>
      <c r="J79" s="44"/>
    </row>
    <row r="80" spans="1:10" hidden="1" x14ac:dyDescent="0.25">
      <c r="A80" s="52"/>
      <c r="B80" s="19" t="s">
        <v>17</v>
      </c>
      <c r="C80" s="44">
        <v>7500</v>
      </c>
      <c r="D80" s="44">
        <v>9818.25</v>
      </c>
      <c r="E80" s="44">
        <v>7500</v>
      </c>
      <c r="F80" s="44">
        <v>9560.36</v>
      </c>
      <c r="G80" s="44"/>
      <c r="H80" s="44"/>
      <c r="I80" s="44"/>
      <c r="J80" s="44"/>
    </row>
    <row r="81" spans="1:10" hidden="1" x14ac:dyDescent="0.25">
      <c r="A81" s="52"/>
      <c r="B81" s="19" t="s">
        <v>18</v>
      </c>
      <c r="C81" s="44">
        <v>8133.97</v>
      </c>
      <c r="D81" s="44"/>
      <c r="E81" s="44">
        <v>8133.97</v>
      </c>
      <c r="F81" s="44">
        <v>39787</v>
      </c>
      <c r="G81" s="44"/>
      <c r="H81" s="44"/>
      <c r="I81" s="44"/>
      <c r="J81" s="44"/>
    </row>
    <row r="82" spans="1:10" hidden="1" x14ac:dyDescent="0.25">
      <c r="A82" s="52"/>
      <c r="B82" s="19" t="s">
        <v>19</v>
      </c>
      <c r="C82" s="44">
        <v>33333.33</v>
      </c>
      <c r="D82" s="44">
        <v>19161.8</v>
      </c>
      <c r="E82" s="44">
        <v>33333.33</v>
      </c>
      <c r="F82" s="44"/>
      <c r="G82" s="44"/>
      <c r="H82" s="44"/>
      <c r="I82" s="44"/>
      <c r="J82" s="44"/>
    </row>
    <row r="83" spans="1:10" hidden="1" x14ac:dyDescent="0.25">
      <c r="A83" s="52"/>
      <c r="B83" s="19" t="s">
        <v>21</v>
      </c>
      <c r="C83" s="44">
        <v>165141.75</v>
      </c>
      <c r="D83" s="44">
        <v>4057.14</v>
      </c>
      <c r="E83" s="44">
        <v>165141.75</v>
      </c>
      <c r="F83" s="44">
        <v>184282.78</v>
      </c>
      <c r="G83" s="44"/>
      <c r="H83" s="44"/>
      <c r="I83" s="44"/>
      <c r="J83" s="44"/>
    </row>
    <row r="84" spans="1:10" hidden="1" x14ac:dyDescent="0.25">
      <c r="A84" s="52"/>
      <c r="B84" s="19" t="s">
        <v>22</v>
      </c>
      <c r="C84" s="44">
        <v>40000</v>
      </c>
      <c r="D84" s="44">
        <v>38120</v>
      </c>
      <c r="E84" s="44">
        <v>40000</v>
      </c>
      <c r="F84" s="44">
        <v>38120</v>
      </c>
      <c r="G84" s="44"/>
      <c r="H84" s="44"/>
      <c r="I84" s="44"/>
      <c r="J84" s="44"/>
    </row>
    <row r="85" spans="1:10" hidden="1" x14ac:dyDescent="0.25">
      <c r="A85" s="52"/>
      <c r="B85" s="19" t="s">
        <v>23</v>
      </c>
      <c r="C85" s="44">
        <v>26305.03</v>
      </c>
      <c r="D85" s="44">
        <v>48548.639999999999</v>
      </c>
      <c r="E85" s="44">
        <v>26305.03</v>
      </c>
      <c r="F85" s="44">
        <v>44604</v>
      </c>
      <c r="G85" s="44"/>
      <c r="H85" s="44"/>
      <c r="I85" s="44"/>
      <c r="J85" s="44"/>
    </row>
    <row r="86" spans="1:10" ht="16.5" hidden="1" thickBot="1" x14ac:dyDescent="0.35">
      <c r="A86" s="52"/>
      <c r="B86" s="21" t="s">
        <v>24</v>
      </c>
      <c r="C86" s="53">
        <f t="shared" ref="C86:J86" si="4">SUM(C79:C85)</f>
        <v>342914.07999999996</v>
      </c>
      <c r="D86" s="53">
        <f t="shared" si="4"/>
        <v>258315.44</v>
      </c>
      <c r="E86" s="53">
        <f t="shared" si="4"/>
        <v>342914.07999999996</v>
      </c>
      <c r="F86" s="53">
        <f t="shared" si="4"/>
        <v>316354.14</v>
      </c>
      <c r="G86" s="53">
        <f t="shared" si="4"/>
        <v>0</v>
      </c>
      <c r="H86" s="53">
        <f t="shared" si="4"/>
        <v>0</v>
      </c>
      <c r="I86" s="53">
        <f t="shared" si="4"/>
        <v>0</v>
      </c>
      <c r="J86" s="53">
        <f t="shared" si="4"/>
        <v>0</v>
      </c>
    </row>
    <row r="87" spans="1:10" ht="15.75" hidden="1" x14ac:dyDescent="0.3">
      <c r="A87" s="52"/>
      <c r="B87" s="22" t="s">
        <v>25</v>
      </c>
      <c r="C87" s="54"/>
      <c r="D87" s="54"/>
      <c r="E87" s="54"/>
      <c r="F87" s="54"/>
      <c r="G87" s="54"/>
      <c r="H87" s="54"/>
      <c r="I87" s="54"/>
      <c r="J87" s="54"/>
    </row>
    <row r="88" spans="1:10" hidden="1" x14ac:dyDescent="0.25">
      <c r="A88" s="52"/>
      <c r="B88" s="19" t="s">
        <v>26</v>
      </c>
      <c r="C88" s="44">
        <v>60936.45</v>
      </c>
      <c r="D88" s="44">
        <v>1023</v>
      </c>
      <c r="E88" s="44">
        <v>60936.45</v>
      </c>
      <c r="F88" s="44">
        <v>58023.7</v>
      </c>
      <c r="G88" s="44"/>
      <c r="H88" s="44"/>
      <c r="I88" s="44"/>
      <c r="J88" s="44"/>
    </row>
    <row r="89" spans="1:10" hidden="1" x14ac:dyDescent="0.25">
      <c r="A89" s="52"/>
      <c r="B89" s="19" t="s">
        <v>27</v>
      </c>
      <c r="C89" s="44">
        <v>600</v>
      </c>
      <c r="D89" s="44"/>
      <c r="E89" s="44">
        <v>600</v>
      </c>
      <c r="F89" s="44"/>
      <c r="G89" s="44"/>
      <c r="H89" s="44"/>
      <c r="I89" s="44"/>
      <c r="J89" s="44"/>
    </row>
    <row r="90" spans="1:10" hidden="1" x14ac:dyDescent="0.25">
      <c r="A90" s="52"/>
      <c r="B90" s="19" t="s">
        <v>55</v>
      </c>
      <c r="C90" s="44">
        <v>945.42</v>
      </c>
      <c r="D90" s="44"/>
      <c r="E90" s="44">
        <v>945.42</v>
      </c>
      <c r="F90" s="44"/>
      <c r="G90" s="44"/>
      <c r="H90" s="44"/>
      <c r="I90" s="44"/>
      <c r="J90" s="44"/>
    </row>
    <row r="91" spans="1:10" hidden="1" x14ac:dyDescent="0.25">
      <c r="A91" s="52"/>
      <c r="B91" s="19" t="s">
        <v>28</v>
      </c>
      <c r="C91" s="44">
        <v>169652.57</v>
      </c>
      <c r="D91" s="44">
        <v>181188.84</v>
      </c>
      <c r="E91" s="44">
        <v>169652.57</v>
      </c>
      <c r="F91" s="44">
        <v>66957.58</v>
      </c>
      <c r="G91" s="44"/>
      <c r="H91" s="44"/>
      <c r="I91" s="44"/>
      <c r="J91" s="44"/>
    </row>
    <row r="92" spans="1:10" hidden="1" x14ac:dyDescent="0.25">
      <c r="A92" s="52"/>
      <c r="B92" s="19" t="s">
        <v>29</v>
      </c>
      <c r="C92" s="44">
        <v>912</v>
      </c>
      <c r="D92" s="44"/>
      <c r="E92" s="44">
        <v>912</v>
      </c>
      <c r="F92" s="44"/>
      <c r="G92" s="44"/>
      <c r="H92" s="44"/>
      <c r="I92" s="44"/>
      <c r="J92" s="44"/>
    </row>
    <row r="93" spans="1:10" hidden="1" x14ac:dyDescent="0.25">
      <c r="A93" s="52"/>
      <c r="B93" s="19" t="s">
        <v>30</v>
      </c>
      <c r="C93" s="44">
        <v>427229.65</v>
      </c>
      <c r="D93" s="44">
        <v>535053.32999999996</v>
      </c>
      <c r="E93" s="44">
        <v>427229.65</v>
      </c>
      <c r="F93" s="44">
        <v>261536.69</v>
      </c>
      <c r="G93" s="44"/>
      <c r="H93" s="44"/>
      <c r="I93" s="44"/>
      <c r="J93" s="44"/>
    </row>
    <row r="94" spans="1:10" hidden="1" x14ac:dyDescent="0.25">
      <c r="A94" s="52"/>
      <c r="B94" s="19" t="s">
        <v>31</v>
      </c>
      <c r="C94" s="44">
        <v>100</v>
      </c>
      <c r="D94" s="44"/>
      <c r="E94" s="44">
        <v>100</v>
      </c>
      <c r="F94" s="44"/>
      <c r="G94" s="44"/>
      <c r="H94" s="44"/>
      <c r="I94" s="44"/>
      <c r="J94" s="44"/>
    </row>
    <row r="95" spans="1:10" hidden="1" x14ac:dyDescent="0.25">
      <c r="A95" s="52"/>
      <c r="B95" s="19" t="s">
        <v>32</v>
      </c>
      <c r="C95" s="44">
        <v>13579.7</v>
      </c>
      <c r="D95" s="44">
        <v>6224.76</v>
      </c>
      <c r="E95" s="44">
        <v>13579.7</v>
      </c>
      <c r="F95" s="44">
        <v>6630</v>
      </c>
      <c r="G95" s="44"/>
      <c r="H95" s="44"/>
      <c r="I95" s="44"/>
      <c r="J95" s="44"/>
    </row>
    <row r="96" spans="1:10" hidden="1" x14ac:dyDescent="0.25">
      <c r="A96" s="52"/>
      <c r="B96" s="19" t="s">
        <v>34</v>
      </c>
      <c r="C96" s="44">
        <v>310</v>
      </c>
      <c r="D96" s="44">
        <v>3610</v>
      </c>
      <c r="E96" s="44">
        <v>310</v>
      </c>
      <c r="F96" s="44"/>
      <c r="G96" s="44"/>
      <c r="H96" s="44"/>
      <c r="I96" s="44"/>
      <c r="J96" s="44"/>
    </row>
    <row r="97" spans="1:10" hidden="1" x14ac:dyDescent="0.25">
      <c r="A97" s="52"/>
      <c r="B97" s="19" t="s">
        <v>35</v>
      </c>
      <c r="C97" s="44">
        <v>10809.43</v>
      </c>
      <c r="D97" s="44">
        <v>39404.76</v>
      </c>
      <c r="E97" s="44">
        <v>10809.43</v>
      </c>
      <c r="F97" s="44">
        <v>23463</v>
      </c>
      <c r="G97" s="44"/>
      <c r="H97" s="44"/>
      <c r="I97" s="44"/>
      <c r="J97" s="44"/>
    </row>
    <row r="98" spans="1:10" hidden="1" x14ac:dyDescent="0.25">
      <c r="A98" s="52"/>
      <c r="B98" s="19" t="s">
        <v>36</v>
      </c>
      <c r="C98" s="44">
        <v>1780006.32</v>
      </c>
      <c r="D98" s="44">
        <v>2752150.16</v>
      </c>
      <c r="E98" s="44">
        <v>1780006.32</v>
      </c>
      <c r="F98" s="44">
        <v>1617110.07</v>
      </c>
      <c r="G98" s="44"/>
      <c r="H98" s="44"/>
      <c r="I98" s="44"/>
      <c r="J98" s="44"/>
    </row>
    <row r="99" spans="1:10" hidden="1" x14ac:dyDescent="0.25">
      <c r="A99" s="52"/>
      <c r="B99" s="19" t="s">
        <v>37</v>
      </c>
      <c r="C99" s="44">
        <v>2208.6999999999998</v>
      </c>
      <c r="D99" s="44"/>
      <c r="E99" s="44">
        <v>2208.6999999999998</v>
      </c>
      <c r="F99" s="44">
        <v>11097</v>
      </c>
      <c r="G99" s="44"/>
      <c r="H99" s="44"/>
      <c r="I99" s="44"/>
      <c r="J99" s="44"/>
    </row>
    <row r="100" spans="1:10" hidden="1" x14ac:dyDescent="0.25">
      <c r="A100" s="52"/>
      <c r="B100" s="19" t="s">
        <v>38</v>
      </c>
      <c r="C100" s="44">
        <v>8105.1</v>
      </c>
      <c r="D100" s="44">
        <v>43640</v>
      </c>
      <c r="E100" s="44">
        <v>8105.1</v>
      </c>
      <c r="F100" s="44"/>
      <c r="G100" s="44"/>
      <c r="H100" s="44"/>
      <c r="I100" s="44"/>
      <c r="J100" s="44"/>
    </row>
    <row r="101" spans="1:10" hidden="1" x14ac:dyDescent="0.25">
      <c r="A101" s="52"/>
      <c r="B101" s="19" t="s">
        <v>39</v>
      </c>
      <c r="C101" s="44">
        <v>165.5</v>
      </c>
      <c r="D101" s="44"/>
      <c r="E101" s="44">
        <v>165.5</v>
      </c>
      <c r="F101" s="44"/>
      <c r="G101" s="44"/>
      <c r="H101" s="44"/>
      <c r="I101" s="44"/>
      <c r="J101" s="44"/>
    </row>
    <row r="102" spans="1:10" ht="16.5" hidden="1" thickBot="1" x14ac:dyDescent="0.35">
      <c r="A102" s="52"/>
      <c r="B102" s="24" t="s">
        <v>40</v>
      </c>
      <c r="C102" s="53">
        <f t="shared" ref="C102:J102" si="5">SUM(C88:C101)</f>
        <v>2475560.8400000003</v>
      </c>
      <c r="D102" s="53">
        <f t="shared" si="5"/>
        <v>3562294.85</v>
      </c>
      <c r="E102" s="53">
        <f t="shared" si="5"/>
        <v>2475560.8400000003</v>
      </c>
      <c r="F102" s="53">
        <f t="shared" si="5"/>
        <v>2044818.04</v>
      </c>
      <c r="G102" s="53">
        <f t="shared" si="5"/>
        <v>0</v>
      </c>
      <c r="H102" s="53">
        <f t="shared" si="5"/>
        <v>0</v>
      </c>
      <c r="I102" s="53">
        <f t="shared" si="5"/>
        <v>0</v>
      </c>
      <c r="J102" s="53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11" t="s">
        <v>81</v>
      </c>
      <c r="B123" s="311"/>
      <c r="C123" s="311"/>
      <c r="D123" s="311"/>
      <c r="E123" s="311"/>
      <c r="F123" s="311"/>
      <c r="G123" s="311"/>
      <c r="H123" s="311"/>
      <c r="I123" s="311"/>
      <c r="J123" s="311"/>
    </row>
    <row r="124" spans="1:10" ht="16.5" hidden="1" customHeight="1" thickBot="1" x14ac:dyDescent="0.35">
      <c r="A124" s="4" t="s">
        <v>5</v>
      </c>
      <c r="B124" s="5" t="s">
        <v>6</v>
      </c>
      <c r="C124" s="318" t="s">
        <v>51</v>
      </c>
      <c r="D124" s="319"/>
      <c r="E124" s="318" t="s">
        <v>52</v>
      </c>
      <c r="F124" s="320"/>
      <c r="G124" s="318" t="s">
        <v>53</v>
      </c>
      <c r="H124" s="319"/>
      <c r="I124" s="318" t="s">
        <v>54</v>
      </c>
      <c r="J124" s="319"/>
    </row>
    <row r="125" spans="1:10" ht="15.75" hidden="1" x14ac:dyDescent="0.3">
      <c r="A125" s="6"/>
      <c r="B125" s="7"/>
      <c r="C125" s="8" t="s">
        <v>12</v>
      </c>
      <c r="D125" s="8" t="s">
        <v>13</v>
      </c>
      <c r="E125" s="8" t="s">
        <v>12</v>
      </c>
      <c r="F125" s="8" t="s">
        <v>13</v>
      </c>
      <c r="G125" s="8" t="s">
        <v>12</v>
      </c>
      <c r="H125" s="8" t="s">
        <v>13</v>
      </c>
      <c r="I125" s="8" t="s">
        <v>12</v>
      </c>
      <c r="J125" s="8" t="s">
        <v>13</v>
      </c>
    </row>
    <row r="126" spans="1:10" ht="15.75" hidden="1" x14ac:dyDescent="0.3">
      <c r="A126" s="10"/>
      <c r="B126" s="7" t="s">
        <v>14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48"/>
      <c r="B127" s="7"/>
      <c r="C127" s="67"/>
      <c r="D127" s="49"/>
      <c r="E127" s="67"/>
      <c r="F127" s="67"/>
      <c r="G127" s="67"/>
      <c r="H127" s="67"/>
      <c r="I127" s="67"/>
      <c r="J127" s="67"/>
    </row>
    <row r="128" spans="1:10" ht="15.75" hidden="1" x14ac:dyDescent="0.3">
      <c r="A128" s="48"/>
      <c r="B128" s="7" t="s">
        <v>15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52"/>
      <c r="B129" s="19" t="s">
        <v>16</v>
      </c>
      <c r="C129" s="44"/>
      <c r="D129" s="44"/>
      <c r="E129" s="44"/>
      <c r="F129" s="44"/>
      <c r="G129" s="44"/>
      <c r="H129" s="44"/>
      <c r="I129" s="44"/>
      <c r="J129" s="44"/>
    </row>
    <row r="130" spans="1:10" hidden="1" x14ac:dyDescent="0.25">
      <c r="A130" s="52"/>
      <c r="B130" s="19" t="s">
        <v>17</v>
      </c>
      <c r="C130" s="44"/>
      <c r="D130" s="44"/>
      <c r="E130" s="44"/>
      <c r="F130" s="44"/>
      <c r="G130" s="44"/>
      <c r="H130" s="44"/>
      <c r="I130" s="44"/>
      <c r="J130" s="44"/>
    </row>
    <row r="131" spans="1:10" hidden="1" x14ac:dyDescent="0.25">
      <c r="A131" s="52"/>
      <c r="B131" s="19" t="s">
        <v>18</v>
      </c>
      <c r="C131" s="44"/>
      <c r="D131" s="44"/>
      <c r="E131" s="44"/>
      <c r="F131" s="44"/>
      <c r="G131" s="44"/>
      <c r="H131" s="44"/>
      <c r="I131" s="44"/>
      <c r="J131" s="44"/>
    </row>
    <row r="132" spans="1:10" hidden="1" x14ac:dyDescent="0.25">
      <c r="A132" s="52"/>
      <c r="B132" s="19" t="s">
        <v>19</v>
      </c>
      <c r="C132" s="44"/>
      <c r="D132" s="44"/>
      <c r="E132" s="44"/>
      <c r="F132" s="44"/>
      <c r="G132" s="44"/>
      <c r="H132" s="44"/>
      <c r="I132" s="44"/>
      <c r="J132" s="44"/>
    </row>
    <row r="133" spans="1:10" hidden="1" x14ac:dyDescent="0.25">
      <c r="A133" s="52"/>
      <c r="B133" s="19" t="s">
        <v>21</v>
      </c>
      <c r="C133" s="44"/>
      <c r="D133" s="44"/>
      <c r="E133" s="44"/>
      <c r="F133" s="44"/>
      <c r="G133" s="44"/>
      <c r="H133" s="44"/>
      <c r="I133" s="44"/>
      <c r="J133" s="44"/>
    </row>
    <row r="134" spans="1:10" hidden="1" x14ac:dyDescent="0.25">
      <c r="A134" s="52"/>
      <c r="B134" s="19" t="s">
        <v>22</v>
      </c>
      <c r="C134" s="44"/>
      <c r="D134" s="44"/>
      <c r="E134" s="44"/>
      <c r="F134" s="44"/>
      <c r="G134" s="44"/>
      <c r="H134" s="44"/>
      <c r="I134" s="44"/>
      <c r="J134" s="44"/>
    </row>
    <row r="135" spans="1:10" hidden="1" x14ac:dyDescent="0.25">
      <c r="A135" s="52"/>
      <c r="B135" s="19" t="s">
        <v>23</v>
      </c>
      <c r="C135" s="44"/>
      <c r="D135" s="44"/>
      <c r="E135" s="44"/>
      <c r="F135" s="44"/>
      <c r="G135" s="44"/>
      <c r="H135" s="44"/>
      <c r="I135" s="44"/>
      <c r="J135" s="44"/>
    </row>
    <row r="136" spans="1:10" ht="16.5" hidden="1" thickBot="1" x14ac:dyDescent="0.35">
      <c r="A136" s="52"/>
      <c r="B136" s="21" t="s">
        <v>24</v>
      </c>
      <c r="C136" s="53">
        <f t="shared" ref="C136:J136" si="7">SUM(C129:C135)</f>
        <v>0</v>
      </c>
      <c r="D136" s="53">
        <f t="shared" si="7"/>
        <v>0</v>
      </c>
      <c r="E136" s="53">
        <f t="shared" si="7"/>
        <v>0</v>
      </c>
      <c r="F136" s="53">
        <f t="shared" si="7"/>
        <v>0</v>
      </c>
      <c r="G136" s="53">
        <f t="shared" si="7"/>
        <v>0</v>
      </c>
      <c r="H136" s="53">
        <f t="shared" si="7"/>
        <v>0</v>
      </c>
      <c r="I136" s="53">
        <f t="shared" si="7"/>
        <v>0</v>
      </c>
      <c r="J136" s="53">
        <f t="shared" si="7"/>
        <v>0</v>
      </c>
    </row>
    <row r="137" spans="1:10" ht="15.75" hidden="1" x14ac:dyDescent="0.3">
      <c r="A137" s="52"/>
      <c r="B137" s="22" t="s">
        <v>25</v>
      </c>
      <c r="C137" s="54"/>
      <c r="D137" s="54"/>
      <c r="E137" s="54"/>
      <c r="F137" s="54"/>
      <c r="G137" s="54"/>
      <c r="H137" s="54"/>
      <c r="I137" s="54"/>
      <c r="J137" s="54"/>
    </row>
    <row r="138" spans="1:10" hidden="1" x14ac:dyDescent="0.25">
      <c r="A138" s="52"/>
      <c r="B138" s="19" t="s">
        <v>26</v>
      </c>
      <c r="C138" s="44"/>
      <c r="D138" s="44"/>
      <c r="E138" s="44"/>
      <c r="F138" s="44"/>
      <c r="G138" s="44"/>
      <c r="H138" s="44"/>
      <c r="I138" s="44"/>
      <c r="J138" s="44"/>
    </row>
    <row r="139" spans="1:10" hidden="1" x14ac:dyDescent="0.25">
      <c r="A139" s="52"/>
      <c r="B139" s="19" t="s">
        <v>82</v>
      </c>
      <c r="C139" s="44"/>
      <c r="D139" s="44"/>
      <c r="E139" s="44"/>
      <c r="F139" s="44"/>
      <c r="G139" s="44"/>
      <c r="H139" s="44"/>
      <c r="I139" s="44"/>
      <c r="J139" s="44"/>
    </row>
    <row r="140" spans="1:10" hidden="1" x14ac:dyDescent="0.25">
      <c r="A140" s="52"/>
      <c r="B140" s="19" t="s">
        <v>55</v>
      </c>
      <c r="C140" s="44"/>
      <c r="D140" s="44"/>
      <c r="E140" s="44"/>
      <c r="F140" s="44"/>
      <c r="G140" s="44"/>
      <c r="H140" s="44"/>
      <c r="I140" s="44"/>
      <c r="J140" s="44"/>
    </row>
    <row r="141" spans="1:10" hidden="1" x14ac:dyDescent="0.25">
      <c r="A141" s="52"/>
      <c r="B141" s="19" t="s">
        <v>28</v>
      </c>
      <c r="C141" s="44"/>
      <c r="D141" s="44"/>
      <c r="E141" s="44"/>
      <c r="F141" s="44"/>
      <c r="G141" s="44"/>
      <c r="H141" s="44"/>
      <c r="I141" s="44"/>
      <c r="J141" s="44"/>
    </row>
    <row r="142" spans="1:10" hidden="1" x14ac:dyDescent="0.25">
      <c r="A142" s="52"/>
      <c r="B142" s="19" t="s">
        <v>29</v>
      </c>
      <c r="C142" s="44"/>
      <c r="D142" s="44"/>
      <c r="E142" s="44"/>
      <c r="F142" s="44"/>
      <c r="G142" s="44"/>
      <c r="H142" s="44"/>
      <c r="I142" s="44"/>
      <c r="J142" s="44"/>
    </row>
    <row r="143" spans="1:10" hidden="1" x14ac:dyDescent="0.25">
      <c r="A143" s="52"/>
      <c r="B143" s="19" t="s">
        <v>30</v>
      </c>
      <c r="C143" s="44"/>
      <c r="D143" s="44"/>
      <c r="E143" s="44"/>
      <c r="F143" s="44"/>
      <c r="G143" s="44"/>
      <c r="H143" s="44"/>
      <c r="I143" s="44"/>
      <c r="J143" s="44"/>
    </row>
    <row r="144" spans="1:10" hidden="1" x14ac:dyDescent="0.25">
      <c r="A144" s="52"/>
      <c r="B144" s="19" t="s">
        <v>31</v>
      </c>
      <c r="C144" s="44"/>
      <c r="D144" s="44"/>
      <c r="E144" s="44"/>
      <c r="F144" s="44"/>
      <c r="G144" s="44"/>
      <c r="H144" s="44"/>
      <c r="I144" s="44"/>
      <c r="J144" s="44"/>
    </row>
    <row r="145" spans="1:10" hidden="1" x14ac:dyDescent="0.25">
      <c r="A145" s="52"/>
      <c r="B145" s="19" t="s">
        <v>32</v>
      </c>
      <c r="C145" s="44"/>
      <c r="D145" s="44"/>
      <c r="E145" s="44"/>
      <c r="F145" s="44"/>
      <c r="G145" s="44"/>
      <c r="H145" s="44"/>
      <c r="I145" s="44"/>
      <c r="J145" s="44"/>
    </row>
    <row r="146" spans="1:10" hidden="1" x14ac:dyDescent="0.25">
      <c r="A146" s="52"/>
      <c r="B146" s="19" t="s">
        <v>34</v>
      </c>
      <c r="C146" s="44"/>
      <c r="D146" s="44"/>
      <c r="E146" s="44"/>
      <c r="F146" s="44"/>
      <c r="G146" s="44"/>
      <c r="H146" s="44"/>
      <c r="I146" s="44"/>
      <c r="J146" s="44"/>
    </row>
    <row r="147" spans="1:10" hidden="1" x14ac:dyDescent="0.25">
      <c r="A147" s="52"/>
      <c r="B147" s="19" t="s">
        <v>35</v>
      </c>
      <c r="C147" s="44"/>
      <c r="D147" s="44"/>
      <c r="E147" s="44"/>
      <c r="F147" s="44"/>
      <c r="G147" s="44"/>
      <c r="H147" s="44"/>
      <c r="I147" s="44"/>
      <c r="J147" s="44"/>
    </row>
    <row r="148" spans="1:10" hidden="1" x14ac:dyDescent="0.25">
      <c r="A148" s="52"/>
      <c r="B148" s="19" t="s">
        <v>36</v>
      </c>
      <c r="C148" s="44"/>
      <c r="D148" s="44"/>
      <c r="E148" s="44"/>
      <c r="F148" s="44"/>
      <c r="G148" s="44"/>
      <c r="H148" s="44"/>
      <c r="I148" s="44"/>
      <c r="J148" s="44"/>
    </row>
    <row r="149" spans="1:10" hidden="1" x14ac:dyDescent="0.25">
      <c r="A149" s="52"/>
      <c r="B149" s="19" t="s">
        <v>37</v>
      </c>
      <c r="C149" s="44"/>
      <c r="D149" s="44"/>
      <c r="E149" s="44"/>
      <c r="F149" s="44"/>
      <c r="G149" s="44"/>
      <c r="H149" s="44"/>
      <c r="I149" s="44"/>
      <c r="J149" s="44"/>
    </row>
    <row r="150" spans="1:10" hidden="1" x14ac:dyDescent="0.25">
      <c r="A150" s="52"/>
      <c r="B150" s="19" t="s">
        <v>38</v>
      </c>
      <c r="C150" s="44"/>
      <c r="D150" s="44"/>
      <c r="E150" s="44"/>
      <c r="F150" s="44"/>
      <c r="G150" s="44"/>
      <c r="H150" s="44"/>
      <c r="I150" s="44"/>
      <c r="J150" s="44"/>
    </row>
    <row r="151" spans="1:10" hidden="1" x14ac:dyDescent="0.25">
      <c r="A151" s="52"/>
      <c r="B151" s="19" t="s">
        <v>39</v>
      </c>
      <c r="C151" s="44"/>
      <c r="D151" s="44"/>
      <c r="E151" s="44"/>
      <c r="F151" s="44"/>
      <c r="G151" s="44"/>
      <c r="H151" s="44"/>
      <c r="I151" s="44"/>
      <c r="J151" s="44"/>
    </row>
    <row r="152" spans="1:10" ht="16.5" hidden="1" thickBot="1" x14ac:dyDescent="0.35">
      <c r="A152" s="52"/>
      <c r="B152" s="24" t="s">
        <v>40</v>
      </c>
      <c r="C152" s="53">
        <f t="shared" ref="C152:J152" si="8">SUM(C138:C151)</f>
        <v>0</v>
      </c>
      <c r="D152" s="53">
        <f t="shared" si="8"/>
        <v>0</v>
      </c>
      <c r="E152" s="53">
        <f t="shared" si="8"/>
        <v>0</v>
      </c>
      <c r="F152" s="53">
        <f t="shared" si="8"/>
        <v>0</v>
      </c>
      <c r="G152" s="53">
        <f t="shared" si="8"/>
        <v>0</v>
      </c>
      <c r="H152" s="53">
        <f t="shared" si="8"/>
        <v>0</v>
      </c>
      <c r="I152" s="53">
        <f t="shared" si="8"/>
        <v>0</v>
      </c>
      <c r="J152" s="53">
        <f t="shared" si="8"/>
        <v>0</v>
      </c>
    </row>
    <row r="153" spans="1:10" hidden="1" x14ac:dyDescent="0.25">
      <c r="D153" s="50"/>
      <c r="J153" s="70"/>
    </row>
    <row r="154" spans="1:10" hidden="1" x14ac:dyDescent="0.25">
      <c r="J154" s="46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24" t="s">
        <v>159</v>
      </c>
      <c r="D177" s="324"/>
      <c r="E177" s="324"/>
      <c r="F177" s="324"/>
    </row>
    <row r="178" spans="3:7" ht="15.75" thickBot="1" x14ac:dyDescent="0.3">
      <c r="C178" s="333" t="s">
        <v>193</v>
      </c>
      <c r="D178" s="333"/>
      <c r="E178" s="333"/>
      <c r="F178" s="333"/>
    </row>
    <row r="179" spans="3:7" ht="16.5" thickBot="1" x14ac:dyDescent="0.35">
      <c r="C179" s="71" t="s">
        <v>5</v>
      </c>
      <c r="D179" s="195" t="s">
        <v>6</v>
      </c>
      <c r="E179" s="334" t="s">
        <v>56</v>
      </c>
      <c r="F179" s="335"/>
    </row>
    <row r="180" spans="3:7" ht="15.75" x14ac:dyDescent="0.3">
      <c r="C180" s="72"/>
      <c r="D180" s="73"/>
      <c r="E180" s="74" t="s">
        <v>12</v>
      </c>
      <c r="F180" s="74" t="s">
        <v>83</v>
      </c>
    </row>
    <row r="181" spans="3:7" ht="15.75" x14ac:dyDescent="0.3">
      <c r="C181" s="10" t="s">
        <v>141</v>
      </c>
      <c r="D181" s="7" t="s">
        <v>14</v>
      </c>
      <c r="E181" s="11">
        <f>+'FEBRERO CTE-5'!C129</f>
        <v>6722296.9400000004</v>
      </c>
      <c r="F181" s="17">
        <f>+'FEBRERO CTE-5'!D129</f>
        <v>5853976.5300000003</v>
      </c>
      <c r="G181" s="46"/>
    </row>
    <row r="182" spans="3:7" ht="15.75" x14ac:dyDescent="0.3">
      <c r="C182" s="48"/>
      <c r="D182" s="7"/>
      <c r="E182" s="48"/>
      <c r="F182" s="15"/>
      <c r="G182" s="46"/>
    </row>
    <row r="183" spans="3:7" ht="15.75" x14ac:dyDescent="0.3">
      <c r="C183" s="48"/>
      <c r="D183" s="7" t="s">
        <v>15</v>
      </c>
      <c r="E183" s="11"/>
      <c r="F183" s="17"/>
    </row>
    <row r="184" spans="3:7" x14ac:dyDescent="0.25">
      <c r="C184" s="18">
        <v>111</v>
      </c>
      <c r="D184" s="19" t="s">
        <v>16</v>
      </c>
      <c r="E184" s="44">
        <f>+'FEBRERO CTE-5'!C132</f>
        <v>88000</v>
      </c>
      <c r="F184" s="20">
        <v>87425.59</v>
      </c>
      <c r="G184" s="46"/>
    </row>
    <row r="185" spans="3:7" x14ac:dyDescent="0.25">
      <c r="C185" s="18">
        <v>113</v>
      </c>
      <c r="D185" s="19" t="s">
        <v>17</v>
      </c>
      <c r="E185" s="44">
        <f>+'FEBRERO CTE-5'!C133</f>
        <v>11585.06</v>
      </c>
      <c r="F185" s="20">
        <v>11450.7</v>
      </c>
      <c r="G185" s="46"/>
    </row>
    <row r="186" spans="3:7" x14ac:dyDescent="0.25">
      <c r="C186" s="18">
        <v>122</v>
      </c>
      <c r="D186" s="19" t="s">
        <v>18</v>
      </c>
      <c r="E186" s="44">
        <f>+'FEBRERO CTE-5'!C134</f>
        <v>68124.37</v>
      </c>
      <c r="F186" s="20">
        <v>30858.5</v>
      </c>
      <c r="G186" s="46"/>
    </row>
    <row r="187" spans="3:7" x14ac:dyDescent="0.25">
      <c r="C187" s="18">
        <v>163</v>
      </c>
      <c r="D187" s="19" t="s">
        <v>19</v>
      </c>
      <c r="E187" s="44">
        <f>+'FEBRERO CTE-5'!C135</f>
        <v>116335</v>
      </c>
      <c r="F187" s="20">
        <v>111733</v>
      </c>
      <c r="G187" s="46"/>
    </row>
    <row r="188" spans="3:7" ht="27" x14ac:dyDescent="0.25">
      <c r="C188" s="18">
        <v>168</v>
      </c>
      <c r="D188" s="175" t="s">
        <v>155</v>
      </c>
      <c r="E188" s="44">
        <f>+'FEBRERO CTE-5'!C136</f>
        <v>1000</v>
      </c>
      <c r="F188" s="20">
        <v>0</v>
      </c>
      <c r="G188" s="46"/>
    </row>
    <row r="189" spans="3:7" x14ac:dyDescent="0.25">
      <c r="C189" s="18">
        <v>169</v>
      </c>
      <c r="D189" s="19" t="s">
        <v>156</v>
      </c>
      <c r="E189" s="44">
        <f>+'FEBRERO CTE-5'!C137</f>
        <v>10000</v>
      </c>
      <c r="F189" s="20">
        <v>0</v>
      </c>
      <c r="G189" s="46"/>
    </row>
    <row r="190" spans="3:7" x14ac:dyDescent="0.25">
      <c r="C190" s="18">
        <v>171</v>
      </c>
      <c r="D190" s="19" t="s">
        <v>157</v>
      </c>
      <c r="E190" s="44">
        <f>+'FEBRERO CTE-5'!C138</f>
        <v>10000</v>
      </c>
      <c r="F190" s="20">
        <v>12000</v>
      </c>
      <c r="G190" s="46"/>
    </row>
    <row r="191" spans="3:7" x14ac:dyDescent="0.25">
      <c r="C191" s="18">
        <v>174</v>
      </c>
      <c r="D191" s="19" t="s">
        <v>20</v>
      </c>
      <c r="E191" s="44">
        <f>+'FEBRERO CTE-5'!C139</f>
        <v>21531.32</v>
      </c>
      <c r="F191" s="20">
        <v>36562.639999999999</v>
      </c>
      <c r="G191" s="46"/>
    </row>
    <row r="192" spans="3:7" x14ac:dyDescent="0.25">
      <c r="C192" s="18">
        <v>182</v>
      </c>
      <c r="D192" s="19" t="s">
        <v>21</v>
      </c>
      <c r="E192" s="44">
        <f>+'FEBRERO CTE-5'!C140</f>
        <v>552972</v>
      </c>
      <c r="F192" s="20">
        <v>345130</v>
      </c>
      <c r="G192" s="46"/>
    </row>
    <row r="193" spans="3:8" x14ac:dyDescent="0.25">
      <c r="C193" s="18">
        <v>197</v>
      </c>
      <c r="D193" s="19" t="s">
        <v>22</v>
      </c>
      <c r="E193" s="44">
        <f>+'FEBRERO CTE-5'!C141</f>
        <v>43200</v>
      </c>
      <c r="F193" s="20">
        <v>84000</v>
      </c>
      <c r="G193" s="46"/>
    </row>
    <row r="194" spans="3:8" x14ac:dyDescent="0.25">
      <c r="C194" s="18">
        <v>199</v>
      </c>
      <c r="D194" s="19" t="s">
        <v>23</v>
      </c>
      <c r="E194" s="44">
        <f>+'FEBRERO CTE-5'!C142</f>
        <v>207926.2</v>
      </c>
      <c r="F194" s="20">
        <v>135234.54999999999</v>
      </c>
      <c r="G194" s="46"/>
    </row>
    <row r="195" spans="3:8" x14ac:dyDescent="0.25">
      <c r="C195" s="18">
        <v>211</v>
      </c>
      <c r="D195" s="19" t="s">
        <v>26</v>
      </c>
      <c r="E195" s="44">
        <f>+'FEBRERO CTE-5'!C143</f>
        <v>85180.75</v>
      </c>
      <c r="F195" s="20">
        <v>59267.75</v>
      </c>
      <c r="G195" s="46"/>
      <c r="H195" s="47"/>
    </row>
    <row r="196" spans="3:8" x14ac:dyDescent="0.25">
      <c r="C196" s="18">
        <v>232</v>
      </c>
      <c r="D196" s="19" t="s">
        <v>27</v>
      </c>
      <c r="E196" s="44">
        <f>+'FEBRERO CTE-5'!C144</f>
        <v>86640</v>
      </c>
      <c r="F196" s="20">
        <v>0</v>
      </c>
      <c r="G196" s="46"/>
    </row>
    <row r="197" spans="3:8" x14ac:dyDescent="0.25">
      <c r="C197" s="18">
        <v>261</v>
      </c>
      <c r="D197" s="19" t="s">
        <v>28</v>
      </c>
      <c r="E197" s="44">
        <f>+'FEBRERO CTE-5'!C145</f>
        <v>1009687.36</v>
      </c>
      <c r="F197" s="20">
        <v>141041.75</v>
      </c>
      <c r="G197" s="46"/>
    </row>
    <row r="198" spans="3:8" x14ac:dyDescent="0.25">
      <c r="C198" s="18">
        <v>262</v>
      </c>
      <c r="D198" s="19" t="s">
        <v>29</v>
      </c>
      <c r="E198" s="44">
        <f>+'FEBRERO CTE-5'!C146</f>
        <v>8000</v>
      </c>
      <c r="F198" s="20">
        <v>0</v>
      </c>
      <c r="G198" s="46"/>
    </row>
    <row r="199" spans="3:8" x14ac:dyDescent="0.25">
      <c r="C199" s="18">
        <v>266</v>
      </c>
      <c r="D199" s="19" t="s">
        <v>30</v>
      </c>
      <c r="E199" s="44">
        <f>+'FEBRERO CTE-5'!C147</f>
        <v>619212.26</v>
      </c>
      <c r="F199" s="20">
        <v>247264</v>
      </c>
      <c r="G199" s="46"/>
    </row>
    <row r="200" spans="3:8" x14ac:dyDescent="0.25">
      <c r="C200" s="18">
        <v>267</v>
      </c>
      <c r="D200" s="19" t="s">
        <v>31</v>
      </c>
      <c r="E200" s="44">
        <f>+'FEBRERO CTE-5'!C148</f>
        <v>9000</v>
      </c>
      <c r="F200" s="20">
        <v>0</v>
      </c>
      <c r="G200" s="46"/>
    </row>
    <row r="201" spans="3:8" x14ac:dyDescent="0.25">
      <c r="C201" s="18">
        <v>268</v>
      </c>
      <c r="D201" s="19" t="s">
        <v>32</v>
      </c>
      <c r="E201" s="44">
        <f>+'FEBRERO CTE-5'!C149</f>
        <v>78656.5</v>
      </c>
      <c r="F201" s="20">
        <v>64530</v>
      </c>
      <c r="G201" s="46"/>
    </row>
    <row r="202" spans="3:8" x14ac:dyDescent="0.25">
      <c r="C202" s="18">
        <v>269</v>
      </c>
      <c r="D202" s="19" t="s">
        <v>33</v>
      </c>
      <c r="E202" s="44">
        <f>+'FEBRERO CTE-5'!C150</f>
        <v>10000</v>
      </c>
      <c r="F202" s="20">
        <v>0</v>
      </c>
      <c r="G202" s="46"/>
    </row>
    <row r="203" spans="3:8" x14ac:dyDescent="0.25">
      <c r="C203" s="18">
        <v>289</v>
      </c>
      <c r="D203" s="19" t="s">
        <v>34</v>
      </c>
      <c r="E203" s="44">
        <f>+'FEBRERO CTE-5'!C151</f>
        <v>11537</v>
      </c>
      <c r="F203" s="20">
        <v>11237.5</v>
      </c>
      <c r="G203" s="46"/>
    </row>
    <row r="204" spans="3:8" x14ac:dyDescent="0.25">
      <c r="C204" s="18">
        <v>292</v>
      </c>
      <c r="D204" s="19" t="s">
        <v>35</v>
      </c>
      <c r="E204" s="44">
        <f>+'FEBRERO CTE-5'!C152</f>
        <v>149896.79</v>
      </c>
      <c r="F204" s="20">
        <v>135175.15</v>
      </c>
      <c r="G204" s="46"/>
    </row>
    <row r="205" spans="3:8" x14ac:dyDescent="0.25">
      <c r="C205" s="18">
        <v>295</v>
      </c>
      <c r="D205" s="19" t="s">
        <v>36</v>
      </c>
      <c r="E205" s="44">
        <f>+'FEBRERO CTE-5'!C153</f>
        <v>3038004.73</v>
      </c>
      <c r="F205" s="20">
        <v>1808561.76</v>
      </c>
      <c r="G205" s="46"/>
    </row>
    <row r="206" spans="3:8" x14ac:dyDescent="0.25">
      <c r="C206" s="18">
        <v>297</v>
      </c>
      <c r="D206" s="19" t="s">
        <v>37</v>
      </c>
      <c r="E206" s="44">
        <f>+'FEBRERO CTE-5'!C154</f>
        <v>18945.440000000002</v>
      </c>
      <c r="F206" s="20">
        <v>0</v>
      </c>
      <c r="G206" s="46"/>
    </row>
    <row r="207" spans="3:8" x14ac:dyDescent="0.25">
      <c r="C207" s="18">
        <v>298</v>
      </c>
      <c r="D207" s="19" t="s">
        <v>38</v>
      </c>
      <c r="E207" s="44">
        <f>+'FEBRERO CTE-5'!C155</f>
        <v>76468.33</v>
      </c>
      <c r="F207" s="20">
        <v>37500</v>
      </c>
      <c r="G207" s="46"/>
      <c r="H207" s="46"/>
    </row>
    <row r="208" spans="3:8" x14ac:dyDescent="0.25">
      <c r="C208" s="18">
        <v>299</v>
      </c>
      <c r="D208" s="19" t="s">
        <v>39</v>
      </c>
      <c r="E208" s="44">
        <f>+'FEBRERO CTE-5'!C156</f>
        <v>38194.160000000003</v>
      </c>
      <c r="F208" s="20">
        <v>5065</v>
      </c>
      <c r="G208" s="46"/>
    </row>
    <row r="209" spans="2:7" ht="15.75" x14ac:dyDescent="0.3">
      <c r="C209" s="57"/>
      <c r="D209" s="75" t="s">
        <v>57</v>
      </c>
      <c r="E209" s="76">
        <f>SUM(E184:E208)</f>
        <v>6370097.2700000005</v>
      </c>
      <c r="F209" s="77">
        <f>SUM(F184:F208)</f>
        <v>3364037.8899999997</v>
      </c>
      <c r="G209" s="46"/>
    </row>
    <row r="210" spans="2:7" ht="16.5" hidden="1" thickBot="1" x14ac:dyDescent="0.35">
      <c r="C210" s="57"/>
      <c r="D210" s="78" t="s">
        <v>41</v>
      </c>
      <c r="E210" s="79"/>
      <c r="F210" s="80"/>
    </row>
    <row r="211" spans="2:7" hidden="1" x14ac:dyDescent="0.25">
      <c r="C211" s="57"/>
      <c r="D211" s="28" t="s">
        <v>49</v>
      </c>
      <c r="E211" s="44" t="e">
        <f>+#REF!</f>
        <v>#REF!</v>
      </c>
      <c r="F211" s="81"/>
    </row>
    <row r="212" spans="2:7" hidden="1" x14ac:dyDescent="0.25">
      <c r="C212" s="57"/>
      <c r="D212" s="28" t="s">
        <v>42</v>
      </c>
      <c r="E212" s="44" t="e">
        <f>+#REF!</f>
        <v>#REF!</v>
      </c>
      <c r="F212" s="81"/>
      <c r="G212" s="46"/>
    </row>
    <row r="213" spans="2:7" hidden="1" x14ac:dyDescent="0.25">
      <c r="C213" s="57"/>
      <c r="D213" s="28" t="s">
        <v>50</v>
      </c>
      <c r="E213" s="44" t="e">
        <f>+#REF!</f>
        <v>#REF!</v>
      </c>
      <c r="F213" s="81"/>
      <c r="G213" s="46"/>
    </row>
    <row r="214" spans="2:7" hidden="1" x14ac:dyDescent="0.25">
      <c r="C214" s="57"/>
      <c r="D214" s="28" t="s">
        <v>43</v>
      </c>
      <c r="E214" s="44" t="e">
        <f>+#REF!</f>
        <v>#REF!</v>
      </c>
      <c r="F214" s="81"/>
      <c r="G214" s="82"/>
    </row>
    <row r="215" spans="2:7" ht="15.75" hidden="1" x14ac:dyDescent="0.3">
      <c r="C215" s="57"/>
      <c r="D215" s="29" t="s">
        <v>44</v>
      </c>
      <c r="E215" s="11"/>
      <c r="F215" s="17">
        <f>SUM(F211:F214)</f>
        <v>0</v>
      </c>
    </row>
    <row r="216" spans="2:7" ht="15.75" x14ac:dyDescent="0.3">
      <c r="C216" s="57"/>
      <c r="D216" s="75" t="s">
        <v>59</v>
      </c>
      <c r="E216" s="11">
        <f>+E215+E209+E181</f>
        <v>13092394.210000001</v>
      </c>
      <c r="F216" s="17">
        <f>+F209+F181+F215</f>
        <v>9218014.4199999999</v>
      </c>
      <c r="G216" s="46"/>
    </row>
    <row r="217" spans="2:7" ht="15.75" x14ac:dyDescent="0.3">
      <c r="B217" s="45"/>
      <c r="C217" s="46"/>
      <c r="D217" s="193"/>
      <c r="F217" s="83"/>
      <c r="G217" s="45"/>
    </row>
    <row r="218" spans="2:7" ht="15.75" x14ac:dyDescent="0.3">
      <c r="B218" s="45"/>
      <c r="C218" s="46"/>
      <c r="D218" s="193"/>
      <c r="F218" s="84"/>
    </row>
    <row r="243" spans="2:10" x14ac:dyDescent="0.25">
      <c r="B243" s="64" t="s">
        <v>60</v>
      </c>
      <c r="D243" s="12" t="s">
        <v>88</v>
      </c>
      <c r="E243" s="12"/>
      <c r="F243" s="12"/>
      <c r="G243" s="45" t="s">
        <v>84</v>
      </c>
      <c r="H243" t="s">
        <v>89</v>
      </c>
    </row>
    <row r="244" spans="2:10" x14ac:dyDescent="0.25">
      <c r="D244" s="309" t="s">
        <v>90</v>
      </c>
      <c r="E244" s="309"/>
      <c r="F244" s="309"/>
      <c r="G244" s="45"/>
      <c r="H244" s="45" t="s">
        <v>67</v>
      </c>
      <c r="J244" s="45"/>
    </row>
    <row r="245" spans="2:10" x14ac:dyDescent="0.25">
      <c r="D245" s="309" t="s">
        <v>91</v>
      </c>
      <c r="E245" s="309"/>
      <c r="F245" s="309"/>
      <c r="G245" s="45"/>
      <c r="H245" s="45" t="s">
        <v>160</v>
      </c>
      <c r="J245" s="45"/>
    </row>
    <row r="246" spans="2:10" ht="9" customHeight="1" x14ac:dyDescent="0.25">
      <c r="D246" s="65"/>
      <c r="E246" s="65"/>
      <c r="H246" s="45"/>
      <c r="I246" s="45"/>
      <c r="J246" s="45"/>
    </row>
    <row r="247" spans="2:10" x14ac:dyDescent="0.25">
      <c r="B247" s="64" t="s">
        <v>65</v>
      </c>
      <c r="D247" s="45" t="s">
        <v>192</v>
      </c>
      <c r="H247" s="66"/>
      <c r="I247" s="66"/>
      <c r="J247" s="66"/>
    </row>
    <row r="249" spans="2:10" x14ac:dyDescent="0.25">
      <c r="D249" s="45"/>
    </row>
  </sheetData>
  <mergeCells count="28">
    <mergeCell ref="D245:F245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4:F244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1"/>
  <sheetViews>
    <sheetView topLeftCell="A4" workbookViewId="0">
      <selection activeCell="B128" sqref="B12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21" t="s">
        <v>87</v>
      </c>
      <c r="J8" s="322"/>
    </row>
    <row r="9" spans="1:10" ht="5.25" customHeight="1" x14ac:dyDescent="0.25"/>
    <row r="10" spans="1:10" x14ac:dyDescent="0.25">
      <c r="A10" s="323" t="s">
        <v>2</v>
      </c>
      <c r="B10" s="323"/>
      <c r="C10" s="323"/>
      <c r="D10" s="323"/>
      <c r="E10" s="323"/>
      <c r="F10" s="323"/>
      <c r="G10" s="323"/>
      <c r="H10" s="323"/>
      <c r="I10" s="323"/>
      <c r="J10" s="323"/>
    </row>
    <row r="11" spans="1:10" x14ac:dyDescent="0.25">
      <c r="A11" s="324" t="s">
        <v>3</v>
      </c>
      <c r="B11" s="324"/>
      <c r="C11" s="324"/>
      <c r="D11" s="324"/>
      <c r="E11" s="324"/>
      <c r="F11" s="324"/>
      <c r="G11" s="324"/>
      <c r="H11" s="324"/>
      <c r="I11" s="324"/>
      <c r="J11" s="324"/>
    </row>
    <row r="12" spans="1:10" x14ac:dyDescent="0.25">
      <c r="A12" s="325" t="s">
        <v>4</v>
      </c>
      <c r="B12" s="324"/>
      <c r="C12" s="324"/>
      <c r="D12" s="324"/>
      <c r="E12" s="324"/>
      <c r="F12" s="324"/>
      <c r="G12" s="324"/>
      <c r="H12" s="324"/>
      <c r="I12" s="324"/>
      <c r="J12" s="324"/>
    </row>
    <row r="13" spans="1:10" ht="4.5" customHeight="1" x14ac:dyDescent="0.25">
      <c r="A13" s="268"/>
      <c r="B13" s="268"/>
      <c r="C13" s="268"/>
      <c r="D13" s="268"/>
      <c r="E13" s="268"/>
      <c r="F13" s="268"/>
      <c r="G13" s="268"/>
      <c r="H13" s="268"/>
      <c r="I13" s="268"/>
      <c r="J13" s="268"/>
    </row>
    <row r="14" spans="1:10" ht="16.5" hidden="1" thickBot="1" x14ac:dyDescent="0.3">
      <c r="A14" s="311" t="s">
        <v>68</v>
      </c>
      <c r="B14" s="311"/>
      <c r="C14" s="311"/>
      <c r="D14" s="311"/>
      <c r="E14" s="311"/>
      <c r="F14" s="311"/>
      <c r="G14" s="311"/>
      <c r="H14" s="311"/>
      <c r="I14" s="311"/>
      <c r="J14" s="311"/>
    </row>
    <row r="15" spans="1:10" ht="30.75" hidden="1" customHeight="1" thickBot="1" x14ac:dyDescent="0.35">
      <c r="A15" s="4" t="s">
        <v>5</v>
      </c>
      <c r="B15" s="5" t="s">
        <v>6</v>
      </c>
      <c r="C15" s="318" t="s">
        <v>7</v>
      </c>
      <c r="D15" s="319"/>
      <c r="E15" s="318" t="s">
        <v>8</v>
      </c>
      <c r="F15" s="320"/>
      <c r="G15" s="318" t="s">
        <v>9</v>
      </c>
      <c r="H15" s="319"/>
      <c r="I15" s="318" t="s">
        <v>10</v>
      </c>
      <c r="J15" s="319"/>
    </row>
    <row r="16" spans="1:10" ht="15.75" hidden="1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</row>
    <row r="17" spans="1:10" ht="15.75" hidden="1" x14ac:dyDescent="0.3">
      <c r="A17" s="10"/>
      <c r="B17" s="7" t="s">
        <v>14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48"/>
      <c r="B18" s="7"/>
      <c r="C18" s="49"/>
      <c r="D18" s="48"/>
      <c r="E18" s="67"/>
      <c r="F18" s="67"/>
      <c r="G18" s="48"/>
      <c r="H18" s="67"/>
      <c r="I18" s="48"/>
      <c r="J18" s="67"/>
    </row>
    <row r="19" spans="1:10" ht="15.75" hidden="1" x14ac:dyDescent="0.3">
      <c r="A19" s="48"/>
      <c r="B19" s="7" t="s">
        <v>15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52"/>
      <c r="B20" s="19" t="s">
        <v>16</v>
      </c>
      <c r="C20" s="44">
        <v>62500</v>
      </c>
      <c r="D20" s="44"/>
      <c r="E20" s="44">
        <v>62500</v>
      </c>
      <c r="F20" s="44">
        <v>56112.02</v>
      </c>
      <c r="G20" s="44">
        <v>62500</v>
      </c>
      <c r="H20" s="44"/>
      <c r="I20" s="44">
        <v>62500</v>
      </c>
      <c r="J20" s="44">
        <v>68083.009999999995</v>
      </c>
    </row>
    <row r="21" spans="1:10" hidden="1" x14ac:dyDescent="0.25">
      <c r="A21" s="52"/>
      <c r="B21" s="19" t="s">
        <v>17</v>
      </c>
      <c r="C21" s="44">
        <v>7500</v>
      </c>
      <c r="D21" s="44"/>
      <c r="E21" s="44">
        <v>7500</v>
      </c>
      <c r="F21" s="44">
        <v>10999</v>
      </c>
      <c r="G21" s="44">
        <v>7500</v>
      </c>
      <c r="H21" s="44">
        <v>11011</v>
      </c>
      <c r="I21" s="44">
        <v>7500</v>
      </c>
      <c r="J21" s="44">
        <v>10992</v>
      </c>
    </row>
    <row r="22" spans="1:10" hidden="1" x14ac:dyDescent="0.25">
      <c r="A22" s="52"/>
      <c r="B22" s="19" t="s">
        <v>18</v>
      </c>
      <c r="C22" s="44">
        <v>8133.97</v>
      </c>
      <c r="D22" s="44"/>
      <c r="E22" s="44">
        <v>8133.97</v>
      </c>
      <c r="F22" s="44"/>
      <c r="G22" s="44">
        <v>8133.97</v>
      </c>
      <c r="H22" s="44"/>
      <c r="I22" s="44">
        <v>8133.97</v>
      </c>
      <c r="J22" s="44">
        <v>4358</v>
      </c>
    </row>
    <row r="23" spans="1:10" hidden="1" x14ac:dyDescent="0.25">
      <c r="A23" s="52"/>
      <c r="B23" s="19" t="s">
        <v>19</v>
      </c>
      <c r="C23" s="44">
        <v>33333.33</v>
      </c>
      <c r="D23" s="44"/>
      <c r="E23" s="44">
        <v>33333.33</v>
      </c>
      <c r="F23" s="44"/>
      <c r="G23" s="44">
        <v>33333.33</v>
      </c>
      <c r="H23" s="44"/>
      <c r="I23" s="44">
        <v>33333.33</v>
      </c>
      <c r="J23" s="44">
        <v>45020</v>
      </c>
    </row>
    <row r="24" spans="1:10" hidden="1" x14ac:dyDescent="0.25">
      <c r="A24" s="52"/>
      <c r="B24" s="19" t="s">
        <v>21</v>
      </c>
      <c r="C24" s="44">
        <v>165141.75</v>
      </c>
      <c r="D24" s="44"/>
      <c r="E24" s="44">
        <v>165141.75</v>
      </c>
      <c r="F24" s="44"/>
      <c r="G24" s="44">
        <v>165141.75</v>
      </c>
      <c r="H24" s="44">
        <v>1000</v>
      </c>
      <c r="I24" s="44">
        <v>165141.75</v>
      </c>
      <c r="J24" s="44">
        <v>26842.86</v>
      </c>
    </row>
    <row r="25" spans="1:10" hidden="1" x14ac:dyDescent="0.25">
      <c r="A25" s="52"/>
      <c r="B25" s="19" t="s">
        <v>22</v>
      </c>
      <c r="C25" s="44">
        <v>40000</v>
      </c>
      <c r="D25" s="44"/>
      <c r="E25" s="44">
        <v>40000</v>
      </c>
      <c r="F25" s="44"/>
      <c r="G25" s="44">
        <v>40000</v>
      </c>
      <c r="H25" s="44"/>
      <c r="I25" s="44">
        <v>40000</v>
      </c>
      <c r="J25" s="44">
        <v>76240</v>
      </c>
    </row>
    <row r="26" spans="1:10" hidden="1" x14ac:dyDescent="0.25">
      <c r="A26" s="52"/>
      <c r="B26" s="19" t="s">
        <v>23</v>
      </c>
      <c r="C26" s="44">
        <v>26305.03</v>
      </c>
      <c r="D26" s="44"/>
      <c r="E26" s="44">
        <v>26305.03</v>
      </c>
      <c r="F26" s="44"/>
      <c r="G26" s="44">
        <v>26305.03</v>
      </c>
      <c r="H26" s="44">
        <v>46532.639999999999</v>
      </c>
      <c r="I26" s="44">
        <v>26305.03</v>
      </c>
      <c r="J26" s="44">
        <v>55063.68</v>
      </c>
    </row>
    <row r="27" spans="1:10" ht="16.5" hidden="1" thickBot="1" x14ac:dyDescent="0.35">
      <c r="A27" s="52"/>
      <c r="B27" s="21" t="s">
        <v>24</v>
      </c>
      <c r="C27" s="53">
        <f t="shared" ref="C27:J27" si="1">SUM(C20:C26)</f>
        <v>342914.07999999996</v>
      </c>
      <c r="D27" s="53">
        <f t="shared" si="1"/>
        <v>0</v>
      </c>
      <c r="E27" s="53">
        <f t="shared" si="1"/>
        <v>342914.07999999996</v>
      </c>
      <c r="F27" s="53">
        <f t="shared" si="1"/>
        <v>67111.01999999999</v>
      </c>
      <c r="G27" s="53">
        <f t="shared" si="1"/>
        <v>342914.07999999996</v>
      </c>
      <c r="H27" s="53">
        <f t="shared" si="1"/>
        <v>58543.64</v>
      </c>
      <c r="I27" s="53">
        <f t="shared" si="1"/>
        <v>342914.07999999996</v>
      </c>
      <c r="J27" s="53">
        <f t="shared" si="1"/>
        <v>286599.55</v>
      </c>
    </row>
    <row r="28" spans="1:10" ht="15.75" hidden="1" x14ac:dyDescent="0.3">
      <c r="A28" s="52"/>
      <c r="B28" s="22" t="s">
        <v>25</v>
      </c>
      <c r="C28" s="54"/>
      <c r="D28" s="54"/>
      <c r="E28" s="54"/>
      <c r="F28" s="54"/>
      <c r="G28" s="54"/>
      <c r="H28" s="54"/>
      <c r="I28" s="54"/>
      <c r="J28" s="54"/>
    </row>
    <row r="29" spans="1:10" hidden="1" x14ac:dyDescent="0.25">
      <c r="A29" s="52"/>
      <c r="B29" s="19" t="s">
        <v>26</v>
      </c>
      <c r="C29" s="44">
        <v>60936.45</v>
      </c>
      <c r="D29" s="44"/>
      <c r="E29" s="44">
        <v>60936.45</v>
      </c>
      <c r="F29" s="44"/>
      <c r="G29" s="44">
        <v>60936.45</v>
      </c>
      <c r="H29" s="44"/>
      <c r="I29" s="44">
        <v>60936.45</v>
      </c>
      <c r="J29" s="44">
        <v>202940.25</v>
      </c>
    </row>
    <row r="30" spans="1:10" hidden="1" x14ac:dyDescent="0.25">
      <c r="A30" s="52"/>
      <c r="B30" s="19" t="s">
        <v>27</v>
      </c>
      <c r="C30" s="44">
        <v>600</v>
      </c>
      <c r="D30" s="44"/>
      <c r="E30" s="44">
        <v>600</v>
      </c>
      <c r="F30" s="44"/>
      <c r="G30" s="44">
        <v>600</v>
      </c>
      <c r="H30" s="44"/>
      <c r="I30" s="44">
        <v>600</v>
      </c>
      <c r="J30" s="44"/>
    </row>
    <row r="31" spans="1:10" hidden="1" x14ac:dyDescent="0.25">
      <c r="A31" s="52"/>
      <c r="B31" s="19" t="s">
        <v>55</v>
      </c>
      <c r="C31" s="44">
        <v>945.42</v>
      </c>
      <c r="D31" s="44"/>
      <c r="E31" s="44">
        <v>945.42</v>
      </c>
      <c r="F31" s="44"/>
      <c r="G31" s="44">
        <v>945.42</v>
      </c>
      <c r="H31" s="44"/>
      <c r="I31" s="44">
        <v>945.42</v>
      </c>
      <c r="J31" s="44"/>
    </row>
    <row r="32" spans="1:10" hidden="1" x14ac:dyDescent="0.25">
      <c r="A32" s="52"/>
      <c r="B32" s="19" t="s">
        <v>28</v>
      </c>
      <c r="C32" s="44">
        <v>169652.57</v>
      </c>
      <c r="D32" s="44"/>
      <c r="E32" s="44">
        <v>169652.57</v>
      </c>
      <c r="F32" s="44"/>
      <c r="G32" s="44">
        <v>169652.57</v>
      </c>
      <c r="H32" s="44"/>
      <c r="I32" s="44">
        <v>169652.57</v>
      </c>
      <c r="J32" s="44">
        <v>178282.05</v>
      </c>
    </row>
    <row r="33" spans="1:10" hidden="1" x14ac:dyDescent="0.25">
      <c r="A33" s="52"/>
      <c r="B33" s="19" t="s">
        <v>29</v>
      </c>
      <c r="C33" s="44">
        <v>912</v>
      </c>
      <c r="D33" s="44"/>
      <c r="E33" s="44">
        <v>912</v>
      </c>
      <c r="F33" s="44"/>
      <c r="G33" s="44">
        <v>912</v>
      </c>
      <c r="H33" s="44"/>
      <c r="I33" s="44">
        <v>912</v>
      </c>
      <c r="J33" s="44"/>
    </row>
    <row r="34" spans="1:10" hidden="1" x14ac:dyDescent="0.25">
      <c r="A34" s="52"/>
      <c r="B34" s="19" t="s">
        <v>30</v>
      </c>
      <c r="C34" s="44">
        <v>427229.65</v>
      </c>
      <c r="D34" s="44"/>
      <c r="E34" s="44">
        <v>427229.65</v>
      </c>
      <c r="F34" s="44"/>
      <c r="G34" s="44">
        <v>427229.65</v>
      </c>
      <c r="H34" s="44"/>
      <c r="I34" s="44">
        <v>427229.65</v>
      </c>
      <c r="J34" s="44">
        <v>1425199.8</v>
      </c>
    </row>
    <row r="35" spans="1:10" hidden="1" x14ac:dyDescent="0.25">
      <c r="A35" s="52"/>
      <c r="B35" s="19" t="s">
        <v>31</v>
      </c>
      <c r="C35" s="44">
        <v>100</v>
      </c>
      <c r="D35" s="44"/>
      <c r="E35" s="44">
        <v>100</v>
      </c>
      <c r="F35" s="44"/>
      <c r="G35" s="44">
        <v>100</v>
      </c>
      <c r="H35" s="44"/>
      <c r="I35" s="44">
        <v>100</v>
      </c>
      <c r="J35" s="44"/>
    </row>
    <row r="36" spans="1:10" hidden="1" x14ac:dyDescent="0.25">
      <c r="A36" s="52"/>
      <c r="B36" s="19" t="s">
        <v>32</v>
      </c>
      <c r="C36" s="44">
        <v>13579.7</v>
      </c>
      <c r="D36" s="44"/>
      <c r="E36" s="44">
        <v>13579.7</v>
      </c>
      <c r="F36" s="44"/>
      <c r="G36" s="44">
        <v>13579.7</v>
      </c>
      <c r="H36" s="44"/>
      <c r="I36" s="44">
        <v>13579.7</v>
      </c>
      <c r="J36" s="44">
        <v>75162.240000000005</v>
      </c>
    </row>
    <row r="37" spans="1:10" hidden="1" x14ac:dyDescent="0.25">
      <c r="A37" s="52"/>
      <c r="B37" s="19" t="s">
        <v>34</v>
      </c>
      <c r="C37" s="44">
        <v>310</v>
      </c>
      <c r="D37" s="44"/>
      <c r="E37" s="44">
        <v>310</v>
      </c>
      <c r="F37" s="44"/>
      <c r="G37" s="44">
        <v>310</v>
      </c>
      <c r="H37" s="44"/>
      <c r="I37" s="44">
        <v>310</v>
      </c>
      <c r="J37" s="44"/>
    </row>
    <row r="38" spans="1:10" hidden="1" x14ac:dyDescent="0.25">
      <c r="A38" s="52"/>
      <c r="B38" s="19" t="s">
        <v>35</v>
      </c>
      <c r="C38" s="44">
        <v>10809.43</v>
      </c>
      <c r="D38" s="44"/>
      <c r="E38" s="44">
        <v>10809.43</v>
      </c>
      <c r="F38" s="44"/>
      <c r="G38" s="44">
        <v>10809.43</v>
      </c>
      <c r="H38" s="44"/>
      <c r="I38" s="44">
        <v>10809.43</v>
      </c>
      <c r="J38" s="44">
        <v>14528.6</v>
      </c>
    </row>
    <row r="39" spans="1:10" hidden="1" x14ac:dyDescent="0.25">
      <c r="A39" s="52"/>
      <c r="B39" s="19" t="s">
        <v>36</v>
      </c>
      <c r="C39" s="44">
        <v>1780006.32</v>
      </c>
      <c r="D39" s="44"/>
      <c r="E39" s="44">
        <v>1780006.32</v>
      </c>
      <c r="F39" s="44"/>
      <c r="G39" s="44">
        <v>1780006.32</v>
      </c>
      <c r="H39" s="44"/>
      <c r="I39" s="44">
        <v>1780006.32</v>
      </c>
      <c r="J39" s="44">
        <v>1545914.81</v>
      </c>
    </row>
    <row r="40" spans="1:10" hidden="1" x14ac:dyDescent="0.25">
      <c r="A40" s="52"/>
      <c r="B40" s="19" t="s">
        <v>37</v>
      </c>
      <c r="C40" s="44">
        <v>2208.6999999999998</v>
      </c>
      <c r="D40" s="44"/>
      <c r="E40" s="44">
        <v>2208.6999999999998</v>
      </c>
      <c r="F40" s="44"/>
      <c r="G40" s="44">
        <v>2208.6999999999998</v>
      </c>
      <c r="H40" s="44"/>
      <c r="I40" s="44">
        <v>2208.6999999999998</v>
      </c>
      <c r="J40" s="44">
        <v>15300</v>
      </c>
    </row>
    <row r="41" spans="1:10" hidden="1" x14ac:dyDescent="0.25">
      <c r="A41" s="52"/>
      <c r="B41" s="19" t="s">
        <v>38</v>
      </c>
      <c r="C41" s="44">
        <v>8105.1</v>
      </c>
      <c r="D41" s="44"/>
      <c r="E41" s="44">
        <v>8105.1</v>
      </c>
      <c r="F41" s="44"/>
      <c r="G41" s="44">
        <v>8105.1</v>
      </c>
      <c r="H41" s="44"/>
      <c r="I41" s="44">
        <v>8105.1</v>
      </c>
      <c r="J41" s="44"/>
    </row>
    <row r="42" spans="1:10" hidden="1" x14ac:dyDescent="0.25">
      <c r="A42" s="52"/>
      <c r="B42" s="19" t="s">
        <v>39</v>
      </c>
      <c r="C42" s="44">
        <v>165.5</v>
      </c>
      <c r="D42" s="44"/>
      <c r="E42" s="44">
        <v>165.5</v>
      </c>
      <c r="F42" s="44"/>
      <c r="G42" s="44">
        <v>165.5</v>
      </c>
      <c r="H42" s="44"/>
      <c r="I42" s="44">
        <v>165.5</v>
      </c>
      <c r="J42" s="44"/>
    </row>
    <row r="43" spans="1:10" ht="16.5" hidden="1" thickBot="1" x14ac:dyDescent="0.35">
      <c r="A43" s="52"/>
      <c r="B43" s="24" t="s">
        <v>40</v>
      </c>
      <c r="C43" s="53">
        <f t="shared" ref="C43:J43" si="2">SUM(C29:C42)</f>
        <v>2475560.8400000003</v>
      </c>
      <c r="D43" s="53">
        <f t="shared" si="2"/>
        <v>0</v>
      </c>
      <c r="E43" s="53">
        <f t="shared" si="2"/>
        <v>2475560.8400000003</v>
      </c>
      <c r="F43" s="53">
        <f t="shared" si="2"/>
        <v>0</v>
      </c>
      <c r="G43" s="53">
        <f t="shared" si="2"/>
        <v>2475560.8400000003</v>
      </c>
      <c r="H43" s="53">
        <f t="shared" si="2"/>
        <v>0</v>
      </c>
      <c r="I43" s="53">
        <f t="shared" si="2"/>
        <v>2475560.8400000003</v>
      </c>
      <c r="J43" s="53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11" t="s">
        <v>69</v>
      </c>
      <c r="B46" s="311"/>
      <c r="C46" s="311"/>
      <c r="D46" s="311"/>
      <c r="E46" s="311"/>
      <c r="F46" s="311"/>
      <c r="G46" s="311"/>
      <c r="H46" s="311"/>
      <c r="I46" s="311"/>
      <c r="J46" s="311"/>
    </row>
    <row r="47" spans="1:10" ht="28.5" hidden="1" customHeight="1" x14ac:dyDescent="0.25">
      <c r="A47" s="134" t="s">
        <v>5</v>
      </c>
      <c r="B47" s="68" t="s">
        <v>70</v>
      </c>
      <c r="C47" s="336" t="s">
        <v>71</v>
      </c>
      <c r="D47" s="337"/>
      <c r="E47" s="336" t="s">
        <v>72</v>
      </c>
      <c r="F47" s="338"/>
      <c r="G47" s="270" t="s">
        <v>73</v>
      </c>
      <c r="H47" s="271"/>
      <c r="I47" s="271"/>
      <c r="J47" s="271"/>
    </row>
    <row r="48" spans="1:10" hidden="1" x14ac:dyDescent="0.25">
      <c r="A48" s="272"/>
      <c r="B48" s="69" t="s">
        <v>74</v>
      </c>
      <c r="C48" s="272" t="s">
        <v>75</v>
      </c>
      <c r="D48" s="272" t="s">
        <v>76</v>
      </c>
      <c r="E48" s="272" t="s">
        <v>75</v>
      </c>
      <c r="F48" s="272" t="s">
        <v>76</v>
      </c>
      <c r="G48" s="272" t="s">
        <v>75</v>
      </c>
      <c r="H48" s="272" t="s">
        <v>76</v>
      </c>
      <c r="I48" s="272"/>
      <c r="J48" s="272"/>
    </row>
    <row r="49" spans="1:10" hidden="1" x14ac:dyDescent="0.25">
      <c r="A49" s="57"/>
      <c r="B49" s="57"/>
      <c r="C49" s="57"/>
      <c r="D49" s="57"/>
      <c r="E49" s="57"/>
      <c r="F49" s="57"/>
      <c r="G49" s="57"/>
      <c r="H49" s="57"/>
      <c r="I49" s="57"/>
      <c r="J49" s="57"/>
    </row>
    <row r="50" spans="1:10" hidden="1" x14ac:dyDescent="0.25">
      <c r="A50" s="57"/>
      <c r="B50" s="57"/>
      <c r="C50" s="57"/>
      <c r="D50" s="57"/>
      <c r="E50" s="57"/>
      <c r="F50" s="57"/>
      <c r="G50" s="57"/>
      <c r="H50" s="57"/>
      <c r="I50" s="57"/>
      <c r="J50" s="57"/>
    </row>
    <row r="51" spans="1:10" hidden="1" x14ac:dyDescent="0.25">
      <c r="A51" s="57"/>
      <c r="B51" s="69" t="s">
        <v>77</v>
      </c>
      <c r="C51" s="57"/>
      <c r="D51" s="57"/>
      <c r="E51" s="57"/>
      <c r="F51" s="57"/>
      <c r="G51" s="57"/>
      <c r="H51" s="57"/>
      <c r="I51" s="57"/>
      <c r="J51" s="57"/>
    </row>
    <row r="52" spans="1:10" hidden="1" x14ac:dyDescent="0.25">
      <c r="A52" s="57"/>
      <c r="B52" s="57" t="s">
        <v>78</v>
      </c>
      <c r="C52" s="57"/>
      <c r="D52" s="57"/>
      <c r="E52" s="57"/>
      <c r="F52" s="57"/>
      <c r="G52" s="57"/>
      <c r="H52" s="57"/>
      <c r="I52" s="57"/>
      <c r="J52" s="57"/>
    </row>
    <row r="53" spans="1:10" hidden="1" x14ac:dyDescent="0.25">
      <c r="A53" s="57"/>
      <c r="B53" s="57"/>
      <c r="C53" s="57"/>
      <c r="D53" s="57"/>
      <c r="E53" s="57"/>
      <c r="F53" s="57"/>
      <c r="G53" s="57"/>
      <c r="H53" s="57"/>
      <c r="I53" s="57"/>
      <c r="J53" s="57"/>
    </row>
    <row r="54" spans="1:10" hidden="1" x14ac:dyDescent="0.25">
      <c r="A54" s="57"/>
      <c r="B54" s="57"/>
      <c r="C54" s="57"/>
      <c r="D54" s="57"/>
      <c r="E54" s="57"/>
      <c r="F54" s="57"/>
      <c r="G54" s="57"/>
      <c r="H54" s="57"/>
      <c r="I54" s="57"/>
      <c r="J54" s="57"/>
    </row>
    <row r="55" spans="1:10" hidden="1" x14ac:dyDescent="0.25">
      <c r="A55" s="57"/>
      <c r="B55" s="57"/>
      <c r="C55" s="57"/>
      <c r="D55" s="57"/>
      <c r="E55" s="57"/>
      <c r="F55" s="57"/>
      <c r="G55" s="57"/>
      <c r="H55" s="57"/>
      <c r="I55" s="57"/>
      <c r="J55" s="57"/>
    </row>
    <row r="56" spans="1:10" hidden="1" x14ac:dyDescent="0.25">
      <c r="A56" s="57"/>
      <c r="B56" s="57"/>
      <c r="C56" s="57"/>
      <c r="D56" s="57"/>
      <c r="E56" s="57"/>
      <c r="F56" s="57"/>
      <c r="G56" s="57"/>
      <c r="H56" s="57"/>
      <c r="I56" s="57"/>
      <c r="J56" s="57"/>
    </row>
    <row r="57" spans="1:10" hidden="1" x14ac:dyDescent="0.25">
      <c r="A57" s="57"/>
      <c r="B57" s="57"/>
      <c r="C57" s="57"/>
      <c r="D57" s="57"/>
      <c r="E57" s="57"/>
      <c r="F57" s="57"/>
      <c r="G57" s="57"/>
      <c r="H57" s="57"/>
      <c r="I57" s="57"/>
      <c r="J57" s="57"/>
    </row>
    <row r="58" spans="1:10" hidden="1" x14ac:dyDescent="0.25">
      <c r="A58" s="57"/>
      <c r="B58" s="57"/>
      <c r="C58" s="57"/>
      <c r="D58" s="57"/>
      <c r="E58" s="57"/>
      <c r="F58" s="57"/>
      <c r="G58" s="57"/>
      <c r="H58" s="57"/>
      <c r="I58" s="57"/>
      <c r="J58" s="57"/>
    </row>
    <row r="59" spans="1:10" hidden="1" x14ac:dyDescent="0.25">
      <c r="A59" s="57"/>
      <c r="B59" s="57"/>
      <c r="C59" s="57"/>
      <c r="D59" s="57"/>
      <c r="E59" s="57"/>
      <c r="F59" s="57"/>
      <c r="G59" s="57"/>
      <c r="H59" s="57"/>
      <c r="I59" s="57"/>
      <c r="J59" s="57"/>
    </row>
    <row r="60" spans="1:10" hidden="1" x14ac:dyDescent="0.25">
      <c r="A60" s="332" t="s">
        <v>79</v>
      </c>
      <c r="B60" s="332"/>
      <c r="C60" s="57"/>
      <c r="D60" s="57"/>
      <c r="E60" s="57"/>
      <c r="F60" s="57"/>
      <c r="G60" s="57"/>
      <c r="H60" s="57"/>
      <c r="I60" s="57"/>
      <c r="J60" s="57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11" t="s">
        <v>80</v>
      </c>
      <c r="B73" s="311"/>
      <c r="C73" s="311"/>
      <c r="D73" s="311"/>
      <c r="E73" s="311"/>
      <c r="F73" s="311"/>
      <c r="G73" s="311"/>
      <c r="H73" s="311"/>
      <c r="I73" s="311"/>
      <c r="J73" s="311"/>
    </row>
    <row r="74" spans="1:10" ht="16.5" hidden="1" customHeight="1" thickBot="1" x14ac:dyDescent="0.35">
      <c r="A74" s="4" t="s">
        <v>5</v>
      </c>
      <c r="B74" s="5" t="s">
        <v>6</v>
      </c>
      <c r="C74" s="318" t="s">
        <v>45</v>
      </c>
      <c r="D74" s="319"/>
      <c r="E74" s="318" t="s">
        <v>46</v>
      </c>
      <c r="F74" s="320"/>
      <c r="G74" s="318" t="s">
        <v>47</v>
      </c>
      <c r="H74" s="319"/>
      <c r="I74" s="318" t="s">
        <v>48</v>
      </c>
      <c r="J74" s="319"/>
    </row>
    <row r="75" spans="1:10" ht="15.75" hidden="1" x14ac:dyDescent="0.3">
      <c r="A75" s="6"/>
      <c r="B75" s="7"/>
      <c r="C75" s="8" t="s">
        <v>12</v>
      </c>
      <c r="D75" s="8" t="s">
        <v>13</v>
      </c>
      <c r="E75" s="8" t="s">
        <v>12</v>
      </c>
      <c r="F75" s="8" t="s">
        <v>13</v>
      </c>
      <c r="G75" s="8" t="s">
        <v>12</v>
      </c>
      <c r="H75" s="8" t="s">
        <v>13</v>
      </c>
      <c r="I75" s="8" t="s">
        <v>12</v>
      </c>
      <c r="J75" s="8" t="s">
        <v>13</v>
      </c>
    </row>
    <row r="76" spans="1:10" ht="15.75" hidden="1" x14ac:dyDescent="0.3">
      <c r="A76" s="10"/>
      <c r="B76" s="7" t="s">
        <v>14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48"/>
      <c r="B77" s="7"/>
      <c r="C77" s="48"/>
      <c r="D77" s="48"/>
      <c r="E77" s="48"/>
      <c r="F77" s="67"/>
      <c r="G77" s="67"/>
      <c r="H77" s="67"/>
      <c r="I77" s="67"/>
      <c r="J77" s="67"/>
    </row>
    <row r="78" spans="1:10" ht="15.75" hidden="1" x14ac:dyDescent="0.3">
      <c r="A78" s="48"/>
      <c r="B78" s="7" t="s">
        <v>15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52"/>
      <c r="B79" s="19" t="s">
        <v>16</v>
      </c>
      <c r="C79" s="44">
        <v>62500</v>
      </c>
      <c r="D79" s="44">
        <v>138609.60999999999</v>
      </c>
      <c r="E79" s="44">
        <v>62500</v>
      </c>
      <c r="F79" s="44"/>
      <c r="G79" s="44"/>
      <c r="H79" s="44"/>
      <c r="I79" s="44"/>
      <c r="J79" s="44"/>
    </row>
    <row r="80" spans="1:10" hidden="1" x14ac:dyDescent="0.25">
      <c r="A80" s="52"/>
      <c r="B80" s="19" t="s">
        <v>17</v>
      </c>
      <c r="C80" s="44">
        <v>7500</v>
      </c>
      <c r="D80" s="44">
        <v>9818.25</v>
      </c>
      <c r="E80" s="44">
        <v>7500</v>
      </c>
      <c r="F80" s="44">
        <v>9560.36</v>
      </c>
      <c r="G80" s="44"/>
      <c r="H80" s="44"/>
      <c r="I80" s="44"/>
      <c r="J80" s="44"/>
    </row>
    <row r="81" spans="1:10" hidden="1" x14ac:dyDescent="0.25">
      <c r="A81" s="52"/>
      <c r="B81" s="19" t="s">
        <v>18</v>
      </c>
      <c r="C81" s="44">
        <v>8133.97</v>
      </c>
      <c r="D81" s="44"/>
      <c r="E81" s="44">
        <v>8133.97</v>
      </c>
      <c r="F81" s="44">
        <v>39787</v>
      </c>
      <c r="G81" s="44"/>
      <c r="H81" s="44"/>
      <c r="I81" s="44"/>
      <c r="J81" s="44"/>
    </row>
    <row r="82" spans="1:10" hidden="1" x14ac:dyDescent="0.25">
      <c r="A82" s="52"/>
      <c r="B82" s="19" t="s">
        <v>19</v>
      </c>
      <c r="C82" s="44">
        <v>33333.33</v>
      </c>
      <c r="D82" s="44">
        <v>19161.8</v>
      </c>
      <c r="E82" s="44">
        <v>33333.33</v>
      </c>
      <c r="F82" s="44"/>
      <c r="G82" s="44"/>
      <c r="H82" s="44"/>
      <c r="I82" s="44"/>
      <c r="J82" s="44"/>
    </row>
    <row r="83" spans="1:10" hidden="1" x14ac:dyDescent="0.25">
      <c r="A83" s="52"/>
      <c r="B83" s="19" t="s">
        <v>21</v>
      </c>
      <c r="C83" s="44">
        <v>165141.75</v>
      </c>
      <c r="D83" s="44">
        <v>4057.14</v>
      </c>
      <c r="E83" s="44">
        <v>165141.75</v>
      </c>
      <c r="F83" s="44">
        <v>184282.78</v>
      </c>
      <c r="G83" s="44"/>
      <c r="H83" s="44"/>
      <c r="I83" s="44"/>
      <c r="J83" s="44"/>
    </row>
    <row r="84" spans="1:10" hidden="1" x14ac:dyDescent="0.25">
      <c r="A84" s="52"/>
      <c r="B84" s="19" t="s">
        <v>22</v>
      </c>
      <c r="C84" s="44">
        <v>40000</v>
      </c>
      <c r="D84" s="44">
        <v>38120</v>
      </c>
      <c r="E84" s="44">
        <v>40000</v>
      </c>
      <c r="F84" s="44">
        <v>38120</v>
      </c>
      <c r="G84" s="44"/>
      <c r="H84" s="44"/>
      <c r="I84" s="44"/>
      <c r="J84" s="44"/>
    </row>
    <row r="85" spans="1:10" hidden="1" x14ac:dyDescent="0.25">
      <c r="A85" s="52"/>
      <c r="B85" s="19" t="s">
        <v>23</v>
      </c>
      <c r="C85" s="44">
        <v>26305.03</v>
      </c>
      <c r="D85" s="44">
        <v>48548.639999999999</v>
      </c>
      <c r="E85" s="44">
        <v>26305.03</v>
      </c>
      <c r="F85" s="44">
        <v>44604</v>
      </c>
      <c r="G85" s="44"/>
      <c r="H85" s="44"/>
      <c r="I85" s="44"/>
      <c r="J85" s="44"/>
    </row>
    <row r="86" spans="1:10" ht="16.5" hidden="1" thickBot="1" x14ac:dyDescent="0.35">
      <c r="A86" s="52"/>
      <c r="B86" s="21" t="s">
        <v>24</v>
      </c>
      <c r="C86" s="53">
        <f t="shared" ref="C86:J86" si="4">SUM(C79:C85)</f>
        <v>342914.07999999996</v>
      </c>
      <c r="D86" s="53">
        <f t="shared" si="4"/>
        <v>258315.44</v>
      </c>
      <c r="E86" s="53">
        <f t="shared" si="4"/>
        <v>342914.07999999996</v>
      </c>
      <c r="F86" s="53">
        <f t="shared" si="4"/>
        <v>316354.14</v>
      </c>
      <c r="G86" s="53">
        <f t="shared" si="4"/>
        <v>0</v>
      </c>
      <c r="H86" s="53">
        <f t="shared" si="4"/>
        <v>0</v>
      </c>
      <c r="I86" s="53">
        <f t="shared" si="4"/>
        <v>0</v>
      </c>
      <c r="J86" s="53">
        <f t="shared" si="4"/>
        <v>0</v>
      </c>
    </row>
    <row r="87" spans="1:10" ht="15.75" hidden="1" x14ac:dyDescent="0.3">
      <c r="A87" s="52"/>
      <c r="B87" s="22" t="s">
        <v>25</v>
      </c>
      <c r="C87" s="54"/>
      <c r="D87" s="54"/>
      <c r="E87" s="54"/>
      <c r="F87" s="54"/>
      <c r="G87" s="54"/>
      <c r="H87" s="54"/>
      <c r="I87" s="54"/>
      <c r="J87" s="54"/>
    </row>
    <row r="88" spans="1:10" hidden="1" x14ac:dyDescent="0.25">
      <c r="A88" s="52"/>
      <c r="B88" s="19" t="s">
        <v>26</v>
      </c>
      <c r="C88" s="44">
        <v>60936.45</v>
      </c>
      <c r="D88" s="44">
        <v>1023</v>
      </c>
      <c r="E88" s="44">
        <v>60936.45</v>
      </c>
      <c r="F88" s="44">
        <v>58023.7</v>
      </c>
      <c r="G88" s="44"/>
      <c r="H88" s="44"/>
      <c r="I88" s="44"/>
      <c r="J88" s="44"/>
    </row>
    <row r="89" spans="1:10" hidden="1" x14ac:dyDescent="0.25">
      <c r="A89" s="52"/>
      <c r="B89" s="19" t="s">
        <v>27</v>
      </c>
      <c r="C89" s="44">
        <v>600</v>
      </c>
      <c r="D89" s="44"/>
      <c r="E89" s="44">
        <v>600</v>
      </c>
      <c r="F89" s="44"/>
      <c r="G89" s="44"/>
      <c r="H89" s="44"/>
      <c r="I89" s="44"/>
      <c r="J89" s="44"/>
    </row>
    <row r="90" spans="1:10" hidden="1" x14ac:dyDescent="0.25">
      <c r="A90" s="52"/>
      <c r="B90" s="19" t="s">
        <v>55</v>
      </c>
      <c r="C90" s="44">
        <v>945.42</v>
      </c>
      <c r="D90" s="44"/>
      <c r="E90" s="44">
        <v>945.42</v>
      </c>
      <c r="F90" s="44"/>
      <c r="G90" s="44"/>
      <c r="H90" s="44"/>
      <c r="I90" s="44"/>
      <c r="J90" s="44"/>
    </row>
    <row r="91" spans="1:10" hidden="1" x14ac:dyDescent="0.25">
      <c r="A91" s="52"/>
      <c r="B91" s="19" t="s">
        <v>28</v>
      </c>
      <c r="C91" s="44">
        <v>169652.57</v>
      </c>
      <c r="D91" s="44">
        <v>181188.84</v>
      </c>
      <c r="E91" s="44">
        <v>169652.57</v>
      </c>
      <c r="F91" s="44">
        <v>66957.58</v>
      </c>
      <c r="G91" s="44"/>
      <c r="H91" s="44"/>
      <c r="I91" s="44"/>
      <c r="J91" s="44"/>
    </row>
    <row r="92" spans="1:10" hidden="1" x14ac:dyDescent="0.25">
      <c r="A92" s="52"/>
      <c r="B92" s="19" t="s">
        <v>29</v>
      </c>
      <c r="C92" s="44">
        <v>912</v>
      </c>
      <c r="D92" s="44"/>
      <c r="E92" s="44">
        <v>912</v>
      </c>
      <c r="F92" s="44"/>
      <c r="G92" s="44"/>
      <c r="H92" s="44"/>
      <c r="I92" s="44"/>
      <c r="J92" s="44"/>
    </row>
    <row r="93" spans="1:10" hidden="1" x14ac:dyDescent="0.25">
      <c r="A93" s="52"/>
      <c r="B93" s="19" t="s">
        <v>30</v>
      </c>
      <c r="C93" s="44">
        <v>427229.65</v>
      </c>
      <c r="D93" s="44">
        <v>535053.32999999996</v>
      </c>
      <c r="E93" s="44">
        <v>427229.65</v>
      </c>
      <c r="F93" s="44">
        <v>261536.69</v>
      </c>
      <c r="G93" s="44"/>
      <c r="H93" s="44"/>
      <c r="I93" s="44"/>
      <c r="J93" s="44"/>
    </row>
    <row r="94" spans="1:10" hidden="1" x14ac:dyDescent="0.25">
      <c r="A94" s="52"/>
      <c r="B94" s="19" t="s">
        <v>31</v>
      </c>
      <c r="C94" s="44">
        <v>100</v>
      </c>
      <c r="D94" s="44"/>
      <c r="E94" s="44">
        <v>100</v>
      </c>
      <c r="F94" s="44"/>
      <c r="G94" s="44"/>
      <c r="H94" s="44"/>
      <c r="I94" s="44"/>
      <c r="J94" s="44"/>
    </row>
    <row r="95" spans="1:10" hidden="1" x14ac:dyDescent="0.25">
      <c r="A95" s="52"/>
      <c r="B95" s="19" t="s">
        <v>32</v>
      </c>
      <c r="C95" s="44">
        <v>13579.7</v>
      </c>
      <c r="D95" s="44">
        <v>6224.76</v>
      </c>
      <c r="E95" s="44">
        <v>13579.7</v>
      </c>
      <c r="F95" s="44">
        <v>6630</v>
      </c>
      <c r="G95" s="44"/>
      <c r="H95" s="44"/>
      <c r="I95" s="44"/>
      <c r="J95" s="44"/>
    </row>
    <row r="96" spans="1:10" hidden="1" x14ac:dyDescent="0.25">
      <c r="A96" s="52"/>
      <c r="B96" s="19" t="s">
        <v>34</v>
      </c>
      <c r="C96" s="44">
        <v>310</v>
      </c>
      <c r="D96" s="44">
        <v>3610</v>
      </c>
      <c r="E96" s="44">
        <v>310</v>
      </c>
      <c r="F96" s="44"/>
      <c r="G96" s="44"/>
      <c r="H96" s="44"/>
      <c r="I96" s="44"/>
      <c r="J96" s="44"/>
    </row>
    <row r="97" spans="1:10" hidden="1" x14ac:dyDescent="0.25">
      <c r="A97" s="52"/>
      <c r="B97" s="19" t="s">
        <v>35</v>
      </c>
      <c r="C97" s="44">
        <v>10809.43</v>
      </c>
      <c r="D97" s="44">
        <v>39404.76</v>
      </c>
      <c r="E97" s="44">
        <v>10809.43</v>
      </c>
      <c r="F97" s="44">
        <v>23463</v>
      </c>
      <c r="G97" s="44"/>
      <c r="H97" s="44"/>
      <c r="I97" s="44"/>
      <c r="J97" s="44"/>
    </row>
    <row r="98" spans="1:10" hidden="1" x14ac:dyDescent="0.25">
      <c r="A98" s="52"/>
      <c r="B98" s="19" t="s">
        <v>36</v>
      </c>
      <c r="C98" s="44">
        <v>1780006.32</v>
      </c>
      <c r="D98" s="44">
        <v>2752150.16</v>
      </c>
      <c r="E98" s="44">
        <v>1780006.32</v>
      </c>
      <c r="F98" s="44">
        <v>1617110.07</v>
      </c>
      <c r="G98" s="44"/>
      <c r="H98" s="44"/>
      <c r="I98" s="44"/>
      <c r="J98" s="44"/>
    </row>
    <row r="99" spans="1:10" hidden="1" x14ac:dyDescent="0.25">
      <c r="A99" s="52"/>
      <c r="B99" s="19" t="s">
        <v>37</v>
      </c>
      <c r="C99" s="44">
        <v>2208.6999999999998</v>
      </c>
      <c r="D99" s="44"/>
      <c r="E99" s="44">
        <v>2208.6999999999998</v>
      </c>
      <c r="F99" s="44">
        <v>11097</v>
      </c>
      <c r="G99" s="44"/>
      <c r="H99" s="44"/>
      <c r="I99" s="44"/>
      <c r="J99" s="44"/>
    </row>
    <row r="100" spans="1:10" hidden="1" x14ac:dyDescent="0.25">
      <c r="A100" s="52"/>
      <c r="B100" s="19" t="s">
        <v>38</v>
      </c>
      <c r="C100" s="44">
        <v>8105.1</v>
      </c>
      <c r="D100" s="44">
        <v>43640</v>
      </c>
      <c r="E100" s="44">
        <v>8105.1</v>
      </c>
      <c r="F100" s="44"/>
      <c r="G100" s="44"/>
      <c r="H100" s="44"/>
      <c r="I100" s="44"/>
      <c r="J100" s="44"/>
    </row>
    <row r="101" spans="1:10" hidden="1" x14ac:dyDescent="0.25">
      <c r="A101" s="52"/>
      <c r="B101" s="19" t="s">
        <v>39</v>
      </c>
      <c r="C101" s="44">
        <v>165.5</v>
      </c>
      <c r="D101" s="44"/>
      <c r="E101" s="44">
        <v>165.5</v>
      </c>
      <c r="F101" s="44"/>
      <c r="G101" s="44"/>
      <c r="H101" s="44"/>
      <c r="I101" s="44"/>
      <c r="J101" s="44"/>
    </row>
    <row r="102" spans="1:10" ht="16.5" hidden="1" thickBot="1" x14ac:dyDescent="0.35">
      <c r="A102" s="52"/>
      <c r="B102" s="24" t="s">
        <v>40</v>
      </c>
      <c r="C102" s="53">
        <f t="shared" ref="C102:J102" si="5">SUM(C88:C101)</f>
        <v>2475560.8400000003</v>
      </c>
      <c r="D102" s="53">
        <f t="shared" si="5"/>
        <v>3562294.85</v>
      </c>
      <c r="E102" s="53">
        <f t="shared" si="5"/>
        <v>2475560.8400000003</v>
      </c>
      <c r="F102" s="53">
        <f t="shared" si="5"/>
        <v>2044818.04</v>
      </c>
      <c r="G102" s="53">
        <f t="shared" si="5"/>
        <v>0</v>
      </c>
      <c r="H102" s="53">
        <f t="shared" si="5"/>
        <v>0</v>
      </c>
      <c r="I102" s="53">
        <f t="shared" si="5"/>
        <v>0</v>
      </c>
      <c r="J102" s="53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11" t="s">
        <v>81</v>
      </c>
      <c r="B123" s="311"/>
      <c r="C123" s="311"/>
      <c r="D123" s="311"/>
      <c r="E123" s="311"/>
      <c r="F123" s="311"/>
      <c r="G123" s="311"/>
      <c r="H123" s="311"/>
      <c r="I123" s="311"/>
      <c r="J123" s="311"/>
    </row>
    <row r="124" spans="1:10" ht="16.5" hidden="1" customHeight="1" thickBot="1" x14ac:dyDescent="0.35">
      <c r="A124" s="4" t="s">
        <v>5</v>
      </c>
      <c r="B124" s="5" t="s">
        <v>6</v>
      </c>
      <c r="C124" s="318" t="s">
        <v>51</v>
      </c>
      <c r="D124" s="319"/>
      <c r="E124" s="318" t="s">
        <v>52</v>
      </c>
      <c r="F124" s="320"/>
      <c r="G124" s="318" t="s">
        <v>53</v>
      </c>
      <c r="H124" s="319"/>
      <c r="I124" s="318" t="s">
        <v>54</v>
      </c>
      <c r="J124" s="319"/>
    </row>
    <row r="125" spans="1:10" ht="15.75" hidden="1" x14ac:dyDescent="0.3">
      <c r="A125" s="6"/>
      <c r="B125" s="7"/>
      <c r="C125" s="8" t="s">
        <v>12</v>
      </c>
      <c r="D125" s="8" t="s">
        <v>13</v>
      </c>
      <c r="E125" s="8" t="s">
        <v>12</v>
      </c>
      <c r="F125" s="8" t="s">
        <v>13</v>
      </c>
      <c r="G125" s="8" t="s">
        <v>12</v>
      </c>
      <c r="H125" s="8" t="s">
        <v>13</v>
      </c>
      <c r="I125" s="8" t="s">
        <v>12</v>
      </c>
      <c r="J125" s="8" t="s">
        <v>13</v>
      </c>
    </row>
    <row r="126" spans="1:10" ht="15.75" hidden="1" x14ac:dyDescent="0.3">
      <c r="A126" s="10"/>
      <c r="B126" s="7" t="s">
        <v>14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48"/>
      <c r="B127" s="7"/>
      <c r="C127" s="67"/>
      <c r="D127" s="49"/>
      <c r="E127" s="67"/>
      <c r="F127" s="67"/>
      <c r="G127" s="67"/>
      <c r="H127" s="67"/>
      <c r="I127" s="67"/>
      <c r="J127" s="67"/>
    </row>
    <row r="128" spans="1:10" ht="15.75" hidden="1" x14ac:dyDescent="0.3">
      <c r="A128" s="48"/>
      <c r="B128" s="7" t="s">
        <v>15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52"/>
      <c r="B129" s="19" t="s">
        <v>16</v>
      </c>
      <c r="C129" s="44"/>
      <c r="D129" s="44"/>
      <c r="E129" s="44"/>
      <c r="F129" s="44"/>
      <c r="G129" s="44"/>
      <c r="H129" s="44"/>
      <c r="I129" s="44"/>
      <c r="J129" s="44"/>
    </row>
    <row r="130" spans="1:10" hidden="1" x14ac:dyDescent="0.25">
      <c r="A130" s="52"/>
      <c r="B130" s="19" t="s">
        <v>17</v>
      </c>
      <c r="C130" s="44"/>
      <c r="D130" s="44"/>
      <c r="E130" s="44"/>
      <c r="F130" s="44"/>
      <c r="G130" s="44"/>
      <c r="H130" s="44"/>
      <c r="I130" s="44"/>
      <c r="J130" s="44"/>
    </row>
    <row r="131" spans="1:10" hidden="1" x14ac:dyDescent="0.25">
      <c r="A131" s="52"/>
      <c r="B131" s="19" t="s">
        <v>18</v>
      </c>
      <c r="C131" s="44"/>
      <c r="D131" s="44"/>
      <c r="E131" s="44"/>
      <c r="F131" s="44"/>
      <c r="G131" s="44"/>
      <c r="H131" s="44"/>
      <c r="I131" s="44"/>
      <c r="J131" s="44"/>
    </row>
    <row r="132" spans="1:10" hidden="1" x14ac:dyDescent="0.25">
      <c r="A132" s="52"/>
      <c r="B132" s="19" t="s">
        <v>19</v>
      </c>
      <c r="C132" s="44"/>
      <c r="D132" s="44"/>
      <c r="E132" s="44"/>
      <c r="F132" s="44"/>
      <c r="G132" s="44"/>
      <c r="H132" s="44"/>
      <c r="I132" s="44"/>
      <c r="J132" s="44"/>
    </row>
    <row r="133" spans="1:10" hidden="1" x14ac:dyDescent="0.25">
      <c r="A133" s="52"/>
      <c r="B133" s="19" t="s">
        <v>21</v>
      </c>
      <c r="C133" s="44"/>
      <c r="D133" s="44"/>
      <c r="E133" s="44"/>
      <c r="F133" s="44"/>
      <c r="G133" s="44"/>
      <c r="H133" s="44"/>
      <c r="I133" s="44"/>
      <c r="J133" s="44"/>
    </row>
    <row r="134" spans="1:10" hidden="1" x14ac:dyDescent="0.25">
      <c r="A134" s="52"/>
      <c r="B134" s="19" t="s">
        <v>22</v>
      </c>
      <c r="C134" s="44"/>
      <c r="D134" s="44"/>
      <c r="E134" s="44"/>
      <c r="F134" s="44"/>
      <c r="G134" s="44"/>
      <c r="H134" s="44"/>
      <c r="I134" s="44"/>
      <c r="J134" s="44"/>
    </row>
    <row r="135" spans="1:10" hidden="1" x14ac:dyDescent="0.25">
      <c r="A135" s="52"/>
      <c r="B135" s="19" t="s">
        <v>23</v>
      </c>
      <c r="C135" s="44"/>
      <c r="D135" s="44"/>
      <c r="E135" s="44"/>
      <c r="F135" s="44"/>
      <c r="G135" s="44"/>
      <c r="H135" s="44"/>
      <c r="I135" s="44"/>
      <c r="J135" s="44"/>
    </row>
    <row r="136" spans="1:10" ht="16.5" hidden="1" thickBot="1" x14ac:dyDescent="0.35">
      <c r="A136" s="52"/>
      <c r="B136" s="21" t="s">
        <v>24</v>
      </c>
      <c r="C136" s="53">
        <f t="shared" ref="C136:J136" si="7">SUM(C129:C135)</f>
        <v>0</v>
      </c>
      <c r="D136" s="53">
        <f t="shared" si="7"/>
        <v>0</v>
      </c>
      <c r="E136" s="53">
        <f t="shared" si="7"/>
        <v>0</v>
      </c>
      <c r="F136" s="53">
        <f t="shared" si="7"/>
        <v>0</v>
      </c>
      <c r="G136" s="53">
        <f t="shared" si="7"/>
        <v>0</v>
      </c>
      <c r="H136" s="53">
        <f t="shared" si="7"/>
        <v>0</v>
      </c>
      <c r="I136" s="53">
        <f t="shared" si="7"/>
        <v>0</v>
      </c>
      <c r="J136" s="53">
        <f t="shared" si="7"/>
        <v>0</v>
      </c>
    </row>
    <row r="137" spans="1:10" ht="15.75" hidden="1" x14ac:dyDescent="0.3">
      <c r="A137" s="52"/>
      <c r="B137" s="22" t="s">
        <v>25</v>
      </c>
      <c r="C137" s="54"/>
      <c r="D137" s="54"/>
      <c r="E137" s="54"/>
      <c r="F137" s="54"/>
      <c r="G137" s="54"/>
      <c r="H137" s="54"/>
      <c r="I137" s="54"/>
      <c r="J137" s="54"/>
    </row>
    <row r="138" spans="1:10" hidden="1" x14ac:dyDescent="0.25">
      <c r="A138" s="52"/>
      <c r="B138" s="19" t="s">
        <v>26</v>
      </c>
      <c r="C138" s="44"/>
      <c r="D138" s="44"/>
      <c r="E138" s="44"/>
      <c r="F138" s="44"/>
      <c r="G138" s="44"/>
      <c r="H138" s="44"/>
      <c r="I138" s="44"/>
      <c r="J138" s="44"/>
    </row>
    <row r="139" spans="1:10" hidden="1" x14ac:dyDescent="0.25">
      <c r="A139" s="52"/>
      <c r="B139" s="19" t="s">
        <v>82</v>
      </c>
      <c r="C139" s="44"/>
      <c r="D139" s="44"/>
      <c r="E139" s="44"/>
      <c r="F139" s="44"/>
      <c r="G139" s="44"/>
      <c r="H139" s="44"/>
      <c r="I139" s="44"/>
      <c r="J139" s="44"/>
    </row>
    <row r="140" spans="1:10" hidden="1" x14ac:dyDescent="0.25">
      <c r="A140" s="52"/>
      <c r="B140" s="19" t="s">
        <v>55</v>
      </c>
      <c r="C140" s="44"/>
      <c r="D140" s="44"/>
      <c r="E140" s="44"/>
      <c r="F140" s="44"/>
      <c r="G140" s="44"/>
      <c r="H140" s="44"/>
      <c r="I140" s="44"/>
      <c r="J140" s="44"/>
    </row>
    <row r="141" spans="1:10" hidden="1" x14ac:dyDescent="0.25">
      <c r="A141" s="52"/>
      <c r="B141" s="19" t="s">
        <v>28</v>
      </c>
      <c r="C141" s="44"/>
      <c r="D141" s="44"/>
      <c r="E141" s="44"/>
      <c r="F141" s="44"/>
      <c r="G141" s="44"/>
      <c r="H141" s="44"/>
      <c r="I141" s="44"/>
      <c r="J141" s="44"/>
    </row>
    <row r="142" spans="1:10" hidden="1" x14ac:dyDescent="0.25">
      <c r="A142" s="52"/>
      <c r="B142" s="19" t="s">
        <v>29</v>
      </c>
      <c r="C142" s="44"/>
      <c r="D142" s="44"/>
      <c r="E142" s="44"/>
      <c r="F142" s="44"/>
      <c r="G142" s="44"/>
      <c r="H142" s="44"/>
      <c r="I142" s="44"/>
      <c r="J142" s="44"/>
    </row>
    <row r="143" spans="1:10" hidden="1" x14ac:dyDescent="0.25">
      <c r="A143" s="52"/>
      <c r="B143" s="19" t="s">
        <v>30</v>
      </c>
      <c r="C143" s="44"/>
      <c r="D143" s="44"/>
      <c r="E143" s="44"/>
      <c r="F143" s="44"/>
      <c r="G143" s="44"/>
      <c r="H143" s="44"/>
      <c r="I143" s="44"/>
      <c r="J143" s="44"/>
    </row>
    <row r="144" spans="1:10" hidden="1" x14ac:dyDescent="0.25">
      <c r="A144" s="52"/>
      <c r="B144" s="19" t="s">
        <v>31</v>
      </c>
      <c r="C144" s="44"/>
      <c r="D144" s="44"/>
      <c r="E144" s="44"/>
      <c r="F144" s="44"/>
      <c r="G144" s="44"/>
      <c r="H144" s="44"/>
      <c r="I144" s="44"/>
      <c r="J144" s="44"/>
    </row>
    <row r="145" spans="1:10" hidden="1" x14ac:dyDescent="0.25">
      <c r="A145" s="52"/>
      <c r="B145" s="19" t="s">
        <v>32</v>
      </c>
      <c r="C145" s="44"/>
      <c r="D145" s="44"/>
      <c r="E145" s="44"/>
      <c r="F145" s="44"/>
      <c r="G145" s="44"/>
      <c r="H145" s="44"/>
      <c r="I145" s="44"/>
      <c r="J145" s="44"/>
    </row>
    <row r="146" spans="1:10" hidden="1" x14ac:dyDescent="0.25">
      <c r="A146" s="52"/>
      <c r="B146" s="19" t="s">
        <v>34</v>
      </c>
      <c r="C146" s="44"/>
      <c r="D146" s="44"/>
      <c r="E146" s="44"/>
      <c r="F146" s="44"/>
      <c r="G146" s="44"/>
      <c r="H146" s="44"/>
      <c r="I146" s="44"/>
      <c r="J146" s="44"/>
    </row>
    <row r="147" spans="1:10" hidden="1" x14ac:dyDescent="0.25">
      <c r="A147" s="52"/>
      <c r="B147" s="19" t="s">
        <v>35</v>
      </c>
      <c r="C147" s="44"/>
      <c r="D147" s="44"/>
      <c r="E147" s="44"/>
      <c r="F147" s="44"/>
      <c r="G147" s="44"/>
      <c r="H147" s="44"/>
      <c r="I147" s="44"/>
      <c r="J147" s="44"/>
    </row>
    <row r="148" spans="1:10" hidden="1" x14ac:dyDescent="0.25">
      <c r="A148" s="52"/>
      <c r="B148" s="19" t="s">
        <v>36</v>
      </c>
      <c r="C148" s="44"/>
      <c r="D148" s="44"/>
      <c r="E148" s="44"/>
      <c r="F148" s="44"/>
      <c r="G148" s="44"/>
      <c r="H148" s="44"/>
      <c r="I148" s="44"/>
      <c r="J148" s="44"/>
    </row>
    <row r="149" spans="1:10" hidden="1" x14ac:dyDescent="0.25">
      <c r="A149" s="52"/>
      <c r="B149" s="19" t="s">
        <v>37</v>
      </c>
      <c r="C149" s="44"/>
      <c r="D149" s="44"/>
      <c r="E149" s="44"/>
      <c r="F149" s="44"/>
      <c r="G149" s="44"/>
      <c r="H149" s="44"/>
      <c r="I149" s="44"/>
      <c r="J149" s="44"/>
    </row>
    <row r="150" spans="1:10" hidden="1" x14ac:dyDescent="0.25">
      <c r="A150" s="52"/>
      <c r="B150" s="19" t="s">
        <v>38</v>
      </c>
      <c r="C150" s="44"/>
      <c r="D150" s="44"/>
      <c r="E150" s="44"/>
      <c r="F150" s="44"/>
      <c r="G150" s="44"/>
      <c r="H150" s="44"/>
      <c r="I150" s="44"/>
      <c r="J150" s="44"/>
    </row>
    <row r="151" spans="1:10" hidden="1" x14ac:dyDescent="0.25">
      <c r="A151" s="52"/>
      <c r="B151" s="19" t="s">
        <v>39</v>
      </c>
      <c r="C151" s="44"/>
      <c r="D151" s="44"/>
      <c r="E151" s="44"/>
      <c r="F151" s="44"/>
      <c r="G151" s="44"/>
      <c r="H151" s="44"/>
      <c r="I151" s="44"/>
      <c r="J151" s="44"/>
    </row>
    <row r="152" spans="1:10" ht="16.5" hidden="1" thickBot="1" x14ac:dyDescent="0.35">
      <c r="A152" s="52"/>
      <c r="B152" s="24" t="s">
        <v>40</v>
      </c>
      <c r="C152" s="53">
        <f t="shared" ref="C152:J152" si="8">SUM(C138:C151)</f>
        <v>0</v>
      </c>
      <c r="D152" s="53">
        <f t="shared" si="8"/>
        <v>0</v>
      </c>
      <c r="E152" s="53">
        <f t="shared" si="8"/>
        <v>0</v>
      </c>
      <c r="F152" s="53">
        <f t="shared" si="8"/>
        <v>0</v>
      </c>
      <c r="G152" s="53">
        <f t="shared" si="8"/>
        <v>0</v>
      </c>
      <c r="H152" s="53">
        <f t="shared" si="8"/>
        <v>0</v>
      </c>
      <c r="I152" s="53">
        <f t="shared" si="8"/>
        <v>0</v>
      </c>
      <c r="J152" s="53">
        <f t="shared" si="8"/>
        <v>0</v>
      </c>
    </row>
    <row r="153" spans="1:10" hidden="1" x14ac:dyDescent="0.25">
      <c r="D153" s="50"/>
      <c r="J153" s="70"/>
    </row>
    <row r="154" spans="1:10" hidden="1" x14ac:dyDescent="0.25">
      <c r="J154" s="46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24" t="s">
        <v>200</v>
      </c>
      <c r="D177" s="324"/>
      <c r="E177" s="324"/>
      <c r="F177" s="324"/>
    </row>
    <row r="178" spans="3:7" ht="15.75" thickBot="1" x14ac:dyDescent="0.3">
      <c r="C178" s="333" t="s">
        <v>201</v>
      </c>
      <c r="D178" s="333"/>
      <c r="E178" s="333"/>
      <c r="F178" s="333"/>
    </row>
    <row r="179" spans="3:7" ht="16.5" thickBot="1" x14ac:dyDescent="0.35">
      <c r="C179" s="71" t="s">
        <v>5</v>
      </c>
      <c r="D179" s="273" t="s">
        <v>6</v>
      </c>
      <c r="E179" s="334" t="s">
        <v>56</v>
      </c>
      <c r="F179" s="335"/>
    </row>
    <row r="180" spans="3:7" ht="15.75" x14ac:dyDescent="0.3">
      <c r="C180" s="72"/>
      <c r="D180" s="73"/>
      <c r="E180" s="74" t="s">
        <v>12</v>
      </c>
      <c r="F180" s="74" t="s">
        <v>83</v>
      </c>
    </row>
    <row r="181" spans="3:7" ht="15.75" x14ac:dyDescent="0.3">
      <c r="C181" s="202" t="s">
        <v>141</v>
      </c>
      <c r="D181" s="7" t="s">
        <v>14</v>
      </c>
      <c r="E181" s="11">
        <f>+'MARZO CTE-5'!C132</f>
        <v>10083445.41</v>
      </c>
      <c r="F181" s="17">
        <f>+'MARZO CTE-5'!D132</f>
        <v>9878866.1099999994</v>
      </c>
      <c r="G181" s="46"/>
    </row>
    <row r="182" spans="3:7" ht="15.75" x14ac:dyDescent="0.3">
      <c r="C182" s="203"/>
      <c r="D182" s="7"/>
      <c r="E182" s="48"/>
      <c r="F182" s="15"/>
      <c r="G182" s="46"/>
    </row>
    <row r="183" spans="3:7" ht="15.75" x14ac:dyDescent="0.3">
      <c r="C183" s="203"/>
      <c r="D183" s="7" t="s">
        <v>15</v>
      </c>
      <c r="E183" s="11"/>
      <c r="F183" s="17"/>
    </row>
    <row r="184" spans="3:7" x14ac:dyDescent="0.25">
      <c r="C184" s="214">
        <v>111</v>
      </c>
      <c r="D184" s="19" t="s">
        <v>16</v>
      </c>
      <c r="E184" s="44">
        <f>+'MARZO CTE-5'!C135</f>
        <v>176000</v>
      </c>
      <c r="F184" s="20">
        <v>187691.01</v>
      </c>
      <c r="G184" s="46"/>
    </row>
    <row r="185" spans="3:7" x14ac:dyDescent="0.25">
      <c r="C185" s="214">
        <v>113</v>
      </c>
      <c r="D185" s="19" t="s">
        <v>17</v>
      </c>
      <c r="E185" s="44">
        <f>+'MARZO CTE-5'!C136</f>
        <v>23170.12</v>
      </c>
      <c r="F185" s="20">
        <v>22891.11</v>
      </c>
      <c r="G185" s="46"/>
    </row>
    <row r="186" spans="3:7" x14ac:dyDescent="0.25">
      <c r="C186" s="214">
        <v>122</v>
      </c>
      <c r="D186" s="19" t="s">
        <v>18</v>
      </c>
      <c r="E186" s="44">
        <f>+'MARZO CTE-5'!C137</f>
        <v>68124.37</v>
      </c>
      <c r="F186" s="20">
        <v>54407.5</v>
      </c>
      <c r="G186" s="46"/>
    </row>
    <row r="187" spans="3:7" x14ac:dyDescent="0.25">
      <c r="C187" s="214">
        <v>163</v>
      </c>
      <c r="D187" s="19" t="s">
        <v>19</v>
      </c>
      <c r="E187" s="44">
        <f>+'MARZO CTE-5'!C138</f>
        <v>380885</v>
      </c>
      <c r="F187" s="20">
        <v>428347.98</v>
      </c>
      <c r="G187" s="46"/>
    </row>
    <row r="188" spans="3:7" ht="27" x14ac:dyDescent="0.25">
      <c r="C188" s="214">
        <v>168</v>
      </c>
      <c r="D188" s="175" t="s">
        <v>155</v>
      </c>
      <c r="E188" s="44">
        <f>+'MARZO CTE-5'!C139</f>
        <v>1000</v>
      </c>
      <c r="F188" s="20">
        <v>0</v>
      </c>
      <c r="G188" s="46"/>
    </row>
    <row r="189" spans="3:7" x14ac:dyDescent="0.25">
      <c r="C189" s="214">
        <v>169</v>
      </c>
      <c r="D189" s="19" t="s">
        <v>156</v>
      </c>
      <c r="E189" s="44">
        <f>+'MARZO CTE-5'!C140</f>
        <v>10000</v>
      </c>
      <c r="F189" s="20">
        <v>16300</v>
      </c>
      <c r="G189" s="46"/>
    </row>
    <row r="190" spans="3:7" x14ac:dyDescent="0.25">
      <c r="C190" s="214">
        <v>171</v>
      </c>
      <c r="D190" s="19" t="s">
        <v>157</v>
      </c>
      <c r="E190" s="44">
        <f>+'MARZO CTE-5'!C141</f>
        <v>18140</v>
      </c>
      <c r="F190" s="20">
        <v>36252.5</v>
      </c>
      <c r="G190" s="46"/>
    </row>
    <row r="191" spans="3:7" x14ac:dyDescent="0.25">
      <c r="C191" s="214">
        <v>174</v>
      </c>
      <c r="D191" s="19" t="s">
        <v>20</v>
      </c>
      <c r="E191" s="44">
        <f>+'MARZO CTE-5'!C142</f>
        <v>28796.98</v>
      </c>
      <c r="F191" s="20">
        <v>36562.639999999999</v>
      </c>
      <c r="G191" s="46"/>
    </row>
    <row r="192" spans="3:7" x14ac:dyDescent="0.25">
      <c r="C192" s="214">
        <v>182</v>
      </c>
      <c r="D192" s="19" t="s">
        <v>21</v>
      </c>
      <c r="E192" s="44">
        <f>+'MARZO CTE-5'!C143</f>
        <v>830058</v>
      </c>
      <c r="F192" s="20">
        <v>596626</v>
      </c>
      <c r="G192" s="46"/>
    </row>
    <row r="193" spans="3:8" x14ac:dyDescent="0.25">
      <c r="C193" s="214">
        <v>197</v>
      </c>
      <c r="D193" s="19" t="s">
        <v>22</v>
      </c>
      <c r="E193" s="44">
        <f>+'MARZO CTE-5'!C144</f>
        <v>86400</v>
      </c>
      <c r="F193" s="20">
        <v>84000</v>
      </c>
      <c r="G193" s="46"/>
    </row>
    <row r="194" spans="3:8" x14ac:dyDescent="0.25">
      <c r="C194" s="214">
        <v>199</v>
      </c>
      <c r="D194" s="19" t="s">
        <v>23</v>
      </c>
      <c r="E194" s="44">
        <f>+'MARZO CTE-5'!C145</f>
        <v>256463.7</v>
      </c>
      <c r="F194" s="20">
        <v>265037.05</v>
      </c>
      <c r="G194" s="46"/>
    </row>
    <row r="195" spans="3:8" x14ac:dyDescent="0.25">
      <c r="C195" s="214">
        <v>211</v>
      </c>
      <c r="D195" s="19" t="s">
        <v>26</v>
      </c>
      <c r="E195" s="44">
        <f>+'MARZO CTE-5'!C146</f>
        <v>133112.5</v>
      </c>
      <c r="F195" s="20">
        <v>110318.25</v>
      </c>
      <c r="G195" s="46"/>
      <c r="H195" s="47"/>
    </row>
    <row r="196" spans="3:8" x14ac:dyDescent="0.25">
      <c r="C196" s="214">
        <v>232</v>
      </c>
      <c r="D196" s="19" t="s">
        <v>27</v>
      </c>
      <c r="E196" s="44">
        <f>+'MARZO CTE-5'!C147</f>
        <v>86640</v>
      </c>
      <c r="F196" s="20">
        <v>0</v>
      </c>
      <c r="G196" s="46"/>
    </row>
    <row r="197" spans="3:8" x14ac:dyDescent="0.25">
      <c r="C197" s="214">
        <v>261</v>
      </c>
      <c r="D197" s="19" t="s">
        <v>28</v>
      </c>
      <c r="E197" s="44">
        <f>+'MARZO CTE-5'!C148</f>
        <v>1009687.36</v>
      </c>
      <c r="F197" s="20">
        <v>288959.37</v>
      </c>
      <c r="G197" s="46"/>
    </row>
    <row r="198" spans="3:8" x14ac:dyDescent="0.25">
      <c r="C198" s="214">
        <v>262</v>
      </c>
      <c r="D198" s="19" t="s">
        <v>29</v>
      </c>
      <c r="E198" s="44">
        <f>+'MARZO CTE-5'!C149</f>
        <v>8000</v>
      </c>
      <c r="F198" s="20">
        <v>0</v>
      </c>
      <c r="G198" s="46"/>
    </row>
    <row r="199" spans="3:8" x14ac:dyDescent="0.25">
      <c r="C199" s="214">
        <v>266</v>
      </c>
      <c r="D199" s="19" t="s">
        <v>30</v>
      </c>
      <c r="E199" s="44">
        <f>+'MARZO CTE-5'!C150</f>
        <v>619212.26</v>
      </c>
      <c r="F199" s="20">
        <v>326014</v>
      </c>
      <c r="G199" s="46"/>
    </row>
    <row r="200" spans="3:8" x14ac:dyDescent="0.25">
      <c r="C200" s="214">
        <v>267</v>
      </c>
      <c r="D200" s="19" t="s">
        <v>31</v>
      </c>
      <c r="E200" s="44">
        <f>+'MARZO CTE-5'!C151</f>
        <v>9000</v>
      </c>
      <c r="F200" s="20">
        <v>0</v>
      </c>
      <c r="G200" s="46"/>
    </row>
    <row r="201" spans="3:8" x14ac:dyDescent="0.25">
      <c r="C201" s="214">
        <v>268</v>
      </c>
      <c r="D201" s="19" t="s">
        <v>32</v>
      </c>
      <c r="E201" s="44">
        <f>+'MARZO CTE-5'!C152</f>
        <v>78656.5</v>
      </c>
      <c r="F201" s="20">
        <v>64530</v>
      </c>
      <c r="G201" s="46"/>
    </row>
    <row r="202" spans="3:8" x14ac:dyDescent="0.25">
      <c r="C202" s="214">
        <v>269</v>
      </c>
      <c r="D202" s="19" t="s">
        <v>33</v>
      </c>
      <c r="E202" s="44">
        <f>+'MARZO CTE-5'!C153</f>
        <v>10000</v>
      </c>
      <c r="F202" s="20">
        <v>0</v>
      </c>
      <c r="G202" s="46"/>
    </row>
    <row r="203" spans="3:8" x14ac:dyDescent="0.25">
      <c r="C203" s="214">
        <v>289</v>
      </c>
      <c r="D203" s="19" t="s">
        <v>34</v>
      </c>
      <c r="E203" s="44">
        <f>+'MARZO CTE-5'!C154</f>
        <v>11537</v>
      </c>
      <c r="F203" s="20">
        <v>11237.5</v>
      </c>
      <c r="G203" s="46"/>
    </row>
    <row r="204" spans="3:8" x14ac:dyDescent="0.25">
      <c r="C204" s="214">
        <v>292</v>
      </c>
      <c r="D204" s="19" t="s">
        <v>35</v>
      </c>
      <c r="E204" s="44">
        <f>+'MARZO CTE-5'!C155</f>
        <v>149896.79</v>
      </c>
      <c r="F204" s="20">
        <v>135175.15</v>
      </c>
      <c r="G204" s="46"/>
    </row>
    <row r="205" spans="3:8" x14ac:dyDescent="0.25">
      <c r="C205" s="214">
        <v>295</v>
      </c>
      <c r="D205" s="19" t="s">
        <v>36</v>
      </c>
      <c r="E205" s="44">
        <f>+'MARZO CTE-5'!C156</f>
        <v>3038004.73</v>
      </c>
      <c r="F205" s="20">
        <v>3403889.51</v>
      </c>
      <c r="G205" s="46"/>
    </row>
    <row r="206" spans="3:8" x14ac:dyDescent="0.25">
      <c r="C206" s="214">
        <v>297</v>
      </c>
      <c r="D206" s="19" t="s">
        <v>37</v>
      </c>
      <c r="E206" s="44">
        <f>+'MARZO CTE-5'!C157</f>
        <v>18945.440000000002</v>
      </c>
      <c r="F206" s="20">
        <v>16586.2</v>
      </c>
      <c r="G206" s="46"/>
    </row>
    <row r="207" spans="3:8" x14ac:dyDescent="0.25">
      <c r="C207" s="214">
        <v>298</v>
      </c>
      <c r="D207" s="19" t="s">
        <v>38</v>
      </c>
      <c r="E207" s="44">
        <f>+'MARZO CTE-5'!C158</f>
        <v>109801.66</v>
      </c>
      <c r="F207" s="20">
        <v>89720</v>
      </c>
      <c r="G207" s="46"/>
      <c r="H207" s="46"/>
    </row>
    <row r="208" spans="3:8" x14ac:dyDescent="0.25">
      <c r="C208" s="214">
        <v>299</v>
      </c>
      <c r="D208" s="19" t="s">
        <v>39</v>
      </c>
      <c r="E208" s="44">
        <f>+'MARZO CTE-5'!C159</f>
        <v>57291.240000000005</v>
      </c>
      <c r="F208" s="20">
        <v>40965</v>
      </c>
      <c r="G208" s="46"/>
      <c r="H208" s="46"/>
    </row>
    <row r="209" spans="2:7" x14ac:dyDescent="0.25">
      <c r="C209" s="214">
        <v>323</v>
      </c>
      <c r="D209" s="19" t="s">
        <v>42</v>
      </c>
      <c r="E209" s="44">
        <f>+'MARZO CTE-5'!C160</f>
        <v>0</v>
      </c>
      <c r="F209" s="20">
        <v>94920</v>
      </c>
      <c r="G209" s="46"/>
    </row>
    <row r="210" spans="2:7" ht="15.75" x14ac:dyDescent="0.3">
      <c r="C210" s="57"/>
      <c r="D210" s="75" t="s">
        <v>57</v>
      </c>
      <c r="E210" s="76">
        <f>SUM(E184:E209)</f>
        <v>7218823.6500000013</v>
      </c>
      <c r="F210" s="77">
        <f>SUM(F184:F209)</f>
        <v>6310430.7700000005</v>
      </c>
      <c r="G210" s="46"/>
    </row>
    <row r="211" spans="2:7" ht="15.75" x14ac:dyDescent="0.3">
      <c r="C211" s="57"/>
      <c r="D211" s="75" t="s">
        <v>59</v>
      </c>
      <c r="E211" s="11">
        <f>E210+E181</f>
        <v>17302269.060000002</v>
      </c>
      <c r="F211" s="17">
        <f>+F210+F181</f>
        <v>16189296.879999999</v>
      </c>
      <c r="G211" s="46"/>
    </row>
    <row r="212" spans="2:7" ht="15.75" x14ac:dyDescent="0.3">
      <c r="B212" s="45"/>
      <c r="C212" s="46"/>
      <c r="D212" s="268"/>
      <c r="F212" s="83"/>
      <c r="G212" s="45"/>
    </row>
    <row r="213" spans="2:7" ht="15.75" x14ac:dyDescent="0.3">
      <c r="B213" s="45"/>
      <c r="C213" s="46"/>
      <c r="D213" s="268"/>
      <c r="F213" s="84"/>
    </row>
    <row r="235" spans="2:10" x14ac:dyDescent="0.25">
      <c r="B235" s="64" t="s">
        <v>60</v>
      </c>
      <c r="D235" s="12" t="s">
        <v>88</v>
      </c>
      <c r="E235" s="12"/>
      <c r="F235" s="12"/>
      <c r="G235" s="45" t="s">
        <v>84</v>
      </c>
      <c r="H235" t="s">
        <v>89</v>
      </c>
    </row>
    <row r="236" spans="2:10" x14ac:dyDescent="0.25">
      <c r="D236" s="309" t="s">
        <v>90</v>
      </c>
      <c r="E236" s="309"/>
      <c r="F236" s="309"/>
      <c r="G236" s="45"/>
      <c r="H236" s="45" t="s">
        <v>67</v>
      </c>
      <c r="J236" s="45"/>
    </row>
    <row r="237" spans="2:10" x14ac:dyDescent="0.25">
      <c r="D237" s="309" t="s">
        <v>91</v>
      </c>
      <c r="E237" s="309"/>
      <c r="F237" s="309"/>
      <c r="G237" s="45"/>
      <c r="H237" s="45" t="s">
        <v>160</v>
      </c>
      <c r="J237" s="45"/>
    </row>
    <row r="238" spans="2:10" ht="9" customHeight="1" x14ac:dyDescent="0.25">
      <c r="D238" s="65"/>
      <c r="E238" s="65"/>
      <c r="H238" s="45"/>
      <c r="I238" s="45"/>
      <c r="J238" s="45"/>
    </row>
    <row r="239" spans="2:10" x14ac:dyDescent="0.25">
      <c r="B239" s="64" t="s">
        <v>65</v>
      </c>
      <c r="D239" s="45" t="s">
        <v>199</v>
      </c>
      <c r="H239" s="66"/>
      <c r="I239" s="66"/>
      <c r="J239" s="66"/>
    </row>
    <row r="241" spans="4:4" x14ac:dyDescent="0.25">
      <c r="D241" s="45"/>
    </row>
  </sheetData>
  <mergeCells count="28">
    <mergeCell ref="D237:F237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36:F236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1"/>
  <sheetViews>
    <sheetView topLeftCell="C193" workbookViewId="0">
      <selection activeCell="J49" sqref="J49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21" t="s">
        <v>87</v>
      </c>
      <c r="J8" s="322"/>
    </row>
    <row r="9" spans="1:10" ht="5.25" customHeight="1" x14ac:dyDescent="0.25"/>
    <row r="10" spans="1:10" x14ac:dyDescent="0.25">
      <c r="A10" s="323" t="s">
        <v>2</v>
      </c>
      <c r="B10" s="323"/>
      <c r="C10" s="323"/>
      <c r="D10" s="323"/>
      <c r="E10" s="323"/>
      <c r="F10" s="323"/>
      <c r="G10" s="323"/>
      <c r="H10" s="323"/>
      <c r="I10" s="323"/>
      <c r="J10" s="323"/>
    </row>
    <row r="11" spans="1:10" x14ac:dyDescent="0.25">
      <c r="A11" s="324" t="s">
        <v>3</v>
      </c>
      <c r="B11" s="324"/>
      <c r="C11" s="324"/>
      <c r="D11" s="324"/>
      <c r="E11" s="324"/>
      <c r="F11" s="324"/>
      <c r="G11" s="324"/>
      <c r="H11" s="324"/>
      <c r="I11" s="324"/>
      <c r="J11" s="324"/>
    </row>
    <row r="12" spans="1:10" x14ac:dyDescent="0.25">
      <c r="A12" s="325" t="s">
        <v>4</v>
      </c>
      <c r="B12" s="324"/>
      <c r="C12" s="324"/>
      <c r="D12" s="324"/>
      <c r="E12" s="324"/>
      <c r="F12" s="324"/>
      <c r="G12" s="324"/>
      <c r="H12" s="324"/>
      <c r="I12" s="324"/>
      <c r="J12" s="324"/>
    </row>
    <row r="13" spans="1:10" ht="4.5" customHeight="1" x14ac:dyDescent="0.25">
      <c r="A13" s="295"/>
      <c r="B13" s="295"/>
      <c r="C13" s="295"/>
      <c r="D13" s="295"/>
      <c r="E13" s="295"/>
      <c r="F13" s="295"/>
      <c r="G13" s="295"/>
      <c r="H13" s="295"/>
      <c r="I13" s="295"/>
      <c r="J13" s="295"/>
    </row>
    <row r="14" spans="1:10" ht="16.5" hidden="1" thickBot="1" x14ac:dyDescent="0.3">
      <c r="A14" s="311" t="s">
        <v>68</v>
      </c>
      <c r="B14" s="311"/>
      <c r="C14" s="311"/>
      <c r="D14" s="311"/>
      <c r="E14" s="311"/>
      <c r="F14" s="311"/>
      <c r="G14" s="311"/>
      <c r="H14" s="311"/>
      <c r="I14" s="311"/>
      <c r="J14" s="311"/>
    </row>
    <row r="15" spans="1:10" ht="30.75" hidden="1" customHeight="1" thickBot="1" x14ac:dyDescent="0.35">
      <c r="A15" s="4" t="s">
        <v>5</v>
      </c>
      <c r="B15" s="5" t="s">
        <v>6</v>
      </c>
      <c r="C15" s="318" t="s">
        <v>7</v>
      </c>
      <c r="D15" s="319"/>
      <c r="E15" s="318" t="s">
        <v>8</v>
      </c>
      <c r="F15" s="320"/>
      <c r="G15" s="318" t="s">
        <v>9</v>
      </c>
      <c r="H15" s="319"/>
      <c r="I15" s="318" t="s">
        <v>10</v>
      </c>
      <c r="J15" s="319"/>
    </row>
    <row r="16" spans="1:10" ht="15.75" hidden="1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</row>
    <row r="17" spans="1:10" ht="15.75" hidden="1" x14ac:dyDescent="0.3">
      <c r="A17" s="10"/>
      <c r="B17" s="7" t="s">
        <v>14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48"/>
      <c r="B18" s="7"/>
      <c r="C18" s="49"/>
      <c r="D18" s="48"/>
      <c r="E18" s="67"/>
      <c r="F18" s="67"/>
      <c r="G18" s="48"/>
      <c r="H18" s="67"/>
      <c r="I18" s="48"/>
      <c r="J18" s="67"/>
    </row>
    <row r="19" spans="1:10" ht="15.75" hidden="1" x14ac:dyDescent="0.3">
      <c r="A19" s="48"/>
      <c r="B19" s="7" t="s">
        <v>15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52"/>
      <c r="B20" s="19" t="s">
        <v>16</v>
      </c>
      <c r="C20" s="44">
        <v>62500</v>
      </c>
      <c r="D20" s="44"/>
      <c r="E20" s="44">
        <v>62500</v>
      </c>
      <c r="F20" s="44">
        <v>56112.02</v>
      </c>
      <c r="G20" s="44">
        <v>62500</v>
      </c>
      <c r="H20" s="44"/>
      <c r="I20" s="44">
        <v>62500</v>
      </c>
      <c r="J20" s="44">
        <v>68083.009999999995</v>
      </c>
    </row>
    <row r="21" spans="1:10" hidden="1" x14ac:dyDescent="0.25">
      <c r="A21" s="52"/>
      <c r="B21" s="19" t="s">
        <v>17</v>
      </c>
      <c r="C21" s="44">
        <v>7500</v>
      </c>
      <c r="D21" s="44"/>
      <c r="E21" s="44">
        <v>7500</v>
      </c>
      <c r="F21" s="44">
        <v>10999</v>
      </c>
      <c r="G21" s="44">
        <v>7500</v>
      </c>
      <c r="H21" s="44">
        <v>11011</v>
      </c>
      <c r="I21" s="44">
        <v>7500</v>
      </c>
      <c r="J21" s="44">
        <v>10992</v>
      </c>
    </row>
    <row r="22" spans="1:10" hidden="1" x14ac:dyDescent="0.25">
      <c r="A22" s="52"/>
      <c r="B22" s="19" t="s">
        <v>18</v>
      </c>
      <c r="C22" s="44">
        <v>8133.97</v>
      </c>
      <c r="D22" s="44"/>
      <c r="E22" s="44">
        <v>8133.97</v>
      </c>
      <c r="F22" s="44"/>
      <c r="G22" s="44">
        <v>8133.97</v>
      </c>
      <c r="H22" s="44"/>
      <c r="I22" s="44">
        <v>8133.97</v>
      </c>
      <c r="J22" s="44">
        <v>4358</v>
      </c>
    </row>
    <row r="23" spans="1:10" hidden="1" x14ac:dyDescent="0.25">
      <c r="A23" s="52"/>
      <c r="B23" s="19" t="s">
        <v>19</v>
      </c>
      <c r="C23" s="44">
        <v>33333.33</v>
      </c>
      <c r="D23" s="44"/>
      <c r="E23" s="44">
        <v>33333.33</v>
      </c>
      <c r="F23" s="44"/>
      <c r="G23" s="44">
        <v>33333.33</v>
      </c>
      <c r="H23" s="44"/>
      <c r="I23" s="44">
        <v>33333.33</v>
      </c>
      <c r="J23" s="44">
        <v>45020</v>
      </c>
    </row>
    <row r="24" spans="1:10" hidden="1" x14ac:dyDescent="0.25">
      <c r="A24" s="52"/>
      <c r="B24" s="19" t="s">
        <v>21</v>
      </c>
      <c r="C24" s="44">
        <v>165141.75</v>
      </c>
      <c r="D24" s="44"/>
      <c r="E24" s="44">
        <v>165141.75</v>
      </c>
      <c r="F24" s="44"/>
      <c r="G24" s="44">
        <v>165141.75</v>
      </c>
      <c r="H24" s="44">
        <v>1000</v>
      </c>
      <c r="I24" s="44">
        <v>165141.75</v>
      </c>
      <c r="J24" s="44">
        <v>26842.86</v>
      </c>
    </row>
    <row r="25" spans="1:10" hidden="1" x14ac:dyDescent="0.25">
      <c r="A25" s="52"/>
      <c r="B25" s="19" t="s">
        <v>22</v>
      </c>
      <c r="C25" s="44">
        <v>40000</v>
      </c>
      <c r="D25" s="44"/>
      <c r="E25" s="44">
        <v>40000</v>
      </c>
      <c r="F25" s="44"/>
      <c r="G25" s="44">
        <v>40000</v>
      </c>
      <c r="H25" s="44"/>
      <c r="I25" s="44">
        <v>40000</v>
      </c>
      <c r="J25" s="44">
        <v>76240</v>
      </c>
    </row>
    <row r="26" spans="1:10" hidden="1" x14ac:dyDescent="0.25">
      <c r="A26" s="52"/>
      <c r="B26" s="19" t="s">
        <v>23</v>
      </c>
      <c r="C26" s="44">
        <v>26305.03</v>
      </c>
      <c r="D26" s="44"/>
      <c r="E26" s="44">
        <v>26305.03</v>
      </c>
      <c r="F26" s="44"/>
      <c r="G26" s="44">
        <v>26305.03</v>
      </c>
      <c r="H26" s="44">
        <v>46532.639999999999</v>
      </c>
      <c r="I26" s="44">
        <v>26305.03</v>
      </c>
      <c r="J26" s="44">
        <v>55063.68</v>
      </c>
    </row>
    <row r="27" spans="1:10" ht="16.5" hidden="1" thickBot="1" x14ac:dyDescent="0.35">
      <c r="A27" s="52"/>
      <c r="B27" s="21" t="s">
        <v>24</v>
      </c>
      <c r="C27" s="53">
        <f t="shared" ref="C27:J27" si="1">SUM(C20:C26)</f>
        <v>342914.07999999996</v>
      </c>
      <c r="D27" s="53">
        <f t="shared" si="1"/>
        <v>0</v>
      </c>
      <c r="E27" s="53">
        <f t="shared" si="1"/>
        <v>342914.07999999996</v>
      </c>
      <c r="F27" s="53">
        <f t="shared" si="1"/>
        <v>67111.01999999999</v>
      </c>
      <c r="G27" s="53">
        <f t="shared" si="1"/>
        <v>342914.07999999996</v>
      </c>
      <c r="H27" s="53">
        <f t="shared" si="1"/>
        <v>58543.64</v>
      </c>
      <c r="I27" s="53">
        <f t="shared" si="1"/>
        <v>342914.07999999996</v>
      </c>
      <c r="J27" s="53">
        <f t="shared" si="1"/>
        <v>286599.55</v>
      </c>
    </row>
    <row r="28" spans="1:10" ht="15.75" hidden="1" x14ac:dyDescent="0.3">
      <c r="A28" s="52"/>
      <c r="B28" s="22" t="s">
        <v>25</v>
      </c>
      <c r="C28" s="54"/>
      <c r="D28" s="54"/>
      <c r="E28" s="54"/>
      <c r="F28" s="54"/>
      <c r="G28" s="54"/>
      <c r="H28" s="54"/>
      <c r="I28" s="54"/>
      <c r="J28" s="54"/>
    </row>
    <row r="29" spans="1:10" hidden="1" x14ac:dyDescent="0.25">
      <c r="A29" s="52"/>
      <c r="B29" s="19" t="s">
        <v>26</v>
      </c>
      <c r="C29" s="44">
        <v>60936.45</v>
      </c>
      <c r="D29" s="44"/>
      <c r="E29" s="44">
        <v>60936.45</v>
      </c>
      <c r="F29" s="44"/>
      <c r="G29" s="44">
        <v>60936.45</v>
      </c>
      <c r="H29" s="44"/>
      <c r="I29" s="44">
        <v>60936.45</v>
      </c>
      <c r="J29" s="44">
        <v>202940.25</v>
      </c>
    </row>
    <row r="30" spans="1:10" hidden="1" x14ac:dyDescent="0.25">
      <c r="A30" s="52"/>
      <c r="B30" s="19" t="s">
        <v>27</v>
      </c>
      <c r="C30" s="44">
        <v>600</v>
      </c>
      <c r="D30" s="44"/>
      <c r="E30" s="44">
        <v>600</v>
      </c>
      <c r="F30" s="44"/>
      <c r="G30" s="44">
        <v>600</v>
      </c>
      <c r="H30" s="44"/>
      <c r="I30" s="44">
        <v>600</v>
      </c>
      <c r="J30" s="44"/>
    </row>
    <row r="31" spans="1:10" hidden="1" x14ac:dyDescent="0.25">
      <c r="A31" s="52"/>
      <c r="B31" s="19" t="s">
        <v>55</v>
      </c>
      <c r="C31" s="44">
        <v>945.42</v>
      </c>
      <c r="D31" s="44"/>
      <c r="E31" s="44">
        <v>945.42</v>
      </c>
      <c r="F31" s="44"/>
      <c r="G31" s="44">
        <v>945.42</v>
      </c>
      <c r="H31" s="44"/>
      <c r="I31" s="44">
        <v>945.42</v>
      </c>
      <c r="J31" s="44"/>
    </row>
    <row r="32" spans="1:10" hidden="1" x14ac:dyDescent="0.25">
      <c r="A32" s="52"/>
      <c r="B32" s="19" t="s">
        <v>28</v>
      </c>
      <c r="C32" s="44">
        <v>169652.57</v>
      </c>
      <c r="D32" s="44"/>
      <c r="E32" s="44">
        <v>169652.57</v>
      </c>
      <c r="F32" s="44"/>
      <c r="G32" s="44">
        <v>169652.57</v>
      </c>
      <c r="H32" s="44"/>
      <c r="I32" s="44">
        <v>169652.57</v>
      </c>
      <c r="J32" s="44">
        <v>178282.05</v>
      </c>
    </row>
    <row r="33" spans="1:10" hidden="1" x14ac:dyDescent="0.25">
      <c r="A33" s="52"/>
      <c r="B33" s="19" t="s">
        <v>29</v>
      </c>
      <c r="C33" s="44">
        <v>912</v>
      </c>
      <c r="D33" s="44"/>
      <c r="E33" s="44">
        <v>912</v>
      </c>
      <c r="F33" s="44"/>
      <c r="G33" s="44">
        <v>912</v>
      </c>
      <c r="H33" s="44"/>
      <c r="I33" s="44">
        <v>912</v>
      </c>
      <c r="J33" s="44"/>
    </row>
    <row r="34" spans="1:10" hidden="1" x14ac:dyDescent="0.25">
      <c r="A34" s="52"/>
      <c r="B34" s="19" t="s">
        <v>30</v>
      </c>
      <c r="C34" s="44">
        <v>427229.65</v>
      </c>
      <c r="D34" s="44"/>
      <c r="E34" s="44">
        <v>427229.65</v>
      </c>
      <c r="F34" s="44"/>
      <c r="G34" s="44">
        <v>427229.65</v>
      </c>
      <c r="H34" s="44"/>
      <c r="I34" s="44">
        <v>427229.65</v>
      </c>
      <c r="J34" s="44">
        <v>1425199.8</v>
      </c>
    </row>
    <row r="35" spans="1:10" hidden="1" x14ac:dyDescent="0.25">
      <c r="A35" s="52"/>
      <c r="B35" s="19" t="s">
        <v>31</v>
      </c>
      <c r="C35" s="44">
        <v>100</v>
      </c>
      <c r="D35" s="44"/>
      <c r="E35" s="44">
        <v>100</v>
      </c>
      <c r="F35" s="44"/>
      <c r="G35" s="44">
        <v>100</v>
      </c>
      <c r="H35" s="44"/>
      <c r="I35" s="44">
        <v>100</v>
      </c>
      <c r="J35" s="44"/>
    </row>
    <row r="36" spans="1:10" hidden="1" x14ac:dyDescent="0.25">
      <c r="A36" s="52"/>
      <c r="B36" s="19" t="s">
        <v>32</v>
      </c>
      <c r="C36" s="44">
        <v>13579.7</v>
      </c>
      <c r="D36" s="44"/>
      <c r="E36" s="44">
        <v>13579.7</v>
      </c>
      <c r="F36" s="44"/>
      <c r="G36" s="44">
        <v>13579.7</v>
      </c>
      <c r="H36" s="44"/>
      <c r="I36" s="44">
        <v>13579.7</v>
      </c>
      <c r="J36" s="44">
        <v>75162.240000000005</v>
      </c>
    </row>
    <row r="37" spans="1:10" hidden="1" x14ac:dyDescent="0.25">
      <c r="A37" s="52"/>
      <c r="B37" s="19" t="s">
        <v>34</v>
      </c>
      <c r="C37" s="44">
        <v>310</v>
      </c>
      <c r="D37" s="44"/>
      <c r="E37" s="44">
        <v>310</v>
      </c>
      <c r="F37" s="44"/>
      <c r="G37" s="44">
        <v>310</v>
      </c>
      <c r="H37" s="44"/>
      <c r="I37" s="44">
        <v>310</v>
      </c>
      <c r="J37" s="44"/>
    </row>
    <row r="38" spans="1:10" hidden="1" x14ac:dyDescent="0.25">
      <c r="A38" s="52"/>
      <c r="B38" s="19" t="s">
        <v>35</v>
      </c>
      <c r="C38" s="44">
        <v>10809.43</v>
      </c>
      <c r="D38" s="44"/>
      <c r="E38" s="44">
        <v>10809.43</v>
      </c>
      <c r="F38" s="44"/>
      <c r="G38" s="44">
        <v>10809.43</v>
      </c>
      <c r="H38" s="44"/>
      <c r="I38" s="44">
        <v>10809.43</v>
      </c>
      <c r="J38" s="44">
        <v>14528.6</v>
      </c>
    </row>
    <row r="39" spans="1:10" hidden="1" x14ac:dyDescent="0.25">
      <c r="A39" s="52"/>
      <c r="B39" s="19" t="s">
        <v>36</v>
      </c>
      <c r="C39" s="44">
        <v>1780006.32</v>
      </c>
      <c r="D39" s="44"/>
      <c r="E39" s="44">
        <v>1780006.32</v>
      </c>
      <c r="F39" s="44"/>
      <c r="G39" s="44">
        <v>1780006.32</v>
      </c>
      <c r="H39" s="44"/>
      <c r="I39" s="44">
        <v>1780006.32</v>
      </c>
      <c r="J39" s="44">
        <v>1545914.81</v>
      </c>
    </row>
    <row r="40" spans="1:10" hidden="1" x14ac:dyDescent="0.25">
      <c r="A40" s="52"/>
      <c r="B40" s="19" t="s">
        <v>37</v>
      </c>
      <c r="C40" s="44">
        <v>2208.6999999999998</v>
      </c>
      <c r="D40" s="44"/>
      <c r="E40" s="44">
        <v>2208.6999999999998</v>
      </c>
      <c r="F40" s="44"/>
      <c r="G40" s="44">
        <v>2208.6999999999998</v>
      </c>
      <c r="H40" s="44"/>
      <c r="I40" s="44">
        <v>2208.6999999999998</v>
      </c>
      <c r="J40" s="44">
        <v>15300</v>
      </c>
    </row>
    <row r="41" spans="1:10" hidden="1" x14ac:dyDescent="0.25">
      <c r="A41" s="52"/>
      <c r="B41" s="19" t="s">
        <v>38</v>
      </c>
      <c r="C41" s="44">
        <v>8105.1</v>
      </c>
      <c r="D41" s="44"/>
      <c r="E41" s="44">
        <v>8105.1</v>
      </c>
      <c r="F41" s="44"/>
      <c r="G41" s="44">
        <v>8105.1</v>
      </c>
      <c r="H41" s="44"/>
      <c r="I41" s="44">
        <v>8105.1</v>
      </c>
      <c r="J41" s="44"/>
    </row>
    <row r="42" spans="1:10" hidden="1" x14ac:dyDescent="0.25">
      <c r="A42" s="52"/>
      <c r="B42" s="19" t="s">
        <v>39</v>
      </c>
      <c r="C42" s="44">
        <v>165.5</v>
      </c>
      <c r="D42" s="44"/>
      <c r="E42" s="44">
        <v>165.5</v>
      </c>
      <c r="F42" s="44"/>
      <c r="G42" s="44">
        <v>165.5</v>
      </c>
      <c r="H42" s="44"/>
      <c r="I42" s="44">
        <v>165.5</v>
      </c>
      <c r="J42" s="44"/>
    </row>
    <row r="43" spans="1:10" ht="16.5" hidden="1" thickBot="1" x14ac:dyDescent="0.35">
      <c r="A43" s="52"/>
      <c r="B43" s="24" t="s">
        <v>40</v>
      </c>
      <c r="C43" s="53">
        <f t="shared" ref="C43:J43" si="2">SUM(C29:C42)</f>
        <v>2475560.8400000003</v>
      </c>
      <c r="D43" s="53">
        <f t="shared" si="2"/>
        <v>0</v>
      </c>
      <c r="E43" s="53">
        <f t="shared" si="2"/>
        <v>2475560.8400000003</v>
      </c>
      <c r="F43" s="53">
        <f t="shared" si="2"/>
        <v>0</v>
      </c>
      <c r="G43" s="53">
        <f t="shared" si="2"/>
        <v>2475560.8400000003</v>
      </c>
      <c r="H43" s="53">
        <f t="shared" si="2"/>
        <v>0</v>
      </c>
      <c r="I43" s="53">
        <f t="shared" si="2"/>
        <v>2475560.8400000003</v>
      </c>
      <c r="J43" s="53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11" t="s">
        <v>69</v>
      </c>
      <c r="B46" s="311"/>
      <c r="C46" s="311"/>
      <c r="D46" s="311"/>
      <c r="E46" s="311"/>
      <c r="F46" s="311"/>
      <c r="G46" s="311"/>
      <c r="H46" s="311"/>
      <c r="I46" s="311"/>
      <c r="J46" s="311"/>
    </row>
    <row r="47" spans="1:10" ht="28.5" hidden="1" customHeight="1" x14ac:dyDescent="0.25">
      <c r="A47" s="134" t="s">
        <v>5</v>
      </c>
      <c r="B47" s="68" t="s">
        <v>70</v>
      </c>
      <c r="C47" s="336" t="s">
        <v>71</v>
      </c>
      <c r="D47" s="337"/>
      <c r="E47" s="336" t="s">
        <v>72</v>
      </c>
      <c r="F47" s="338"/>
      <c r="G47" s="297" t="s">
        <v>73</v>
      </c>
      <c r="H47" s="298"/>
      <c r="I47" s="298"/>
      <c r="J47" s="298"/>
    </row>
    <row r="48" spans="1:10" hidden="1" x14ac:dyDescent="0.25">
      <c r="A48" s="299"/>
      <c r="B48" s="69" t="s">
        <v>74</v>
      </c>
      <c r="C48" s="299" t="s">
        <v>75</v>
      </c>
      <c r="D48" s="299" t="s">
        <v>76</v>
      </c>
      <c r="E48" s="299" t="s">
        <v>75</v>
      </c>
      <c r="F48" s="299" t="s">
        <v>76</v>
      </c>
      <c r="G48" s="299" t="s">
        <v>75</v>
      </c>
      <c r="H48" s="299" t="s">
        <v>76</v>
      </c>
      <c r="I48" s="299"/>
      <c r="J48" s="299"/>
    </row>
    <row r="49" spans="1:10" hidden="1" x14ac:dyDescent="0.25">
      <c r="A49" s="57"/>
      <c r="B49" s="57"/>
      <c r="C49" s="57"/>
      <c r="D49" s="57"/>
      <c r="E49" s="57"/>
      <c r="F49" s="57"/>
      <c r="G49" s="57"/>
      <c r="H49" s="57"/>
      <c r="I49" s="57"/>
      <c r="J49" s="57"/>
    </row>
    <row r="50" spans="1:10" hidden="1" x14ac:dyDescent="0.25">
      <c r="A50" s="57"/>
      <c r="B50" s="57"/>
      <c r="C50" s="57"/>
      <c r="D50" s="57"/>
      <c r="E50" s="57"/>
      <c r="F50" s="57"/>
      <c r="G50" s="57"/>
      <c r="H50" s="57"/>
      <c r="I50" s="57"/>
      <c r="J50" s="57"/>
    </row>
    <row r="51" spans="1:10" hidden="1" x14ac:dyDescent="0.25">
      <c r="A51" s="57"/>
      <c r="B51" s="69" t="s">
        <v>77</v>
      </c>
      <c r="C51" s="57"/>
      <c r="D51" s="57"/>
      <c r="E51" s="57"/>
      <c r="F51" s="57"/>
      <c r="G51" s="57"/>
      <c r="H51" s="57"/>
      <c r="I51" s="57"/>
      <c r="J51" s="57"/>
    </row>
    <row r="52" spans="1:10" hidden="1" x14ac:dyDescent="0.25">
      <c r="A52" s="57"/>
      <c r="B52" s="57" t="s">
        <v>78</v>
      </c>
      <c r="C52" s="57"/>
      <c r="D52" s="57"/>
      <c r="E52" s="57"/>
      <c r="F52" s="57"/>
      <c r="G52" s="57"/>
      <c r="H52" s="57"/>
      <c r="I52" s="57"/>
      <c r="J52" s="57"/>
    </row>
    <row r="53" spans="1:10" hidden="1" x14ac:dyDescent="0.25">
      <c r="A53" s="57"/>
      <c r="B53" s="57"/>
      <c r="C53" s="57"/>
      <c r="D53" s="57"/>
      <c r="E53" s="57"/>
      <c r="F53" s="57"/>
      <c r="G53" s="57"/>
      <c r="H53" s="57"/>
      <c r="I53" s="57"/>
      <c r="J53" s="57"/>
    </row>
    <row r="54" spans="1:10" hidden="1" x14ac:dyDescent="0.25">
      <c r="A54" s="57"/>
      <c r="B54" s="57"/>
      <c r="C54" s="57"/>
      <c r="D54" s="57"/>
      <c r="E54" s="57"/>
      <c r="F54" s="57"/>
      <c r="G54" s="57"/>
      <c r="H54" s="57"/>
      <c r="I54" s="57"/>
      <c r="J54" s="57"/>
    </row>
    <row r="55" spans="1:10" hidden="1" x14ac:dyDescent="0.25">
      <c r="A55" s="57"/>
      <c r="B55" s="57"/>
      <c r="C55" s="57"/>
      <c r="D55" s="57"/>
      <c r="E55" s="57"/>
      <c r="F55" s="57"/>
      <c r="G55" s="57"/>
      <c r="H55" s="57"/>
      <c r="I55" s="57"/>
      <c r="J55" s="57"/>
    </row>
    <row r="56" spans="1:10" hidden="1" x14ac:dyDescent="0.25">
      <c r="A56" s="57"/>
      <c r="B56" s="57"/>
      <c r="C56" s="57"/>
      <c r="D56" s="57"/>
      <c r="E56" s="57"/>
      <c r="F56" s="57"/>
      <c r="G56" s="57"/>
      <c r="H56" s="57"/>
      <c r="I56" s="57"/>
      <c r="J56" s="57"/>
    </row>
    <row r="57" spans="1:10" hidden="1" x14ac:dyDescent="0.25">
      <c r="A57" s="57"/>
      <c r="B57" s="57"/>
      <c r="C57" s="57"/>
      <c r="D57" s="57"/>
      <c r="E57" s="57"/>
      <c r="F57" s="57"/>
      <c r="G57" s="57"/>
      <c r="H57" s="57"/>
      <c r="I57" s="57"/>
      <c r="J57" s="57"/>
    </row>
    <row r="58" spans="1:10" hidden="1" x14ac:dyDescent="0.25">
      <c r="A58" s="57"/>
      <c r="B58" s="57"/>
      <c r="C58" s="57"/>
      <c r="D58" s="57"/>
      <c r="E58" s="57"/>
      <c r="F58" s="57"/>
      <c r="G58" s="57"/>
      <c r="H58" s="57"/>
      <c r="I58" s="57"/>
      <c r="J58" s="57"/>
    </row>
    <row r="59" spans="1:10" hidden="1" x14ac:dyDescent="0.25">
      <c r="A59" s="57"/>
      <c r="B59" s="57"/>
      <c r="C59" s="57"/>
      <c r="D59" s="57"/>
      <c r="E59" s="57"/>
      <c r="F59" s="57"/>
      <c r="G59" s="57"/>
      <c r="H59" s="57"/>
      <c r="I59" s="57"/>
      <c r="J59" s="57"/>
    </row>
    <row r="60" spans="1:10" hidden="1" x14ac:dyDescent="0.25">
      <c r="A60" s="332" t="s">
        <v>79</v>
      </c>
      <c r="B60" s="332"/>
      <c r="C60" s="57"/>
      <c r="D60" s="57"/>
      <c r="E60" s="57"/>
      <c r="F60" s="57"/>
      <c r="G60" s="57"/>
      <c r="H60" s="57"/>
      <c r="I60" s="57"/>
      <c r="J60" s="57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11" t="s">
        <v>80</v>
      </c>
      <c r="B73" s="311"/>
      <c r="C73" s="311"/>
      <c r="D73" s="311"/>
      <c r="E73" s="311"/>
      <c r="F73" s="311"/>
      <c r="G73" s="311"/>
      <c r="H73" s="311"/>
      <c r="I73" s="311"/>
      <c r="J73" s="311"/>
    </row>
    <row r="74" spans="1:10" ht="16.5" hidden="1" customHeight="1" thickBot="1" x14ac:dyDescent="0.35">
      <c r="A74" s="4" t="s">
        <v>5</v>
      </c>
      <c r="B74" s="5" t="s">
        <v>6</v>
      </c>
      <c r="C74" s="318" t="s">
        <v>45</v>
      </c>
      <c r="D74" s="319"/>
      <c r="E74" s="318" t="s">
        <v>46</v>
      </c>
      <c r="F74" s="320"/>
      <c r="G74" s="318" t="s">
        <v>47</v>
      </c>
      <c r="H74" s="319"/>
      <c r="I74" s="318" t="s">
        <v>48</v>
      </c>
      <c r="J74" s="319"/>
    </row>
    <row r="75" spans="1:10" ht="15.75" hidden="1" x14ac:dyDescent="0.3">
      <c r="A75" s="6"/>
      <c r="B75" s="7"/>
      <c r="C75" s="8" t="s">
        <v>12</v>
      </c>
      <c r="D75" s="8" t="s">
        <v>13</v>
      </c>
      <c r="E75" s="8" t="s">
        <v>12</v>
      </c>
      <c r="F75" s="8" t="s">
        <v>13</v>
      </c>
      <c r="G75" s="8" t="s">
        <v>12</v>
      </c>
      <c r="H75" s="8" t="s">
        <v>13</v>
      </c>
      <c r="I75" s="8" t="s">
        <v>12</v>
      </c>
      <c r="J75" s="8" t="s">
        <v>13</v>
      </c>
    </row>
    <row r="76" spans="1:10" ht="15.75" hidden="1" x14ac:dyDescent="0.3">
      <c r="A76" s="10"/>
      <c r="B76" s="7" t="s">
        <v>14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48"/>
      <c r="B77" s="7"/>
      <c r="C77" s="48"/>
      <c r="D77" s="48"/>
      <c r="E77" s="48"/>
      <c r="F77" s="67"/>
      <c r="G77" s="67"/>
      <c r="H77" s="67"/>
      <c r="I77" s="67"/>
      <c r="J77" s="67"/>
    </row>
    <row r="78" spans="1:10" ht="15.75" hidden="1" x14ac:dyDescent="0.3">
      <c r="A78" s="48"/>
      <c r="B78" s="7" t="s">
        <v>15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52"/>
      <c r="B79" s="19" t="s">
        <v>16</v>
      </c>
      <c r="C79" s="44">
        <v>62500</v>
      </c>
      <c r="D79" s="44">
        <v>138609.60999999999</v>
      </c>
      <c r="E79" s="44">
        <v>62500</v>
      </c>
      <c r="F79" s="44"/>
      <c r="G79" s="44"/>
      <c r="H79" s="44"/>
      <c r="I79" s="44"/>
      <c r="J79" s="44"/>
    </row>
    <row r="80" spans="1:10" hidden="1" x14ac:dyDescent="0.25">
      <c r="A80" s="52"/>
      <c r="B80" s="19" t="s">
        <v>17</v>
      </c>
      <c r="C80" s="44">
        <v>7500</v>
      </c>
      <c r="D80" s="44">
        <v>9818.25</v>
      </c>
      <c r="E80" s="44">
        <v>7500</v>
      </c>
      <c r="F80" s="44">
        <v>9560.36</v>
      </c>
      <c r="G80" s="44"/>
      <c r="H80" s="44"/>
      <c r="I80" s="44"/>
      <c r="J80" s="44"/>
    </row>
    <row r="81" spans="1:10" hidden="1" x14ac:dyDescent="0.25">
      <c r="A81" s="52"/>
      <c r="B81" s="19" t="s">
        <v>18</v>
      </c>
      <c r="C81" s="44">
        <v>8133.97</v>
      </c>
      <c r="D81" s="44"/>
      <c r="E81" s="44">
        <v>8133.97</v>
      </c>
      <c r="F81" s="44">
        <v>39787</v>
      </c>
      <c r="G81" s="44"/>
      <c r="H81" s="44"/>
      <c r="I81" s="44"/>
      <c r="J81" s="44"/>
    </row>
    <row r="82" spans="1:10" hidden="1" x14ac:dyDescent="0.25">
      <c r="A82" s="52"/>
      <c r="B82" s="19" t="s">
        <v>19</v>
      </c>
      <c r="C82" s="44">
        <v>33333.33</v>
      </c>
      <c r="D82" s="44">
        <v>19161.8</v>
      </c>
      <c r="E82" s="44">
        <v>33333.33</v>
      </c>
      <c r="F82" s="44"/>
      <c r="G82" s="44"/>
      <c r="H82" s="44"/>
      <c r="I82" s="44"/>
      <c r="J82" s="44"/>
    </row>
    <row r="83" spans="1:10" hidden="1" x14ac:dyDescent="0.25">
      <c r="A83" s="52"/>
      <c r="B83" s="19" t="s">
        <v>21</v>
      </c>
      <c r="C83" s="44">
        <v>165141.75</v>
      </c>
      <c r="D83" s="44">
        <v>4057.14</v>
      </c>
      <c r="E83" s="44">
        <v>165141.75</v>
      </c>
      <c r="F83" s="44">
        <v>184282.78</v>
      </c>
      <c r="G83" s="44"/>
      <c r="H83" s="44"/>
      <c r="I83" s="44"/>
      <c r="J83" s="44"/>
    </row>
    <row r="84" spans="1:10" hidden="1" x14ac:dyDescent="0.25">
      <c r="A84" s="52"/>
      <c r="B84" s="19" t="s">
        <v>22</v>
      </c>
      <c r="C84" s="44">
        <v>40000</v>
      </c>
      <c r="D84" s="44">
        <v>38120</v>
      </c>
      <c r="E84" s="44">
        <v>40000</v>
      </c>
      <c r="F84" s="44">
        <v>38120</v>
      </c>
      <c r="G84" s="44"/>
      <c r="H84" s="44"/>
      <c r="I84" s="44"/>
      <c r="J84" s="44"/>
    </row>
    <row r="85" spans="1:10" hidden="1" x14ac:dyDescent="0.25">
      <c r="A85" s="52"/>
      <c r="B85" s="19" t="s">
        <v>23</v>
      </c>
      <c r="C85" s="44">
        <v>26305.03</v>
      </c>
      <c r="D85" s="44">
        <v>48548.639999999999</v>
      </c>
      <c r="E85" s="44">
        <v>26305.03</v>
      </c>
      <c r="F85" s="44">
        <v>44604</v>
      </c>
      <c r="G85" s="44"/>
      <c r="H85" s="44"/>
      <c r="I85" s="44"/>
      <c r="J85" s="44"/>
    </row>
    <row r="86" spans="1:10" ht="16.5" hidden="1" thickBot="1" x14ac:dyDescent="0.35">
      <c r="A86" s="52"/>
      <c r="B86" s="21" t="s">
        <v>24</v>
      </c>
      <c r="C86" s="53">
        <f t="shared" ref="C86:J86" si="4">SUM(C79:C85)</f>
        <v>342914.07999999996</v>
      </c>
      <c r="D86" s="53">
        <f t="shared" si="4"/>
        <v>258315.44</v>
      </c>
      <c r="E86" s="53">
        <f t="shared" si="4"/>
        <v>342914.07999999996</v>
      </c>
      <c r="F86" s="53">
        <f t="shared" si="4"/>
        <v>316354.14</v>
      </c>
      <c r="G86" s="53">
        <f t="shared" si="4"/>
        <v>0</v>
      </c>
      <c r="H86" s="53">
        <f t="shared" si="4"/>
        <v>0</v>
      </c>
      <c r="I86" s="53">
        <f t="shared" si="4"/>
        <v>0</v>
      </c>
      <c r="J86" s="53">
        <f t="shared" si="4"/>
        <v>0</v>
      </c>
    </row>
    <row r="87" spans="1:10" ht="15.75" hidden="1" x14ac:dyDescent="0.3">
      <c r="A87" s="52"/>
      <c r="B87" s="22" t="s">
        <v>25</v>
      </c>
      <c r="C87" s="54"/>
      <c r="D87" s="54"/>
      <c r="E87" s="54"/>
      <c r="F87" s="54"/>
      <c r="G87" s="54"/>
      <c r="H87" s="54"/>
      <c r="I87" s="54"/>
      <c r="J87" s="54"/>
    </row>
    <row r="88" spans="1:10" hidden="1" x14ac:dyDescent="0.25">
      <c r="A88" s="52"/>
      <c r="B88" s="19" t="s">
        <v>26</v>
      </c>
      <c r="C88" s="44">
        <v>60936.45</v>
      </c>
      <c r="D88" s="44">
        <v>1023</v>
      </c>
      <c r="E88" s="44">
        <v>60936.45</v>
      </c>
      <c r="F88" s="44">
        <v>58023.7</v>
      </c>
      <c r="G88" s="44"/>
      <c r="H88" s="44"/>
      <c r="I88" s="44"/>
      <c r="J88" s="44"/>
    </row>
    <row r="89" spans="1:10" hidden="1" x14ac:dyDescent="0.25">
      <c r="A89" s="52"/>
      <c r="B89" s="19" t="s">
        <v>27</v>
      </c>
      <c r="C89" s="44">
        <v>600</v>
      </c>
      <c r="D89" s="44"/>
      <c r="E89" s="44">
        <v>600</v>
      </c>
      <c r="F89" s="44"/>
      <c r="G89" s="44"/>
      <c r="H89" s="44"/>
      <c r="I89" s="44"/>
      <c r="J89" s="44"/>
    </row>
    <row r="90" spans="1:10" hidden="1" x14ac:dyDescent="0.25">
      <c r="A90" s="52"/>
      <c r="B90" s="19" t="s">
        <v>55</v>
      </c>
      <c r="C90" s="44">
        <v>945.42</v>
      </c>
      <c r="D90" s="44"/>
      <c r="E90" s="44">
        <v>945.42</v>
      </c>
      <c r="F90" s="44"/>
      <c r="G90" s="44"/>
      <c r="H90" s="44"/>
      <c r="I90" s="44"/>
      <c r="J90" s="44"/>
    </row>
    <row r="91" spans="1:10" hidden="1" x14ac:dyDescent="0.25">
      <c r="A91" s="52"/>
      <c r="B91" s="19" t="s">
        <v>28</v>
      </c>
      <c r="C91" s="44">
        <v>169652.57</v>
      </c>
      <c r="D91" s="44">
        <v>181188.84</v>
      </c>
      <c r="E91" s="44">
        <v>169652.57</v>
      </c>
      <c r="F91" s="44">
        <v>66957.58</v>
      </c>
      <c r="G91" s="44"/>
      <c r="H91" s="44"/>
      <c r="I91" s="44"/>
      <c r="J91" s="44"/>
    </row>
    <row r="92" spans="1:10" hidden="1" x14ac:dyDescent="0.25">
      <c r="A92" s="52"/>
      <c r="B92" s="19" t="s">
        <v>29</v>
      </c>
      <c r="C92" s="44">
        <v>912</v>
      </c>
      <c r="D92" s="44"/>
      <c r="E92" s="44">
        <v>912</v>
      </c>
      <c r="F92" s="44"/>
      <c r="G92" s="44"/>
      <c r="H92" s="44"/>
      <c r="I92" s="44"/>
      <c r="J92" s="44"/>
    </row>
    <row r="93" spans="1:10" hidden="1" x14ac:dyDescent="0.25">
      <c r="A93" s="52"/>
      <c r="B93" s="19" t="s">
        <v>30</v>
      </c>
      <c r="C93" s="44">
        <v>427229.65</v>
      </c>
      <c r="D93" s="44">
        <v>535053.32999999996</v>
      </c>
      <c r="E93" s="44">
        <v>427229.65</v>
      </c>
      <c r="F93" s="44">
        <v>261536.69</v>
      </c>
      <c r="G93" s="44"/>
      <c r="H93" s="44"/>
      <c r="I93" s="44"/>
      <c r="J93" s="44"/>
    </row>
    <row r="94" spans="1:10" hidden="1" x14ac:dyDescent="0.25">
      <c r="A94" s="52"/>
      <c r="B94" s="19" t="s">
        <v>31</v>
      </c>
      <c r="C94" s="44">
        <v>100</v>
      </c>
      <c r="D94" s="44"/>
      <c r="E94" s="44">
        <v>100</v>
      </c>
      <c r="F94" s="44"/>
      <c r="G94" s="44"/>
      <c r="H94" s="44"/>
      <c r="I94" s="44"/>
      <c r="J94" s="44"/>
    </row>
    <row r="95" spans="1:10" hidden="1" x14ac:dyDescent="0.25">
      <c r="A95" s="52"/>
      <c r="B95" s="19" t="s">
        <v>32</v>
      </c>
      <c r="C95" s="44">
        <v>13579.7</v>
      </c>
      <c r="D95" s="44">
        <v>6224.76</v>
      </c>
      <c r="E95" s="44">
        <v>13579.7</v>
      </c>
      <c r="F95" s="44">
        <v>6630</v>
      </c>
      <c r="G95" s="44"/>
      <c r="H95" s="44"/>
      <c r="I95" s="44"/>
      <c r="J95" s="44"/>
    </row>
    <row r="96" spans="1:10" hidden="1" x14ac:dyDescent="0.25">
      <c r="A96" s="52"/>
      <c r="B96" s="19" t="s">
        <v>34</v>
      </c>
      <c r="C96" s="44">
        <v>310</v>
      </c>
      <c r="D96" s="44">
        <v>3610</v>
      </c>
      <c r="E96" s="44">
        <v>310</v>
      </c>
      <c r="F96" s="44"/>
      <c r="G96" s="44"/>
      <c r="H96" s="44"/>
      <c r="I96" s="44"/>
      <c r="J96" s="44"/>
    </row>
    <row r="97" spans="1:10" hidden="1" x14ac:dyDescent="0.25">
      <c r="A97" s="52"/>
      <c r="B97" s="19" t="s">
        <v>35</v>
      </c>
      <c r="C97" s="44">
        <v>10809.43</v>
      </c>
      <c r="D97" s="44">
        <v>39404.76</v>
      </c>
      <c r="E97" s="44">
        <v>10809.43</v>
      </c>
      <c r="F97" s="44">
        <v>23463</v>
      </c>
      <c r="G97" s="44"/>
      <c r="H97" s="44"/>
      <c r="I97" s="44"/>
      <c r="J97" s="44"/>
    </row>
    <row r="98" spans="1:10" hidden="1" x14ac:dyDescent="0.25">
      <c r="A98" s="52"/>
      <c r="B98" s="19" t="s">
        <v>36</v>
      </c>
      <c r="C98" s="44">
        <v>1780006.32</v>
      </c>
      <c r="D98" s="44">
        <v>2752150.16</v>
      </c>
      <c r="E98" s="44">
        <v>1780006.32</v>
      </c>
      <c r="F98" s="44">
        <v>1617110.07</v>
      </c>
      <c r="G98" s="44"/>
      <c r="H98" s="44"/>
      <c r="I98" s="44"/>
      <c r="J98" s="44"/>
    </row>
    <row r="99" spans="1:10" hidden="1" x14ac:dyDescent="0.25">
      <c r="A99" s="52"/>
      <c r="B99" s="19" t="s">
        <v>37</v>
      </c>
      <c r="C99" s="44">
        <v>2208.6999999999998</v>
      </c>
      <c r="D99" s="44"/>
      <c r="E99" s="44">
        <v>2208.6999999999998</v>
      </c>
      <c r="F99" s="44">
        <v>11097</v>
      </c>
      <c r="G99" s="44"/>
      <c r="H99" s="44"/>
      <c r="I99" s="44"/>
      <c r="J99" s="44"/>
    </row>
    <row r="100" spans="1:10" hidden="1" x14ac:dyDescent="0.25">
      <c r="A100" s="52"/>
      <c r="B100" s="19" t="s">
        <v>38</v>
      </c>
      <c r="C100" s="44">
        <v>8105.1</v>
      </c>
      <c r="D100" s="44">
        <v>43640</v>
      </c>
      <c r="E100" s="44">
        <v>8105.1</v>
      </c>
      <c r="F100" s="44"/>
      <c r="G100" s="44"/>
      <c r="H100" s="44"/>
      <c r="I100" s="44"/>
      <c r="J100" s="44"/>
    </row>
    <row r="101" spans="1:10" hidden="1" x14ac:dyDescent="0.25">
      <c r="A101" s="52"/>
      <c r="B101" s="19" t="s">
        <v>39</v>
      </c>
      <c r="C101" s="44">
        <v>165.5</v>
      </c>
      <c r="D101" s="44"/>
      <c r="E101" s="44">
        <v>165.5</v>
      </c>
      <c r="F101" s="44"/>
      <c r="G101" s="44"/>
      <c r="H101" s="44"/>
      <c r="I101" s="44"/>
      <c r="J101" s="44"/>
    </row>
    <row r="102" spans="1:10" ht="16.5" hidden="1" thickBot="1" x14ac:dyDescent="0.35">
      <c r="A102" s="52"/>
      <c r="B102" s="24" t="s">
        <v>40</v>
      </c>
      <c r="C102" s="53">
        <f t="shared" ref="C102:J102" si="5">SUM(C88:C101)</f>
        <v>2475560.8400000003</v>
      </c>
      <c r="D102" s="53">
        <f t="shared" si="5"/>
        <v>3562294.85</v>
      </c>
      <c r="E102" s="53">
        <f t="shared" si="5"/>
        <v>2475560.8400000003</v>
      </c>
      <c r="F102" s="53">
        <f t="shared" si="5"/>
        <v>2044818.04</v>
      </c>
      <c r="G102" s="53">
        <f t="shared" si="5"/>
        <v>0</v>
      </c>
      <c r="H102" s="53">
        <f t="shared" si="5"/>
        <v>0</v>
      </c>
      <c r="I102" s="53">
        <f t="shared" si="5"/>
        <v>0</v>
      </c>
      <c r="J102" s="53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11" t="s">
        <v>81</v>
      </c>
      <c r="B123" s="311"/>
      <c r="C123" s="311"/>
      <c r="D123" s="311"/>
      <c r="E123" s="311"/>
      <c r="F123" s="311"/>
      <c r="G123" s="311"/>
      <c r="H123" s="311"/>
      <c r="I123" s="311"/>
      <c r="J123" s="311"/>
    </row>
    <row r="124" spans="1:10" ht="16.5" hidden="1" customHeight="1" thickBot="1" x14ac:dyDescent="0.35">
      <c r="A124" s="4" t="s">
        <v>5</v>
      </c>
      <c r="B124" s="5" t="s">
        <v>6</v>
      </c>
      <c r="C124" s="318" t="s">
        <v>51</v>
      </c>
      <c r="D124" s="319"/>
      <c r="E124" s="318" t="s">
        <v>52</v>
      </c>
      <c r="F124" s="320"/>
      <c r="G124" s="318" t="s">
        <v>53</v>
      </c>
      <c r="H124" s="319"/>
      <c r="I124" s="318" t="s">
        <v>54</v>
      </c>
      <c r="J124" s="319"/>
    </row>
    <row r="125" spans="1:10" ht="15.75" hidden="1" x14ac:dyDescent="0.3">
      <c r="A125" s="6"/>
      <c r="B125" s="7"/>
      <c r="C125" s="8" t="s">
        <v>12</v>
      </c>
      <c r="D125" s="8" t="s">
        <v>13</v>
      </c>
      <c r="E125" s="8" t="s">
        <v>12</v>
      </c>
      <c r="F125" s="8" t="s">
        <v>13</v>
      </c>
      <c r="G125" s="8" t="s">
        <v>12</v>
      </c>
      <c r="H125" s="8" t="s">
        <v>13</v>
      </c>
      <c r="I125" s="8" t="s">
        <v>12</v>
      </c>
      <c r="J125" s="8" t="s">
        <v>13</v>
      </c>
    </row>
    <row r="126" spans="1:10" ht="15.75" hidden="1" x14ac:dyDescent="0.3">
      <c r="A126" s="10"/>
      <c r="B126" s="7" t="s">
        <v>14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48"/>
      <c r="B127" s="7"/>
      <c r="C127" s="67"/>
      <c r="D127" s="49"/>
      <c r="E127" s="67"/>
      <c r="F127" s="67"/>
      <c r="G127" s="67"/>
      <c r="H127" s="67"/>
      <c r="I127" s="67"/>
      <c r="J127" s="67"/>
    </row>
    <row r="128" spans="1:10" ht="15.75" hidden="1" x14ac:dyDescent="0.3">
      <c r="A128" s="48"/>
      <c r="B128" s="7" t="s">
        <v>15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52"/>
      <c r="B129" s="19" t="s">
        <v>16</v>
      </c>
      <c r="C129" s="44"/>
      <c r="D129" s="44"/>
      <c r="E129" s="44"/>
      <c r="F129" s="44"/>
      <c r="G129" s="44"/>
      <c r="H129" s="44"/>
      <c r="I129" s="44"/>
      <c r="J129" s="44"/>
    </row>
    <row r="130" spans="1:10" hidden="1" x14ac:dyDescent="0.25">
      <c r="A130" s="52"/>
      <c r="B130" s="19" t="s">
        <v>17</v>
      </c>
      <c r="C130" s="44"/>
      <c r="D130" s="44"/>
      <c r="E130" s="44"/>
      <c r="F130" s="44"/>
      <c r="G130" s="44"/>
      <c r="H130" s="44"/>
      <c r="I130" s="44"/>
      <c r="J130" s="44"/>
    </row>
    <row r="131" spans="1:10" hidden="1" x14ac:dyDescent="0.25">
      <c r="A131" s="52"/>
      <c r="B131" s="19" t="s">
        <v>18</v>
      </c>
      <c r="C131" s="44"/>
      <c r="D131" s="44"/>
      <c r="E131" s="44"/>
      <c r="F131" s="44"/>
      <c r="G131" s="44"/>
      <c r="H131" s="44"/>
      <c r="I131" s="44"/>
      <c r="J131" s="44"/>
    </row>
    <row r="132" spans="1:10" hidden="1" x14ac:dyDescent="0.25">
      <c r="A132" s="52"/>
      <c r="B132" s="19" t="s">
        <v>19</v>
      </c>
      <c r="C132" s="44"/>
      <c r="D132" s="44"/>
      <c r="E132" s="44"/>
      <c r="F132" s="44"/>
      <c r="G132" s="44"/>
      <c r="H132" s="44"/>
      <c r="I132" s="44"/>
      <c r="J132" s="44"/>
    </row>
    <row r="133" spans="1:10" hidden="1" x14ac:dyDescent="0.25">
      <c r="A133" s="52"/>
      <c r="B133" s="19" t="s">
        <v>21</v>
      </c>
      <c r="C133" s="44"/>
      <c r="D133" s="44"/>
      <c r="E133" s="44"/>
      <c r="F133" s="44"/>
      <c r="G133" s="44"/>
      <c r="H133" s="44"/>
      <c r="I133" s="44"/>
      <c r="J133" s="44"/>
    </row>
    <row r="134" spans="1:10" hidden="1" x14ac:dyDescent="0.25">
      <c r="A134" s="52"/>
      <c r="B134" s="19" t="s">
        <v>22</v>
      </c>
      <c r="C134" s="44"/>
      <c r="D134" s="44"/>
      <c r="E134" s="44"/>
      <c r="F134" s="44"/>
      <c r="G134" s="44"/>
      <c r="H134" s="44"/>
      <c r="I134" s="44"/>
      <c r="J134" s="44"/>
    </row>
    <row r="135" spans="1:10" hidden="1" x14ac:dyDescent="0.25">
      <c r="A135" s="52"/>
      <c r="B135" s="19" t="s">
        <v>23</v>
      </c>
      <c r="C135" s="44"/>
      <c r="D135" s="44"/>
      <c r="E135" s="44"/>
      <c r="F135" s="44"/>
      <c r="G135" s="44"/>
      <c r="H135" s="44"/>
      <c r="I135" s="44"/>
      <c r="J135" s="44"/>
    </row>
    <row r="136" spans="1:10" ht="16.5" hidden="1" thickBot="1" x14ac:dyDescent="0.35">
      <c r="A136" s="52"/>
      <c r="B136" s="21" t="s">
        <v>24</v>
      </c>
      <c r="C136" s="53">
        <f t="shared" ref="C136:J136" si="7">SUM(C129:C135)</f>
        <v>0</v>
      </c>
      <c r="D136" s="53">
        <f t="shared" si="7"/>
        <v>0</v>
      </c>
      <c r="E136" s="53">
        <f t="shared" si="7"/>
        <v>0</v>
      </c>
      <c r="F136" s="53">
        <f t="shared" si="7"/>
        <v>0</v>
      </c>
      <c r="G136" s="53">
        <f t="shared" si="7"/>
        <v>0</v>
      </c>
      <c r="H136" s="53">
        <f t="shared" si="7"/>
        <v>0</v>
      </c>
      <c r="I136" s="53">
        <f t="shared" si="7"/>
        <v>0</v>
      </c>
      <c r="J136" s="53">
        <f t="shared" si="7"/>
        <v>0</v>
      </c>
    </row>
    <row r="137" spans="1:10" ht="15.75" hidden="1" x14ac:dyDescent="0.3">
      <c r="A137" s="52"/>
      <c r="B137" s="22" t="s">
        <v>25</v>
      </c>
      <c r="C137" s="54"/>
      <c r="D137" s="54"/>
      <c r="E137" s="54"/>
      <c r="F137" s="54"/>
      <c r="G137" s="54"/>
      <c r="H137" s="54"/>
      <c r="I137" s="54"/>
      <c r="J137" s="54"/>
    </row>
    <row r="138" spans="1:10" hidden="1" x14ac:dyDescent="0.25">
      <c r="A138" s="52"/>
      <c r="B138" s="19" t="s">
        <v>26</v>
      </c>
      <c r="C138" s="44"/>
      <c r="D138" s="44"/>
      <c r="E138" s="44"/>
      <c r="F138" s="44"/>
      <c r="G138" s="44"/>
      <c r="H138" s="44"/>
      <c r="I138" s="44"/>
      <c r="J138" s="44"/>
    </row>
    <row r="139" spans="1:10" hidden="1" x14ac:dyDescent="0.25">
      <c r="A139" s="52"/>
      <c r="B139" s="19" t="s">
        <v>82</v>
      </c>
      <c r="C139" s="44"/>
      <c r="D139" s="44"/>
      <c r="E139" s="44"/>
      <c r="F139" s="44"/>
      <c r="G139" s="44"/>
      <c r="H139" s="44"/>
      <c r="I139" s="44"/>
      <c r="J139" s="44"/>
    </row>
    <row r="140" spans="1:10" hidden="1" x14ac:dyDescent="0.25">
      <c r="A140" s="52"/>
      <c r="B140" s="19" t="s">
        <v>55</v>
      </c>
      <c r="C140" s="44"/>
      <c r="D140" s="44"/>
      <c r="E140" s="44"/>
      <c r="F140" s="44"/>
      <c r="G140" s="44"/>
      <c r="H140" s="44"/>
      <c r="I140" s="44"/>
      <c r="J140" s="44"/>
    </row>
    <row r="141" spans="1:10" hidden="1" x14ac:dyDescent="0.25">
      <c r="A141" s="52"/>
      <c r="B141" s="19" t="s">
        <v>28</v>
      </c>
      <c r="C141" s="44"/>
      <c r="D141" s="44"/>
      <c r="E141" s="44"/>
      <c r="F141" s="44"/>
      <c r="G141" s="44"/>
      <c r="H141" s="44"/>
      <c r="I141" s="44"/>
      <c r="J141" s="44"/>
    </row>
    <row r="142" spans="1:10" hidden="1" x14ac:dyDescent="0.25">
      <c r="A142" s="52"/>
      <c r="B142" s="19" t="s">
        <v>29</v>
      </c>
      <c r="C142" s="44"/>
      <c r="D142" s="44"/>
      <c r="E142" s="44"/>
      <c r="F142" s="44"/>
      <c r="G142" s="44"/>
      <c r="H142" s="44"/>
      <c r="I142" s="44"/>
      <c r="J142" s="44"/>
    </row>
    <row r="143" spans="1:10" hidden="1" x14ac:dyDescent="0.25">
      <c r="A143" s="52"/>
      <c r="B143" s="19" t="s">
        <v>30</v>
      </c>
      <c r="C143" s="44"/>
      <c r="D143" s="44"/>
      <c r="E143" s="44"/>
      <c r="F143" s="44"/>
      <c r="G143" s="44"/>
      <c r="H143" s="44"/>
      <c r="I143" s="44"/>
      <c r="J143" s="44"/>
    </row>
    <row r="144" spans="1:10" hidden="1" x14ac:dyDescent="0.25">
      <c r="A144" s="52"/>
      <c r="B144" s="19" t="s">
        <v>31</v>
      </c>
      <c r="C144" s="44"/>
      <c r="D144" s="44"/>
      <c r="E144" s="44"/>
      <c r="F144" s="44"/>
      <c r="G144" s="44"/>
      <c r="H144" s="44"/>
      <c r="I144" s="44"/>
      <c r="J144" s="44"/>
    </row>
    <row r="145" spans="1:10" hidden="1" x14ac:dyDescent="0.25">
      <c r="A145" s="52"/>
      <c r="B145" s="19" t="s">
        <v>32</v>
      </c>
      <c r="C145" s="44"/>
      <c r="D145" s="44"/>
      <c r="E145" s="44"/>
      <c r="F145" s="44"/>
      <c r="G145" s="44"/>
      <c r="H145" s="44"/>
      <c r="I145" s="44"/>
      <c r="J145" s="44"/>
    </row>
    <row r="146" spans="1:10" hidden="1" x14ac:dyDescent="0.25">
      <c r="A146" s="52"/>
      <c r="B146" s="19" t="s">
        <v>34</v>
      </c>
      <c r="C146" s="44"/>
      <c r="D146" s="44"/>
      <c r="E146" s="44"/>
      <c r="F146" s="44"/>
      <c r="G146" s="44"/>
      <c r="H146" s="44"/>
      <c r="I146" s="44"/>
      <c r="J146" s="44"/>
    </row>
    <row r="147" spans="1:10" hidden="1" x14ac:dyDescent="0.25">
      <c r="A147" s="52"/>
      <c r="B147" s="19" t="s">
        <v>35</v>
      </c>
      <c r="C147" s="44"/>
      <c r="D147" s="44"/>
      <c r="E147" s="44"/>
      <c r="F147" s="44"/>
      <c r="G147" s="44"/>
      <c r="H147" s="44"/>
      <c r="I147" s="44"/>
      <c r="J147" s="44"/>
    </row>
    <row r="148" spans="1:10" hidden="1" x14ac:dyDescent="0.25">
      <c r="A148" s="52"/>
      <c r="B148" s="19" t="s">
        <v>36</v>
      </c>
      <c r="C148" s="44"/>
      <c r="D148" s="44"/>
      <c r="E148" s="44"/>
      <c r="F148" s="44"/>
      <c r="G148" s="44"/>
      <c r="H148" s="44"/>
      <c r="I148" s="44"/>
      <c r="J148" s="44"/>
    </row>
    <row r="149" spans="1:10" hidden="1" x14ac:dyDescent="0.25">
      <c r="A149" s="52"/>
      <c r="B149" s="19" t="s">
        <v>37</v>
      </c>
      <c r="C149" s="44"/>
      <c r="D149" s="44"/>
      <c r="E149" s="44"/>
      <c r="F149" s="44"/>
      <c r="G149" s="44"/>
      <c r="H149" s="44"/>
      <c r="I149" s="44"/>
      <c r="J149" s="44"/>
    </row>
    <row r="150" spans="1:10" hidden="1" x14ac:dyDescent="0.25">
      <c r="A150" s="52"/>
      <c r="B150" s="19" t="s">
        <v>38</v>
      </c>
      <c r="C150" s="44"/>
      <c r="D150" s="44"/>
      <c r="E150" s="44"/>
      <c r="F150" s="44"/>
      <c r="G150" s="44"/>
      <c r="H150" s="44"/>
      <c r="I150" s="44"/>
      <c r="J150" s="44"/>
    </row>
    <row r="151" spans="1:10" hidden="1" x14ac:dyDescent="0.25">
      <c r="A151" s="52"/>
      <c r="B151" s="19" t="s">
        <v>39</v>
      </c>
      <c r="C151" s="44"/>
      <c r="D151" s="44"/>
      <c r="E151" s="44"/>
      <c r="F151" s="44"/>
      <c r="G151" s="44"/>
      <c r="H151" s="44"/>
      <c r="I151" s="44"/>
      <c r="J151" s="44"/>
    </row>
    <row r="152" spans="1:10" ht="16.5" hidden="1" thickBot="1" x14ac:dyDescent="0.35">
      <c r="A152" s="52"/>
      <c r="B152" s="24" t="s">
        <v>40</v>
      </c>
      <c r="C152" s="53">
        <f t="shared" ref="C152:J152" si="8">SUM(C138:C151)</f>
        <v>0</v>
      </c>
      <c r="D152" s="53">
        <f t="shared" si="8"/>
        <v>0</v>
      </c>
      <c r="E152" s="53">
        <f t="shared" si="8"/>
        <v>0</v>
      </c>
      <c r="F152" s="53">
        <f t="shared" si="8"/>
        <v>0</v>
      </c>
      <c r="G152" s="53">
        <f t="shared" si="8"/>
        <v>0</v>
      </c>
      <c r="H152" s="53">
        <f t="shared" si="8"/>
        <v>0</v>
      </c>
      <c r="I152" s="53">
        <f t="shared" si="8"/>
        <v>0</v>
      </c>
      <c r="J152" s="53">
        <f t="shared" si="8"/>
        <v>0</v>
      </c>
    </row>
    <row r="153" spans="1:10" hidden="1" x14ac:dyDescent="0.25">
      <c r="D153" s="50"/>
      <c r="J153" s="70"/>
    </row>
    <row r="154" spans="1:10" hidden="1" x14ac:dyDescent="0.25">
      <c r="J154" s="46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24" t="s">
        <v>200</v>
      </c>
      <c r="D177" s="324"/>
      <c r="E177" s="324"/>
      <c r="F177" s="324"/>
    </row>
    <row r="178" spans="3:7" ht="15.75" thickBot="1" x14ac:dyDescent="0.3">
      <c r="C178" s="333" t="s">
        <v>206</v>
      </c>
      <c r="D178" s="333"/>
      <c r="E178" s="333"/>
      <c r="F178" s="333"/>
    </row>
    <row r="179" spans="3:7" ht="16.5" thickBot="1" x14ac:dyDescent="0.35">
      <c r="C179" s="71" t="s">
        <v>5</v>
      </c>
      <c r="D179" s="300" t="s">
        <v>6</v>
      </c>
      <c r="E179" s="334" t="s">
        <v>56</v>
      </c>
      <c r="F179" s="335"/>
    </row>
    <row r="180" spans="3:7" ht="15.75" x14ac:dyDescent="0.3">
      <c r="C180" s="72"/>
      <c r="D180" s="73"/>
      <c r="E180" s="74" t="s">
        <v>12</v>
      </c>
      <c r="F180" s="74" t="s">
        <v>83</v>
      </c>
    </row>
    <row r="181" spans="3:7" ht="15.75" x14ac:dyDescent="0.3">
      <c r="C181" s="202" t="s">
        <v>141</v>
      </c>
      <c r="D181" s="7" t="s">
        <v>14</v>
      </c>
      <c r="E181" s="11">
        <f>+'ABRIL CTE-5'!C132</f>
        <v>13444593.880000001</v>
      </c>
      <c r="F181" s="17">
        <f>+'ABRIL CTE-5'!D132</f>
        <v>13166754.139999999</v>
      </c>
      <c r="G181" s="46"/>
    </row>
    <row r="182" spans="3:7" ht="15.75" x14ac:dyDescent="0.3">
      <c r="C182" s="203"/>
      <c r="D182" s="7"/>
      <c r="E182" s="48"/>
      <c r="F182" s="15"/>
      <c r="G182" s="46"/>
    </row>
    <row r="183" spans="3:7" ht="15.75" x14ac:dyDescent="0.3">
      <c r="C183" s="203"/>
      <c r="D183" s="7" t="s">
        <v>15</v>
      </c>
      <c r="E183" s="11"/>
      <c r="F183" s="17"/>
    </row>
    <row r="184" spans="3:7" x14ac:dyDescent="0.25">
      <c r="C184" s="18">
        <v>111</v>
      </c>
      <c r="D184" s="19" t="s">
        <v>16</v>
      </c>
      <c r="E184" s="44">
        <f>+'ABRIL CTE-5'!C135</f>
        <v>264000</v>
      </c>
      <c r="F184" s="20">
        <v>285229.99</v>
      </c>
      <c r="G184" s="46"/>
    </row>
    <row r="185" spans="3:7" x14ac:dyDescent="0.25">
      <c r="C185" s="18">
        <v>113</v>
      </c>
      <c r="D185" s="19" t="s">
        <v>17</v>
      </c>
      <c r="E185" s="44">
        <f>+'ABRIL CTE-5'!C136</f>
        <v>34755.18</v>
      </c>
      <c r="F185" s="20">
        <v>34303.78</v>
      </c>
      <c r="G185" s="46"/>
    </row>
    <row r="186" spans="3:7" x14ac:dyDescent="0.25">
      <c r="C186" s="18">
        <v>122</v>
      </c>
      <c r="D186" s="19" t="s">
        <v>18</v>
      </c>
      <c r="E186" s="44">
        <f>+'ABRIL CTE-5'!C137</f>
        <v>68124.37</v>
      </c>
      <c r="F186" s="20">
        <v>60820.5</v>
      </c>
      <c r="G186" s="46"/>
    </row>
    <row r="187" spans="3:7" x14ac:dyDescent="0.25">
      <c r="C187" s="18">
        <v>163</v>
      </c>
      <c r="D187" s="19" t="s">
        <v>19</v>
      </c>
      <c r="E187" s="44">
        <f>+'ABRIL CTE-5'!C138</f>
        <v>430885</v>
      </c>
      <c r="F187" s="20">
        <v>543072.98</v>
      </c>
      <c r="G187" s="46"/>
    </row>
    <row r="188" spans="3:7" ht="27" x14ac:dyDescent="0.25">
      <c r="C188" s="18">
        <v>168</v>
      </c>
      <c r="D188" s="175" t="s">
        <v>155</v>
      </c>
      <c r="E188" s="44">
        <f>+'ABRIL CTE-5'!C139</f>
        <v>1000</v>
      </c>
      <c r="F188" s="20">
        <v>0</v>
      </c>
      <c r="G188" s="46"/>
    </row>
    <row r="189" spans="3:7" x14ac:dyDescent="0.25">
      <c r="C189" s="18">
        <v>169</v>
      </c>
      <c r="D189" s="19" t="s">
        <v>156</v>
      </c>
      <c r="E189" s="44">
        <f>+'ABRIL CTE-5'!C140</f>
        <v>10000</v>
      </c>
      <c r="F189" s="20">
        <v>26300</v>
      </c>
      <c r="G189" s="46"/>
    </row>
    <row r="190" spans="3:7" x14ac:dyDescent="0.25">
      <c r="C190" s="18">
        <v>171</v>
      </c>
      <c r="D190" s="19" t="s">
        <v>157</v>
      </c>
      <c r="E190" s="44">
        <f>+'ABRIL CTE-5'!C141</f>
        <v>19460</v>
      </c>
      <c r="F190" s="20">
        <v>36252.5</v>
      </c>
      <c r="G190" s="46"/>
    </row>
    <row r="191" spans="3:7" x14ac:dyDescent="0.25">
      <c r="C191" s="18">
        <v>174</v>
      </c>
      <c r="D191" s="19" t="s">
        <v>20</v>
      </c>
      <c r="E191" s="44">
        <f>+'ABRIL CTE-5'!C142</f>
        <v>36062.639999999999</v>
      </c>
      <c r="F191" s="20">
        <v>36562.639999999999</v>
      </c>
      <c r="G191" s="46"/>
    </row>
    <row r="192" spans="3:7" x14ac:dyDescent="0.25">
      <c r="C192" s="18">
        <v>182</v>
      </c>
      <c r="D192" s="19" t="s">
        <v>21</v>
      </c>
      <c r="E192" s="44">
        <f>+'ABRIL CTE-5'!C143</f>
        <v>1096944</v>
      </c>
      <c r="F192" s="20">
        <v>929955</v>
      </c>
      <c r="G192" s="46"/>
    </row>
    <row r="193" spans="3:8" x14ac:dyDescent="0.25">
      <c r="C193" s="18">
        <v>197</v>
      </c>
      <c r="D193" s="19" t="s">
        <v>22</v>
      </c>
      <c r="E193" s="44">
        <f>+'ABRIL CTE-5'!C144</f>
        <v>129600</v>
      </c>
      <c r="F193" s="20">
        <v>84000</v>
      </c>
      <c r="G193" s="46"/>
    </row>
    <row r="194" spans="3:8" x14ac:dyDescent="0.25">
      <c r="C194" s="18">
        <v>199</v>
      </c>
      <c r="D194" s="19" t="s">
        <v>23</v>
      </c>
      <c r="E194" s="44">
        <f>+'ABRIL CTE-5'!C145</f>
        <v>305001.2</v>
      </c>
      <c r="F194" s="20">
        <v>319107.05</v>
      </c>
      <c r="G194" s="46"/>
    </row>
    <row r="195" spans="3:8" x14ac:dyDescent="0.25">
      <c r="C195" s="18">
        <v>211</v>
      </c>
      <c r="D195" s="19" t="s">
        <v>26</v>
      </c>
      <c r="E195" s="44">
        <f>+'ABRIL CTE-5'!C146</f>
        <v>170361.5</v>
      </c>
      <c r="F195" s="20">
        <v>163143</v>
      </c>
      <c r="G195" s="46"/>
      <c r="H195" s="47"/>
    </row>
    <row r="196" spans="3:8" x14ac:dyDescent="0.25">
      <c r="C196" s="18">
        <v>232</v>
      </c>
      <c r="D196" s="19" t="s">
        <v>27</v>
      </c>
      <c r="E196" s="44">
        <f>+'ABRIL CTE-5'!C147</f>
        <v>86640</v>
      </c>
      <c r="F196" s="20">
        <v>66623</v>
      </c>
      <c r="G196" s="46"/>
    </row>
    <row r="197" spans="3:8" x14ac:dyDescent="0.25">
      <c r="C197" s="18">
        <v>261</v>
      </c>
      <c r="D197" s="19" t="s">
        <v>28</v>
      </c>
      <c r="E197" s="44">
        <f>+'ABRIL CTE-5'!C148</f>
        <v>1009687.36</v>
      </c>
      <c r="F197" s="20">
        <v>353291.39</v>
      </c>
      <c r="G197" s="46"/>
    </row>
    <row r="198" spans="3:8" x14ac:dyDescent="0.25">
      <c r="C198" s="18">
        <v>262</v>
      </c>
      <c r="D198" s="19" t="s">
        <v>29</v>
      </c>
      <c r="E198" s="44">
        <f>+'ABRIL CTE-5'!C149</f>
        <v>8000</v>
      </c>
      <c r="F198" s="20">
        <v>0</v>
      </c>
      <c r="G198" s="46"/>
    </row>
    <row r="199" spans="3:8" x14ac:dyDescent="0.25">
      <c r="C199" s="18">
        <v>266</v>
      </c>
      <c r="D199" s="19" t="s">
        <v>30</v>
      </c>
      <c r="E199" s="44">
        <f>+'ABRIL CTE-5'!C150</f>
        <v>619212.26</v>
      </c>
      <c r="F199" s="20">
        <v>1131964</v>
      </c>
      <c r="G199" s="46"/>
    </row>
    <row r="200" spans="3:8" x14ac:dyDescent="0.25">
      <c r="C200" s="18">
        <v>267</v>
      </c>
      <c r="D200" s="19" t="s">
        <v>31</v>
      </c>
      <c r="E200" s="44">
        <f>+'ABRIL CTE-5'!C151</f>
        <v>9000</v>
      </c>
      <c r="F200" s="20">
        <v>0</v>
      </c>
      <c r="G200" s="46"/>
    </row>
    <row r="201" spans="3:8" x14ac:dyDescent="0.25">
      <c r="C201" s="18">
        <v>268</v>
      </c>
      <c r="D201" s="19" t="s">
        <v>32</v>
      </c>
      <c r="E201" s="44">
        <f>+'ABRIL CTE-5'!C152</f>
        <v>78656.5</v>
      </c>
      <c r="F201" s="20">
        <v>64530</v>
      </c>
      <c r="G201" s="46"/>
    </row>
    <row r="202" spans="3:8" x14ac:dyDescent="0.25">
      <c r="C202" s="18">
        <v>269</v>
      </c>
      <c r="D202" s="19" t="s">
        <v>33</v>
      </c>
      <c r="E202" s="44">
        <f>+'ABRIL CTE-5'!C153</f>
        <v>10000</v>
      </c>
      <c r="F202" s="20">
        <v>0</v>
      </c>
      <c r="G202" s="46"/>
    </row>
    <row r="203" spans="3:8" x14ac:dyDescent="0.25">
      <c r="C203" s="18">
        <v>289</v>
      </c>
      <c r="D203" s="19" t="s">
        <v>34</v>
      </c>
      <c r="E203" s="44">
        <f>+'ABRIL CTE-5'!C154</f>
        <v>11537</v>
      </c>
      <c r="F203" s="20">
        <v>11237.5</v>
      </c>
      <c r="G203" s="46"/>
    </row>
    <row r="204" spans="3:8" x14ac:dyDescent="0.25">
      <c r="C204" s="18">
        <v>292</v>
      </c>
      <c r="D204" s="19" t="s">
        <v>35</v>
      </c>
      <c r="E204" s="44">
        <f>+'ABRIL CTE-5'!C155</f>
        <v>149896.79</v>
      </c>
      <c r="F204" s="20">
        <v>135175.15</v>
      </c>
      <c r="G204" s="46"/>
    </row>
    <row r="205" spans="3:8" x14ac:dyDescent="0.25">
      <c r="C205" s="18">
        <v>295</v>
      </c>
      <c r="D205" s="19" t="s">
        <v>36</v>
      </c>
      <c r="E205" s="44">
        <f>+'ABRIL CTE-5'!C156</f>
        <v>3038004.73</v>
      </c>
      <c r="F205" s="20">
        <v>5588344.8099999996</v>
      </c>
      <c r="G205" s="46"/>
    </row>
    <row r="206" spans="3:8" x14ac:dyDescent="0.25">
      <c r="C206" s="18">
        <v>297</v>
      </c>
      <c r="D206" s="19" t="s">
        <v>37</v>
      </c>
      <c r="E206" s="44">
        <f>+'ABRIL CTE-5'!C157</f>
        <v>18945.440000000002</v>
      </c>
      <c r="F206" s="20">
        <v>16586.2</v>
      </c>
      <c r="G206" s="46"/>
    </row>
    <row r="207" spans="3:8" x14ac:dyDescent="0.25">
      <c r="C207" s="18">
        <v>298</v>
      </c>
      <c r="D207" s="19" t="s">
        <v>38</v>
      </c>
      <c r="E207" s="44">
        <f>+'ABRIL CTE-5'!C158</f>
        <v>143134.99</v>
      </c>
      <c r="F207" s="20">
        <v>108045</v>
      </c>
      <c r="G207" s="46"/>
      <c r="H207" s="46"/>
    </row>
    <row r="208" spans="3:8" x14ac:dyDescent="0.25">
      <c r="C208" s="18">
        <v>299</v>
      </c>
      <c r="D208" s="19" t="s">
        <v>39</v>
      </c>
      <c r="E208" s="44">
        <f>+'ABRIL CTE-5'!C159</f>
        <v>76388.320000000007</v>
      </c>
      <c r="F208" s="20">
        <v>40965</v>
      </c>
      <c r="G208" s="46"/>
      <c r="H208" s="46"/>
    </row>
    <row r="209" spans="2:7" x14ac:dyDescent="0.25">
      <c r="C209" s="18">
        <v>323</v>
      </c>
      <c r="D209" s="19" t="s">
        <v>42</v>
      </c>
      <c r="E209" s="44">
        <f>+'ABRIL CTE-5'!C160</f>
        <v>0</v>
      </c>
      <c r="F209" s="20">
        <v>94920</v>
      </c>
      <c r="G209" s="46"/>
    </row>
    <row r="210" spans="2:7" ht="15.75" x14ac:dyDescent="0.3">
      <c r="C210" s="57"/>
      <c r="D210" s="75" t="s">
        <v>57</v>
      </c>
      <c r="E210" s="76">
        <f>SUM(E184:E209)</f>
        <v>7825297.2800000003</v>
      </c>
      <c r="F210" s="77">
        <f>SUM(F184:F209)</f>
        <v>10130429.489999998</v>
      </c>
      <c r="G210" s="46"/>
    </row>
    <row r="211" spans="2:7" ht="15.75" x14ac:dyDescent="0.3">
      <c r="C211" s="57"/>
      <c r="D211" s="75" t="s">
        <v>59</v>
      </c>
      <c r="E211" s="11">
        <f>E210+E181</f>
        <v>21269891.16</v>
      </c>
      <c r="F211" s="17">
        <f>+F210+F181</f>
        <v>23297183.629999995</v>
      </c>
      <c r="G211" s="46"/>
    </row>
    <row r="212" spans="2:7" ht="15.75" x14ac:dyDescent="0.3">
      <c r="B212" s="45"/>
      <c r="C212" s="46"/>
      <c r="D212" s="295"/>
      <c r="F212" s="83"/>
      <c r="G212" s="45"/>
    </row>
    <row r="213" spans="2:7" ht="15.75" x14ac:dyDescent="0.3">
      <c r="B213" s="45"/>
      <c r="C213" s="46"/>
      <c r="D213" s="295"/>
      <c r="F213" s="84"/>
    </row>
    <row r="235" spans="2:10" x14ac:dyDescent="0.25">
      <c r="B235" s="64" t="s">
        <v>60</v>
      </c>
      <c r="D235" s="12" t="s">
        <v>88</v>
      </c>
      <c r="E235" s="12"/>
      <c r="F235" s="12"/>
      <c r="G235" s="45" t="s">
        <v>84</v>
      </c>
      <c r="H235" t="s">
        <v>89</v>
      </c>
    </row>
    <row r="236" spans="2:10" x14ac:dyDescent="0.25">
      <c r="D236" s="309" t="s">
        <v>90</v>
      </c>
      <c r="E236" s="309"/>
      <c r="F236" s="309"/>
      <c r="G236" s="45"/>
      <c r="H236" s="45" t="s">
        <v>67</v>
      </c>
      <c r="J236" s="45"/>
    </row>
    <row r="237" spans="2:10" x14ac:dyDescent="0.25">
      <c r="D237" s="309" t="s">
        <v>91</v>
      </c>
      <c r="E237" s="309"/>
      <c r="F237" s="309"/>
      <c r="G237" s="45"/>
      <c r="H237" s="45" t="s">
        <v>160</v>
      </c>
      <c r="J237" s="45"/>
    </row>
    <row r="238" spans="2:10" ht="9" customHeight="1" x14ac:dyDescent="0.25">
      <c r="D238" s="65"/>
      <c r="E238" s="65"/>
      <c r="H238" s="45"/>
      <c r="I238" s="45"/>
      <c r="J238" s="45"/>
    </row>
    <row r="239" spans="2:10" x14ac:dyDescent="0.25">
      <c r="B239" s="64" t="s">
        <v>65</v>
      </c>
      <c r="D239" s="45" t="s">
        <v>205</v>
      </c>
      <c r="H239" s="66"/>
      <c r="I239" s="66"/>
      <c r="J239" s="66"/>
    </row>
    <row r="241" spans="4:4" x14ac:dyDescent="0.25">
      <c r="D241" s="45"/>
    </row>
  </sheetData>
  <mergeCells count="28">
    <mergeCell ref="C178:F178"/>
    <mergeCell ref="E179:F179"/>
    <mergeCell ref="D236:F236"/>
    <mergeCell ref="D237:F237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81"/>
  <sheetViews>
    <sheetView topLeftCell="A61" workbookViewId="0">
      <selection activeCell="A23" sqref="A23:K23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85"/>
    </row>
    <row r="6" spans="1:27" ht="15.75" thickBot="1" x14ac:dyDescent="0.3"/>
    <row r="7" spans="1:27" ht="16.5" thickBot="1" x14ac:dyDescent="0.3">
      <c r="B7" s="348" t="s">
        <v>0</v>
      </c>
      <c r="C7" s="349"/>
      <c r="J7" s="86" t="s">
        <v>92</v>
      </c>
    </row>
    <row r="8" spans="1:27" ht="15.75" x14ac:dyDescent="0.25">
      <c r="J8" s="87"/>
    </row>
    <row r="9" spans="1:27" x14ac:dyDescent="0.25">
      <c r="A9" s="324" t="s">
        <v>2</v>
      </c>
      <c r="B9" s="324"/>
      <c r="C9" s="324"/>
      <c r="D9" s="324"/>
      <c r="E9" s="324"/>
      <c r="F9" s="324"/>
      <c r="G9" s="324"/>
      <c r="H9" s="324"/>
      <c r="I9" s="324"/>
      <c r="J9" s="324"/>
      <c r="K9" s="32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324" t="s">
        <v>3</v>
      </c>
      <c r="B10" s="324"/>
      <c r="C10" s="324"/>
      <c r="D10" s="324"/>
      <c r="E10" s="324"/>
      <c r="F10" s="324"/>
      <c r="G10" s="324"/>
      <c r="H10" s="324"/>
      <c r="I10" s="324"/>
      <c r="J10" s="324"/>
      <c r="K10" s="324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324" t="s">
        <v>93</v>
      </c>
      <c r="B11" s="324"/>
      <c r="C11" s="324"/>
      <c r="D11" s="324"/>
      <c r="E11" s="324"/>
      <c r="F11" s="324"/>
      <c r="G11" s="324"/>
      <c r="H11" s="324"/>
      <c r="I11" s="324"/>
      <c r="J11" s="324"/>
      <c r="K11" s="324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350" t="s">
        <v>161</v>
      </c>
      <c r="B12" s="350"/>
      <c r="C12" s="350"/>
      <c r="D12" s="350"/>
      <c r="E12" s="350"/>
      <c r="F12" s="350"/>
      <c r="G12" s="350"/>
      <c r="H12" s="350"/>
      <c r="I12" s="350"/>
      <c r="J12" s="350"/>
      <c r="K12" s="350"/>
    </row>
    <row r="14" spans="1:27" ht="15" customHeight="1" x14ac:dyDescent="0.25">
      <c r="A14" s="342" t="s">
        <v>173</v>
      </c>
      <c r="B14" s="342"/>
      <c r="C14" s="342"/>
      <c r="D14" s="342"/>
      <c r="E14" s="342"/>
      <c r="F14" s="342"/>
      <c r="G14" s="342"/>
      <c r="H14" s="342"/>
      <c r="I14" s="342"/>
      <c r="J14" s="342"/>
      <c r="K14" s="342"/>
      <c r="L14" s="88"/>
      <c r="M14" s="89"/>
    </row>
    <row r="15" spans="1:27" ht="9" customHeight="1" x14ac:dyDescent="0.25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</row>
    <row r="16" spans="1:27" x14ac:dyDescent="0.25">
      <c r="A16" s="339" t="s">
        <v>94</v>
      </c>
      <c r="B16" s="341" t="s">
        <v>95</v>
      </c>
      <c r="C16" s="341"/>
      <c r="D16" s="347" t="s">
        <v>96</v>
      </c>
      <c r="E16" s="347"/>
      <c r="F16" s="347" t="s">
        <v>97</v>
      </c>
      <c r="G16" s="347"/>
      <c r="H16" s="341" t="s">
        <v>98</v>
      </c>
      <c r="I16" s="341"/>
      <c r="J16" s="347" t="s">
        <v>99</v>
      </c>
      <c r="K16" s="347"/>
    </row>
    <row r="17" spans="1:13" x14ac:dyDescent="0.25">
      <c r="A17" s="340"/>
      <c r="B17" s="90" t="s">
        <v>100</v>
      </c>
      <c r="C17" s="188" t="s">
        <v>101</v>
      </c>
      <c r="D17" s="90" t="s">
        <v>100</v>
      </c>
      <c r="E17" s="188" t="s">
        <v>101</v>
      </c>
      <c r="F17" s="90" t="s">
        <v>100</v>
      </c>
      <c r="G17" s="188" t="s">
        <v>101</v>
      </c>
      <c r="H17" s="90" t="s">
        <v>100</v>
      </c>
      <c r="I17" s="188" t="s">
        <v>101</v>
      </c>
      <c r="J17" s="90" t="s">
        <v>100</v>
      </c>
      <c r="K17" s="188" t="s">
        <v>101</v>
      </c>
      <c r="L17" s="91"/>
      <c r="M17" s="91"/>
    </row>
    <row r="18" spans="1:13" x14ac:dyDescent="0.25">
      <c r="A18" s="92" t="s">
        <v>74</v>
      </c>
      <c r="B18" s="93">
        <v>3361148.47</v>
      </c>
      <c r="C18" s="93">
        <v>2939970.14</v>
      </c>
      <c r="D18" s="93"/>
      <c r="E18" s="94"/>
      <c r="F18" s="93"/>
      <c r="G18" s="94"/>
      <c r="H18" s="93"/>
      <c r="I18" s="93"/>
      <c r="J18" s="95">
        <f t="shared" ref="J18:K20" si="0">+B18+D18+F18+H18</f>
        <v>3361148.47</v>
      </c>
      <c r="K18" s="95">
        <f t="shared" si="0"/>
        <v>2939970.14</v>
      </c>
      <c r="L18" s="96"/>
      <c r="M18" s="96"/>
    </row>
    <row r="19" spans="1:13" x14ac:dyDescent="0.25">
      <c r="A19" s="92" t="s">
        <v>77</v>
      </c>
      <c r="B19" s="20">
        <v>552569.77</v>
      </c>
      <c r="C19" s="20"/>
      <c r="D19" s="20"/>
      <c r="E19" s="94"/>
      <c r="F19" s="20"/>
      <c r="G19" s="94"/>
      <c r="H19" s="20"/>
      <c r="I19" s="93"/>
      <c r="J19" s="95">
        <f t="shared" si="0"/>
        <v>552569.77</v>
      </c>
      <c r="K19" s="95">
        <f t="shared" si="0"/>
        <v>0</v>
      </c>
      <c r="L19" s="96"/>
      <c r="M19" s="96"/>
    </row>
    <row r="20" spans="1:13" ht="15.75" hidden="1" x14ac:dyDescent="0.3">
      <c r="A20" s="92" t="s">
        <v>102</v>
      </c>
      <c r="B20" s="20"/>
      <c r="C20" s="97"/>
      <c r="D20" s="20"/>
      <c r="E20" s="17"/>
      <c r="F20" s="20"/>
      <c r="G20" s="97"/>
      <c r="H20" s="20"/>
      <c r="I20" s="93"/>
      <c r="J20" s="95">
        <f t="shared" si="0"/>
        <v>0</v>
      </c>
      <c r="K20" s="95">
        <f t="shared" si="0"/>
        <v>0</v>
      </c>
      <c r="L20" s="96"/>
      <c r="M20" s="96"/>
    </row>
    <row r="21" spans="1:13" x14ac:dyDescent="0.25">
      <c r="A21" s="92" t="s">
        <v>103</v>
      </c>
      <c r="B21" s="38">
        <f t="shared" ref="B21:K21" si="1">SUM(B18:B20)</f>
        <v>3913718.24</v>
      </c>
      <c r="C21" s="38">
        <f t="shared" si="1"/>
        <v>2939970.14</v>
      </c>
      <c r="D21" s="38">
        <f t="shared" si="1"/>
        <v>0</v>
      </c>
      <c r="E21" s="98">
        <f t="shared" si="1"/>
        <v>0</v>
      </c>
      <c r="F21" s="98">
        <f t="shared" si="1"/>
        <v>0</v>
      </c>
      <c r="G21" s="98">
        <f t="shared" si="1"/>
        <v>0</v>
      </c>
      <c r="H21" s="38">
        <f t="shared" si="1"/>
        <v>0</v>
      </c>
      <c r="I21" s="38">
        <f t="shared" si="1"/>
        <v>0</v>
      </c>
      <c r="J21" s="99">
        <f t="shared" si="1"/>
        <v>3913718.24</v>
      </c>
      <c r="K21" s="99">
        <f t="shared" si="1"/>
        <v>2939970.14</v>
      </c>
      <c r="L21" s="100"/>
      <c r="M21" s="96"/>
    </row>
    <row r="22" spans="1:13" x14ac:dyDescent="0.25">
      <c r="A22" s="31"/>
      <c r="B22" s="101"/>
      <c r="C22" s="102"/>
      <c r="D22" s="102"/>
      <c r="E22" s="102"/>
      <c r="F22" s="102"/>
      <c r="G22" s="102"/>
      <c r="H22" s="102"/>
      <c r="I22" s="102"/>
      <c r="J22" s="103"/>
      <c r="K22" s="102"/>
      <c r="L22" s="104"/>
      <c r="M22" s="105"/>
    </row>
    <row r="23" spans="1:13" ht="15" hidden="1" customHeight="1" x14ac:dyDescent="0.25">
      <c r="A23" s="342" t="s">
        <v>174</v>
      </c>
      <c r="B23" s="342"/>
      <c r="C23" s="342"/>
      <c r="D23" s="342"/>
      <c r="E23" s="342"/>
      <c r="F23" s="342"/>
      <c r="G23" s="342"/>
      <c r="H23" s="342"/>
      <c r="I23" s="342"/>
      <c r="J23" s="342"/>
      <c r="K23" s="342"/>
      <c r="L23" s="106"/>
      <c r="M23" s="190"/>
    </row>
    <row r="24" spans="1:13" ht="15" hidden="1" customHeight="1" x14ac:dyDescent="0.25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06"/>
      <c r="M24" s="190"/>
    </row>
    <row r="25" spans="1:13" ht="15" hidden="1" customHeight="1" x14ac:dyDescent="0.25">
      <c r="A25" s="343" t="s">
        <v>94</v>
      </c>
      <c r="B25" s="345" t="s">
        <v>104</v>
      </c>
      <c r="C25" s="345"/>
      <c r="D25" s="346" t="s">
        <v>105</v>
      </c>
      <c r="E25" s="346"/>
      <c r="F25" s="346" t="s">
        <v>71</v>
      </c>
      <c r="G25" s="346"/>
      <c r="H25" s="345" t="s">
        <v>72</v>
      </c>
      <c r="I25" s="345"/>
      <c r="J25" s="346" t="s">
        <v>99</v>
      </c>
      <c r="K25" s="346"/>
      <c r="L25" s="106"/>
      <c r="M25" s="190"/>
    </row>
    <row r="26" spans="1:13" ht="15" hidden="1" customHeight="1" x14ac:dyDescent="0.25">
      <c r="A26" s="344"/>
      <c r="B26" s="107" t="s">
        <v>100</v>
      </c>
      <c r="C26" s="189" t="s">
        <v>101</v>
      </c>
      <c r="D26" s="107" t="s">
        <v>100</v>
      </c>
      <c r="E26" s="189" t="s">
        <v>101</v>
      </c>
      <c r="F26" s="107" t="s">
        <v>100</v>
      </c>
      <c r="G26" s="189" t="s">
        <v>101</v>
      </c>
      <c r="H26" s="107" t="s">
        <v>100</v>
      </c>
      <c r="I26" s="189" t="s">
        <v>101</v>
      </c>
      <c r="J26" s="107" t="s">
        <v>100</v>
      </c>
      <c r="K26" s="189" t="s">
        <v>101</v>
      </c>
      <c r="L26" s="106"/>
      <c r="M26" s="190"/>
    </row>
    <row r="27" spans="1:13" ht="15" hidden="1" customHeight="1" x14ac:dyDescent="0.25">
      <c r="A27" s="92" t="s">
        <v>74</v>
      </c>
      <c r="B27" s="93"/>
      <c r="C27" s="94"/>
      <c r="D27" s="93"/>
      <c r="E27" s="94"/>
      <c r="F27" s="93"/>
      <c r="G27" s="20"/>
      <c r="H27" s="93"/>
      <c r="I27" s="94"/>
      <c r="J27" s="95">
        <f t="shared" ref="J27:K29" si="2">+B27+D27+F27+H27</f>
        <v>0</v>
      </c>
      <c r="K27" s="95">
        <f t="shared" si="2"/>
        <v>0</v>
      </c>
      <c r="L27" s="106"/>
      <c r="M27" s="190"/>
    </row>
    <row r="28" spans="1:13" ht="15" hidden="1" customHeight="1" x14ac:dyDescent="0.25">
      <c r="A28" s="92" t="s">
        <v>77</v>
      </c>
      <c r="B28" s="20"/>
      <c r="C28" s="20"/>
      <c r="D28" s="20"/>
      <c r="E28" s="20"/>
      <c r="F28" s="20"/>
      <c r="G28" s="20"/>
      <c r="H28" s="20"/>
      <c r="I28" s="93"/>
      <c r="J28" s="95">
        <f t="shared" si="2"/>
        <v>0</v>
      </c>
      <c r="K28" s="95">
        <f t="shared" si="2"/>
        <v>0</v>
      </c>
      <c r="L28" s="106"/>
      <c r="M28" s="190"/>
    </row>
    <row r="29" spans="1:13" ht="15" hidden="1" customHeight="1" x14ac:dyDescent="0.25">
      <c r="A29" s="92" t="s">
        <v>102</v>
      </c>
      <c r="B29" s="20"/>
      <c r="C29" s="20"/>
      <c r="D29" s="20"/>
      <c r="E29" s="20"/>
      <c r="F29" s="20"/>
      <c r="G29" s="20"/>
      <c r="H29" s="20"/>
      <c r="I29" s="93"/>
      <c r="J29" s="95">
        <f t="shared" si="2"/>
        <v>0</v>
      </c>
      <c r="K29" s="95">
        <f t="shared" si="2"/>
        <v>0</v>
      </c>
      <c r="L29" s="106"/>
      <c r="M29" s="190"/>
    </row>
    <row r="30" spans="1:13" ht="15" hidden="1" customHeight="1" x14ac:dyDescent="0.25">
      <c r="A30" s="92" t="s">
        <v>103</v>
      </c>
      <c r="B30" s="38">
        <f t="shared" ref="B30:K30" si="3">SUM(B27:B29)</f>
        <v>0</v>
      </c>
      <c r="C30" s="38">
        <f t="shared" si="3"/>
        <v>0</v>
      </c>
      <c r="D30" s="38">
        <f t="shared" si="3"/>
        <v>0</v>
      </c>
      <c r="E30" s="98">
        <f t="shared" si="3"/>
        <v>0</v>
      </c>
      <c r="F30" s="38">
        <f t="shared" si="3"/>
        <v>0</v>
      </c>
      <c r="G30" s="98">
        <f t="shared" si="3"/>
        <v>0</v>
      </c>
      <c r="H30" s="38">
        <f t="shared" si="3"/>
        <v>0</v>
      </c>
      <c r="I30" s="38">
        <f t="shared" si="3"/>
        <v>0</v>
      </c>
      <c r="J30" s="99">
        <f t="shared" si="3"/>
        <v>0</v>
      </c>
      <c r="K30" s="99">
        <f t="shared" si="3"/>
        <v>0</v>
      </c>
      <c r="L30" s="106"/>
      <c r="M30" s="190"/>
    </row>
    <row r="31" spans="1:13" ht="15" hidden="1" customHeight="1" x14ac:dyDescent="0.25">
      <c r="A31" s="108"/>
      <c r="B31" s="109"/>
      <c r="C31" s="109"/>
      <c r="D31" s="109"/>
      <c r="E31" s="109"/>
      <c r="F31" s="109"/>
      <c r="G31" s="109"/>
      <c r="H31" s="109"/>
      <c r="I31" s="109"/>
      <c r="J31" s="110"/>
      <c r="K31" s="110"/>
      <c r="L31" s="106"/>
      <c r="M31" s="190"/>
    </row>
    <row r="32" spans="1:13" ht="15" hidden="1" customHeight="1" x14ac:dyDescent="0.25">
      <c r="A32" s="108"/>
      <c r="B32" s="109"/>
      <c r="C32" s="109"/>
      <c r="D32" s="109"/>
      <c r="E32" s="109"/>
      <c r="F32" s="109"/>
      <c r="G32" s="109"/>
      <c r="H32" s="109"/>
      <c r="I32" s="109"/>
      <c r="J32" s="110"/>
      <c r="K32" s="110"/>
      <c r="L32" s="106"/>
      <c r="M32" s="190"/>
    </row>
    <row r="33" spans="1:13" ht="15" hidden="1" customHeight="1" x14ac:dyDescent="0.25">
      <c r="A33" s="342" t="s">
        <v>175</v>
      </c>
      <c r="B33" s="342"/>
      <c r="C33" s="342"/>
      <c r="D33" s="342"/>
      <c r="E33" s="342"/>
      <c r="F33" s="342"/>
      <c r="G33" s="342"/>
      <c r="H33" s="342"/>
      <c r="I33" s="342"/>
      <c r="J33" s="342"/>
      <c r="K33" s="342"/>
      <c r="L33" s="106"/>
      <c r="M33" s="190"/>
    </row>
    <row r="34" spans="1:13" ht="15" hidden="1" customHeight="1" x14ac:dyDescent="0.25">
      <c r="A34" s="111"/>
      <c r="B34" s="111"/>
      <c r="C34" s="111"/>
      <c r="D34" s="111"/>
      <c r="E34" s="111"/>
      <c r="F34" s="111"/>
      <c r="G34" s="111"/>
      <c r="H34" s="111"/>
      <c r="I34" s="111"/>
      <c r="J34" s="111"/>
      <c r="K34" s="111"/>
      <c r="L34" s="106"/>
      <c r="M34" s="190"/>
    </row>
    <row r="35" spans="1:13" ht="15" hidden="1" customHeight="1" x14ac:dyDescent="0.25">
      <c r="A35" s="343" t="s">
        <v>94</v>
      </c>
      <c r="B35" s="345" t="s">
        <v>73</v>
      </c>
      <c r="C35" s="345"/>
      <c r="D35" s="346" t="s">
        <v>106</v>
      </c>
      <c r="E35" s="346"/>
      <c r="F35" s="346" t="s">
        <v>107</v>
      </c>
      <c r="G35" s="346"/>
      <c r="H35" s="345" t="s">
        <v>108</v>
      </c>
      <c r="I35" s="345"/>
      <c r="J35" s="346" t="s">
        <v>99</v>
      </c>
      <c r="K35" s="346"/>
      <c r="L35" s="106"/>
      <c r="M35" s="190"/>
    </row>
    <row r="36" spans="1:13" ht="15" hidden="1" customHeight="1" x14ac:dyDescent="0.25">
      <c r="A36" s="344"/>
      <c r="B36" s="107" t="s">
        <v>100</v>
      </c>
      <c r="C36" s="189" t="s">
        <v>101</v>
      </c>
      <c r="D36" s="107" t="s">
        <v>100</v>
      </c>
      <c r="E36" s="189" t="s">
        <v>101</v>
      </c>
      <c r="F36" s="107" t="s">
        <v>100</v>
      </c>
      <c r="G36" s="189" t="s">
        <v>101</v>
      </c>
      <c r="H36" s="107" t="s">
        <v>100</v>
      </c>
      <c r="I36" s="189" t="s">
        <v>101</v>
      </c>
      <c r="J36" s="107" t="s">
        <v>100</v>
      </c>
      <c r="K36" s="189" t="s">
        <v>101</v>
      </c>
      <c r="L36" s="106"/>
      <c r="M36" s="190"/>
    </row>
    <row r="37" spans="1:13" ht="15" hidden="1" customHeight="1" x14ac:dyDescent="0.25">
      <c r="A37" s="92" t="s">
        <v>74</v>
      </c>
      <c r="B37" s="94"/>
      <c r="C37" s="93"/>
      <c r="D37" s="94"/>
      <c r="E37" s="20"/>
      <c r="F37" s="94"/>
      <c r="G37" s="20"/>
      <c r="H37" s="94"/>
      <c r="I37" s="20"/>
      <c r="J37" s="95">
        <f t="shared" ref="J37:K39" si="4">+B37+D37+F37+H37</f>
        <v>0</v>
      </c>
      <c r="K37" s="95">
        <f t="shared" si="4"/>
        <v>0</v>
      </c>
      <c r="L37" s="106"/>
      <c r="M37" s="190"/>
    </row>
    <row r="38" spans="1:13" ht="15" hidden="1" customHeight="1" x14ac:dyDescent="0.25">
      <c r="A38" s="92" t="s">
        <v>77</v>
      </c>
      <c r="B38" s="20"/>
      <c r="C38" s="20"/>
      <c r="D38" s="20"/>
      <c r="E38" s="20"/>
      <c r="F38" s="20"/>
      <c r="G38" s="20"/>
      <c r="H38" s="20"/>
      <c r="I38" s="20"/>
      <c r="J38" s="95">
        <f t="shared" si="4"/>
        <v>0</v>
      </c>
      <c r="K38" s="95">
        <f t="shared" si="4"/>
        <v>0</v>
      </c>
      <c r="L38" s="106"/>
      <c r="M38" s="190"/>
    </row>
    <row r="39" spans="1:13" ht="15" hidden="1" customHeight="1" x14ac:dyDescent="0.25">
      <c r="A39" s="92" t="s">
        <v>109</v>
      </c>
      <c r="B39" s="20"/>
      <c r="C39" s="20"/>
      <c r="D39" s="20"/>
      <c r="E39" s="20"/>
      <c r="F39" s="20"/>
      <c r="G39" s="20"/>
      <c r="H39" s="20"/>
      <c r="I39" s="20"/>
      <c r="J39" s="95">
        <f t="shared" si="4"/>
        <v>0</v>
      </c>
      <c r="K39" s="95">
        <f t="shared" si="4"/>
        <v>0</v>
      </c>
      <c r="L39" s="106"/>
      <c r="M39" s="190"/>
    </row>
    <row r="40" spans="1:13" ht="15" hidden="1" customHeight="1" x14ac:dyDescent="0.25">
      <c r="A40" s="92" t="s">
        <v>103</v>
      </c>
      <c r="B40" s="38">
        <f t="shared" ref="B40:K40" si="5">SUM(B37:B39)</f>
        <v>0</v>
      </c>
      <c r="C40" s="38">
        <f t="shared" si="5"/>
        <v>0</v>
      </c>
      <c r="D40" s="38">
        <f t="shared" si="5"/>
        <v>0</v>
      </c>
      <c r="E40" s="38">
        <f t="shared" si="5"/>
        <v>0</v>
      </c>
      <c r="F40" s="38">
        <f t="shared" si="5"/>
        <v>0</v>
      </c>
      <c r="G40" s="38">
        <f t="shared" si="5"/>
        <v>0</v>
      </c>
      <c r="H40" s="38">
        <f t="shared" si="5"/>
        <v>0</v>
      </c>
      <c r="I40" s="38">
        <f t="shared" si="5"/>
        <v>0</v>
      </c>
      <c r="J40" s="99">
        <f t="shared" si="5"/>
        <v>0</v>
      </c>
      <c r="K40" s="99">
        <f t="shared" si="5"/>
        <v>0</v>
      </c>
      <c r="L40" s="106"/>
      <c r="M40" s="190"/>
    </row>
    <row r="41" spans="1:13" ht="15" hidden="1" customHeight="1" x14ac:dyDescent="0.25">
      <c r="A41" s="112"/>
      <c r="B41" s="113"/>
      <c r="C41" s="113"/>
      <c r="D41" s="113"/>
      <c r="E41" s="113"/>
      <c r="F41" s="113"/>
      <c r="G41" s="113"/>
      <c r="H41" s="113"/>
      <c r="I41" s="113"/>
      <c r="J41" s="114"/>
      <c r="K41" s="114"/>
      <c r="L41" s="106"/>
      <c r="M41" s="190"/>
    </row>
    <row r="42" spans="1:13" ht="15" hidden="1" customHeight="1" x14ac:dyDescent="0.25">
      <c r="A42" s="112"/>
      <c r="B42" s="113"/>
      <c r="C42" s="113"/>
      <c r="D42" s="113"/>
      <c r="E42" s="113"/>
      <c r="F42" s="113"/>
      <c r="G42" s="113"/>
      <c r="H42" s="113"/>
      <c r="I42" s="113"/>
      <c r="J42" s="114"/>
      <c r="K42" s="114"/>
      <c r="L42" s="106"/>
      <c r="M42" s="190"/>
    </row>
    <row r="43" spans="1:13" ht="15" customHeight="1" x14ac:dyDescent="0.25">
      <c r="A43" s="112"/>
      <c r="B43" s="113"/>
      <c r="C43" s="113"/>
      <c r="D43" s="113"/>
      <c r="E43" s="113"/>
      <c r="F43" s="113"/>
      <c r="G43" s="113"/>
      <c r="H43" s="113"/>
      <c r="I43" s="113"/>
      <c r="J43" s="114"/>
      <c r="K43" s="114"/>
      <c r="L43" s="106"/>
      <c r="M43" s="190"/>
    </row>
    <row r="44" spans="1:13" ht="15" customHeight="1" x14ac:dyDescent="0.25">
      <c r="A44" s="115" t="s">
        <v>176</v>
      </c>
      <c r="B44" s="100"/>
      <c r="C44" s="96"/>
      <c r="D44" s="96"/>
      <c r="E44" s="96"/>
      <c r="F44" s="96"/>
      <c r="G44" s="96"/>
      <c r="H44" s="96"/>
      <c r="I44" s="96"/>
      <c r="J44" s="96"/>
      <c r="K44" s="96"/>
      <c r="L44" s="106"/>
      <c r="M44" s="190"/>
    </row>
    <row r="45" spans="1:13" ht="15" customHeight="1" x14ac:dyDescent="0.25">
      <c r="A45" s="339" t="s">
        <v>94</v>
      </c>
      <c r="B45" s="341" t="s">
        <v>177</v>
      </c>
      <c r="C45" s="341"/>
      <c r="D45" s="96"/>
      <c r="E45" s="96"/>
      <c r="F45" s="96"/>
      <c r="G45" s="96"/>
      <c r="H45" s="96"/>
      <c r="I45" s="96"/>
      <c r="J45" s="96"/>
      <c r="K45" s="96"/>
      <c r="L45" s="106"/>
      <c r="M45" s="190"/>
    </row>
    <row r="46" spans="1:13" ht="15" customHeight="1" x14ac:dyDescent="0.25">
      <c r="A46" s="340"/>
      <c r="B46" s="90" t="s">
        <v>100</v>
      </c>
      <c r="C46" s="188" t="s">
        <v>101</v>
      </c>
      <c r="D46" s="96"/>
      <c r="E46" s="96"/>
      <c r="F46" s="96"/>
      <c r="G46" s="96"/>
      <c r="H46" s="96"/>
      <c r="I46" s="96"/>
      <c r="J46" s="96"/>
      <c r="K46" s="96"/>
      <c r="L46" s="106"/>
      <c r="M46" s="190"/>
    </row>
    <row r="47" spans="1:13" ht="15" customHeight="1" x14ac:dyDescent="0.25">
      <c r="A47" s="116" t="s">
        <v>74</v>
      </c>
      <c r="B47" s="117">
        <f>+J18+J27+J37</f>
        <v>3361148.47</v>
      </c>
      <c r="C47" s="117">
        <f>+K18+K27+K37</f>
        <v>2939970.14</v>
      </c>
      <c r="D47" s="96"/>
      <c r="E47" s="96"/>
      <c r="F47" s="96"/>
      <c r="G47" s="96"/>
      <c r="H47" s="96"/>
      <c r="I47" s="96"/>
      <c r="J47" s="96"/>
      <c r="K47" s="96"/>
      <c r="L47" s="106"/>
      <c r="M47" s="190"/>
    </row>
    <row r="48" spans="1:13" ht="15" customHeight="1" x14ac:dyDescent="0.25">
      <c r="A48" s="116" t="s">
        <v>77</v>
      </c>
      <c r="B48" s="117">
        <f>+J19+J28+J38</f>
        <v>552569.77</v>
      </c>
      <c r="C48" s="117">
        <f>+K19+K28+K38</f>
        <v>0</v>
      </c>
      <c r="D48" s="96"/>
      <c r="E48" s="96"/>
      <c r="F48" s="96"/>
      <c r="G48" s="96"/>
      <c r="H48" s="96"/>
      <c r="I48" s="96"/>
      <c r="J48" s="96"/>
      <c r="K48" s="96"/>
      <c r="L48" s="106"/>
      <c r="M48" s="190"/>
    </row>
    <row r="49" spans="1:13" ht="15" customHeight="1" x14ac:dyDescent="0.25">
      <c r="A49" s="116" t="s">
        <v>109</v>
      </c>
      <c r="B49" s="117">
        <f>+J39+J29+J20</f>
        <v>0</v>
      </c>
      <c r="C49" s="117">
        <f>K39+K29+K20</f>
        <v>0</v>
      </c>
      <c r="D49" s="96"/>
      <c r="E49" s="96"/>
      <c r="F49" s="96"/>
      <c r="G49" s="96"/>
      <c r="H49" s="96"/>
      <c r="I49" s="96"/>
      <c r="J49" s="96"/>
      <c r="K49" s="96"/>
      <c r="L49" s="106"/>
      <c r="M49" s="190"/>
    </row>
    <row r="50" spans="1:13" ht="15" customHeight="1" x14ac:dyDescent="0.25">
      <c r="A50" s="116" t="s">
        <v>103</v>
      </c>
      <c r="B50" s="118">
        <f>SUM(B47:B49)</f>
        <v>3913718.24</v>
      </c>
      <c r="C50" s="56">
        <f>SUM(C47:C49)</f>
        <v>2939970.14</v>
      </c>
      <c r="D50" s="96"/>
      <c r="E50" s="96"/>
      <c r="F50" s="96"/>
      <c r="G50" s="96"/>
      <c r="H50" s="96"/>
      <c r="I50" s="96"/>
      <c r="J50" s="96"/>
      <c r="K50" s="96"/>
      <c r="L50" s="106"/>
      <c r="M50" s="190"/>
    </row>
    <row r="51" spans="1:13" x14ac:dyDescent="0.25">
      <c r="A51" s="119"/>
      <c r="B51" s="100"/>
      <c r="C51" s="120"/>
      <c r="D51" s="96"/>
      <c r="E51" s="96"/>
      <c r="F51" s="96"/>
      <c r="G51" s="96"/>
      <c r="H51" s="96"/>
      <c r="I51" s="96"/>
      <c r="J51" s="96"/>
      <c r="K51" s="96"/>
      <c r="L51" s="106"/>
      <c r="M51" s="190"/>
    </row>
    <row r="52" spans="1:13" x14ac:dyDescent="0.25">
      <c r="A52" s="119"/>
      <c r="B52" s="46"/>
      <c r="C52" s="121"/>
    </row>
    <row r="78" spans="1:11" x14ac:dyDescent="0.25">
      <c r="A78" s="64" t="s">
        <v>60</v>
      </c>
      <c r="C78" s="12" t="s">
        <v>88</v>
      </c>
      <c r="D78" s="12"/>
      <c r="E78" s="12"/>
      <c r="F78" s="45" t="s">
        <v>84</v>
      </c>
      <c r="H78" t="s">
        <v>66</v>
      </c>
    </row>
    <row r="79" spans="1:11" x14ac:dyDescent="0.25">
      <c r="C79" s="309" t="s">
        <v>85</v>
      </c>
      <c r="D79" s="309"/>
      <c r="E79" s="309"/>
      <c r="F79" s="45"/>
      <c r="G79" s="45"/>
      <c r="H79" s="45" t="s">
        <v>67</v>
      </c>
      <c r="I79" s="45"/>
      <c r="J79" s="45"/>
      <c r="K79" s="45"/>
    </row>
    <row r="80" spans="1:11" x14ac:dyDescent="0.25">
      <c r="C80" s="309" t="s">
        <v>110</v>
      </c>
      <c r="D80" s="309"/>
      <c r="E80" s="309"/>
      <c r="F80" s="45"/>
      <c r="G80" s="45"/>
      <c r="H80" s="45" t="s">
        <v>160</v>
      </c>
      <c r="I80" s="45"/>
      <c r="J80" s="45"/>
      <c r="K80" s="45"/>
    </row>
    <row r="81" spans="1:9" x14ac:dyDescent="0.25">
      <c r="A81" s="64" t="s">
        <v>65</v>
      </c>
      <c r="C81" s="45" t="s">
        <v>171</v>
      </c>
      <c r="G81" s="66"/>
      <c r="H81" s="66"/>
      <c r="I81" s="66"/>
    </row>
  </sheetData>
  <mergeCells count="30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5:A46"/>
    <mergeCell ref="B45:C45"/>
    <mergeCell ref="C79:E79"/>
    <mergeCell ref="C80:E80"/>
    <mergeCell ref="A33:K33"/>
    <mergeCell ref="A35:A36"/>
    <mergeCell ref="B35:C35"/>
    <mergeCell ref="D35:E35"/>
    <mergeCell ref="F35:G35"/>
    <mergeCell ref="H35:I35"/>
    <mergeCell ref="J35:K35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7"/>
  <sheetViews>
    <sheetView workbookViewId="0">
      <selection activeCell="B154" sqref="B154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85"/>
    </row>
    <row r="6" spans="1:27" ht="15.75" thickBot="1" x14ac:dyDescent="0.3"/>
    <row r="7" spans="1:27" ht="16.5" thickBot="1" x14ac:dyDescent="0.3">
      <c r="B7" s="348" t="s">
        <v>0</v>
      </c>
      <c r="C7" s="349"/>
      <c r="J7" s="86" t="s">
        <v>92</v>
      </c>
    </row>
    <row r="8" spans="1:27" ht="15.75" x14ac:dyDescent="0.25">
      <c r="J8" s="87"/>
    </row>
    <row r="9" spans="1:27" x14ac:dyDescent="0.25">
      <c r="A9" s="324" t="s">
        <v>2</v>
      </c>
      <c r="B9" s="324"/>
      <c r="C9" s="324"/>
      <c r="D9" s="324"/>
      <c r="E9" s="324"/>
      <c r="F9" s="324"/>
      <c r="G9" s="324"/>
      <c r="H9" s="324"/>
      <c r="I9" s="324"/>
      <c r="J9" s="324"/>
      <c r="K9" s="32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324" t="s">
        <v>3</v>
      </c>
      <c r="B10" s="324"/>
      <c r="C10" s="324"/>
      <c r="D10" s="324"/>
      <c r="E10" s="324"/>
      <c r="F10" s="324"/>
      <c r="G10" s="324"/>
      <c r="H10" s="324"/>
      <c r="I10" s="324"/>
      <c r="J10" s="324"/>
      <c r="K10" s="324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324" t="s">
        <v>93</v>
      </c>
      <c r="B11" s="324"/>
      <c r="C11" s="324"/>
      <c r="D11" s="324"/>
      <c r="E11" s="324"/>
      <c r="F11" s="324"/>
      <c r="G11" s="324"/>
      <c r="H11" s="324"/>
      <c r="I11" s="324"/>
      <c r="J11" s="324"/>
      <c r="K11" s="324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350" t="s">
        <v>161</v>
      </c>
      <c r="B12" s="350"/>
      <c r="C12" s="350"/>
      <c r="D12" s="350"/>
      <c r="E12" s="350"/>
      <c r="F12" s="350"/>
      <c r="G12" s="350"/>
      <c r="H12" s="350"/>
      <c r="I12" s="350"/>
      <c r="J12" s="350"/>
      <c r="K12" s="350"/>
    </row>
    <row r="14" spans="1:27" ht="15" customHeight="1" x14ac:dyDescent="0.25">
      <c r="A14" s="342" t="s">
        <v>173</v>
      </c>
      <c r="B14" s="342"/>
      <c r="C14" s="342"/>
      <c r="D14" s="342"/>
      <c r="E14" s="342"/>
      <c r="F14" s="342"/>
      <c r="G14" s="342"/>
      <c r="H14" s="342"/>
      <c r="I14" s="342"/>
      <c r="J14" s="342"/>
      <c r="K14" s="342"/>
      <c r="L14" s="88"/>
      <c r="M14" s="89"/>
    </row>
    <row r="15" spans="1:27" ht="9" customHeight="1" x14ac:dyDescent="0.25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</row>
    <row r="16" spans="1:27" x14ac:dyDescent="0.25">
      <c r="A16" s="339" t="s">
        <v>94</v>
      </c>
      <c r="B16" s="341" t="s">
        <v>95</v>
      </c>
      <c r="C16" s="341"/>
      <c r="D16" s="347" t="s">
        <v>96</v>
      </c>
      <c r="E16" s="347"/>
      <c r="F16" s="347" t="s">
        <v>97</v>
      </c>
      <c r="G16" s="347"/>
      <c r="H16" s="341" t="s">
        <v>98</v>
      </c>
      <c r="I16" s="341"/>
      <c r="J16" s="347" t="s">
        <v>99</v>
      </c>
      <c r="K16" s="347"/>
    </row>
    <row r="17" spans="1:13" x14ac:dyDescent="0.25">
      <c r="A17" s="340"/>
      <c r="B17" s="90" t="s">
        <v>100</v>
      </c>
      <c r="C17" s="199" t="s">
        <v>101</v>
      </c>
      <c r="D17" s="90" t="s">
        <v>100</v>
      </c>
      <c r="E17" s="199" t="s">
        <v>101</v>
      </c>
      <c r="F17" s="90" t="s">
        <v>100</v>
      </c>
      <c r="G17" s="199" t="s">
        <v>101</v>
      </c>
      <c r="H17" s="90" t="s">
        <v>100</v>
      </c>
      <c r="I17" s="199" t="s">
        <v>101</v>
      </c>
      <c r="J17" s="90" t="s">
        <v>100</v>
      </c>
      <c r="K17" s="199" t="s">
        <v>101</v>
      </c>
      <c r="L17" s="91"/>
      <c r="M17" s="91"/>
    </row>
    <row r="18" spans="1:13" x14ac:dyDescent="0.25">
      <c r="A18" s="92" t="s">
        <v>74</v>
      </c>
      <c r="B18" s="93">
        <v>3361148.47</v>
      </c>
      <c r="C18" s="93">
        <v>2939970.14</v>
      </c>
      <c r="D18" s="93">
        <v>3361148.47</v>
      </c>
      <c r="E18" s="94">
        <v>2914006.39</v>
      </c>
      <c r="F18" s="93"/>
      <c r="G18" s="94"/>
      <c r="H18" s="93"/>
      <c r="I18" s="93"/>
      <c r="J18" s="95">
        <f t="shared" ref="J18:K20" si="0">+B18+D18+F18+H18</f>
        <v>6722296.9400000004</v>
      </c>
      <c r="K18" s="95">
        <f t="shared" si="0"/>
        <v>5853976.5300000003</v>
      </c>
      <c r="L18" s="96"/>
      <c r="M18" s="96"/>
    </row>
    <row r="19" spans="1:13" x14ac:dyDescent="0.25">
      <c r="A19" s="92" t="s">
        <v>77</v>
      </c>
      <c r="B19" s="20">
        <v>552569.77</v>
      </c>
      <c r="C19" s="20"/>
      <c r="D19" s="20">
        <v>5817527.5</v>
      </c>
      <c r="E19" s="94">
        <v>135617.67000000001</v>
      </c>
      <c r="F19" s="20"/>
      <c r="G19" s="94"/>
      <c r="H19" s="20"/>
      <c r="I19" s="93"/>
      <c r="J19" s="95">
        <f t="shared" si="0"/>
        <v>6370097.2699999996</v>
      </c>
      <c r="K19" s="95">
        <f t="shared" si="0"/>
        <v>135617.67000000001</v>
      </c>
      <c r="L19" s="96"/>
      <c r="M19" s="96"/>
    </row>
    <row r="20" spans="1:13" ht="15.75" hidden="1" x14ac:dyDescent="0.3">
      <c r="A20" s="92" t="s">
        <v>102</v>
      </c>
      <c r="B20" s="20"/>
      <c r="C20" s="97"/>
      <c r="D20" s="20"/>
      <c r="E20" s="17"/>
      <c r="F20" s="20"/>
      <c r="G20" s="97"/>
      <c r="H20" s="20"/>
      <c r="I20" s="93"/>
      <c r="J20" s="95">
        <f t="shared" si="0"/>
        <v>0</v>
      </c>
      <c r="K20" s="95">
        <f t="shared" si="0"/>
        <v>0</v>
      </c>
      <c r="L20" s="96"/>
      <c r="M20" s="96"/>
    </row>
    <row r="21" spans="1:13" x14ac:dyDescent="0.25">
      <c r="A21" s="92" t="s">
        <v>103</v>
      </c>
      <c r="B21" s="38">
        <f t="shared" ref="B21:K21" si="1">SUM(B18:B20)</f>
        <v>3913718.24</v>
      </c>
      <c r="C21" s="38">
        <f t="shared" si="1"/>
        <v>2939970.14</v>
      </c>
      <c r="D21" s="38">
        <f t="shared" si="1"/>
        <v>9178675.9700000007</v>
      </c>
      <c r="E21" s="38">
        <f t="shared" si="1"/>
        <v>3049624.06</v>
      </c>
      <c r="F21" s="38">
        <f t="shared" si="1"/>
        <v>0</v>
      </c>
      <c r="G21" s="38">
        <f t="shared" si="1"/>
        <v>0</v>
      </c>
      <c r="H21" s="38">
        <f t="shared" si="1"/>
        <v>0</v>
      </c>
      <c r="I21" s="38">
        <f t="shared" si="1"/>
        <v>0</v>
      </c>
      <c r="J21" s="38">
        <f t="shared" si="1"/>
        <v>13092394.210000001</v>
      </c>
      <c r="K21" s="38">
        <f t="shared" si="1"/>
        <v>5989594.2000000002</v>
      </c>
      <c r="L21" s="100"/>
      <c r="M21" s="96"/>
    </row>
    <row r="22" spans="1:13" x14ac:dyDescent="0.25">
      <c r="A22" s="31"/>
      <c r="B22" s="101"/>
      <c r="C22" s="102"/>
      <c r="D22" s="102"/>
      <c r="E22" s="102"/>
      <c r="F22" s="102"/>
      <c r="G22" s="102"/>
      <c r="H22" s="102"/>
      <c r="I22" s="102"/>
      <c r="J22" s="103"/>
      <c r="K22" s="102"/>
      <c r="L22" s="104"/>
      <c r="M22" s="105"/>
    </row>
    <row r="23" spans="1:13" ht="15" hidden="1" customHeight="1" x14ac:dyDescent="0.25">
      <c r="A23" s="342" t="s">
        <v>174</v>
      </c>
      <c r="B23" s="342"/>
      <c r="C23" s="342"/>
      <c r="D23" s="342"/>
      <c r="E23" s="342"/>
      <c r="F23" s="342"/>
      <c r="G23" s="342"/>
      <c r="H23" s="342"/>
      <c r="I23" s="342"/>
      <c r="J23" s="342"/>
      <c r="K23" s="342"/>
      <c r="L23" s="106"/>
      <c r="M23" s="200"/>
    </row>
    <row r="24" spans="1:13" ht="15" hidden="1" customHeight="1" x14ac:dyDescent="0.25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06"/>
      <c r="M24" s="200"/>
    </row>
    <row r="25" spans="1:13" ht="15" hidden="1" customHeight="1" x14ac:dyDescent="0.25">
      <c r="A25" s="343" t="s">
        <v>94</v>
      </c>
      <c r="B25" s="345" t="s">
        <v>104</v>
      </c>
      <c r="C25" s="345"/>
      <c r="D25" s="346" t="s">
        <v>105</v>
      </c>
      <c r="E25" s="346"/>
      <c r="F25" s="346" t="s">
        <v>71</v>
      </c>
      <c r="G25" s="346"/>
      <c r="H25" s="345" t="s">
        <v>72</v>
      </c>
      <c r="I25" s="345"/>
      <c r="J25" s="346" t="s">
        <v>99</v>
      </c>
      <c r="K25" s="346"/>
      <c r="L25" s="106"/>
      <c r="M25" s="200"/>
    </row>
    <row r="26" spans="1:13" ht="15" hidden="1" customHeight="1" x14ac:dyDescent="0.25">
      <c r="A26" s="344"/>
      <c r="B26" s="107" t="s">
        <v>100</v>
      </c>
      <c r="C26" s="198" t="s">
        <v>101</v>
      </c>
      <c r="D26" s="107" t="s">
        <v>100</v>
      </c>
      <c r="E26" s="198" t="s">
        <v>101</v>
      </c>
      <c r="F26" s="107" t="s">
        <v>100</v>
      </c>
      <c r="G26" s="198" t="s">
        <v>101</v>
      </c>
      <c r="H26" s="107" t="s">
        <v>100</v>
      </c>
      <c r="I26" s="198" t="s">
        <v>101</v>
      </c>
      <c r="J26" s="107" t="s">
        <v>100</v>
      </c>
      <c r="K26" s="198" t="s">
        <v>101</v>
      </c>
      <c r="L26" s="106"/>
      <c r="M26" s="200"/>
    </row>
    <row r="27" spans="1:13" ht="15" hidden="1" customHeight="1" x14ac:dyDescent="0.25">
      <c r="A27" s="92" t="s">
        <v>74</v>
      </c>
      <c r="B27" s="93"/>
      <c r="C27" s="94"/>
      <c r="D27" s="93"/>
      <c r="E27" s="94"/>
      <c r="F27" s="93"/>
      <c r="G27" s="20"/>
      <c r="H27" s="93"/>
      <c r="I27" s="94"/>
      <c r="J27" s="95">
        <f t="shared" ref="J27:K29" si="2">+B27+D27+F27+H27</f>
        <v>0</v>
      </c>
      <c r="K27" s="95">
        <f t="shared" si="2"/>
        <v>0</v>
      </c>
      <c r="L27" s="106"/>
      <c r="M27" s="200"/>
    </row>
    <row r="28" spans="1:13" ht="15" hidden="1" customHeight="1" x14ac:dyDescent="0.25">
      <c r="A28" s="92" t="s">
        <v>77</v>
      </c>
      <c r="B28" s="20"/>
      <c r="C28" s="20"/>
      <c r="D28" s="20"/>
      <c r="E28" s="20"/>
      <c r="F28" s="20"/>
      <c r="G28" s="20"/>
      <c r="H28" s="20"/>
      <c r="I28" s="93"/>
      <c r="J28" s="95">
        <f t="shared" si="2"/>
        <v>0</v>
      </c>
      <c r="K28" s="95">
        <f t="shared" si="2"/>
        <v>0</v>
      </c>
      <c r="L28" s="106"/>
      <c r="M28" s="200"/>
    </row>
    <row r="29" spans="1:13" ht="15" hidden="1" customHeight="1" x14ac:dyDescent="0.25">
      <c r="A29" s="92" t="s">
        <v>102</v>
      </c>
      <c r="B29" s="20"/>
      <c r="C29" s="20"/>
      <c r="D29" s="20"/>
      <c r="E29" s="20"/>
      <c r="F29" s="20"/>
      <c r="G29" s="20"/>
      <c r="H29" s="20"/>
      <c r="I29" s="93"/>
      <c r="J29" s="95">
        <f t="shared" si="2"/>
        <v>0</v>
      </c>
      <c r="K29" s="95">
        <f t="shared" si="2"/>
        <v>0</v>
      </c>
      <c r="L29" s="106"/>
      <c r="M29" s="200"/>
    </row>
    <row r="30" spans="1:13" ht="15" hidden="1" customHeight="1" x14ac:dyDescent="0.25">
      <c r="A30" s="92" t="s">
        <v>103</v>
      </c>
      <c r="B30" s="38">
        <f t="shared" ref="B30:K30" si="3">SUM(B27:B29)</f>
        <v>0</v>
      </c>
      <c r="C30" s="38">
        <f t="shared" si="3"/>
        <v>0</v>
      </c>
      <c r="D30" s="38">
        <f t="shared" si="3"/>
        <v>0</v>
      </c>
      <c r="E30" s="98">
        <f t="shared" si="3"/>
        <v>0</v>
      </c>
      <c r="F30" s="38">
        <f t="shared" si="3"/>
        <v>0</v>
      </c>
      <c r="G30" s="98">
        <f t="shared" si="3"/>
        <v>0</v>
      </c>
      <c r="H30" s="38">
        <f t="shared" si="3"/>
        <v>0</v>
      </c>
      <c r="I30" s="38">
        <f t="shared" si="3"/>
        <v>0</v>
      </c>
      <c r="J30" s="99">
        <f t="shared" si="3"/>
        <v>0</v>
      </c>
      <c r="K30" s="99">
        <f t="shared" si="3"/>
        <v>0</v>
      </c>
      <c r="L30" s="106"/>
      <c r="M30" s="200"/>
    </row>
    <row r="31" spans="1:13" ht="15" hidden="1" customHeight="1" x14ac:dyDescent="0.25">
      <c r="A31" s="108"/>
      <c r="B31" s="109"/>
      <c r="C31" s="109"/>
      <c r="D31" s="109"/>
      <c r="E31" s="109"/>
      <c r="F31" s="109"/>
      <c r="G31" s="109"/>
      <c r="H31" s="109"/>
      <c r="I31" s="109"/>
      <c r="J31" s="110"/>
      <c r="K31" s="110"/>
      <c r="L31" s="106"/>
      <c r="M31" s="200"/>
    </row>
    <row r="32" spans="1:13" ht="15" hidden="1" customHeight="1" x14ac:dyDescent="0.25">
      <c r="A32" s="108"/>
      <c r="B32" s="109"/>
      <c r="C32" s="109"/>
      <c r="D32" s="109"/>
      <c r="E32" s="109"/>
      <c r="F32" s="109"/>
      <c r="G32" s="109"/>
      <c r="H32" s="109"/>
      <c r="I32" s="109"/>
      <c r="J32" s="110"/>
      <c r="K32" s="110"/>
      <c r="L32" s="106"/>
      <c r="M32" s="200"/>
    </row>
    <row r="33" spans="1:13" ht="15" hidden="1" customHeight="1" x14ac:dyDescent="0.25">
      <c r="A33" s="342" t="s">
        <v>175</v>
      </c>
      <c r="B33" s="342"/>
      <c r="C33" s="342"/>
      <c r="D33" s="342"/>
      <c r="E33" s="342"/>
      <c r="F33" s="342"/>
      <c r="G33" s="342"/>
      <c r="H33" s="342"/>
      <c r="I33" s="342"/>
      <c r="J33" s="342"/>
      <c r="K33" s="342"/>
      <c r="L33" s="106"/>
      <c r="M33" s="200"/>
    </row>
    <row r="34" spans="1:13" ht="15" hidden="1" customHeight="1" x14ac:dyDescent="0.25">
      <c r="A34" s="111"/>
      <c r="B34" s="111"/>
      <c r="C34" s="111"/>
      <c r="D34" s="111"/>
      <c r="E34" s="111"/>
      <c r="F34" s="111"/>
      <c r="G34" s="111"/>
      <c r="H34" s="111"/>
      <c r="I34" s="111"/>
      <c r="J34" s="111"/>
      <c r="K34" s="111"/>
      <c r="L34" s="106"/>
      <c r="M34" s="200"/>
    </row>
    <row r="35" spans="1:13" ht="15" hidden="1" customHeight="1" x14ac:dyDescent="0.25">
      <c r="A35" s="343" t="s">
        <v>94</v>
      </c>
      <c r="B35" s="345" t="s">
        <v>73</v>
      </c>
      <c r="C35" s="345"/>
      <c r="D35" s="346" t="s">
        <v>106</v>
      </c>
      <c r="E35" s="346"/>
      <c r="F35" s="346" t="s">
        <v>107</v>
      </c>
      <c r="G35" s="346"/>
      <c r="H35" s="345" t="s">
        <v>108</v>
      </c>
      <c r="I35" s="345"/>
      <c r="J35" s="346" t="s">
        <v>99</v>
      </c>
      <c r="K35" s="346"/>
      <c r="L35" s="106"/>
      <c r="M35" s="200"/>
    </row>
    <row r="36" spans="1:13" ht="15" hidden="1" customHeight="1" x14ac:dyDescent="0.25">
      <c r="A36" s="344"/>
      <c r="B36" s="107" t="s">
        <v>100</v>
      </c>
      <c r="C36" s="198" t="s">
        <v>101</v>
      </c>
      <c r="D36" s="107" t="s">
        <v>100</v>
      </c>
      <c r="E36" s="198" t="s">
        <v>101</v>
      </c>
      <c r="F36" s="107" t="s">
        <v>100</v>
      </c>
      <c r="G36" s="198" t="s">
        <v>101</v>
      </c>
      <c r="H36" s="107" t="s">
        <v>100</v>
      </c>
      <c r="I36" s="198" t="s">
        <v>101</v>
      </c>
      <c r="J36" s="107" t="s">
        <v>100</v>
      </c>
      <c r="K36" s="198" t="s">
        <v>101</v>
      </c>
      <c r="L36" s="106"/>
      <c r="M36" s="200"/>
    </row>
    <row r="37" spans="1:13" ht="15" hidden="1" customHeight="1" x14ac:dyDescent="0.25">
      <c r="A37" s="92" t="s">
        <v>74</v>
      </c>
      <c r="B37" s="94"/>
      <c r="C37" s="93"/>
      <c r="D37" s="94"/>
      <c r="E37" s="20"/>
      <c r="F37" s="94"/>
      <c r="G37" s="20"/>
      <c r="H37" s="94"/>
      <c r="I37" s="20"/>
      <c r="J37" s="95">
        <f t="shared" ref="J37:K39" si="4">+B37+D37+F37+H37</f>
        <v>0</v>
      </c>
      <c r="K37" s="95">
        <f t="shared" si="4"/>
        <v>0</v>
      </c>
      <c r="L37" s="106"/>
      <c r="M37" s="200"/>
    </row>
    <row r="38" spans="1:13" ht="15" hidden="1" customHeight="1" x14ac:dyDescent="0.25">
      <c r="A38" s="92" t="s">
        <v>77</v>
      </c>
      <c r="B38" s="20"/>
      <c r="C38" s="20"/>
      <c r="D38" s="20"/>
      <c r="E38" s="20"/>
      <c r="F38" s="20"/>
      <c r="G38" s="20"/>
      <c r="H38" s="20"/>
      <c r="I38" s="20"/>
      <c r="J38" s="95">
        <f t="shared" si="4"/>
        <v>0</v>
      </c>
      <c r="K38" s="95">
        <f t="shared" si="4"/>
        <v>0</v>
      </c>
      <c r="L38" s="106"/>
      <c r="M38" s="200"/>
    </row>
    <row r="39" spans="1:13" ht="15" hidden="1" customHeight="1" x14ac:dyDescent="0.25">
      <c r="A39" s="92" t="s">
        <v>109</v>
      </c>
      <c r="B39" s="20"/>
      <c r="C39" s="20"/>
      <c r="D39" s="20"/>
      <c r="E39" s="20"/>
      <c r="F39" s="20"/>
      <c r="G39" s="20"/>
      <c r="H39" s="20"/>
      <c r="I39" s="20"/>
      <c r="J39" s="95">
        <f t="shared" si="4"/>
        <v>0</v>
      </c>
      <c r="K39" s="95">
        <f t="shared" si="4"/>
        <v>0</v>
      </c>
      <c r="L39" s="106"/>
      <c r="M39" s="200"/>
    </row>
    <row r="40" spans="1:13" ht="15" hidden="1" customHeight="1" x14ac:dyDescent="0.25">
      <c r="A40" s="92" t="s">
        <v>103</v>
      </c>
      <c r="B40" s="38">
        <f t="shared" ref="B40:K40" si="5">SUM(B37:B39)</f>
        <v>0</v>
      </c>
      <c r="C40" s="38">
        <f t="shared" si="5"/>
        <v>0</v>
      </c>
      <c r="D40" s="38">
        <f t="shared" si="5"/>
        <v>0</v>
      </c>
      <c r="E40" s="38">
        <f t="shared" si="5"/>
        <v>0</v>
      </c>
      <c r="F40" s="38">
        <f t="shared" si="5"/>
        <v>0</v>
      </c>
      <c r="G40" s="38">
        <f t="shared" si="5"/>
        <v>0</v>
      </c>
      <c r="H40" s="38">
        <f t="shared" si="5"/>
        <v>0</v>
      </c>
      <c r="I40" s="38">
        <f t="shared" si="5"/>
        <v>0</v>
      </c>
      <c r="J40" s="99">
        <f t="shared" si="5"/>
        <v>0</v>
      </c>
      <c r="K40" s="99">
        <f t="shared" si="5"/>
        <v>0</v>
      </c>
      <c r="L40" s="106"/>
      <c r="M40" s="200"/>
    </row>
    <row r="41" spans="1:13" ht="15" hidden="1" customHeight="1" x14ac:dyDescent="0.25">
      <c r="A41" s="112"/>
      <c r="B41" s="113"/>
      <c r="C41" s="113"/>
      <c r="D41" s="113"/>
      <c r="E41" s="113"/>
      <c r="F41" s="113"/>
      <c r="G41" s="113"/>
      <c r="H41" s="113"/>
      <c r="I41" s="113"/>
      <c r="J41" s="114"/>
      <c r="K41" s="114"/>
      <c r="L41" s="106"/>
      <c r="M41" s="200"/>
    </row>
    <row r="42" spans="1:13" ht="15" hidden="1" customHeight="1" x14ac:dyDescent="0.25">
      <c r="A42" s="112"/>
      <c r="B42" s="113"/>
      <c r="C42" s="113"/>
      <c r="D42" s="113"/>
      <c r="E42" s="113"/>
      <c r="F42" s="113"/>
      <c r="G42" s="113"/>
      <c r="H42" s="113"/>
      <c r="I42" s="113"/>
      <c r="J42" s="114"/>
      <c r="K42" s="114"/>
      <c r="L42" s="106"/>
      <c r="M42" s="200"/>
    </row>
    <row r="43" spans="1:13" ht="15" customHeight="1" x14ac:dyDescent="0.25">
      <c r="A43" s="112"/>
      <c r="B43" s="113"/>
      <c r="C43" s="113"/>
      <c r="D43" s="113"/>
      <c r="E43" s="113"/>
      <c r="F43" s="113"/>
      <c r="G43" s="113"/>
      <c r="H43" s="113"/>
      <c r="I43" s="113"/>
      <c r="J43" s="114"/>
      <c r="K43" s="114"/>
      <c r="L43" s="106"/>
      <c r="M43" s="200"/>
    </row>
    <row r="44" spans="1:13" ht="15" customHeight="1" x14ac:dyDescent="0.25">
      <c r="A44" s="115" t="s">
        <v>176</v>
      </c>
      <c r="B44" s="100"/>
      <c r="C44" s="96"/>
      <c r="D44" s="96"/>
      <c r="E44" s="96"/>
      <c r="F44" s="96"/>
      <c r="G44" s="96"/>
      <c r="H44" s="96"/>
      <c r="I44" s="96"/>
      <c r="J44" s="96"/>
      <c r="K44" s="96"/>
      <c r="L44" s="106"/>
      <c r="M44" s="200"/>
    </row>
    <row r="45" spans="1:13" ht="15" customHeight="1" x14ac:dyDescent="0.25">
      <c r="A45" s="339" t="s">
        <v>94</v>
      </c>
      <c r="B45" s="341" t="s">
        <v>177</v>
      </c>
      <c r="C45" s="341"/>
      <c r="D45" s="96"/>
      <c r="E45" s="96"/>
      <c r="F45" s="96"/>
      <c r="G45" s="96"/>
      <c r="H45" s="96"/>
      <c r="I45" s="96"/>
      <c r="J45" s="96"/>
      <c r="K45" s="96"/>
      <c r="L45" s="106"/>
      <c r="M45" s="200"/>
    </row>
    <row r="46" spans="1:13" ht="15" customHeight="1" x14ac:dyDescent="0.25">
      <c r="A46" s="340"/>
      <c r="B46" s="90" t="s">
        <v>100</v>
      </c>
      <c r="C46" s="199" t="s">
        <v>101</v>
      </c>
      <c r="D46" s="96"/>
      <c r="E46" s="96"/>
      <c r="F46" s="96"/>
      <c r="G46" s="96"/>
      <c r="H46" s="96"/>
      <c r="I46" s="96"/>
      <c r="J46" s="96"/>
      <c r="K46" s="96"/>
      <c r="L46" s="106"/>
      <c r="M46" s="200"/>
    </row>
    <row r="47" spans="1:13" ht="15" customHeight="1" x14ac:dyDescent="0.25">
      <c r="A47" s="116" t="s">
        <v>74</v>
      </c>
      <c r="B47" s="117">
        <f>+J18+J27+J37</f>
        <v>6722296.9400000004</v>
      </c>
      <c r="C47" s="117">
        <f>+K18+K27+K37</f>
        <v>5853976.5300000003</v>
      </c>
      <c r="D47" s="96"/>
      <c r="E47" s="96"/>
      <c r="F47" s="96"/>
      <c r="G47" s="96"/>
      <c r="H47" s="96"/>
      <c r="I47" s="96"/>
      <c r="J47" s="96"/>
      <c r="K47" s="96"/>
      <c r="L47" s="106"/>
      <c r="M47" s="200"/>
    </row>
    <row r="48" spans="1:13" ht="15" customHeight="1" x14ac:dyDescent="0.25">
      <c r="A48" s="116" t="s">
        <v>77</v>
      </c>
      <c r="B48" s="117">
        <f>+J19+J28+J38</f>
        <v>6370097.2699999996</v>
      </c>
      <c r="C48" s="117">
        <f>+K19+K28+K38</f>
        <v>135617.67000000001</v>
      </c>
      <c r="D48" s="96"/>
      <c r="E48" s="96"/>
      <c r="F48" s="96"/>
      <c r="G48" s="96"/>
      <c r="H48" s="96"/>
      <c r="I48" s="96"/>
      <c r="J48" s="96"/>
      <c r="K48" s="96"/>
      <c r="L48" s="106"/>
      <c r="M48" s="200"/>
    </row>
    <row r="49" spans="1:13" ht="15" customHeight="1" x14ac:dyDescent="0.25">
      <c r="A49" s="116" t="s">
        <v>109</v>
      </c>
      <c r="B49" s="117">
        <f>+J39+J29+J20</f>
        <v>0</v>
      </c>
      <c r="C49" s="117">
        <f>K39+K29+K20</f>
        <v>0</v>
      </c>
      <c r="D49" s="96"/>
      <c r="E49" s="96"/>
      <c r="F49" s="96"/>
      <c r="G49" s="96"/>
      <c r="H49" s="96"/>
      <c r="I49" s="96"/>
      <c r="J49" s="96"/>
      <c r="K49" s="96"/>
      <c r="L49" s="106"/>
      <c r="M49" s="200"/>
    </row>
    <row r="50" spans="1:13" ht="15" customHeight="1" x14ac:dyDescent="0.25">
      <c r="A50" s="116" t="s">
        <v>103</v>
      </c>
      <c r="B50" s="118">
        <f>SUM(B47:B49)</f>
        <v>13092394.210000001</v>
      </c>
      <c r="C50" s="56">
        <f>SUM(C47:C49)</f>
        <v>5989594.2000000002</v>
      </c>
      <c r="D50" s="96"/>
      <c r="E50" s="96"/>
      <c r="F50" s="96"/>
      <c r="G50" s="96"/>
      <c r="H50" s="96"/>
      <c r="I50" s="96"/>
      <c r="J50" s="96"/>
      <c r="K50" s="96"/>
      <c r="L50" s="106"/>
      <c r="M50" s="200"/>
    </row>
    <row r="51" spans="1:13" x14ac:dyDescent="0.25">
      <c r="A51" s="119"/>
      <c r="B51" s="100"/>
      <c r="C51" s="120"/>
      <c r="D51" s="96"/>
      <c r="E51" s="96"/>
      <c r="F51" s="96"/>
      <c r="G51" s="96"/>
      <c r="H51" s="96"/>
      <c r="I51" s="96"/>
      <c r="J51" s="96"/>
      <c r="K51" s="96"/>
      <c r="L51" s="106"/>
      <c r="M51" s="200"/>
    </row>
    <row r="52" spans="1:13" x14ac:dyDescent="0.25">
      <c r="A52" s="119"/>
      <c r="B52" s="46"/>
      <c r="C52" s="121"/>
    </row>
    <row r="74" spans="1:11" x14ac:dyDescent="0.25">
      <c r="A74" s="64" t="s">
        <v>60</v>
      </c>
      <c r="C74" s="12" t="s">
        <v>88</v>
      </c>
      <c r="D74" s="12"/>
      <c r="E74" s="12"/>
      <c r="F74" s="45" t="s">
        <v>84</v>
      </c>
      <c r="H74" t="s">
        <v>66</v>
      </c>
    </row>
    <row r="75" spans="1:11" x14ac:dyDescent="0.25">
      <c r="C75" s="309" t="s">
        <v>85</v>
      </c>
      <c r="D75" s="309"/>
      <c r="E75" s="309"/>
      <c r="F75" s="45"/>
      <c r="G75" s="45"/>
      <c r="H75" s="45" t="s">
        <v>67</v>
      </c>
      <c r="I75" s="45"/>
      <c r="J75" s="45"/>
      <c r="K75" s="45"/>
    </row>
    <row r="76" spans="1:11" x14ac:dyDescent="0.25">
      <c r="C76" s="309" t="s">
        <v>110</v>
      </c>
      <c r="D76" s="309"/>
      <c r="E76" s="309"/>
      <c r="F76" s="45"/>
      <c r="G76" s="45"/>
      <c r="H76" s="45" t="s">
        <v>160</v>
      </c>
      <c r="I76" s="45"/>
      <c r="J76" s="45"/>
      <c r="K76" s="45"/>
    </row>
    <row r="77" spans="1:11" x14ac:dyDescent="0.25">
      <c r="A77" s="64" t="s">
        <v>65</v>
      </c>
      <c r="C77" s="45" t="s">
        <v>192</v>
      </c>
      <c r="G77" s="66"/>
      <c r="H77" s="66"/>
      <c r="I77" s="66"/>
    </row>
  </sheetData>
  <mergeCells count="30">
    <mergeCell ref="A45:A46"/>
    <mergeCell ref="B45:C45"/>
    <mergeCell ref="C75:E75"/>
    <mergeCell ref="C76:E76"/>
    <mergeCell ref="A33:K33"/>
    <mergeCell ref="A35:A36"/>
    <mergeCell ref="B35:C35"/>
    <mergeCell ref="D35:E35"/>
    <mergeCell ref="F35:G35"/>
    <mergeCell ref="H35:I35"/>
    <mergeCell ref="J35:K35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7"/>
  <sheetViews>
    <sheetView workbookViewId="0">
      <selection activeCell="B128" sqref="B128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85"/>
    </row>
    <row r="6" spans="1:27" ht="15.75" thickBot="1" x14ac:dyDescent="0.3"/>
    <row r="7" spans="1:27" ht="16.5" thickBot="1" x14ac:dyDescent="0.3">
      <c r="B7" s="348" t="s">
        <v>0</v>
      </c>
      <c r="C7" s="349"/>
      <c r="J7" s="86" t="s">
        <v>92</v>
      </c>
    </row>
    <row r="8" spans="1:27" ht="15.75" x14ac:dyDescent="0.25">
      <c r="J8" s="87"/>
    </row>
    <row r="9" spans="1:27" x14ac:dyDescent="0.25">
      <c r="A9" s="324" t="s">
        <v>2</v>
      </c>
      <c r="B9" s="324"/>
      <c r="C9" s="324"/>
      <c r="D9" s="324"/>
      <c r="E9" s="324"/>
      <c r="F9" s="324"/>
      <c r="G9" s="324"/>
      <c r="H9" s="324"/>
      <c r="I9" s="324"/>
      <c r="J9" s="324"/>
      <c r="K9" s="32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324" t="s">
        <v>3</v>
      </c>
      <c r="B10" s="324"/>
      <c r="C10" s="324"/>
      <c r="D10" s="324"/>
      <c r="E10" s="324"/>
      <c r="F10" s="324"/>
      <c r="G10" s="324"/>
      <c r="H10" s="324"/>
      <c r="I10" s="324"/>
      <c r="J10" s="324"/>
      <c r="K10" s="324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324" t="s">
        <v>93</v>
      </c>
      <c r="B11" s="324"/>
      <c r="C11" s="324"/>
      <c r="D11" s="324"/>
      <c r="E11" s="324"/>
      <c r="F11" s="324"/>
      <c r="G11" s="324"/>
      <c r="H11" s="324"/>
      <c r="I11" s="324"/>
      <c r="J11" s="324"/>
      <c r="K11" s="324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350" t="s">
        <v>161</v>
      </c>
      <c r="B12" s="350"/>
      <c r="C12" s="350"/>
      <c r="D12" s="350"/>
      <c r="E12" s="350"/>
      <c r="F12" s="350"/>
      <c r="G12" s="350"/>
      <c r="H12" s="350"/>
      <c r="I12" s="350"/>
      <c r="J12" s="350"/>
      <c r="K12" s="350"/>
    </row>
    <row r="14" spans="1:27" ht="15" customHeight="1" x14ac:dyDescent="0.25">
      <c r="A14" s="342" t="s">
        <v>173</v>
      </c>
      <c r="B14" s="342"/>
      <c r="C14" s="342"/>
      <c r="D14" s="342"/>
      <c r="E14" s="342"/>
      <c r="F14" s="342"/>
      <c r="G14" s="342"/>
      <c r="H14" s="342"/>
      <c r="I14" s="342"/>
      <c r="J14" s="342"/>
      <c r="K14" s="342"/>
      <c r="L14" s="88"/>
      <c r="M14" s="89"/>
    </row>
    <row r="15" spans="1:27" ht="9" customHeight="1" x14ac:dyDescent="0.25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</row>
    <row r="16" spans="1:27" x14ac:dyDescent="0.25">
      <c r="A16" s="339" t="s">
        <v>94</v>
      </c>
      <c r="B16" s="341" t="s">
        <v>95</v>
      </c>
      <c r="C16" s="341"/>
      <c r="D16" s="347" t="s">
        <v>96</v>
      </c>
      <c r="E16" s="347"/>
      <c r="F16" s="347" t="s">
        <v>97</v>
      </c>
      <c r="G16" s="347"/>
      <c r="H16" s="341" t="s">
        <v>98</v>
      </c>
      <c r="I16" s="341"/>
      <c r="J16" s="347" t="s">
        <v>99</v>
      </c>
      <c r="K16" s="347"/>
    </row>
    <row r="17" spans="1:13" x14ac:dyDescent="0.25">
      <c r="A17" s="340"/>
      <c r="B17" s="90" t="s">
        <v>100</v>
      </c>
      <c r="C17" s="274" t="s">
        <v>101</v>
      </c>
      <c r="D17" s="90" t="s">
        <v>100</v>
      </c>
      <c r="E17" s="274" t="s">
        <v>101</v>
      </c>
      <c r="F17" s="90" t="s">
        <v>100</v>
      </c>
      <c r="G17" s="274" t="s">
        <v>101</v>
      </c>
      <c r="H17" s="90" t="s">
        <v>100</v>
      </c>
      <c r="I17" s="274" t="s">
        <v>101</v>
      </c>
      <c r="J17" s="90" t="s">
        <v>100</v>
      </c>
      <c r="K17" s="274" t="s">
        <v>101</v>
      </c>
      <c r="L17" s="91"/>
      <c r="M17" s="91"/>
    </row>
    <row r="18" spans="1:13" x14ac:dyDescent="0.25">
      <c r="A18" s="92" t="s">
        <v>74</v>
      </c>
      <c r="B18" s="93">
        <v>3361148.47</v>
      </c>
      <c r="C18" s="93">
        <v>2939970.14</v>
      </c>
      <c r="D18" s="93">
        <v>3361148.47</v>
      </c>
      <c r="E18" s="94">
        <v>2914006.39</v>
      </c>
      <c r="F18" s="93">
        <v>3361148.47</v>
      </c>
      <c r="G18" s="94">
        <v>4024889.58</v>
      </c>
      <c r="H18" s="93"/>
      <c r="I18" s="93"/>
      <c r="J18" s="95">
        <f t="shared" ref="J18:K20" si="0">+B18+D18+F18+H18</f>
        <v>10083445.41</v>
      </c>
      <c r="K18" s="95">
        <f t="shared" si="0"/>
        <v>9878866.1099999994</v>
      </c>
      <c r="L18" s="96"/>
      <c r="M18" s="96"/>
    </row>
    <row r="19" spans="1:13" x14ac:dyDescent="0.25">
      <c r="A19" s="92" t="s">
        <v>77</v>
      </c>
      <c r="B19" s="20">
        <v>552569.77</v>
      </c>
      <c r="C19" s="20"/>
      <c r="D19" s="20">
        <v>5817527.5</v>
      </c>
      <c r="E19" s="94">
        <v>135617.67000000001</v>
      </c>
      <c r="F19" s="20">
        <v>848726.38</v>
      </c>
      <c r="G19" s="94">
        <v>1618801.75</v>
      </c>
      <c r="H19" s="20"/>
      <c r="I19" s="93"/>
      <c r="J19" s="95">
        <f t="shared" si="0"/>
        <v>7218823.6499999994</v>
      </c>
      <c r="K19" s="95">
        <f t="shared" si="0"/>
        <v>1754419.42</v>
      </c>
      <c r="L19" s="96"/>
      <c r="M19" s="96"/>
    </row>
    <row r="20" spans="1:13" ht="15.75" hidden="1" x14ac:dyDescent="0.3">
      <c r="A20" s="92" t="s">
        <v>102</v>
      </c>
      <c r="B20" s="20"/>
      <c r="C20" s="97"/>
      <c r="D20" s="20"/>
      <c r="E20" s="17"/>
      <c r="F20" s="20"/>
      <c r="G20" s="97"/>
      <c r="H20" s="20"/>
      <c r="I20" s="93"/>
      <c r="J20" s="95">
        <f t="shared" si="0"/>
        <v>0</v>
      </c>
      <c r="K20" s="95">
        <f t="shared" si="0"/>
        <v>0</v>
      </c>
      <c r="L20" s="96"/>
      <c r="M20" s="96"/>
    </row>
    <row r="21" spans="1:13" x14ac:dyDescent="0.25">
      <c r="A21" s="92" t="s">
        <v>103</v>
      </c>
      <c r="B21" s="38">
        <f t="shared" ref="B21:K21" si="1">SUM(B18:B20)</f>
        <v>3913718.24</v>
      </c>
      <c r="C21" s="38">
        <f t="shared" si="1"/>
        <v>2939970.14</v>
      </c>
      <c r="D21" s="38">
        <f t="shared" si="1"/>
        <v>9178675.9700000007</v>
      </c>
      <c r="E21" s="38">
        <f t="shared" si="1"/>
        <v>3049624.06</v>
      </c>
      <c r="F21" s="38">
        <f t="shared" si="1"/>
        <v>4209874.8500000006</v>
      </c>
      <c r="G21" s="38">
        <f t="shared" si="1"/>
        <v>5643691.3300000001</v>
      </c>
      <c r="H21" s="38">
        <f t="shared" si="1"/>
        <v>0</v>
      </c>
      <c r="I21" s="38">
        <f t="shared" si="1"/>
        <v>0</v>
      </c>
      <c r="J21" s="38">
        <f t="shared" si="1"/>
        <v>17302269.059999999</v>
      </c>
      <c r="K21" s="38">
        <f t="shared" si="1"/>
        <v>11633285.529999999</v>
      </c>
      <c r="L21" s="100"/>
      <c r="M21" s="96"/>
    </row>
    <row r="22" spans="1:13" x14ac:dyDescent="0.25">
      <c r="A22" s="31"/>
      <c r="B22" s="101"/>
      <c r="C22" s="102"/>
      <c r="D22" s="102"/>
      <c r="E22" s="102"/>
      <c r="F22" s="102"/>
      <c r="G22" s="102"/>
      <c r="H22" s="102"/>
      <c r="I22" s="102"/>
      <c r="J22" s="103"/>
      <c r="K22" s="102"/>
      <c r="L22" s="104"/>
      <c r="M22" s="105"/>
    </row>
    <row r="23" spans="1:13" ht="15" hidden="1" customHeight="1" x14ac:dyDescent="0.25">
      <c r="A23" s="342" t="s">
        <v>174</v>
      </c>
      <c r="B23" s="342"/>
      <c r="C23" s="342"/>
      <c r="D23" s="342"/>
      <c r="E23" s="342"/>
      <c r="F23" s="342"/>
      <c r="G23" s="342"/>
      <c r="H23" s="342"/>
      <c r="I23" s="342"/>
      <c r="J23" s="342"/>
      <c r="K23" s="342"/>
      <c r="L23" s="106"/>
      <c r="M23" s="276"/>
    </row>
    <row r="24" spans="1:13" ht="15" hidden="1" customHeight="1" x14ac:dyDescent="0.25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06"/>
      <c r="M24" s="276"/>
    </row>
    <row r="25" spans="1:13" ht="15" hidden="1" customHeight="1" x14ac:dyDescent="0.25">
      <c r="A25" s="343" t="s">
        <v>94</v>
      </c>
      <c r="B25" s="345" t="s">
        <v>104</v>
      </c>
      <c r="C25" s="345"/>
      <c r="D25" s="346" t="s">
        <v>105</v>
      </c>
      <c r="E25" s="346"/>
      <c r="F25" s="346" t="s">
        <v>71</v>
      </c>
      <c r="G25" s="346"/>
      <c r="H25" s="345" t="s">
        <v>72</v>
      </c>
      <c r="I25" s="345"/>
      <c r="J25" s="346" t="s">
        <v>99</v>
      </c>
      <c r="K25" s="346"/>
      <c r="L25" s="106"/>
      <c r="M25" s="276"/>
    </row>
    <row r="26" spans="1:13" ht="15" hidden="1" customHeight="1" x14ac:dyDescent="0.25">
      <c r="A26" s="344"/>
      <c r="B26" s="107" t="s">
        <v>100</v>
      </c>
      <c r="C26" s="275" t="s">
        <v>101</v>
      </c>
      <c r="D26" s="107" t="s">
        <v>100</v>
      </c>
      <c r="E26" s="275" t="s">
        <v>101</v>
      </c>
      <c r="F26" s="107" t="s">
        <v>100</v>
      </c>
      <c r="G26" s="275" t="s">
        <v>101</v>
      </c>
      <c r="H26" s="107" t="s">
        <v>100</v>
      </c>
      <c r="I26" s="275" t="s">
        <v>101</v>
      </c>
      <c r="J26" s="107" t="s">
        <v>100</v>
      </c>
      <c r="K26" s="275" t="s">
        <v>101</v>
      </c>
      <c r="L26" s="106"/>
      <c r="M26" s="276"/>
    </row>
    <row r="27" spans="1:13" ht="15" hidden="1" customHeight="1" x14ac:dyDescent="0.25">
      <c r="A27" s="92" t="s">
        <v>74</v>
      </c>
      <c r="B27" s="93"/>
      <c r="C27" s="94"/>
      <c r="D27" s="93"/>
      <c r="E27" s="94"/>
      <c r="F27" s="93"/>
      <c r="G27" s="20"/>
      <c r="H27" s="93"/>
      <c r="I27" s="94"/>
      <c r="J27" s="95">
        <f t="shared" ref="J27:K29" si="2">+B27+D27+F27+H27</f>
        <v>0</v>
      </c>
      <c r="K27" s="95">
        <f t="shared" si="2"/>
        <v>0</v>
      </c>
      <c r="L27" s="106"/>
      <c r="M27" s="276"/>
    </row>
    <row r="28" spans="1:13" ht="15" hidden="1" customHeight="1" x14ac:dyDescent="0.25">
      <c r="A28" s="92" t="s">
        <v>77</v>
      </c>
      <c r="B28" s="20"/>
      <c r="C28" s="20"/>
      <c r="D28" s="20"/>
      <c r="E28" s="20"/>
      <c r="F28" s="20"/>
      <c r="G28" s="20"/>
      <c r="H28" s="20"/>
      <c r="I28" s="93"/>
      <c r="J28" s="95">
        <f t="shared" si="2"/>
        <v>0</v>
      </c>
      <c r="K28" s="95">
        <f t="shared" si="2"/>
        <v>0</v>
      </c>
      <c r="L28" s="106"/>
      <c r="M28" s="276"/>
    </row>
    <row r="29" spans="1:13" ht="15" hidden="1" customHeight="1" x14ac:dyDescent="0.25">
      <c r="A29" s="92" t="s">
        <v>102</v>
      </c>
      <c r="B29" s="20"/>
      <c r="C29" s="20"/>
      <c r="D29" s="20"/>
      <c r="E29" s="20"/>
      <c r="F29" s="20"/>
      <c r="G29" s="20"/>
      <c r="H29" s="20"/>
      <c r="I29" s="93"/>
      <c r="J29" s="95">
        <f t="shared" si="2"/>
        <v>0</v>
      </c>
      <c r="K29" s="95">
        <f t="shared" si="2"/>
        <v>0</v>
      </c>
      <c r="L29" s="106"/>
      <c r="M29" s="276"/>
    </row>
    <row r="30" spans="1:13" ht="15" hidden="1" customHeight="1" x14ac:dyDescent="0.25">
      <c r="A30" s="92" t="s">
        <v>103</v>
      </c>
      <c r="B30" s="38">
        <f t="shared" ref="B30:K30" si="3">SUM(B27:B29)</f>
        <v>0</v>
      </c>
      <c r="C30" s="38">
        <f t="shared" si="3"/>
        <v>0</v>
      </c>
      <c r="D30" s="38">
        <f t="shared" si="3"/>
        <v>0</v>
      </c>
      <c r="E30" s="98">
        <f t="shared" si="3"/>
        <v>0</v>
      </c>
      <c r="F30" s="38">
        <f t="shared" si="3"/>
        <v>0</v>
      </c>
      <c r="G30" s="98">
        <f t="shared" si="3"/>
        <v>0</v>
      </c>
      <c r="H30" s="38">
        <f t="shared" si="3"/>
        <v>0</v>
      </c>
      <c r="I30" s="38">
        <f t="shared" si="3"/>
        <v>0</v>
      </c>
      <c r="J30" s="99">
        <f t="shared" si="3"/>
        <v>0</v>
      </c>
      <c r="K30" s="99">
        <f t="shared" si="3"/>
        <v>0</v>
      </c>
      <c r="L30" s="106"/>
      <c r="M30" s="276"/>
    </row>
    <row r="31" spans="1:13" ht="15" hidden="1" customHeight="1" x14ac:dyDescent="0.25">
      <c r="A31" s="108"/>
      <c r="B31" s="109"/>
      <c r="C31" s="109"/>
      <c r="D31" s="109"/>
      <c r="E31" s="109"/>
      <c r="F31" s="109"/>
      <c r="G31" s="109"/>
      <c r="H31" s="109"/>
      <c r="I31" s="109"/>
      <c r="J31" s="110"/>
      <c r="K31" s="110"/>
      <c r="L31" s="106"/>
      <c r="M31" s="276"/>
    </row>
    <row r="32" spans="1:13" ht="15" hidden="1" customHeight="1" x14ac:dyDescent="0.25">
      <c r="A32" s="108"/>
      <c r="B32" s="109"/>
      <c r="C32" s="109"/>
      <c r="D32" s="109"/>
      <c r="E32" s="109"/>
      <c r="F32" s="109"/>
      <c r="G32" s="109"/>
      <c r="H32" s="109"/>
      <c r="I32" s="109"/>
      <c r="J32" s="110"/>
      <c r="K32" s="110"/>
      <c r="L32" s="106"/>
      <c r="M32" s="276"/>
    </row>
    <row r="33" spans="1:13" ht="15" hidden="1" customHeight="1" x14ac:dyDescent="0.25">
      <c r="A33" s="342" t="s">
        <v>175</v>
      </c>
      <c r="B33" s="342"/>
      <c r="C33" s="342"/>
      <c r="D33" s="342"/>
      <c r="E33" s="342"/>
      <c r="F33" s="342"/>
      <c r="G33" s="342"/>
      <c r="H33" s="342"/>
      <c r="I33" s="342"/>
      <c r="J33" s="342"/>
      <c r="K33" s="342"/>
      <c r="L33" s="106"/>
      <c r="M33" s="276"/>
    </row>
    <row r="34" spans="1:13" ht="15" hidden="1" customHeight="1" x14ac:dyDescent="0.25">
      <c r="A34" s="111"/>
      <c r="B34" s="111"/>
      <c r="C34" s="111"/>
      <c r="D34" s="111"/>
      <c r="E34" s="111"/>
      <c r="F34" s="111"/>
      <c r="G34" s="111"/>
      <c r="H34" s="111"/>
      <c r="I34" s="111"/>
      <c r="J34" s="111"/>
      <c r="K34" s="111"/>
      <c r="L34" s="106"/>
      <c r="M34" s="276"/>
    </row>
    <row r="35" spans="1:13" ht="15" hidden="1" customHeight="1" x14ac:dyDescent="0.25">
      <c r="A35" s="343" t="s">
        <v>94</v>
      </c>
      <c r="B35" s="345" t="s">
        <v>73</v>
      </c>
      <c r="C35" s="345"/>
      <c r="D35" s="346" t="s">
        <v>106</v>
      </c>
      <c r="E35" s="346"/>
      <c r="F35" s="346" t="s">
        <v>107</v>
      </c>
      <c r="G35" s="346"/>
      <c r="H35" s="345" t="s">
        <v>108</v>
      </c>
      <c r="I35" s="345"/>
      <c r="J35" s="346" t="s">
        <v>99</v>
      </c>
      <c r="K35" s="346"/>
      <c r="L35" s="106"/>
      <c r="M35" s="276"/>
    </row>
    <row r="36" spans="1:13" ht="15" hidden="1" customHeight="1" x14ac:dyDescent="0.25">
      <c r="A36" s="344"/>
      <c r="B36" s="107" t="s">
        <v>100</v>
      </c>
      <c r="C36" s="275" t="s">
        <v>101</v>
      </c>
      <c r="D36" s="107" t="s">
        <v>100</v>
      </c>
      <c r="E36" s="275" t="s">
        <v>101</v>
      </c>
      <c r="F36" s="107" t="s">
        <v>100</v>
      </c>
      <c r="G36" s="275" t="s">
        <v>101</v>
      </c>
      <c r="H36" s="107" t="s">
        <v>100</v>
      </c>
      <c r="I36" s="275" t="s">
        <v>101</v>
      </c>
      <c r="J36" s="107" t="s">
        <v>100</v>
      </c>
      <c r="K36" s="275" t="s">
        <v>101</v>
      </c>
      <c r="L36" s="106"/>
      <c r="M36" s="276"/>
    </row>
    <row r="37" spans="1:13" ht="15" hidden="1" customHeight="1" x14ac:dyDescent="0.25">
      <c r="A37" s="92" t="s">
        <v>74</v>
      </c>
      <c r="B37" s="94"/>
      <c r="C37" s="93"/>
      <c r="D37" s="94"/>
      <c r="E37" s="20"/>
      <c r="F37" s="94"/>
      <c r="G37" s="20"/>
      <c r="H37" s="94"/>
      <c r="I37" s="20"/>
      <c r="J37" s="95">
        <f t="shared" ref="J37:K39" si="4">+B37+D37+F37+H37</f>
        <v>0</v>
      </c>
      <c r="K37" s="95">
        <f t="shared" si="4"/>
        <v>0</v>
      </c>
      <c r="L37" s="106"/>
      <c r="M37" s="276"/>
    </row>
    <row r="38" spans="1:13" ht="15" hidden="1" customHeight="1" x14ac:dyDescent="0.25">
      <c r="A38" s="92" t="s">
        <v>77</v>
      </c>
      <c r="B38" s="20"/>
      <c r="C38" s="20"/>
      <c r="D38" s="20"/>
      <c r="E38" s="20"/>
      <c r="F38" s="20"/>
      <c r="G38" s="20"/>
      <c r="H38" s="20"/>
      <c r="I38" s="20"/>
      <c r="J38" s="95">
        <f t="shared" si="4"/>
        <v>0</v>
      </c>
      <c r="K38" s="95">
        <f t="shared" si="4"/>
        <v>0</v>
      </c>
      <c r="L38" s="106"/>
      <c r="M38" s="276"/>
    </row>
    <row r="39" spans="1:13" ht="15" hidden="1" customHeight="1" x14ac:dyDescent="0.25">
      <c r="A39" s="92" t="s">
        <v>109</v>
      </c>
      <c r="B39" s="20"/>
      <c r="C39" s="20"/>
      <c r="D39" s="20"/>
      <c r="E39" s="20"/>
      <c r="F39" s="20"/>
      <c r="G39" s="20"/>
      <c r="H39" s="20"/>
      <c r="I39" s="20"/>
      <c r="J39" s="95">
        <f t="shared" si="4"/>
        <v>0</v>
      </c>
      <c r="K39" s="95">
        <f t="shared" si="4"/>
        <v>0</v>
      </c>
      <c r="L39" s="106"/>
      <c r="M39" s="276"/>
    </row>
    <row r="40" spans="1:13" ht="15" hidden="1" customHeight="1" x14ac:dyDescent="0.25">
      <c r="A40" s="92" t="s">
        <v>103</v>
      </c>
      <c r="B40" s="38">
        <f t="shared" ref="B40:K40" si="5">SUM(B37:B39)</f>
        <v>0</v>
      </c>
      <c r="C40" s="38">
        <f t="shared" si="5"/>
        <v>0</v>
      </c>
      <c r="D40" s="38">
        <f t="shared" si="5"/>
        <v>0</v>
      </c>
      <c r="E40" s="38">
        <f t="shared" si="5"/>
        <v>0</v>
      </c>
      <c r="F40" s="38">
        <f t="shared" si="5"/>
        <v>0</v>
      </c>
      <c r="G40" s="38">
        <f t="shared" si="5"/>
        <v>0</v>
      </c>
      <c r="H40" s="38">
        <f t="shared" si="5"/>
        <v>0</v>
      </c>
      <c r="I40" s="38">
        <f t="shared" si="5"/>
        <v>0</v>
      </c>
      <c r="J40" s="99">
        <f t="shared" si="5"/>
        <v>0</v>
      </c>
      <c r="K40" s="99">
        <f t="shared" si="5"/>
        <v>0</v>
      </c>
      <c r="L40" s="106"/>
      <c r="M40" s="276"/>
    </row>
    <row r="41" spans="1:13" ht="15" hidden="1" customHeight="1" x14ac:dyDescent="0.25">
      <c r="A41" s="112"/>
      <c r="B41" s="113"/>
      <c r="C41" s="113"/>
      <c r="D41" s="113"/>
      <c r="E41" s="113"/>
      <c r="F41" s="113"/>
      <c r="G41" s="113"/>
      <c r="H41" s="113"/>
      <c r="I41" s="113"/>
      <c r="J41" s="114"/>
      <c r="K41" s="114"/>
      <c r="L41" s="106"/>
      <c r="M41" s="276"/>
    </row>
    <row r="42" spans="1:13" ht="15" hidden="1" customHeight="1" x14ac:dyDescent="0.25">
      <c r="A42" s="112"/>
      <c r="B42" s="113"/>
      <c r="C42" s="113"/>
      <c r="D42" s="113"/>
      <c r="E42" s="113"/>
      <c r="F42" s="113"/>
      <c r="G42" s="113"/>
      <c r="H42" s="113"/>
      <c r="I42" s="113"/>
      <c r="J42" s="114"/>
      <c r="K42" s="114"/>
      <c r="L42" s="106"/>
      <c r="M42" s="276"/>
    </row>
    <row r="43" spans="1:13" ht="15" customHeight="1" x14ac:dyDescent="0.25">
      <c r="A43" s="112"/>
      <c r="B43" s="113"/>
      <c r="C43" s="113"/>
      <c r="D43" s="113"/>
      <c r="E43" s="113"/>
      <c r="F43" s="113"/>
      <c r="G43" s="113"/>
      <c r="H43" s="113"/>
      <c r="I43" s="113"/>
      <c r="J43" s="114"/>
      <c r="K43" s="114"/>
      <c r="L43" s="106"/>
      <c r="M43" s="276"/>
    </row>
    <row r="44" spans="1:13" ht="15" customHeight="1" x14ac:dyDescent="0.25">
      <c r="A44" s="115" t="s">
        <v>176</v>
      </c>
      <c r="B44" s="100"/>
      <c r="C44" s="96"/>
      <c r="D44" s="96"/>
      <c r="E44" s="96"/>
      <c r="F44" s="96"/>
      <c r="G44" s="96"/>
      <c r="H44" s="96"/>
      <c r="I44" s="96"/>
      <c r="J44" s="96"/>
      <c r="K44" s="96"/>
      <c r="L44" s="106"/>
      <c r="M44" s="276"/>
    </row>
    <row r="45" spans="1:13" ht="15" customHeight="1" x14ac:dyDescent="0.25">
      <c r="A45" s="339" t="s">
        <v>94</v>
      </c>
      <c r="B45" s="341" t="s">
        <v>177</v>
      </c>
      <c r="C45" s="341"/>
      <c r="D45" s="96"/>
      <c r="E45" s="96"/>
      <c r="F45" s="96"/>
      <c r="G45" s="96"/>
      <c r="H45" s="96"/>
      <c r="I45" s="96"/>
      <c r="J45" s="96"/>
      <c r="K45" s="96"/>
      <c r="L45" s="106"/>
      <c r="M45" s="276"/>
    </row>
    <row r="46" spans="1:13" ht="15" customHeight="1" x14ac:dyDescent="0.25">
      <c r="A46" s="340"/>
      <c r="B46" s="90" t="s">
        <v>100</v>
      </c>
      <c r="C46" s="274" t="s">
        <v>101</v>
      </c>
      <c r="D46" s="96"/>
      <c r="E46" s="96"/>
      <c r="F46" s="96"/>
      <c r="G46" s="96"/>
      <c r="H46" s="96"/>
      <c r="I46" s="96"/>
      <c r="J46" s="96"/>
      <c r="K46" s="96"/>
      <c r="L46" s="106"/>
      <c r="M46" s="276"/>
    </row>
    <row r="47" spans="1:13" ht="15" customHeight="1" x14ac:dyDescent="0.25">
      <c r="A47" s="116" t="s">
        <v>74</v>
      </c>
      <c r="B47" s="117">
        <f>+J18+J27+J37</f>
        <v>10083445.41</v>
      </c>
      <c r="C47" s="117">
        <f>+K18+K27+K37</f>
        <v>9878866.1099999994</v>
      </c>
      <c r="D47" s="96"/>
      <c r="E47" s="96"/>
      <c r="F47" s="96"/>
      <c r="G47" s="96"/>
      <c r="H47" s="96"/>
      <c r="I47" s="96"/>
      <c r="J47" s="96"/>
      <c r="K47" s="96"/>
      <c r="L47" s="106"/>
      <c r="M47" s="276"/>
    </row>
    <row r="48" spans="1:13" ht="15" customHeight="1" x14ac:dyDescent="0.25">
      <c r="A48" s="116" t="s">
        <v>77</v>
      </c>
      <c r="B48" s="117">
        <f>+J19+J28+J38</f>
        <v>7218823.6499999994</v>
      </c>
      <c r="C48" s="117">
        <f>+K19+K28+K38</f>
        <v>1754419.42</v>
      </c>
      <c r="D48" s="96"/>
      <c r="E48" s="96"/>
      <c r="F48" s="96"/>
      <c r="G48" s="96"/>
      <c r="H48" s="96"/>
      <c r="I48" s="96"/>
      <c r="J48" s="96"/>
      <c r="K48" s="96"/>
      <c r="L48" s="106"/>
      <c r="M48" s="276"/>
    </row>
    <row r="49" spans="1:13" ht="15" customHeight="1" x14ac:dyDescent="0.25">
      <c r="A49" s="116" t="s">
        <v>109</v>
      </c>
      <c r="B49" s="117">
        <f>+J39+J29+J20</f>
        <v>0</v>
      </c>
      <c r="C49" s="117">
        <f>K39+K29+K20</f>
        <v>0</v>
      </c>
      <c r="D49" s="96"/>
      <c r="E49" s="96"/>
      <c r="F49" s="96"/>
      <c r="G49" s="96"/>
      <c r="H49" s="96"/>
      <c r="I49" s="96"/>
      <c r="J49" s="96"/>
      <c r="K49" s="96"/>
      <c r="L49" s="106"/>
      <c r="M49" s="276"/>
    </row>
    <row r="50" spans="1:13" ht="15" customHeight="1" x14ac:dyDescent="0.25">
      <c r="A50" s="116" t="s">
        <v>103</v>
      </c>
      <c r="B50" s="118">
        <f>SUM(B47:B49)</f>
        <v>17302269.059999999</v>
      </c>
      <c r="C50" s="56">
        <f>SUM(C47:C49)</f>
        <v>11633285.529999999</v>
      </c>
      <c r="D50" s="96"/>
      <c r="E50" s="96"/>
      <c r="F50" s="96"/>
      <c r="G50" s="96"/>
      <c r="H50" s="96"/>
      <c r="I50" s="96"/>
      <c r="J50" s="96"/>
      <c r="K50" s="96"/>
      <c r="L50" s="106"/>
      <c r="M50" s="276"/>
    </row>
    <row r="51" spans="1:13" x14ac:dyDescent="0.25">
      <c r="A51" s="119"/>
      <c r="B51" s="100"/>
      <c r="C51" s="120"/>
      <c r="D51" s="96"/>
      <c r="E51" s="96"/>
      <c r="F51" s="96"/>
      <c r="G51" s="96"/>
      <c r="H51" s="96"/>
      <c r="I51" s="96"/>
      <c r="J51" s="96"/>
      <c r="K51" s="96"/>
      <c r="L51" s="106"/>
      <c r="M51" s="276"/>
    </row>
    <row r="52" spans="1:13" x14ac:dyDescent="0.25">
      <c r="A52" s="119"/>
      <c r="B52" s="46"/>
      <c r="C52" s="121"/>
    </row>
    <row r="74" spans="1:11" x14ac:dyDescent="0.25">
      <c r="A74" s="64" t="s">
        <v>60</v>
      </c>
      <c r="C74" s="12" t="s">
        <v>88</v>
      </c>
      <c r="D74" s="12"/>
      <c r="E74" s="12"/>
      <c r="F74" s="45" t="s">
        <v>84</v>
      </c>
      <c r="H74" t="s">
        <v>66</v>
      </c>
    </row>
    <row r="75" spans="1:11" x14ac:dyDescent="0.25">
      <c r="C75" s="309" t="s">
        <v>85</v>
      </c>
      <c r="D75" s="309"/>
      <c r="E75" s="309"/>
      <c r="F75" s="45"/>
      <c r="G75" s="45"/>
      <c r="H75" s="45" t="s">
        <v>67</v>
      </c>
      <c r="I75" s="45"/>
      <c r="J75" s="45"/>
      <c r="K75" s="45"/>
    </row>
    <row r="76" spans="1:11" x14ac:dyDescent="0.25">
      <c r="C76" s="309" t="s">
        <v>110</v>
      </c>
      <c r="D76" s="309"/>
      <c r="E76" s="309"/>
      <c r="F76" s="45"/>
      <c r="G76" s="45"/>
      <c r="H76" s="45" t="s">
        <v>160</v>
      </c>
      <c r="I76" s="45"/>
      <c r="J76" s="45"/>
      <c r="K76" s="45"/>
    </row>
    <row r="77" spans="1:11" x14ac:dyDescent="0.25">
      <c r="A77" s="64" t="s">
        <v>65</v>
      </c>
      <c r="C77" s="45" t="s">
        <v>199</v>
      </c>
      <c r="G77" s="66"/>
      <c r="H77" s="66"/>
      <c r="I77" s="66"/>
    </row>
  </sheetData>
  <mergeCells count="30">
    <mergeCell ref="A45:A46"/>
    <mergeCell ref="B45:C45"/>
    <mergeCell ref="C75:E75"/>
    <mergeCell ref="C76:E76"/>
    <mergeCell ref="A33:K33"/>
    <mergeCell ref="A35:A36"/>
    <mergeCell ref="B35:C35"/>
    <mergeCell ref="D35:E35"/>
    <mergeCell ref="F35:G35"/>
    <mergeCell ref="H35:I35"/>
    <mergeCell ref="J35:K35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7"/>
  <sheetViews>
    <sheetView topLeftCell="A16" workbookViewId="0">
      <selection activeCell="J49" sqref="J49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85"/>
    </row>
    <row r="6" spans="1:27" ht="15.75" thickBot="1" x14ac:dyDescent="0.3"/>
    <row r="7" spans="1:27" ht="16.5" thickBot="1" x14ac:dyDescent="0.3">
      <c r="B7" s="348" t="s">
        <v>0</v>
      </c>
      <c r="C7" s="349"/>
      <c r="J7" s="86" t="s">
        <v>92</v>
      </c>
    </row>
    <row r="8" spans="1:27" ht="15.75" x14ac:dyDescent="0.25">
      <c r="J8" s="87"/>
    </row>
    <row r="9" spans="1:27" x14ac:dyDescent="0.25">
      <c r="A9" s="324" t="s">
        <v>2</v>
      </c>
      <c r="B9" s="324"/>
      <c r="C9" s="324"/>
      <c r="D9" s="324"/>
      <c r="E9" s="324"/>
      <c r="F9" s="324"/>
      <c r="G9" s="324"/>
      <c r="H9" s="324"/>
      <c r="I9" s="324"/>
      <c r="J9" s="324"/>
      <c r="K9" s="32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324" t="s">
        <v>3</v>
      </c>
      <c r="B10" s="324"/>
      <c r="C10" s="324"/>
      <c r="D10" s="324"/>
      <c r="E10" s="324"/>
      <c r="F10" s="324"/>
      <c r="G10" s="324"/>
      <c r="H10" s="324"/>
      <c r="I10" s="324"/>
      <c r="J10" s="324"/>
      <c r="K10" s="324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324" t="s">
        <v>93</v>
      </c>
      <c r="B11" s="324"/>
      <c r="C11" s="324"/>
      <c r="D11" s="324"/>
      <c r="E11" s="324"/>
      <c r="F11" s="324"/>
      <c r="G11" s="324"/>
      <c r="H11" s="324"/>
      <c r="I11" s="324"/>
      <c r="J11" s="324"/>
      <c r="K11" s="324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350" t="s">
        <v>161</v>
      </c>
      <c r="B12" s="350"/>
      <c r="C12" s="350"/>
      <c r="D12" s="350"/>
      <c r="E12" s="350"/>
      <c r="F12" s="350"/>
      <c r="G12" s="350"/>
      <c r="H12" s="350"/>
      <c r="I12" s="350"/>
      <c r="J12" s="350"/>
      <c r="K12" s="350"/>
    </row>
    <row r="14" spans="1:27" ht="15" customHeight="1" x14ac:dyDescent="0.25">
      <c r="A14" s="342" t="s">
        <v>173</v>
      </c>
      <c r="B14" s="342"/>
      <c r="C14" s="342"/>
      <c r="D14" s="342"/>
      <c r="E14" s="342"/>
      <c r="F14" s="342"/>
      <c r="G14" s="342"/>
      <c r="H14" s="342"/>
      <c r="I14" s="342"/>
      <c r="J14" s="342"/>
      <c r="K14" s="342"/>
      <c r="L14" s="88"/>
      <c r="M14" s="89"/>
    </row>
    <row r="15" spans="1:27" ht="9" customHeight="1" x14ac:dyDescent="0.25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</row>
    <row r="16" spans="1:27" x14ac:dyDescent="0.25">
      <c r="A16" s="339" t="s">
        <v>94</v>
      </c>
      <c r="B16" s="341" t="s">
        <v>95</v>
      </c>
      <c r="C16" s="341"/>
      <c r="D16" s="347" t="s">
        <v>96</v>
      </c>
      <c r="E16" s="347"/>
      <c r="F16" s="347" t="s">
        <v>97</v>
      </c>
      <c r="G16" s="347"/>
      <c r="H16" s="341" t="s">
        <v>98</v>
      </c>
      <c r="I16" s="341"/>
      <c r="J16" s="347" t="s">
        <v>99</v>
      </c>
      <c r="K16" s="347"/>
    </row>
    <row r="17" spans="1:13" x14ac:dyDescent="0.25">
      <c r="A17" s="340"/>
      <c r="B17" s="90" t="s">
        <v>100</v>
      </c>
      <c r="C17" s="301" t="s">
        <v>101</v>
      </c>
      <c r="D17" s="90" t="s">
        <v>100</v>
      </c>
      <c r="E17" s="301" t="s">
        <v>101</v>
      </c>
      <c r="F17" s="90" t="s">
        <v>100</v>
      </c>
      <c r="G17" s="301" t="s">
        <v>101</v>
      </c>
      <c r="H17" s="90" t="s">
        <v>100</v>
      </c>
      <c r="I17" s="301" t="s">
        <v>101</v>
      </c>
      <c r="J17" s="90" t="s">
        <v>100</v>
      </c>
      <c r="K17" s="301" t="s">
        <v>101</v>
      </c>
      <c r="L17" s="91"/>
      <c r="M17" s="91"/>
    </row>
    <row r="18" spans="1:13" x14ac:dyDescent="0.25">
      <c r="A18" s="92" t="s">
        <v>74</v>
      </c>
      <c r="B18" s="93">
        <v>3361148.47</v>
      </c>
      <c r="C18" s="93">
        <v>2939970.14</v>
      </c>
      <c r="D18" s="93">
        <v>3361148.47</v>
      </c>
      <c r="E18" s="94">
        <v>2914006.39</v>
      </c>
      <c r="F18" s="93">
        <v>3361148.47</v>
      </c>
      <c r="G18" s="94">
        <v>4024889.58</v>
      </c>
      <c r="H18" s="93">
        <v>3361148.47</v>
      </c>
      <c r="I18" s="93">
        <f>2929171.29+358716.74</f>
        <v>3287888.0300000003</v>
      </c>
      <c r="J18" s="95">
        <f t="shared" ref="J18:K20" si="0">+B18+D18+F18+H18</f>
        <v>13444593.880000001</v>
      </c>
      <c r="K18" s="95">
        <f t="shared" si="0"/>
        <v>13166754.140000001</v>
      </c>
      <c r="L18" s="96"/>
      <c r="M18" s="96"/>
    </row>
    <row r="19" spans="1:13" x14ac:dyDescent="0.25">
      <c r="A19" s="92" t="s">
        <v>77</v>
      </c>
      <c r="B19" s="20">
        <v>552569.77</v>
      </c>
      <c r="C19" s="20"/>
      <c r="D19" s="20">
        <v>5817527.5</v>
      </c>
      <c r="E19" s="94">
        <v>135617.67000000001</v>
      </c>
      <c r="F19" s="20">
        <v>848726.38</v>
      </c>
      <c r="G19" s="94">
        <v>1618801.75</v>
      </c>
      <c r="H19" s="20">
        <v>606473.63</v>
      </c>
      <c r="I19" s="93">
        <v>1614363.41</v>
      </c>
      <c r="J19" s="95">
        <f t="shared" si="0"/>
        <v>7825297.2799999993</v>
      </c>
      <c r="K19" s="95">
        <f t="shared" si="0"/>
        <v>3368782.83</v>
      </c>
      <c r="L19" s="96"/>
      <c r="M19" s="96"/>
    </row>
    <row r="20" spans="1:13" ht="15.75" hidden="1" x14ac:dyDescent="0.3">
      <c r="A20" s="92" t="s">
        <v>102</v>
      </c>
      <c r="B20" s="20"/>
      <c r="C20" s="97"/>
      <c r="D20" s="20"/>
      <c r="E20" s="17"/>
      <c r="F20" s="20"/>
      <c r="G20" s="97"/>
      <c r="H20" s="20"/>
      <c r="I20" s="93"/>
      <c r="J20" s="95">
        <f t="shared" si="0"/>
        <v>0</v>
      </c>
      <c r="K20" s="95">
        <f t="shared" si="0"/>
        <v>0</v>
      </c>
      <c r="L20" s="96"/>
      <c r="M20" s="96"/>
    </row>
    <row r="21" spans="1:13" x14ac:dyDescent="0.25">
      <c r="A21" s="92" t="s">
        <v>103</v>
      </c>
      <c r="B21" s="38">
        <f t="shared" ref="B21:K21" si="1">SUM(B18:B20)</f>
        <v>3913718.24</v>
      </c>
      <c r="C21" s="38">
        <f t="shared" si="1"/>
        <v>2939970.14</v>
      </c>
      <c r="D21" s="38">
        <f t="shared" si="1"/>
        <v>9178675.9700000007</v>
      </c>
      <c r="E21" s="38">
        <f t="shared" si="1"/>
        <v>3049624.06</v>
      </c>
      <c r="F21" s="38">
        <f t="shared" si="1"/>
        <v>4209874.8500000006</v>
      </c>
      <c r="G21" s="38">
        <f t="shared" si="1"/>
        <v>5643691.3300000001</v>
      </c>
      <c r="H21" s="38">
        <f t="shared" si="1"/>
        <v>3967622.1</v>
      </c>
      <c r="I21" s="38">
        <f t="shared" si="1"/>
        <v>4902251.4400000004</v>
      </c>
      <c r="J21" s="38">
        <f t="shared" si="1"/>
        <v>21269891.16</v>
      </c>
      <c r="K21" s="38">
        <f t="shared" si="1"/>
        <v>16535536.970000001</v>
      </c>
      <c r="L21" s="100"/>
      <c r="M21" s="96"/>
    </row>
    <row r="22" spans="1:13" x14ac:dyDescent="0.25">
      <c r="A22" s="31"/>
      <c r="B22" s="101"/>
      <c r="C22" s="102"/>
      <c r="D22" s="102"/>
      <c r="E22" s="102"/>
      <c r="F22" s="102"/>
      <c r="G22" s="102"/>
      <c r="H22" s="102"/>
      <c r="I22" s="102"/>
      <c r="J22" s="103"/>
      <c r="K22" s="102"/>
      <c r="L22" s="104"/>
      <c r="M22" s="105"/>
    </row>
    <row r="23" spans="1:13" ht="15" hidden="1" customHeight="1" x14ac:dyDescent="0.25">
      <c r="A23" s="342" t="s">
        <v>174</v>
      </c>
      <c r="B23" s="342"/>
      <c r="C23" s="342"/>
      <c r="D23" s="342"/>
      <c r="E23" s="342"/>
      <c r="F23" s="342"/>
      <c r="G23" s="342"/>
      <c r="H23" s="342"/>
      <c r="I23" s="342"/>
      <c r="J23" s="342"/>
      <c r="K23" s="342"/>
      <c r="L23" s="106"/>
      <c r="M23" s="303"/>
    </row>
    <row r="24" spans="1:13" ht="15" hidden="1" customHeight="1" x14ac:dyDescent="0.25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06"/>
      <c r="M24" s="303"/>
    </row>
    <row r="25" spans="1:13" ht="15" hidden="1" customHeight="1" x14ac:dyDescent="0.25">
      <c r="A25" s="343" t="s">
        <v>94</v>
      </c>
      <c r="B25" s="345" t="s">
        <v>104</v>
      </c>
      <c r="C25" s="345"/>
      <c r="D25" s="346" t="s">
        <v>105</v>
      </c>
      <c r="E25" s="346"/>
      <c r="F25" s="346" t="s">
        <v>71</v>
      </c>
      <c r="G25" s="346"/>
      <c r="H25" s="345" t="s">
        <v>72</v>
      </c>
      <c r="I25" s="345"/>
      <c r="J25" s="346" t="s">
        <v>99</v>
      </c>
      <c r="K25" s="346"/>
      <c r="L25" s="106"/>
      <c r="M25" s="303"/>
    </row>
    <row r="26" spans="1:13" ht="15" hidden="1" customHeight="1" x14ac:dyDescent="0.25">
      <c r="A26" s="344"/>
      <c r="B26" s="107" t="s">
        <v>100</v>
      </c>
      <c r="C26" s="302" t="s">
        <v>101</v>
      </c>
      <c r="D26" s="107" t="s">
        <v>100</v>
      </c>
      <c r="E26" s="302" t="s">
        <v>101</v>
      </c>
      <c r="F26" s="107" t="s">
        <v>100</v>
      </c>
      <c r="G26" s="302" t="s">
        <v>101</v>
      </c>
      <c r="H26" s="107" t="s">
        <v>100</v>
      </c>
      <c r="I26" s="302" t="s">
        <v>101</v>
      </c>
      <c r="J26" s="107" t="s">
        <v>100</v>
      </c>
      <c r="K26" s="302" t="s">
        <v>101</v>
      </c>
      <c r="L26" s="106"/>
      <c r="M26" s="303"/>
    </row>
    <row r="27" spans="1:13" ht="15" hidden="1" customHeight="1" x14ac:dyDescent="0.25">
      <c r="A27" s="92" t="s">
        <v>74</v>
      </c>
      <c r="B27" s="93"/>
      <c r="C27" s="94"/>
      <c r="D27" s="93"/>
      <c r="E27" s="94"/>
      <c r="F27" s="93"/>
      <c r="G27" s="20"/>
      <c r="H27" s="93"/>
      <c r="I27" s="94"/>
      <c r="J27" s="95">
        <f t="shared" ref="J27:K29" si="2">+B27+D27+F27+H27</f>
        <v>0</v>
      </c>
      <c r="K27" s="95">
        <f t="shared" si="2"/>
        <v>0</v>
      </c>
      <c r="L27" s="106"/>
      <c r="M27" s="303"/>
    </row>
    <row r="28" spans="1:13" ht="15" hidden="1" customHeight="1" x14ac:dyDescent="0.25">
      <c r="A28" s="92" t="s">
        <v>77</v>
      </c>
      <c r="B28" s="20"/>
      <c r="C28" s="20"/>
      <c r="D28" s="20"/>
      <c r="E28" s="20"/>
      <c r="F28" s="20"/>
      <c r="G28" s="20"/>
      <c r="H28" s="20"/>
      <c r="I28" s="93"/>
      <c r="J28" s="95">
        <f t="shared" si="2"/>
        <v>0</v>
      </c>
      <c r="K28" s="95">
        <f t="shared" si="2"/>
        <v>0</v>
      </c>
      <c r="L28" s="106"/>
      <c r="M28" s="303"/>
    </row>
    <row r="29" spans="1:13" ht="15" hidden="1" customHeight="1" x14ac:dyDescent="0.25">
      <c r="A29" s="92" t="s">
        <v>102</v>
      </c>
      <c r="B29" s="20"/>
      <c r="C29" s="20"/>
      <c r="D29" s="20"/>
      <c r="E29" s="20"/>
      <c r="F29" s="20"/>
      <c r="G29" s="20"/>
      <c r="H29" s="20"/>
      <c r="I29" s="93"/>
      <c r="J29" s="95">
        <f t="shared" si="2"/>
        <v>0</v>
      </c>
      <c r="K29" s="95">
        <f t="shared" si="2"/>
        <v>0</v>
      </c>
      <c r="L29" s="106"/>
      <c r="M29" s="303"/>
    </row>
    <row r="30" spans="1:13" ht="15" hidden="1" customHeight="1" x14ac:dyDescent="0.25">
      <c r="A30" s="92" t="s">
        <v>103</v>
      </c>
      <c r="B30" s="38">
        <f t="shared" ref="B30:K30" si="3">SUM(B27:B29)</f>
        <v>0</v>
      </c>
      <c r="C30" s="38">
        <f t="shared" si="3"/>
        <v>0</v>
      </c>
      <c r="D30" s="38">
        <f t="shared" si="3"/>
        <v>0</v>
      </c>
      <c r="E30" s="98">
        <f t="shared" si="3"/>
        <v>0</v>
      </c>
      <c r="F30" s="38">
        <f t="shared" si="3"/>
        <v>0</v>
      </c>
      <c r="G30" s="98">
        <f t="shared" si="3"/>
        <v>0</v>
      </c>
      <c r="H30" s="38">
        <f t="shared" si="3"/>
        <v>0</v>
      </c>
      <c r="I30" s="38">
        <f t="shared" si="3"/>
        <v>0</v>
      </c>
      <c r="J30" s="99">
        <f t="shared" si="3"/>
        <v>0</v>
      </c>
      <c r="K30" s="99">
        <f t="shared" si="3"/>
        <v>0</v>
      </c>
      <c r="L30" s="106"/>
      <c r="M30" s="303"/>
    </row>
    <row r="31" spans="1:13" ht="15" hidden="1" customHeight="1" x14ac:dyDescent="0.25">
      <c r="A31" s="108"/>
      <c r="B31" s="109"/>
      <c r="C31" s="109"/>
      <c r="D31" s="109"/>
      <c r="E31" s="109"/>
      <c r="F31" s="109"/>
      <c r="G31" s="109"/>
      <c r="H31" s="109"/>
      <c r="I31" s="109"/>
      <c r="J31" s="110"/>
      <c r="K31" s="110"/>
      <c r="L31" s="106"/>
      <c r="M31" s="303"/>
    </row>
    <row r="32" spans="1:13" ht="15" hidden="1" customHeight="1" x14ac:dyDescent="0.25">
      <c r="A32" s="108"/>
      <c r="B32" s="109"/>
      <c r="C32" s="109"/>
      <c r="D32" s="109"/>
      <c r="E32" s="109"/>
      <c r="F32" s="109"/>
      <c r="G32" s="109"/>
      <c r="H32" s="109"/>
      <c r="I32" s="109"/>
      <c r="J32" s="110"/>
      <c r="K32" s="110"/>
      <c r="L32" s="106"/>
      <c r="M32" s="303"/>
    </row>
    <row r="33" spans="1:13" ht="15" hidden="1" customHeight="1" x14ac:dyDescent="0.25">
      <c r="A33" s="342" t="s">
        <v>175</v>
      </c>
      <c r="B33" s="342"/>
      <c r="C33" s="342"/>
      <c r="D33" s="342"/>
      <c r="E33" s="342"/>
      <c r="F33" s="342"/>
      <c r="G33" s="342"/>
      <c r="H33" s="342"/>
      <c r="I33" s="342"/>
      <c r="J33" s="342"/>
      <c r="K33" s="342"/>
      <c r="L33" s="106"/>
      <c r="M33" s="303"/>
    </row>
    <row r="34" spans="1:13" ht="15" hidden="1" customHeight="1" x14ac:dyDescent="0.25">
      <c r="A34" s="111"/>
      <c r="B34" s="111"/>
      <c r="C34" s="111"/>
      <c r="D34" s="111"/>
      <c r="E34" s="111"/>
      <c r="F34" s="111"/>
      <c r="G34" s="111"/>
      <c r="H34" s="111"/>
      <c r="I34" s="111"/>
      <c r="J34" s="111"/>
      <c r="K34" s="111"/>
      <c r="L34" s="106"/>
      <c r="M34" s="303"/>
    </row>
    <row r="35" spans="1:13" ht="15" hidden="1" customHeight="1" x14ac:dyDescent="0.25">
      <c r="A35" s="343" t="s">
        <v>94</v>
      </c>
      <c r="B35" s="345" t="s">
        <v>73</v>
      </c>
      <c r="C35" s="345"/>
      <c r="D35" s="346" t="s">
        <v>106</v>
      </c>
      <c r="E35" s="346"/>
      <c r="F35" s="346" t="s">
        <v>107</v>
      </c>
      <c r="G35" s="346"/>
      <c r="H35" s="345" t="s">
        <v>108</v>
      </c>
      <c r="I35" s="345"/>
      <c r="J35" s="346" t="s">
        <v>99</v>
      </c>
      <c r="K35" s="346"/>
      <c r="L35" s="106"/>
      <c r="M35" s="303"/>
    </row>
    <row r="36" spans="1:13" ht="15" hidden="1" customHeight="1" x14ac:dyDescent="0.25">
      <c r="A36" s="344"/>
      <c r="B36" s="107" t="s">
        <v>100</v>
      </c>
      <c r="C36" s="302" t="s">
        <v>101</v>
      </c>
      <c r="D36" s="107" t="s">
        <v>100</v>
      </c>
      <c r="E36" s="302" t="s">
        <v>101</v>
      </c>
      <c r="F36" s="107" t="s">
        <v>100</v>
      </c>
      <c r="G36" s="302" t="s">
        <v>101</v>
      </c>
      <c r="H36" s="107" t="s">
        <v>100</v>
      </c>
      <c r="I36" s="302" t="s">
        <v>101</v>
      </c>
      <c r="J36" s="107" t="s">
        <v>100</v>
      </c>
      <c r="K36" s="302" t="s">
        <v>101</v>
      </c>
      <c r="L36" s="106"/>
      <c r="M36" s="303"/>
    </row>
    <row r="37" spans="1:13" ht="15" hidden="1" customHeight="1" x14ac:dyDescent="0.25">
      <c r="A37" s="92" t="s">
        <v>74</v>
      </c>
      <c r="B37" s="94"/>
      <c r="C37" s="93"/>
      <c r="D37" s="94"/>
      <c r="E37" s="20"/>
      <c r="F37" s="94"/>
      <c r="G37" s="20"/>
      <c r="H37" s="94"/>
      <c r="I37" s="20"/>
      <c r="J37" s="95">
        <f t="shared" ref="J37:K39" si="4">+B37+D37+F37+H37</f>
        <v>0</v>
      </c>
      <c r="K37" s="95">
        <f t="shared" si="4"/>
        <v>0</v>
      </c>
      <c r="L37" s="106"/>
      <c r="M37" s="303"/>
    </row>
    <row r="38" spans="1:13" ht="15" hidden="1" customHeight="1" x14ac:dyDescent="0.25">
      <c r="A38" s="92" t="s">
        <v>77</v>
      </c>
      <c r="B38" s="20"/>
      <c r="C38" s="20"/>
      <c r="D38" s="20"/>
      <c r="E38" s="20"/>
      <c r="F38" s="20"/>
      <c r="G38" s="20"/>
      <c r="H38" s="20"/>
      <c r="I38" s="20"/>
      <c r="J38" s="95">
        <f t="shared" si="4"/>
        <v>0</v>
      </c>
      <c r="K38" s="95">
        <f t="shared" si="4"/>
        <v>0</v>
      </c>
      <c r="L38" s="106"/>
      <c r="M38" s="303"/>
    </row>
    <row r="39" spans="1:13" ht="15" hidden="1" customHeight="1" x14ac:dyDescent="0.25">
      <c r="A39" s="92" t="s">
        <v>109</v>
      </c>
      <c r="B39" s="20"/>
      <c r="C39" s="20"/>
      <c r="D39" s="20"/>
      <c r="E39" s="20"/>
      <c r="F39" s="20"/>
      <c r="G39" s="20"/>
      <c r="H39" s="20"/>
      <c r="I39" s="20"/>
      <c r="J39" s="95">
        <f t="shared" si="4"/>
        <v>0</v>
      </c>
      <c r="K39" s="95">
        <f t="shared" si="4"/>
        <v>0</v>
      </c>
      <c r="L39" s="106"/>
      <c r="M39" s="303"/>
    </row>
    <row r="40" spans="1:13" ht="15" hidden="1" customHeight="1" x14ac:dyDescent="0.25">
      <c r="A40" s="92" t="s">
        <v>103</v>
      </c>
      <c r="B40" s="38">
        <f t="shared" ref="B40:K40" si="5">SUM(B37:B39)</f>
        <v>0</v>
      </c>
      <c r="C40" s="38">
        <f t="shared" si="5"/>
        <v>0</v>
      </c>
      <c r="D40" s="38">
        <f t="shared" si="5"/>
        <v>0</v>
      </c>
      <c r="E40" s="38">
        <f t="shared" si="5"/>
        <v>0</v>
      </c>
      <c r="F40" s="38">
        <f t="shared" si="5"/>
        <v>0</v>
      </c>
      <c r="G40" s="38">
        <f t="shared" si="5"/>
        <v>0</v>
      </c>
      <c r="H40" s="38">
        <f t="shared" si="5"/>
        <v>0</v>
      </c>
      <c r="I40" s="38">
        <f t="shared" si="5"/>
        <v>0</v>
      </c>
      <c r="J40" s="99">
        <f t="shared" si="5"/>
        <v>0</v>
      </c>
      <c r="K40" s="99">
        <f t="shared" si="5"/>
        <v>0</v>
      </c>
      <c r="L40" s="106"/>
      <c r="M40" s="303"/>
    </row>
    <row r="41" spans="1:13" ht="15" hidden="1" customHeight="1" x14ac:dyDescent="0.25">
      <c r="A41" s="112"/>
      <c r="B41" s="113"/>
      <c r="C41" s="113"/>
      <c r="D41" s="113"/>
      <c r="E41" s="113"/>
      <c r="F41" s="113"/>
      <c r="G41" s="113"/>
      <c r="H41" s="113"/>
      <c r="I41" s="113"/>
      <c r="J41" s="114"/>
      <c r="K41" s="114"/>
      <c r="L41" s="106"/>
      <c r="M41" s="303"/>
    </row>
    <row r="42" spans="1:13" ht="15" hidden="1" customHeight="1" x14ac:dyDescent="0.25">
      <c r="A42" s="112"/>
      <c r="B42" s="113"/>
      <c r="C42" s="113"/>
      <c r="D42" s="113"/>
      <c r="E42" s="113"/>
      <c r="F42" s="113"/>
      <c r="G42" s="113"/>
      <c r="H42" s="113"/>
      <c r="I42" s="113"/>
      <c r="J42" s="114"/>
      <c r="K42" s="114"/>
      <c r="L42" s="106"/>
      <c r="M42" s="303"/>
    </row>
    <row r="43" spans="1:13" ht="15" customHeight="1" x14ac:dyDescent="0.25">
      <c r="A43" s="112"/>
      <c r="B43" s="113"/>
      <c r="C43" s="113"/>
      <c r="D43" s="113"/>
      <c r="E43" s="113"/>
      <c r="F43" s="113"/>
      <c r="G43" s="113"/>
      <c r="H43" s="113"/>
      <c r="I43" s="113"/>
      <c r="J43" s="114"/>
      <c r="K43" s="114"/>
      <c r="L43" s="106"/>
      <c r="M43" s="303"/>
    </row>
    <row r="44" spans="1:13" ht="15" customHeight="1" x14ac:dyDescent="0.25">
      <c r="A44" s="115" t="s">
        <v>176</v>
      </c>
      <c r="B44" s="100"/>
      <c r="C44" s="96"/>
      <c r="D44" s="96"/>
      <c r="E44" s="96"/>
      <c r="F44" s="96"/>
      <c r="G44" s="96"/>
      <c r="H44" s="96"/>
      <c r="I44" s="96"/>
      <c r="J44" s="96"/>
      <c r="K44" s="96"/>
      <c r="L44" s="106"/>
      <c r="M44" s="303"/>
    </row>
    <row r="45" spans="1:13" ht="15" customHeight="1" x14ac:dyDescent="0.25">
      <c r="A45" s="339" t="s">
        <v>94</v>
      </c>
      <c r="B45" s="341" t="s">
        <v>177</v>
      </c>
      <c r="C45" s="341"/>
      <c r="D45" s="96"/>
      <c r="E45" s="96"/>
      <c r="F45" s="96"/>
      <c r="G45" s="96"/>
      <c r="H45" s="96"/>
      <c r="I45" s="96"/>
      <c r="J45" s="96"/>
      <c r="K45" s="96"/>
      <c r="L45" s="106"/>
      <c r="M45" s="303"/>
    </row>
    <row r="46" spans="1:13" ht="15" customHeight="1" x14ac:dyDescent="0.25">
      <c r="A46" s="340"/>
      <c r="B46" s="90" t="s">
        <v>100</v>
      </c>
      <c r="C46" s="301" t="s">
        <v>101</v>
      </c>
      <c r="D46" s="96"/>
      <c r="E46" s="96"/>
      <c r="F46" s="96"/>
      <c r="G46" s="96"/>
      <c r="H46" s="96"/>
      <c r="I46" s="96"/>
      <c r="J46" s="96"/>
      <c r="K46" s="96"/>
      <c r="L46" s="106"/>
      <c r="M46" s="303"/>
    </row>
    <row r="47" spans="1:13" ht="15" customHeight="1" x14ac:dyDescent="0.25">
      <c r="A47" s="116" t="s">
        <v>74</v>
      </c>
      <c r="B47" s="117">
        <f>+J18+J27+J37</f>
        <v>13444593.880000001</v>
      </c>
      <c r="C47" s="117">
        <f>+K18+K27+K37</f>
        <v>13166754.140000001</v>
      </c>
      <c r="D47" s="96"/>
      <c r="E47" s="96"/>
      <c r="F47" s="96"/>
      <c r="G47" s="96"/>
      <c r="H47" s="96"/>
      <c r="I47" s="96"/>
      <c r="J47" s="96"/>
      <c r="K47" s="96"/>
      <c r="L47" s="106"/>
      <c r="M47" s="303"/>
    </row>
    <row r="48" spans="1:13" ht="15" customHeight="1" x14ac:dyDescent="0.25">
      <c r="A48" s="116" t="s">
        <v>77</v>
      </c>
      <c r="B48" s="117">
        <f>+J19+J28+J38</f>
        <v>7825297.2799999993</v>
      </c>
      <c r="C48" s="117">
        <f>+K19+K28+K38</f>
        <v>3368782.83</v>
      </c>
      <c r="D48" s="96"/>
      <c r="E48" s="96"/>
      <c r="F48" s="96"/>
      <c r="G48" s="96"/>
      <c r="H48" s="96"/>
      <c r="I48" s="96"/>
      <c r="J48" s="96"/>
      <c r="K48" s="96"/>
      <c r="L48" s="106"/>
      <c r="M48" s="303"/>
    </row>
    <row r="49" spans="1:13" ht="15" customHeight="1" x14ac:dyDescent="0.25">
      <c r="A49" s="116" t="s">
        <v>109</v>
      </c>
      <c r="B49" s="117">
        <f>+J39+J29+J20</f>
        <v>0</v>
      </c>
      <c r="C49" s="117">
        <f>K39+K29+K20</f>
        <v>0</v>
      </c>
      <c r="D49" s="96"/>
      <c r="E49" s="96"/>
      <c r="F49" s="96"/>
      <c r="G49" s="96"/>
      <c r="H49" s="96"/>
      <c r="I49" s="96"/>
      <c r="J49" s="96"/>
      <c r="K49" s="96"/>
      <c r="L49" s="106"/>
      <c r="M49" s="303"/>
    </row>
    <row r="50" spans="1:13" ht="15" customHeight="1" x14ac:dyDescent="0.25">
      <c r="A50" s="116" t="s">
        <v>103</v>
      </c>
      <c r="B50" s="118">
        <f>SUM(B47:B49)</f>
        <v>21269891.16</v>
      </c>
      <c r="C50" s="56">
        <f>SUM(C47:C49)</f>
        <v>16535536.970000001</v>
      </c>
      <c r="D50" s="96"/>
      <c r="E50" s="96"/>
      <c r="F50" s="96"/>
      <c r="G50" s="96"/>
      <c r="H50" s="96"/>
      <c r="I50" s="96"/>
      <c r="J50" s="96"/>
      <c r="K50" s="96"/>
      <c r="L50" s="106"/>
      <c r="M50" s="303"/>
    </row>
    <row r="51" spans="1:13" x14ac:dyDescent="0.25">
      <c r="A51" s="119"/>
      <c r="B51" s="100"/>
      <c r="C51" s="120"/>
      <c r="D51" s="96"/>
      <c r="E51" s="96"/>
      <c r="F51" s="96"/>
      <c r="G51" s="96"/>
      <c r="H51" s="96"/>
      <c r="I51" s="96"/>
      <c r="J51" s="96"/>
      <c r="K51" s="96"/>
      <c r="L51" s="106"/>
      <c r="M51" s="303"/>
    </row>
    <row r="52" spans="1:13" x14ac:dyDescent="0.25">
      <c r="A52" s="119"/>
      <c r="B52" s="46"/>
      <c r="C52" s="121"/>
    </row>
    <row r="74" spans="1:11" x14ac:dyDescent="0.25">
      <c r="A74" s="64" t="s">
        <v>60</v>
      </c>
      <c r="C74" s="12" t="s">
        <v>88</v>
      </c>
      <c r="D74" s="12"/>
      <c r="E74" s="12"/>
      <c r="F74" s="45" t="s">
        <v>84</v>
      </c>
      <c r="H74" t="s">
        <v>66</v>
      </c>
    </row>
    <row r="75" spans="1:11" x14ac:dyDescent="0.25">
      <c r="C75" s="309" t="s">
        <v>85</v>
      </c>
      <c r="D75" s="309"/>
      <c r="E75" s="309"/>
      <c r="F75" s="45"/>
      <c r="G75" s="45"/>
      <c r="H75" s="45" t="s">
        <v>67</v>
      </c>
      <c r="I75" s="45"/>
      <c r="J75" s="45"/>
      <c r="K75" s="45"/>
    </row>
    <row r="76" spans="1:11" x14ac:dyDescent="0.25">
      <c r="C76" s="309" t="s">
        <v>110</v>
      </c>
      <c r="D76" s="309"/>
      <c r="E76" s="309"/>
      <c r="F76" s="45"/>
      <c r="G76" s="45"/>
      <c r="H76" s="45" t="s">
        <v>160</v>
      </c>
      <c r="I76" s="45"/>
      <c r="J76" s="45"/>
      <c r="K76" s="45"/>
    </row>
    <row r="77" spans="1:11" x14ac:dyDescent="0.25">
      <c r="A77" s="64" t="s">
        <v>65</v>
      </c>
      <c r="C77" s="45" t="s">
        <v>205</v>
      </c>
      <c r="G77" s="66"/>
      <c r="H77" s="66"/>
      <c r="I77" s="66"/>
    </row>
  </sheetData>
  <mergeCells count="30">
    <mergeCell ref="A45:A46"/>
    <mergeCell ref="B45:C45"/>
    <mergeCell ref="C75:E75"/>
    <mergeCell ref="C76:E76"/>
    <mergeCell ref="A33:K33"/>
    <mergeCell ref="A35:A36"/>
    <mergeCell ref="B35:C35"/>
    <mergeCell ref="D35:E35"/>
    <mergeCell ref="F35:G35"/>
    <mergeCell ref="H35:I35"/>
    <mergeCell ref="J35:K35"/>
    <mergeCell ref="A23:K23"/>
    <mergeCell ref="A25:A26"/>
    <mergeCell ref="B25:C25"/>
    <mergeCell ref="D25:E25"/>
    <mergeCell ref="F25:G25"/>
    <mergeCell ref="H25:I25"/>
    <mergeCell ref="J25:K25"/>
    <mergeCell ref="A16:A17"/>
    <mergeCell ref="B16:C16"/>
    <mergeCell ref="D16:E16"/>
    <mergeCell ref="F16:G16"/>
    <mergeCell ref="H16:I16"/>
    <mergeCell ref="J16:K16"/>
    <mergeCell ref="B7:C7"/>
    <mergeCell ref="A9:K9"/>
    <mergeCell ref="A10:K10"/>
    <mergeCell ref="A11:K11"/>
    <mergeCell ref="A12:K12"/>
    <mergeCell ref="A14:K14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29" workbookViewId="0">
      <selection activeCell="C29" sqref="C29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17"/>
      <c r="C2" s="317"/>
      <c r="L2" s="122" t="s">
        <v>111</v>
      </c>
    </row>
    <row r="3" spans="1:12" ht="24" x14ac:dyDescent="0.3">
      <c r="H3" s="123"/>
      <c r="I3" s="123"/>
      <c r="J3" s="123"/>
      <c r="L3" s="215" t="s">
        <v>178</v>
      </c>
    </row>
    <row r="4" spans="1:12" x14ac:dyDescent="0.25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</row>
    <row r="5" spans="1:12" x14ac:dyDescent="0.25">
      <c r="A5" s="182"/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</row>
    <row r="6" spans="1:12" x14ac:dyDescent="0.25">
      <c r="A6" s="323" t="s">
        <v>2</v>
      </c>
      <c r="B6" s="323"/>
      <c r="C6" s="323"/>
      <c r="D6" s="323"/>
      <c r="E6" s="323"/>
      <c r="F6" s="323"/>
      <c r="G6" s="323"/>
      <c r="H6" s="323"/>
      <c r="I6" s="323"/>
      <c r="J6" s="323"/>
      <c r="K6" s="323"/>
      <c r="L6" s="323"/>
    </row>
    <row r="7" spans="1:12" x14ac:dyDescent="0.25">
      <c r="A7" s="324" t="s">
        <v>3</v>
      </c>
      <c r="B7" s="324"/>
      <c r="C7" s="324"/>
      <c r="D7" s="324"/>
      <c r="E7" s="324"/>
      <c r="F7" s="324"/>
      <c r="G7" s="324"/>
      <c r="H7" s="324"/>
      <c r="I7" s="324"/>
      <c r="J7" s="324"/>
      <c r="K7" s="324"/>
      <c r="L7" s="324"/>
    </row>
    <row r="8" spans="1:12" x14ac:dyDescent="0.25">
      <c r="A8" s="325" t="s">
        <v>4</v>
      </c>
      <c r="B8" s="324"/>
      <c r="C8" s="324"/>
      <c r="D8" s="324"/>
      <c r="E8" s="324"/>
      <c r="F8" s="324"/>
      <c r="G8" s="324"/>
      <c r="H8" s="324"/>
      <c r="I8" s="324"/>
      <c r="J8" s="324"/>
      <c r="K8" s="324"/>
      <c r="L8" s="324"/>
    </row>
    <row r="10" spans="1:12" ht="15.75" customHeight="1" thickBot="1" x14ac:dyDescent="0.3">
      <c r="A10" s="12"/>
      <c r="B10" s="357" t="s">
        <v>179</v>
      </c>
      <c r="C10" s="357"/>
      <c r="D10" s="357"/>
      <c r="E10" s="357"/>
      <c r="F10" s="357"/>
      <c r="G10" s="357"/>
      <c r="H10" s="357"/>
      <c r="I10" s="357"/>
      <c r="J10" s="357"/>
      <c r="K10" s="357"/>
      <c r="L10" s="357"/>
    </row>
    <row r="11" spans="1:12" x14ac:dyDescent="0.25">
      <c r="A11" s="358" t="s">
        <v>5</v>
      </c>
      <c r="B11" s="355" t="s">
        <v>112</v>
      </c>
      <c r="C11" s="360" t="s">
        <v>95</v>
      </c>
      <c r="D11" s="360"/>
      <c r="E11" s="351" t="s">
        <v>96</v>
      </c>
      <c r="F11" s="351"/>
      <c r="G11" s="351" t="s">
        <v>97</v>
      </c>
      <c r="H11" s="351"/>
      <c r="I11" s="351" t="s">
        <v>98</v>
      </c>
      <c r="J11" s="351"/>
      <c r="K11" s="351" t="s">
        <v>135</v>
      </c>
      <c r="L11" s="352"/>
    </row>
    <row r="12" spans="1:12" ht="15.75" thickBot="1" x14ac:dyDescent="0.3">
      <c r="A12" s="359"/>
      <c r="B12" s="356"/>
      <c r="C12" s="124" t="s">
        <v>113</v>
      </c>
      <c r="D12" s="124" t="s">
        <v>101</v>
      </c>
      <c r="E12" s="124" t="s">
        <v>113</v>
      </c>
      <c r="F12" s="124" t="s">
        <v>101</v>
      </c>
      <c r="G12" s="124" t="s">
        <v>113</v>
      </c>
      <c r="H12" s="124" t="s">
        <v>101</v>
      </c>
      <c r="I12" s="124" t="s">
        <v>113</v>
      </c>
      <c r="J12" s="124" t="s">
        <v>101</v>
      </c>
      <c r="K12" s="124" t="s">
        <v>113</v>
      </c>
      <c r="L12" s="125" t="s">
        <v>101</v>
      </c>
    </row>
    <row r="13" spans="1:12" x14ac:dyDescent="0.25">
      <c r="A13" s="126">
        <v>1</v>
      </c>
      <c r="B13" s="127" t="s">
        <v>114</v>
      </c>
      <c r="C13" s="128">
        <v>7</v>
      </c>
      <c r="D13" s="128">
        <v>10</v>
      </c>
      <c r="E13" s="128"/>
      <c r="F13" s="128"/>
      <c r="G13" s="128"/>
      <c r="H13" s="128"/>
      <c r="I13" s="128"/>
      <c r="J13" s="128"/>
      <c r="K13" s="128">
        <f>+C13+E13+G13+I13</f>
        <v>7</v>
      </c>
      <c r="L13" s="129">
        <f>+D13+F13+H13+J13</f>
        <v>10</v>
      </c>
    </row>
    <row r="14" spans="1:12" x14ac:dyDescent="0.25">
      <c r="A14" s="130">
        <v>2</v>
      </c>
      <c r="B14" s="131" t="s">
        <v>115</v>
      </c>
      <c r="C14" s="128">
        <v>7</v>
      </c>
      <c r="D14" s="128">
        <v>9</v>
      </c>
      <c r="E14" s="128"/>
      <c r="F14" s="128"/>
      <c r="G14" s="128"/>
      <c r="H14" s="128"/>
      <c r="I14" s="128"/>
      <c r="J14" s="128"/>
      <c r="K14" s="128">
        <f t="shared" ref="K14:L28" si="0">+C14+E14+G14+I14</f>
        <v>7</v>
      </c>
      <c r="L14" s="129">
        <f t="shared" si="0"/>
        <v>9</v>
      </c>
    </row>
    <row r="15" spans="1:12" x14ac:dyDescent="0.25">
      <c r="A15" s="130">
        <v>3</v>
      </c>
      <c r="B15" s="131" t="s">
        <v>116</v>
      </c>
      <c r="C15" s="128">
        <v>42</v>
      </c>
      <c r="D15" s="128">
        <v>92</v>
      </c>
      <c r="E15" s="128"/>
      <c r="F15" s="128"/>
      <c r="G15" s="128"/>
      <c r="H15" s="128"/>
      <c r="I15" s="128"/>
      <c r="J15" s="128"/>
      <c r="K15" s="128">
        <f t="shared" si="0"/>
        <v>42</v>
      </c>
      <c r="L15" s="129">
        <f t="shared" si="0"/>
        <v>92</v>
      </c>
    </row>
    <row r="16" spans="1:12" x14ac:dyDescent="0.25">
      <c r="A16" s="130">
        <v>4</v>
      </c>
      <c r="B16" s="131" t="s">
        <v>117</v>
      </c>
      <c r="C16" s="128">
        <v>6</v>
      </c>
      <c r="D16" s="128">
        <v>14</v>
      </c>
      <c r="E16" s="128"/>
      <c r="F16" s="128"/>
      <c r="G16" s="128"/>
      <c r="H16" s="128"/>
      <c r="I16" s="128"/>
      <c r="J16" s="128"/>
      <c r="K16" s="128">
        <f t="shared" si="0"/>
        <v>6</v>
      </c>
      <c r="L16" s="129">
        <f t="shared" si="0"/>
        <v>14</v>
      </c>
    </row>
    <row r="17" spans="1:14" x14ac:dyDescent="0.25">
      <c r="A17" s="130">
        <v>5</v>
      </c>
      <c r="B17" s="131" t="s">
        <v>118</v>
      </c>
      <c r="C17" s="128">
        <v>195</v>
      </c>
      <c r="D17" s="128">
        <v>468</v>
      </c>
      <c r="E17" s="128"/>
      <c r="F17" s="128"/>
      <c r="G17" s="128"/>
      <c r="H17" s="128"/>
      <c r="I17" s="128"/>
      <c r="J17" s="128"/>
      <c r="K17" s="128">
        <f t="shared" si="0"/>
        <v>195</v>
      </c>
      <c r="L17" s="129">
        <f t="shared" si="0"/>
        <v>468</v>
      </c>
    </row>
    <row r="18" spans="1:14" x14ac:dyDescent="0.25">
      <c r="A18" s="130">
        <v>6</v>
      </c>
      <c r="B18" s="131" t="s">
        <v>119</v>
      </c>
      <c r="C18" s="128">
        <v>167</v>
      </c>
      <c r="D18" s="128">
        <v>419</v>
      </c>
      <c r="E18" s="128"/>
      <c r="F18" s="128"/>
      <c r="G18" s="128"/>
      <c r="H18" s="128"/>
      <c r="I18" s="128"/>
      <c r="J18" s="128"/>
      <c r="K18" s="128">
        <f t="shared" si="0"/>
        <v>167</v>
      </c>
      <c r="L18" s="129">
        <f t="shared" si="0"/>
        <v>419</v>
      </c>
    </row>
    <row r="19" spans="1:14" x14ac:dyDescent="0.25">
      <c r="A19" s="130">
        <v>7</v>
      </c>
      <c r="B19" s="131" t="s">
        <v>120</v>
      </c>
      <c r="C19" s="128">
        <v>64</v>
      </c>
      <c r="D19" s="128">
        <v>133</v>
      </c>
      <c r="E19" s="128"/>
      <c r="F19" s="128"/>
      <c r="G19" s="128"/>
      <c r="H19" s="128"/>
      <c r="I19" s="128"/>
      <c r="J19" s="128"/>
      <c r="K19" s="128">
        <f t="shared" si="0"/>
        <v>64</v>
      </c>
      <c r="L19" s="129">
        <f t="shared" si="0"/>
        <v>133</v>
      </c>
    </row>
    <row r="20" spans="1:14" x14ac:dyDescent="0.25">
      <c r="A20" s="130">
        <v>8</v>
      </c>
      <c r="B20" s="131" t="s">
        <v>121</v>
      </c>
      <c r="C20" s="128">
        <v>75</v>
      </c>
      <c r="D20" s="128">
        <v>184</v>
      </c>
      <c r="E20" s="128"/>
      <c r="F20" s="128"/>
      <c r="G20" s="128"/>
      <c r="H20" s="128"/>
      <c r="I20" s="128"/>
      <c r="J20" s="128"/>
      <c r="K20" s="128">
        <f t="shared" si="0"/>
        <v>75</v>
      </c>
      <c r="L20" s="129">
        <f t="shared" si="0"/>
        <v>184</v>
      </c>
    </row>
    <row r="21" spans="1:14" x14ac:dyDescent="0.25">
      <c r="A21" s="130">
        <v>9</v>
      </c>
      <c r="B21" s="131" t="s">
        <v>122</v>
      </c>
      <c r="C21" s="128">
        <v>482</v>
      </c>
      <c r="D21" s="128">
        <v>1075</v>
      </c>
      <c r="E21" s="128"/>
      <c r="F21" s="128"/>
      <c r="G21" s="128"/>
      <c r="H21" s="128"/>
      <c r="I21" s="128"/>
      <c r="J21" s="128"/>
      <c r="K21" s="128">
        <f t="shared" si="0"/>
        <v>482</v>
      </c>
      <c r="L21" s="129">
        <f t="shared" si="0"/>
        <v>1075</v>
      </c>
    </row>
    <row r="22" spans="1:14" x14ac:dyDescent="0.25">
      <c r="A22" s="130">
        <v>10</v>
      </c>
      <c r="B22" s="131" t="s">
        <v>123</v>
      </c>
      <c r="C22" s="128">
        <v>230</v>
      </c>
      <c r="D22" s="128">
        <v>505</v>
      </c>
      <c r="E22" s="128"/>
      <c r="F22" s="128"/>
      <c r="G22" s="128"/>
      <c r="H22" s="128"/>
      <c r="I22" s="128"/>
      <c r="J22" s="128"/>
      <c r="K22" s="128">
        <f t="shared" si="0"/>
        <v>230</v>
      </c>
      <c r="L22" s="129">
        <f t="shared" si="0"/>
        <v>505</v>
      </c>
    </row>
    <row r="23" spans="1:14" x14ac:dyDescent="0.25">
      <c r="A23" s="130">
        <v>11</v>
      </c>
      <c r="B23" s="131" t="s">
        <v>124</v>
      </c>
      <c r="C23" s="128">
        <v>22</v>
      </c>
      <c r="D23" s="128">
        <v>47</v>
      </c>
      <c r="E23" s="128"/>
      <c r="F23" s="128"/>
      <c r="G23" s="128"/>
      <c r="H23" s="128"/>
      <c r="I23" s="128"/>
      <c r="J23" s="128"/>
      <c r="K23" s="128">
        <f t="shared" si="0"/>
        <v>22</v>
      </c>
      <c r="L23" s="129">
        <f t="shared" si="0"/>
        <v>47</v>
      </c>
    </row>
    <row r="24" spans="1:14" ht="24" x14ac:dyDescent="0.25">
      <c r="A24" s="130">
        <v>12</v>
      </c>
      <c r="B24" s="131" t="s">
        <v>125</v>
      </c>
      <c r="C24" s="128">
        <v>7</v>
      </c>
      <c r="D24" s="128">
        <v>20</v>
      </c>
      <c r="E24" s="128"/>
      <c r="F24" s="128"/>
      <c r="G24" s="128"/>
      <c r="H24" s="128"/>
      <c r="I24" s="128"/>
      <c r="J24" s="128"/>
      <c r="K24" s="128">
        <f t="shared" si="0"/>
        <v>7</v>
      </c>
      <c r="L24" s="129">
        <f t="shared" si="0"/>
        <v>20</v>
      </c>
    </row>
    <row r="25" spans="1:14" x14ac:dyDescent="0.25">
      <c r="A25" s="130">
        <v>13</v>
      </c>
      <c r="B25" s="132" t="s">
        <v>126</v>
      </c>
      <c r="C25" s="128">
        <v>38</v>
      </c>
      <c r="D25" s="128">
        <v>63</v>
      </c>
      <c r="E25" s="128"/>
      <c r="F25" s="128"/>
      <c r="G25" s="128"/>
      <c r="H25" s="128"/>
      <c r="I25" s="128"/>
      <c r="J25" s="128"/>
      <c r="K25" s="128">
        <f t="shared" si="0"/>
        <v>38</v>
      </c>
      <c r="L25" s="129">
        <f t="shared" si="0"/>
        <v>63</v>
      </c>
    </row>
    <row r="26" spans="1:14" x14ac:dyDescent="0.25">
      <c r="A26" s="130">
        <v>14</v>
      </c>
      <c r="B26" s="132" t="s">
        <v>127</v>
      </c>
      <c r="C26" s="128">
        <v>1</v>
      </c>
      <c r="D26" s="128">
        <v>6</v>
      </c>
      <c r="E26" s="128"/>
      <c r="F26" s="128"/>
      <c r="G26" s="128"/>
      <c r="H26" s="128"/>
      <c r="I26" s="128"/>
      <c r="J26" s="128"/>
      <c r="K26" s="128">
        <f t="shared" si="0"/>
        <v>1</v>
      </c>
      <c r="L26" s="129">
        <f t="shared" si="0"/>
        <v>6</v>
      </c>
    </row>
    <row r="27" spans="1:14" x14ac:dyDescent="0.25">
      <c r="A27" s="130">
        <v>15</v>
      </c>
      <c r="B27" s="132" t="s">
        <v>128</v>
      </c>
      <c r="C27" s="128">
        <v>20</v>
      </c>
      <c r="D27" s="128">
        <v>64</v>
      </c>
      <c r="E27" s="128"/>
      <c r="F27" s="128"/>
      <c r="G27" s="128"/>
      <c r="H27" s="128"/>
      <c r="I27" s="128"/>
      <c r="J27" s="128"/>
      <c r="K27" s="128">
        <f t="shared" si="0"/>
        <v>20</v>
      </c>
      <c r="L27" s="129">
        <f t="shared" si="0"/>
        <v>64</v>
      </c>
    </row>
    <row r="28" spans="1:14" ht="15.75" thickBot="1" x14ac:dyDescent="0.3">
      <c r="A28" s="130">
        <v>16</v>
      </c>
      <c r="B28" s="132" t="s">
        <v>180</v>
      </c>
      <c r="C28" s="128">
        <v>5</v>
      </c>
      <c r="D28" s="128">
        <v>0</v>
      </c>
      <c r="E28" s="128"/>
      <c r="F28" s="128"/>
      <c r="G28" s="128"/>
      <c r="H28" s="128"/>
      <c r="I28" s="128"/>
      <c r="J28" s="128"/>
      <c r="K28" s="128">
        <f t="shared" si="0"/>
        <v>5</v>
      </c>
      <c r="L28" s="129">
        <f t="shared" si="0"/>
        <v>0</v>
      </c>
    </row>
    <row r="29" spans="1:14" ht="15.75" thickBot="1" x14ac:dyDescent="0.3">
      <c r="A29" s="353" t="s">
        <v>129</v>
      </c>
      <c r="B29" s="354"/>
      <c r="C29" s="216">
        <f t="shared" ref="C29:H29" si="1">SUM(C13:C28)</f>
        <v>1368</v>
      </c>
      <c r="D29" s="216">
        <f t="shared" si="1"/>
        <v>3109</v>
      </c>
      <c r="E29" s="216">
        <f>SUM(E13:E28)</f>
        <v>0</v>
      </c>
      <c r="F29" s="216">
        <f t="shared" si="1"/>
        <v>0</v>
      </c>
      <c r="G29" s="216">
        <f>SUM(G13:G28)</f>
        <v>0</v>
      </c>
      <c r="H29" s="216">
        <f t="shared" si="1"/>
        <v>0</v>
      </c>
      <c r="I29" s="216">
        <f>SUM(I13:I28)</f>
        <v>0</v>
      </c>
      <c r="J29" s="216">
        <f>SUM(J13:J28)</f>
        <v>0</v>
      </c>
      <c r="K29" s="216">
        <f>SUM(K13:K28)</f>
        <v>1368</v>
      </c>
      <c r="L29" s="217">
        <f>SUM(L13:L28)</f>
        <v>3109</v>
      </c>
    </row>
    <row r="30" spans="1:14" x14ac:dyDescent="0.25">
      <c r="A30" s="133"/>
      <c r="B30" s="115"/>
      <c r="C30" s="100"/>
      <c r="D30" s="96"/>
      <c r="E30" s="96"/>
      <c r="F30" s="96"/>
      <c r="G30" s="96"/>
      <c r="H30" s="96"/>
      <c r="I30" s="96"/>
      <c r="J30" s="96"/>
      <c r="K30" s="96"/>
      <c r="L30" s="96"/>
    </row>
    <row r="31" spans="1:14" ht="15.75" hidden="1" customHeight="1" thickBot="1" x14ac:dyDescent="0.3">
      <c r="A31" s="12"/>
      <c r="B31" s="357" t="s">
        <v>130</v>
      </c>
      <c r="C31" s="357"/>
      <c r="D31" s="357"/>
      <c r="E31" s="357"/>
      <c r="F31" s="357"/>
      <c r="G31" s="357"/>
      <c r="H31" s="357"/>
      <c r="I31" s="357"/>
      <c r="J31" s="357"/>
      <c r="K31" s="357"/>
      <c r="L31" s="357"/>
    </row>
    <row r="32" spans="1:14" hidden="1" x14ac:dyDescent="0.25">
      <c r="A32" s="358" t="s">
        <v>5</v>
      </c>
      <c r="B32" s="355" t="s">
        <v>112</v>
      </c>
      <c r="C32" s="360" t="s">
        <v>104</v>
      </c>
      <c r="D32" s="360"/>
      <c r="E32" s="351" t="s">
        <v>105</v>
      </c>
      <c r="F32" s="351"/>
      <c r="G32" s="351" t="s">
        <v>71</v>
      </c>
      <c r="H32" s="351"/>
      <c r="I32" s="351" t="s">
        <v>72</v>
      </c>
      <c r="J32" s="351"/>
      <c r="K32" s="351" t="s">
        <v>99</v>
      </c>
      <c r="L32" s="352"/>
      <c r="M32" s="351" t="s">
        <v>162</v>
      </c>
      <c r="N32" s="352"/>
    </row>
    <row r="33" spans="1:14" ht="15.75" hidden="1" thickBot="1" x14ac:dyDescent="0.3">
      <c r="A33" s="359"/>
      <c r="B33" s="356"/>
      <c r="C33" s="124" t="s">
        <v>113</v>
      </c>
      <c r="D33" s="124" t="s">
        <v>101</v>
      </c>
      <c r="E33" s="124" t="s">
        <v>113</v>
      </c>
      <c r="F33" s="124" t="s">
        <v>101</v>
      </c>
      <c r="G33" s="124" t="s">
        <v>113</v>
      </c>
      <c r="H33" s="124" t="s">
        <v>101</v>
      </c>
      <c r="I33" s="124" t="s">
        <v>113</v>
      </c>
      <c r="J33" s="124" t="s">
        <v>101</v>
      </c>
      <c r="K33" s="124" t="s">
        <v>113</v>
      </c>
      <c r="L33" s="125" t="s">
        <v>101</v>
      </c>
      <c r="M33" s="124" t="s">
        <v>113</v>
      </c>
      <c r="N33" s="125" t="s">
        <v>101</v>
      </c>
    </row>
    <row r="34" spans="1:14" hidden="1" x14ac:dyDescent="0.25">
      <c r="A34" s="126">
        <v>1</v>
      </c>
      <c r="B34" s="127" t="s">
        <v>114</v>
      </c>
      <c r="C34" s="128"/>
      <c r="D34" s="128"/>
      <c r="E34" s="128"/>
      <c r="F34" s="128"/>
      <c r="G34" s="128"/>
      <c r="H34" s="128"/>
      <c r="I34" s="128"/>
      <c r="J34" s="128"/>
      <c r="K34" s="128">
        <f>+C34+E34+G34+I34</f>
        <v>0</v>
      </c>
      <c r="L34" s="129">
        <f>+D34+F34+H34+J34</f>
        <v>0</v>
      </c>
      <c r="M34" s="128">
        <f t="shared" ref="M34:N49" si="2">+K34+K13</f>
        <v>7</v>
      </c>
      <c r="N34" s="129">
        <f t="shared" si="2"/>
        <v>10</v>
      </c>
    </row>
    <row r="35" spans="1:14" hidden="1" x14ac:dyDescent="0.25">
      <c r="A35" s="130">
        <v>2</v>
      </c>
      <c r="B35" s="131" t="s">
        <v>115</v>
      </c>
      <c r="C35" s="128"/>
      <c r="D35" s="128"/>
      <c r="E35" s="128"/>
      <c r="F35" s="128"/>
      <c r="G35" s="128"/>
      <c r="H35" s="128"/>
      <c r="I35" s="128"/>
      <c r="J35" s="128"/>
      <c r="K35" s="128">
        <f t="shared" ref="K35:L49" si="3">+C35+E35+G35+I35</f>
        <v>0</v>
      </c>
      <c r="L35" s="129">
        <f t="shared" si="3"/>
        <v>0</v>
      </c>
      <c r="M35" s="128">
        <f t="shared" si="2"/>
        <v>7</v>
      </c>
      <c r="N35" s="129">
        <f t="shared" si="2"/>
        <v>9</v>
      </c>
    </row>
    <row r="36" spans="1:14" hidden="1" x14ac:dyDescent="0.25">
      <c r="A36" s="130">
        <v>3</v>
      </c>
      <c r="B36" s="131" t="s">
        <v>116</v>
      </c>
      <c r="C36" s="128"/>
      <c r="D36" s="128"/>
      <c r="E36" s="128"/>
      <c r="F36" s="128"/>
      <c r="G36" s="128"/>
      <c r="H36" s="128"/>
      <c r="I36" s="128"/>
      <c r="J36" s="128"/>
      <c r="K36" s="128">
        <f t="shared" si="3"/>
        <v>0</v>
      </c>
      <c r="L36" s="129">
        <f t="shared" si="3"/>
        <v>0</v>
      </c>
      <c r="M36" s="128">
        <f t="shared" si="2"/>
        <v>42</v>
      </c>
      <c r="N36" s="129">
        <f t="shared" si="2"/>
        <v>92</v>
      </c>
    </row>
    <row r="37" spans="1:14" hidden="1" x14ac:dyDescent="0.25">
      <c r="A37" s="130">
        <v>4</v>
      </c>
      <c r="B37" s="131" t="s">
        <v>117</v>
      </c>
      <c r="C37" s="128"/>
      <c r="D37" s="128"/>
      <c r="E37" s="128"/>
      <c r="F37" s="128"/>
      <c r="G37" s="128"/>
      <c r="H37" s="128"/>
      <c r="I37" s="128"/>
      <c r="J37" s="128"/>
      <c r="K37" s="128">
        <f t="shared" si="3"/>
        <v>0</v>
      </c>
      <c r="L37" s="129">
        <f t="shared" si="3"/>
        <v>0</v>
      </c>
      <c r="M37" s="128">
        <f t="shared" si="2"/>
        <v>6</v>
      </c>
      <c r="N37" s="129">
        <f t="shared" si="2"/>
        <v>14</v>
      </c>
    </row>
    <row r="38" spans="1:14" hidden="1" x14ac:dyDescent="0.25">
      <c r="A38" s="130">
        <v>5</v>
      </c>
      <c r="B38" s="131" t="s">
        <v>118</v>
      </c>
      <c r="C38" s="128"/>
      <c r="D38" s="128"/>
      <c r="E38" s="128"/>
      <c r="F38" s="128"/>
      <c r="G38" s="128"/>
      <c r="H38" s="128"/>
      <c r="I38" s="128"/>
      <c r="J38" s="128"/>
      <c r="K38" s="128">
        <f t="shared" si="3"/>
        <v>0</v>
      </c>
      <c r="L38" s="129">
        <f t="shared" si="3"/>
        <v>0</v>
      </c>
      <c r="M38" s="128">
        <f t="shared" si="2"/>
        <v>195</v>
      </c>
      <c r="N38" s="129">
        <f t="shared" si="2"/>
        <v>468</v>
      </c>
    </row>
    <row r="39" spans="1:14" hidden="1" x14ac:dyDescent="0.25">
      <c r="A39" s="130">
        <v>6</v>
      </c>
      <c r="B39" s="131" t="s">
        <v>119</v>
      </c>
      <c r="C39" s="128"/>
      <c r="D39" s="128"/>
      <c r="E39" s="128"/>
      <c r="F39" s="128"/>
      <c r="G39" s="128"/>
      <c r="H39" s="128"/>
      <c r="I39" s="128"/>
      <c r="J39" s="128"/>
      <c r="K39" s="128">
        <f t="shared" si="3"/>
        <v>0</v>
      </c>
      <c r="L39" s="129">
        <f t="shared" si="3"/>
        <v>0</v>
      </c>
      <c r="M39" s="128">
        <f t="shared" si="2"/>
        <v>167</v>
      </c>
      <c r="N39" s="129">
        <f t="shared" si="2"/>
        <v>419</v>
      </c>
    </row>
    <row r="40" spans="1:14" hidden="1" x14ac:dyDescent="0.25">
      <c r="A40" s="130">
        <v>7</v>
      </c>
      <c r="B40" s="131" t="s">
        <v>120</v>
      </c>
      <c r="C40" s="128"/>
      <c r="D40" s="128"/>
      <c r="E40" s="128"/>
      <c r="F40" s="128"/>
      <c r="G40" s="128"/>
      <c r="H40" s="128"/>
      <c r="I40" s="128"/>
      <c r="J40" s="128"/>
      <c r="K40" s="128">
        <f t="shared" si="3"/>
        <v>0</v>
      </c>
      <c r="L40" s="129">
        <f t="shared" si="3"/>
        <v>0</v>
      </c>
      <c r="M40" s="128">
        <f t="shared" si="2"/>
        <v>64</v>
      </c>
      <c r="N40" s="129">
        <f t="shared" si="2"/>
        <v>133</v>
      </c>
    </row>
    <row r="41" spans="1:14" hidden="1" x14ac:dyDescent="0.25">
      <c r="A41" s="130">
        <v>8</v>
      </c>
      <c r="B41" s="131" t="s">
        <v>121</v>
      </c>
      <c r="C41" s="128"/>
      <c r="D41" s="128"/>
      <c r="E41" s="128"/>
      <c r="F41" s="128"/>
      <c r="G41" s="128"/>
      <c r="H41" s="128"/>
      <c r="I41" s="128"/>
      <c r="J41" s="128"/>
      <c r="K41" s="128">
        <f t="shared" si="3"/>
        <v>0</v>
      </c>
      <c r="L41" s="129">
        <f t="shared" si="3"/>
        <v>0</v>
      </c>
      <c r="M41" s="128">
        <f t="shared" si="2"/>
        <v>75</v>
      </c>
      <c r="N41" s="129">
        <f t="shared" si="2"/>
        <v>184</v>
      </c>
    </row>
    <row r="42" spans="1:14" hidden="1" x14ac:dyDescent="0.25">
      <c r="A42" s="130">
        <v>9</v>
      </c>
      <c r="B42" s="131" t="s">
        <v>122</v>
      </c>
      <c r="C42" s="128"/>
      <c r="D42" s="128"/>
      <c r="E42" s="128"/>
      <c r="F42" s="128"/>
      <c r="G42" s="128"/>
      <c r="H42" s="128"/>
      <c r="I42" s="128"/>
      <c r="J42" s="128"/>
      <c r="K42" s="128">
        <f t="shared" si="3"/>
        <v>0</v>
      </c>
      <c r="L42" s="129">
        <f t="shared" si="3"/>
        <v>0</v>
      </c>
      <c r="M42" s="128">
        <f t="shared" si="2"/>
        <v>482</v>
      </c>
      <c r="N42" s="129">
        <f t="shared" si="2"/>
        <v>1075</v>
      </c>
    </row>
    <row r="43" spans="1:14" hidden="1" x14ac:dyDescent="0.25">
      <c r="A43" s="130">
        <v>10</v>
      </c>
      <c r="B43" s="131" t="s">
        <v>123</v>
      </c>
      <c r="C43" s="128"/>
      <c r="D43" s="128"/>
      <c r="E43" s="128"/>
      <c r="F43" s="128"/>
      <c r="G43" s="128"/>
      <c r="H43" s="128"/>
      <c r="I43" s="128"/>
      <c r="J43" s="128"/>
      <c r="K43" s="128">
        <f t="shared" si="3"/>
        <v>0</v>
      </c>
      <c r="L43" s="129">
        <f t="shared" si="3"/>
        <v>0</v>
      </c>
      <c r="M43" s="128">
        <f t="shared" si="2"/>
        <v>230</v>
      </c>
      <c r="N43" s="129">
        <f t="shared" si="2"/>
        <v>505</v>
      </c>
    </row>
    <row r="44" spans="1:14" hidden="1" x14ac:dyDescent="0.25">
      <c r="A44" s="130">
        <v>11</v>
      </c>
      <c r="B44" s="131" t="s">
        <v>124</v>
      </c>
      <c r="C44" s="128"/>
      <c r="D44" s="128"/>
      <c r="E44" s="128"/>
      <c r="F44" s="128"/>
      <c r="G44" s="128"/>
      <c r="H44" s="128"/>
      <c r="I44" s="128"/>
      <c r="J44" s="128"/>
      <c r="K44" s="128">
        <f t="shared" si="3"/>
        <v>0</v>
      </c>
      <c r="L44" s="129">
        <f t="shared" si="3"/>
        <v>0</v>
      </c>
      <c r="M44" s="128">
        <f t="shared" si="2"/>
        <v>22</v>
      </c>
      <c r="N44" s="129">
        <f t="shared" si="2"/>
        <v>47</v>
      </c>
    </row>
    <row r="45" spans="1:14" ht="24" hidden="1" x14ac:dyDescent="0.25">
      <c r="A45" s="130">
        <v>12</v>
      </c>
      <c r="B45" s="131" t="s">
        <v>125</v>
      </c>
      <c r="C45" s="128"/>
      <c r="D45" s="128"/>
      <c r="E45" s="128"/>
      <c r="F45" s="128"/>
      <c r="G45" s="128"/>
      <c r="H45" s="128"/>
      <c r="I45" s="128"/>
      <c r="J45" s="128"/>
      <c r="K45" s="128">
        <f t="shared" si="3"/>
        <v>0</v>
      </c>
      <c r="L45" s="129">
        <f t="shared" si="3"/>
        <v>0</v>
      </c>
      <c r="M45" s="128">
        <f t="shared" si="2"/>
        <v>7</v>
      </c>
      <c r="N45" s="129">
        <f t="shared" si="2"/>
        <v>20</v>
      </c>
    </row>
    <row r="46" spans="1:14" hidden="1" x14ac:dyDescent="0.25">
      <c r="A46" s="130">
        <v>13</v>
      </c>
      <c r="B46" s="132" t="s">
        <v>126</v>
      </c>
      <c r="C46" s="128"/>
      <c r="D46" s="128"/>
      <c r="E46" s="128"/>
      <c r="F46" s="128"/>
      <c r="G46" s="128"/>
      <c r="H46" s="128"/>
      <c r="I46" s="128"/>
      <c r="J46" s="128"/>
      <c r="K46" s="128">
        <f t="shared" si="3"/>
        <v>0</v>
      </c>
      <c r="L46" s="129">
        <f t="shared" si="3"/>
        <v>0</v>
      </c>
      <c r="M46" s="128">
        <f t="shared" si="2"/>
        <v>38</v>
      </c>
      <c r="N46" s="129">
        <f t="shared" si="2"/>
        <v>63</v>
      </c>
    </row>
    <row r="47" spans="1:14" hidden="1" x14ac:dyDescent="0.25">
      <c r="A47" s="130">
        <v>14</v>
      </c>
      <c r="B47" s="132" t="s">
        <v>127</v>
      </c>
      <c r="C47" s="128"/>
      <c r="D47" s="128"/>
      <c r="E47" s="128"/>
      <c r="F47" s="128"/>
      <c r="G47" s="128"/>
      <c r="H47" s="128"/>
      <c r="I47" s="128"/>
      <c r="J47" s="128"/>
      <c r="K47" s="128">
        <f t="shared" si="3"/>
        <v>0</v>
      </c>
      <c r="L47" s="129">
        <f t="shared" si="3"/>
        <v>0</v>
      </c>
      <c r="M47" s="128">
        <f t="shared" si="2"/>
        <v>1</v>
      </c>
      <c r="N47" s="129">
        <f t="shared" si="2"/>
        <v>6</v>
      </c>
    </row>
    <row r="48" spans="1:14" hidden="1" x14ac:dyDescent="0.25">
      <c r="A48" s="130">
        <v>15</v>
      </c>
      <c r="B48" s="132" t="s">
        <v>128</v>
      </c>
      <c r="C48" s="128"/>
      <c r="D48" s="128"/>
      <c r="E48" s="128"/>
      <c r="F48" s="128"/>
      <c r="G48" s="128"/>
      <c r="H48" s="128"/>
      <c r="I48" s="128"/>
      <c r="J48" s="128"/>
      <c r="K48" s="128">
        <f>+C48+E48+G48+I48</f>
        <v>0</v>
      </c>
      <c r="L48" s="129">
        <f>+D48+F48+H48+J48</f>
        <v>0</v>
      </c>
      <c r="M48" s="128">
        <f t="shared" si="2"/>
        <v>20</v>
      </c>
      <c r="N48" s="129">
        <f t="shared" si="2"/>
        <v>64</v>
      </c>
    </row>
    <row r="49" spans="1:14" hidden="1" x14ac:dyDescent="0.25">
      <c r="A49" s="130">
        <v>16</v>
      </c>
      <c r="B49" s="132" t="s">
        <v>180</v>
      </c>
      <c r="C49" s="128"/>
      <c r="D49" s="128"/>
      <c r="E49" s="128"/>
      <c r="F49" s="128"/>
      <c r="G49" s="128"/>
      <c r="H49" s="128"/>
      <c r="I49" s="128"/>
      <c r="J49" s="128"/>
      <c r="K49" s="128">
        <f t="shared" si="3"/>
        <v>0</v>
      </c>
      <c r="L49" s="129">
        <f t="shared" si="3"/>
        <v>0</v>
      </c>
      <c r="M49" s="128">
        <f t="shared" si="2"/>
        <v>5</v>
      </c>
      <c r="N49" s="129">
        <f t="shared" si="2"/>
        <v>0</v>
      </c>
    </row>
    <row r="50" spans="1:14" ht="15.75" hidden="1" thickBot="1" x14ac:dyDescent="0.3">
      <c r="A50" s="353" t="s">
        <v>129</v>
      </c>
      <c r="B50" s="354"/>
      <c r="C50" s="216">
        <f t="shared" ref="C50:L50" si="4">SUM(C34:C49)</f>
        <v>0</v>
      </c>
      <c r="D50" s="216">
        <f t="shared" si="4"/>
        <v>0</v>
      </c>
      <c r="E50" s="216">
        <f>SUM(E34:E49)</f>
        <v>0</v>
      </c>
      <c r="F50" s="216">
        <f t="shared" si="4"/>
        <v>0</v>
      </c>
      <c r="G50" s="216">
        <f>SUM(G34:G49)</f>
        <v>0</v>
      </c>
      <c r="H50" s="216">
        <f t="shared" si="4"/>
        <v>0</v>
      </c>
      <c r="I50" s="216">
        <f>SUM(I34:I49)</f>
        <v>0</v>
      </c>
      <c r="J50" s="216">
        <f t="shared" si="4"/>
        <v>0</v>
      </c>
      <c r="K50" s="216">
        <f t="shared" si="4"/>
        <v>0</v>
      </c>
      <c r="L50" s="217">
        <f t="shared" si="4"/>
        <v>0</v>
      </c>
      <c r="M50" s="216">
        <f>SUM(M34:M49)</f>
        <v>1368</v>
      </c>
      <c r="N50" s="217">
        <f>SUM(N34:N49)</f>
        <v>3109</v>
      </c>
    </row>
    <row r="51" spans="1:14" hidden="1" x14ac:dyDescent="0.25">
      <c r="A51" s="135"/>
      <c r="B51" s="135"/>
      <c r="C51" s="100"/>
      <c r="D51" s="96"/>
      <c r="E51" s="96"/>
      <c r="F51" s="96"/>
      <c r="G51" s="96"/>
      <c r="H51" s="96"/>
      <c r="I51" s="96"/>
      <c r="J51" s="96"/>
      <c r="K51" s="96"/>
      <c r="L51" s="96"/>
    </row>
    <row r="52" spans="1:14" ht="15.75" hidden="1" customHeight="1" thickBot="1" x14ac:dyDescent="0.3">
      <c r="A52" s="12"/>
      <c r="B52" s="357" t="s">
        <v>131</v>
      </c>
      <c r="C52" s="357"/>
      <c r="D52" s="357"/>
      <c r="E52" s="357"/>
      <c r="F52" s="357"/>
      <c r="G52" s="357"/>
      <c r="H52" s="357"/>
      <c r="I52" s="357"/>
      <c r="J52" s="357"/>
      <c r="K52" s="357"/>
      <c r="L52" s="357"/>
    </row>
    <row r="53" spans="1:14" hidden="1" x14ac:dyDescent="0.25">
      <c r="A53" s="358" t="s">
        <v>5</v>
      </c>
      <c r="B53" s="355" t="s">
        <v>112</v>
      </c>
      <c r="C53" s="360" t="s">
        <v>73</v>
      </c>
      <c r="D53" s="360"/>
      <c r="E53" s="351" t="s">
        <v>106</v>
      </c>
      <c r="F53" s="351"/>
      <c r="G53" s="351" t="s">
        <v>107</v>
      </c>
      <c r="H53" s="351"/>
      <c r="I53" s="351" t="s">
        <v>108</v>
      </c>
      <c r="J53" s="351"/>
      <c r="K53" s="351" t="s">
        <v>99</v>
      </c>
      <c r="L53" s="352"/>
      <c r="M53" s="351" t="s">
        <v>162</v>
      </c>
      <c r="N53" s="352"/>
    </row>
    <row r="54" spans="1:14" ht="15.75" hidden="1" thickBot="1" x14ac:dyDescent="0.3">
      <c r="A54" s="359"/>
      <c r="B54" s="356"/>
      <c r="C54" s="124" t="s">
        <v>113</v>
      </c>
      <c r="D54" s="124" t="s">
        <v>101</v>
      </c>
      <c r="E54" s="124" t="s">
        <v>113</v>
      </c>
      <c r="F54" s="124" t="s">
        <v>101</v>
      </c>
      <c r="G54" s="124" t="s">
        <v>113</v>
      </c>
      <c r="H54" s="124" t="s">
        <v>101</v>
      </c>
      <c r="I54" s="124" t="s">
        <v>113</v>
      </c>
      <c r="J54" s="124" t="s">
        <v>101</v>
      </c>
      <c r="K54" s="124" t="s">
        <v>113</v>
      </c>
      <c r="L54" s="125" t="s">
        <v>101</v>
      </c>
      <c r="M54" s="124" t="s">
        <v>113</v>
      </c>
      <c r="N54" s="125" t="s">
        <v>101</v>
      </c>
    </row>
    <row r="55" spans="1:14" hidden="1" x14ac:dyDescent="0.25">
      <c r="A55" s="126">
        <v>1</v>
      </c>
      <c r="B55" s="127" t="s">
        <v>114</v>
      </c>
      <c r="C55" s="128"/>
      <c r="D55" s="128"/>
      <c r="E55" s="128"/>
      <c r="F55" s="128"/>
      <c r="G55" s="128"/>
      <c r="H55" s="128"/>
      <c r="I55" s="128"/>
      <c r="J55" s="128"/>
      <c r="K55" s="128">
        <f>+C55+E55+G55+I55</f>
        <v>0</v>
      </c>
      <c r="L55" s="129">
        <f>+D55+F55+H55+J55</f>
        <v>0</v>
      </c>
      <c r="M55" s="128">
        <f t="shared" ref="M55:N70" si="5">+K55+M34</f>
        <v>7</v>
      </c>
      <c r="N55" s="129">
        <f t="shared" si="5"/>
        <v>10</v>
      </c>
    </row>
    <row r="56" spans="1:14" hidden="1" x14ac:dyDescent="0.25">
      <c r="A56" s="130">
        <v>2</v>
      </c>
      <c r="B56" s="131" t="s">
        <v>115</v>
      </c>
      <c r="C56" s="128"/>
      <c r="D56" s="128"/>
      <c r="E56" s="128"/>
      <c r="F56" s="128"/>
      <c r="G56" s="128"/>
      <c r="H56" s="128"/>
      <c r="I56" s="128"/>
      <c r="J56" s="128"/>
      <c r="K56" s="128">
        <f t="shared" ref="K56:L70" si="6">+C56+E56+G56+I56</f>
        <v>0</v>
      </c>
      <c r="L56" s="129">
        <f t="shared" si="6"/>
        <v>0</v>
      </c>
      <c r="M56" s="128">
        <f t="shared" si="5"/>
        <v>7</v>
      </c>
      <c r="N56" s="129">
        <f t="shared" si="5"/>
        <v>9</v>
      </c>
    </row>
    <row r="57" spans="1:14" hidden="1" x14ac:dyDescent="0.25">
      <c r="A57" s="130">
        <v>3</v>
      </c>
      <c r="B57" s="131" t="s">
        <v>116</v>
      </c>
      <c r="C57" s="128"/>
      <c r="D57" s="128"/>
      <c r="E57" s="128"/>
      <c r="F57" s="128"/>
      <c r="G57" s="128"/>
      <c r="H57" s="128"/>
      <c r="I57" s="128"/>
      <c r="J57" s="128"/>
      <c r="K57" s="128">
        <f t="shared" si="6"/>
        <v>0</v>
      </c>
      <c r="L57" s="129">
        <f t="shared" si="6"/>
        <v>0</v>
      </c>
      <c r="M57" s="128">
        <f t="shared" si="5"/>
        <v>42</v>
      </c>
      <c r="N57" s="129">
        <f t="shared" si="5"/>
        <v>92</v>
      </c>
    </row>
    <row r="58" spans="1:14" hidden="1" x14ac:dyDescent="0.25">
      <c r="A58" s="130">
        <v>4</v>
      </c>
      <c r="B58" s="131" t="s">
        <v>117</v>
      </c>
      <c r="C58" s="128"/>
      <c r="D58" s="128"/>
      <c r="E58" s="128"/>
      <c r="F58" s="128"/>
      <c r="G58" s="128"/>
      <c r="H58" s="128"/>
      <c r="I58" s="128"/>
      <c r="J58" s="128"/>
      <c r="K58" s="128">
        <f t="shared" si="6"/>
        <v>0</v>
      </c>
      <c r="L58" s="129">
        <f t="shared" si="6"/>
        <v>0</v>
      </c>
      <c r="M58" s="128">
        <f t="shared" si="5"/>
        <v>6</v>
      </c>
      <c r="N58" s="129">
        <f t="shared" si="5"/>
        <v>14</v>
      </c>
    </row>
    <row r="59" spans="1:14" hidden="1" x14ac:dyDescent="0.25">
      <c r="A59" s="130">
        <v>5</v>
      </c>
      <c r="B59" s="131" t="s">
        <v>118</v>
      </c>
      <c r="C59" s="128"/>
      <c r="D59" s="128"/>
      <c r="E59" s="128"/>
      <c r="F59" s="128"/>
      <c r="G59" s="128"/>
      <c r="H59" s="128"/>
      <c r="I59" s="128"/>
      <c r="J59" s="128"/>
      <c r="K59" s="128">
        <f t="shared" si="6"/>
        <v>0</v>
      </c>
      <c r="L59" s="129">
        <f t="shared" si="6"/>
        <v>0</v>
      </c>
      <c r="M59" s="128">
        <f t="shared" si="5"/>
        <v>195</v>
      </c>
      <c r="N59" s="129">
        <f t="shared" si="5"/>
        <v>468</v>
      </c>
    </row>
    <row r="60" spans="1:14" hidden="1" x14ac:dyDescent="0.25">
      <c r="A60" s="130">
        <v>6</v>
      </c>
      <c r="B60" s="131" t="s">
        <v>119</v>
      </c>
      <c r="C60" s="128"/>
      <c r="D60" s="128"/>
      <c r="E60" s="128"/>
      <c r="F60" s="128"/>
      <c r="G60" s="128"/>
      <c r="H60" s="128"/>
      <c r="I60" s="128"/>
      <c r="J60" s="128"/>
      <c r="K60" s="128">
        <f t="shared" si="6"/>
        <v>0</v>
      </c>
      <c r="L60" s="129">
        <f t="shared" si="6"/>
        <v>0</v>
      </c>
      <c r="M60" s="128">
        <f t="shared" si="5"/>
        <v>167</v>
      </c>
      <c r="N60" s="129">
        <f t="shared" si="5"/>
        <v>419</v>
      </c>
    </row>
    <row r="61" spans="1:14" hidden="1" x14ac:dyDescent="0.25">
      <c r="A61" s="130">
        <v>7</v>
      </c>
      <c r="B61" s="131" t="s">
        <v>120</v>
      </c>
      <c r="C61" s="128"/>
      <c r="D61" s="128"/>
      <c r="E61" s="128"/>
      <c r="F61" s="128"/>
      <c r="G61" s="128"/>
      <c r="H61" s="128"/>
      <c r="I61" s="128"/>
      <c r="J61" s="128"/>
      <c r="K61" s="128">
        <f t="shared" si="6"/>
        <v>0</v>
      </c>
      <c r="L61" s="129">
        <f t="shared" si="6"/>
        <v>0</v>
      </c>
      <c r="M61" s="128">
        <f t="shared" si="5"/>
        <v>64</v>
      </c>
      <c r="N61" s="129">
        <f t="shared" si="5"/>
        <v>133</v>
      </c>
    </row>
    <row r="62" spans="1:14" hidden="1" x14ac:dyDescent="0.25">
      <c r="A62" s="130">
        <v>8</v>
      </c>
      <c r="B62" s="131" t="s">
        <v>121</v>
      </c>
      <c r="C62" s="128"/>
      <c r="D62" s="128"/>
      <c r="E62" s="128"/>
      <c r="F62" s="128"/>
      <c r="G62" s="128"/>
      <c r="H62" s="128"/>
      <c r="I62" s="128"/>
      <c r="J62" s="128"/>
      <c r="K62" s="128">
        <f t="shared" si="6"/>
        <v>0</v>
      </c>
      <c r="L62" s="129">
        <f t="shared" si="6"/>
        <v>0</v>
      </c>
      <c r="M62" s="128">
        <f t="shared" si="5"/>
        <v>75</v>
      </c>
      <c r="N62" s="129">
        <f t="shared" si="5"/>
        <v>184</v>
      </c>
    </row>
    <row r="63" spans="1:14" hidden="1" x14ac:dyDescent="0.25">
      <c r="A63" s="130">
        <v>9</v>
      </c>
      <c r="B63" s="131" t="s">
        <v>122</v>
      </c>
      <c r="C63" s="128"/>
      <c r="D63" s="128"/>
      <c r="E63" s="128"/>
      <c r="F63" s="128"/>
      <c r="G63" s="128"/>
      <c r="H63" s="128"/>
      <c r="I63" s="128"/>
      <c r="J63" s="128"/>
      <c r="K63" s="128">
        <f t="shared" si="6"/>
        <v>0</v>
      </c>
      <c r="L63" s="129">
        <f t="shared" si="6"/>
        <v>0</v>
      </c>
      <c r="M63" s="128">
        <f t="shared" si="5"/>
        <v>482</v>
      </c>
      <c r="N63" s="129">
        <f t="shared" si="5"/>
        <v>1075</v>
      </c>
    </row>
    <row r="64" spans="1:14" hidden="1" x14ac:dyDescent="0.25">
      <c r="A64" s="130">
        <v>10</v>
      </c>
      <c r="B64" s="131" t="s">
        <v>123</v>
      </c>
      <c r="C64" s="128"/>
      <c r="D64" s="128"/>
      <c r="E64" s="128"/>
      <c r="F64" s="128"/>
      <c r="G64" s="128"/>
      <c r="H64" s="128"/>
      <c r="I64" s="128"/>
      <c r="J64" s="128"/>
      <c r="K64" s="128">
        <f t="shared" si="6"/>
        <v>0</v>
      </c>
      <c r="L64" s="129">
        <f t="shared" si="6"/>
        <v>0</v>
      </c>
      <c r="M64" s="128">
        <f t="shared" si="5"/>
        <v>230</v>
      </c>
      <c r="N64" s="129">
        <f t="shared" si="5"/>
        <v>505</v>
      </c>
    </row>
    <row r="65" spans="1:14" hidden="1" x14ac:dyDescent="0.25">
      <c r="A65" s="130">
        <v>11</v>
      </c>
      <c r="B65" s="131" t="s">
        <v>124</v>
      </c>
      <c r="C65" s="128"/>
      <c r="D65" s="128"/>
      <c r="E65" s="128"/>
      <c r="F65" s="128"/>
      <c r="G65" s="128"/>
      <c r="H65" s="128"/>
      <c r="I65" s="128"/>
      <c r="J65" s="128"/>
      <c r="K65" s="128">
        <f t="shared" si="6"/>
        <v>0</v>
      </c>
      <c r="L65" s="129">
        <f t="shared" si="6"/>
        <v>0</v>
      </c>
      <c r="M65" s="128">
        <f t="shared" si="5"/>
        <v>22</v>
      </c>
      <c r="N65" s="129">
        <f t="shared" si="5"/>
        <v>47</v>
      </c>
    </row>
    <row r="66" spans="1:14" ht="24" hidden="1" x14ac:dyDescent="0.25">
      <c r="A66" s="130">
        <v>12</v>
      </c>
      <c r="B66" s="131" t="s">
        <v>125</v>
      </c>
      <c r="C66" s="128"/>
      <c r="D66" s="128"/>
      <c r="E66" s="128"/>
      <c r="F66" s="128"/>
      <c r="G66" s="128"/>
      <c r="H66" s="128"/>
      <c r="I66" s="128"/>
      <c r="J66" s="128"/>
      <c r="K66" s="128">
        <f t="shared" si="6"/>
        <v>0</v>
      </c>
      <c r="L66" s="129">
        <f t="shared" si="6"/>
        <v>0</v>
      </c>
      <c r="M66" s="128">
        <f t="shared" si="5"/>
        <v>7</v>
      </c>
      <c r="N66" s="129">
        <f t="shared" si="5"/>
        <v>20</v>
      </c>
    </row>
    <row r="67" spans="1:14" hidden="1" x14ac:dyDescent="0.25">
      <c r="A67" s="130">
        <v>13</v>
      </c>
      <c r="B67" s="132" t="s">
        <v>126</v>
      </c>
      <c r="C67" s="128"/>
      <c r="D67" s="128"/>
      <c r="E67" s="128"/>
      <c r="F67" s="128"/>
      <c r="G67" s="128"/>
      <c r="H67" s="128"/>
      <c r="I67" s="128"/>
      <c r="J67" s="128"/>
      <c r="K67" s="128">
        <f t="shared" si="6"/>
        <v>0</v>
      </c>
      <c r="L67" s="129">
        <f t="shared" si="6"/>
        <v>0</v>
      </c>
      <c r="M67" s="128">
        <f t="shared" si="5"/>
        <v>38</v>
      </c>
      <c r="N67" s="129">
        <f t="shared" si="5"/>
        <v>63</v>
      </c>
    </row>
    <row r="68" spans="1:14" hidden="1" x14ac:dyDescent="0.25">
      <c r="A68" s="130">
        <v>14</v>
      </c>
      <c r="B68" s="132" t="s">
        <v>127</v>
      </c>
      <c r="C68" s="128"/>
      <c r="D68" s="128"/>
      <c r="E68" s="128"/>
      <c r="F68" s="128"/>
      <c r="G68" s="128"/>
      <c r="H68" s="128"/>
      <c r="I68" s="128"/>
      <c r="J68" s="128"/>
      <c r="K68" s="128">
        <f t="shared" si="6"/>
        <v>0</v>
      </c>
      <c r="L68" s="129">
        <f t="shared" si="6"/>
        <v>0</v>
      </c>
      <c r="M68" s="128">
        <f t="shared" si="5"/>
        <v>1</v>
      </c>
      <c r="N68" s="129">
        <f t="shared" si="5"/>
        <v>6</v>
      </c>
    </row>
    <row r="69" spans="1:14" hidden="1" x14ac:dyDescent="0.25">
      <c r="A69" s="130">
        <v>15</v>
      </c>
      <c r="B69" s="132" t="s">
        <v>128</v>
      </c>
      <c r="C69" s="128"/>
      <c r="D69" s="128"/>
      <c r="E69" s="128"/>
      <c r="F69" s="128"/>
      <c r="G69" s="128"/>
      <c r="H69" s="128"/>
      <c r="I69" s="128"/>
      <c r="J69" s="128"/>
      <c r="K69" s="128">
        <f>+C69+E69+G69+I69</f>
        <v>0</v>
      </c>
      <c r="L69" s="129">
        <f>+D69+F69+H69+J69</f>
        <v>0</v>
      </c>
      <c r="M69" s="128">
        <f t="shared" si="5"/>
        <v>20</v>
      </c>
      <c r="N69" s="129">
        <f t="shared" si="5"/>
        <v>64</v>
      </c>
    </row>
    <row r="70" spans="1:14" hidden="1" x14ac:dyDescent="0.25">
      <c r="A70" s="130">
        <v>16</v>
      </c>
      <c r="B70" s="132" t="s">
        <v>180</v>
      </c>
      <c r="C70" s="128"/>
      <c r="D70" s="128"/>
      <c r="E70" s="128"/>
      <c r="F70" s="128"/>
      <c r="G70" s="128"/>
      <c r="H70" s="128"/>
      <c r="I70" s="128"/>
      <c r="J70" s="128"/>
      <c r="K70" s="128">
        <f t="shared" si="6"/>
        <v>0</v>
      </c>
      <c r="L70" s="129">
        <f t="shared" si="6"/>
        <v>0</v>
      </c>
      <c r="M70" s="128">
        <f t="shared" si="5"/>
        <v>5</v>
      </c>
      <c r="N70" s="129">
        <f t="shared" si="5"/>
        <v>0</v>
      </c>
    </row>
    <row r="71" spans="1:14" ht="15.75" hidden="1" thickBot="1" x14ac:dyDescent="0.3">
      <c r="A71" s="353" t="s">
        <v>129</v>
      </c>
      <c r="B71" s="354"/>
      <c r="C71" s="216">
        <f t="shared" ref="C71:N71" si="7">SUM(C55:C70)</f>
        <v>0</v>
      </c>
      <c r="D71" s="216">
        <f t="shared" si="7"/>
        <v>0</v>
      </c>
      <c r="E71" s="216">
        <f>SUM(E55:E70)</f>
        <v>0</v>
      </c>
      <c r="F71" s="216">
        <f t="shared" si="7"/>
        <v>0</v>
      </c>
      <c r="G71" s="216">
        <f>SUM(G55:G70)</f>
        <v>0</v>
      </c>
      <c r="H71" s="216">
        <f t="shared" si="7"/>
        <v>0</v>
      </c>
      <c r="I71" s="216">
        <f t="shared" si="7"/>
        <v>0</v>
      </c>
      <c r="J71" s="216">
        <f t="shared" si="7"/>
        <v>0</v>
      </c>
      <c r="K71" s="216">
        <f t="shared" si="7"/>
        <v>0</v>
      </c>
      <c r="L71" s="217">
        <f t="shared" si="7"/>
        <v>0</v>
      </c>
      <c r="M71" s="216">
        <f t="shared" si="7"/>
        <v>1368</v>
      </c>
      <c r="N71" s="217">
        <f t="shared" si="7"/>
        <v>3109</v>
      </c>
    </row>
    <row r="72" spans="1:14" hidden="1" x14ac:dyDescent="0.25">
      <c r="A72" s="135"/>
      <c r="B72" s="135"/>
      <c r="C72" s="136"/>
      <c r="D72" s="136"/>
      <c r="E72" s="136"/>
      <c r="F72" s="136"/>
      <c r="G72" s="136"/>
      <c r="H72" s="136"/>
      <c r="I72" s="136"/>
      <c r="J72" s="136"/>
      <c r="K72" s="136"/>
      <c r="L72" s="136"/>
    </row>
    <row r="73" spans="1:14" hidden="1" x14ac:dyDescent="0.25">
      <c r="A73" s="135"/>
      <c r="B73" s="135"/>
      <c r="C73" s="100"/>
      <c r="D73" s="96"/>
      <c r="E73" s="96"/>
      <c r="F73" s="96"/>
      <c r="G73" s="96"/>
      <c r="H73" s="96"/>
      <c r="I73" s="96"/>
      <c r="J73" s="96"/>
      <c r="K73" s="96"/>
      <c r="L73" s="96"/>
    </row>
    <row r="74" spans="1:14" ht="15.75" thickBot="1" x14ac:dyDescent="0.3">
      <c r="A74" s="135"/>
      <c r="B74" s="135" t="s">
        <v>170</v>
      </c>
      <c r="C74" s="100"/>
      <c r="D74" s="96"/>
      <c r="E74" s="96"/>
      <c r="F74" s="96"/>
      <c r="G74" s="96"/>
      <c r="H74" s="96"/>
      <c r="I74" s="96"/>
      <c r="J74" s="96"/>
      <c r="K74" s="96"/>
      <c r="L74" s="96"/>
    </row>
    <row r="75" spans="1:14" x14ac:dyDescent="0.25">
      <c r="A75" s="332" t="s">
        <v>5</v>
      </c>
      <c r="B75" s="355" t="s">
        <v>112</v>
      </c>
      <c r="C75" s="351" t="s">
        <v>99</v>
      </c>
      <c r="D75" s="352"/>
      <c r="E75" s="96"/>
      <c r="F75" s="96"/>
      <c r="G75" s="96"/>
      <c r="H75" s="96"/>
      <c r="I75" s="96"/>
      <c r="J75" s="96"/>
      <c r="K75" s="96"/>
      <c r="L75" s="96"/>
    </row>
    <row r="76" spans="1:14" ht="15.75" thickBot="1" x14ac:dyDescent="0.3">
      <c r="A76" s="332"/>
      <c r="B76" s="356"/>
      <c r="C76" s="124" t="s">
        <v>113</v>
      </c>
      <c r="D76" s="125" t="s">
        <v>101</v>
      </c>
      <c r="E76" s="96"/>
      <c r="F76" s="96"/>
      <c r="G76" s="96"/>
      <c r="H76" s="96"/>
      <c r="I76" s="96"/>
      <c r="J76" s="96"/>
      <c r="K76" s="96"/>
      <c r="L76" s="96"/>
    </row>
    <row r="77" spans="1:14" x14ac:dyDescent="0.25">
      <c r="A77" s="126">
        <v>1</v>
      </c>
      <c r="B77" s="127" t="s">
        <v>114</v>
      </c>
      <c r="C77" s="128">
        <f t="shared" ref="C77:D90" si="8">+K13+K34+K55</f>
        <v>7</v>
      </c>
      <c r="D77" s="129">
        <f t="shared" si="8"/>
        <v>10</v>
      </c>
      <c r="E77" s="181"/>
      <c r="F77" s="96"/>
      <c r="G77" s="96"/>
      <c r="H77" s="96"/>
      <c r="I77" s="96"/>
      <c r="J77" s="96"/>
      <c r="K77" s="96"/>
      <c r="L77" s="96"/>
    </row>
    <row r="78" spans="1:14" x14ac:dyDescent="0.25">
      <c r="A78" s="130">
        <v>2</v>
      </c>
      <c r="B78" s="131" t="s">
        <v>115</v>
      </c>
      <c r="C78" s="128">
        <f t="shared" si="8"/>
        <v>7</v>
      </c>
      <c r="D78" s="129">
        <f t="shared" si="8"/>
        <v>9</v>
      </c>
      <c r="E78" s="181"/>
      <c r="F78" s="96"/>
      <c r="G78" s="96"/>
      <c r="H78" s="96"/>
      <c r="I78" s="96"/>
      <c r="J78" s="96"/>
      <c r="K78" s="96"/>
      <c r="L78" s="96"/>
    </row>
    <row r="79" spans="1:14" x14ac:dyDescent="0.25">
      <c r="A79" s="130">
        <v>3</v>
      </c>
      <c r="B79" s="131" t="s">
        <v>116</v>
      </c>
      <c r="C79" s="128">
        <f t="shared" si="8"/>
        <v>42</v>
      </c>
      <c r="D79" s="129">
        <f t="shared" si="8"/>
        <v>92</v>
      </c>
      <c r="E79" s="181"/>
      <c r="F79" s="96"/>
      <c r="G79" s="96"/>
      <c r="H79" s="96"/>
      <c r="I79" s="96"/>
      <c r="J79" s="96"/>
      <c r="K79" s="96"/>
      <c r="L79" s="96"/>
    </row>
    <row r="80" spans="1:14" x14ac:dyDescent="0.25">
      <c r="A80" s="130">
        <v>4</v>
      </c>
      <c r="B80" s="131" t="s">
        <v>117</v>
      </c>
      <c r="C80" s="128">
        <f t="shared" si="8"/>
        <v>6</v>
      </c>
      <c r="D80" s="129">
        <f t="shared" si="8"/>
        <v>14</v>
      </c>
      <c r="E80" s="181"/>
      <c r="F80" s="96"/>
      <c r="G80" s="96"/>
      <c r="H80" s="96"/>
      <c r="I80" s="96"/>
      <c r="J80" s="96"/>
      <c r="K80" s="96"/>
      <c r="L80" s="96"/>
    </row>
    <row r="81" spans="1:12" x14ac:dyDescent="0.25">
      <c r="A81" s="130">
        <v>5</v>
      </c>
      <c r="B81" s="131" t="s">
        <v>118</v>
      </c>
      <c r="C81" s="128">
        <f t="shared" si="8"/>
        <v>195</v>
      </c>
      <c r="D81" s="129">
        <f t="shared" si="8"/>
        <v>468</v>
      </c>
      <c r="E81" s="181"/>
      <c r="F81" s="96"/>
      <c r="G81" s="96"/>
      <c r="H81" s="96"/>
      <c r="I81" s="96"/>
      <c r="J81" s="96"/>
      <c r="K81" s="96"/>
      <c r="L81" s="96"/>
    </row>
    <row r="82" spans="1:12" x14ac:dyDescent="0.25">
      <c r="A82" s="130">
        <v>6</v>
      </c>
      <c r="B82" s="131" t="s">
        <v>119</v>
      </c>
      <c r="C82" s="128">
        <f t="shared" si="8"/>
        <v>167</v>
      </c>
      <c r="D82" s="129">
        <f t="shared" si="8"/>
        <v>419</v>
      </c>
      <c r="E82" s="181"/>
      <c r="F82" s="96"/>
      <c r="G82" s="96"/>
      <c r="H82" s="96"/>
      <c r="I82" s="96"/>
      <c r="J82" s="96"/>
      <c r="K82" s="96"/>
      <c r="L82" s="96"/>
    </row>
    <row r="83" spans="1:12" x14ac:dyDescent="0.25">
      <c r="A83" s="130">
        <v>7</v>
      </c>
      <c r="B83" s="131" t="s">
        <v>120</v>
      </c>
      <c r="C83" s="128">
        <f t="shared" si="8"/>
        <v>64</v>
      </c>
      <c r="D83" s="129">
        <f t="shared" si="8"/>
        <v>133</v>
      </c>
      <c r="E83" s="181"/>
      <c r="F83" s="96"/>
      <c r="G83" s="96"/>
      <c r="H83" s="96"/>
      <c r="I83" s="96"/>
      <c r="J83" s="96"/>
      <c r="K83" s="96"/>
      <c r="L83" s="96"/>
    </row>
    <row r="84" spans="1:12" x14ac:dyDescent="0.25">
      <c r="A84" s="130">
        <v>8</v>
      </c>
      <c r="B84" s="131" t="s">
        <v>121</v>
      </c>
      <c r="C84" s="128">
        <f t="shared" si="8"/>
        <v>75</v>
      </c>
      <c r="D84" s="129">
        <f t="shared" si="8"/>
        <v>184</v>
      </c>
      <c r="E84" s="181"/>
      <c r="F84" s="96"/>
      <c r="G84" s="96"/>
      <c r="H84" s="96"/>
      <c r="I84" s="96"/>
      <c r="J84" s="96"/>
      <c r="K84" s="96"/>
      <c r="L84" s="96"/>
    </row>
    <row r="85" spans="1:12" x14ac:dyDescent="0.25">
      <c r="A85" s="130">
        <v>9</v>
      </c>
      <c r="B85" s="131" t="s">
        <v>122</v>
      </c>
      <c r="C85" s="128">
        <f t="shared" si="8"/>
        <v>482</v>
      </c>
      <c r="D85" s="129">
        <f t="shared" si="8"/>
        <v>1075</v>
      </c>
      <c r="E85" s="181"/>
      <c r="F85" s="96"/>
      <c r="G85" s="96"/>
      <c r="H85" s="96"/>
      <c r="I85" s="96"/>
      <c r="J85" s="96"/>
      <c r="K85" s="96"/>
      <c r="L85" s="96"/>
    </row>
    <row r="86" spans="1:12" x14ac:dyDescent="0.25">
      <c r="A86" s="130">
        <v>10</v>
      </c>
      <c r="B86" s="131" t="s">
        <v>123</v>
      </c>
      <c r="C86" s="128">
        <f t="shared" si="8"/>
        <v>230</v>
      </c>
      <c r="D86" s="129">
        <f t="shared" si="8"/>
        <v>505</v>
      </c>
      <c r="E86" s="181"/>
      <c r="F86" s="96"/>
      <c r="G86" s="96"/>
      <c r="H86" s="96"/>
      <c r="I86" s="96"/>
      <c r="J86" s="96"/>
      <c r="K86" s="96"/>
      <c r="L86" s="96"/>
    </row>
    <row r="87" spans="1:12" x14ac:dyDescent="0.25">
      <c r="A87" s="130">
        <v>11</v>
      </c>
      <c r="B87" s="131" t="s">
        <v>124</v>
      </c>
      <c r="C87" s="128">
        <f t="shared" si="8"/>
        <v>22</v>
      </c>
      <c r="D87" s="129">
        <f t="shared" si="8"/>
        <v>47</v>
      </c>
      <c r="E87" s="181"/>
      <c r="F87" s="96"/>
      <c r="G87" s="96"/>
      <c r="H87" s="96"/>
      <c r="I87" s="96"/>
      <c r="J87" s="96"/>
      <c r="K87" s="96"/>
      <c r="L87" s="96"/>
    </row>
    <row r="88" spans="1:12" ht="24" x14ac:dyDescent="0.25">
      <c r="A88" s="130">
        <v>12</v>
      </c>
      <c r="B88" s="131" t="s">
        <v>125</v>
      </c>
      <c r="C88" s="128">
        <f t="shared" si="8"/>
        <v>7</v>
      </c>
      <c r="D88" s="129">
        <f t="shared" si="8"/>
        <v>20</v>
      </c>
      <c r="E88" s="181"/>
      <c r="F88" s="96"/>
      <c r="G88" s="96"/>
      <c r="H88" s="96"/>
      <c r="I88" s="96"/>
      <c r="J88" s="96"/>
      <c r="K88" s="96"/>
      <c r="L88" s="96"/>
    </row>
    <row r="89" spans="1:12" x14ac:dyDescent="0.25">
      <c r="A89" s="130">
        <v>13</v>
      </c>
      <c r="B89" s="132" t="s">
        <v>126</v>
      </c>
      <c r="C89" s="128">
        <f t="shared" si="8"/>
        <v>38</v>
      </c>
      <c r="D89" s="129">
        <f t="shared" si="8"/>
        <v>63</v>
      </c>
      <c r="E89" s="181"/>
      <c r="F89" s="96"/>
      <c r="G89" s="96"/>
      <c r="H89" s="96"/>
      <c r="I89" s="96"/>
      <c r="J89" s="96"/>
      <c r="K89" s="96"/>
      <c r="L89" s="96"/>
    </row>
    <row r="90" spans="1:12" x14ac:dyDescent="0.25">
      <c r="A90" s="130">
        <v>14</v>
      </c>
      <c r="B90" s="132" t="s">
        <v>127</v>
      </c>
      <c r="C90" s="128">
        <f t="shared" si="8"/>
        <v>1</v>
      </c>
      <c r="D90" s="129">
        <f t="shared" si="8"/>
        <v>6</v>
      </c>
      <c r="E90" s="181"/>
      <c r="F90" s="96"/>
      <c r="G90" s="96"/>
      <c r="H90" s="96"/>
      <c r="I90" s="96"/>
      <c r="J90" s="96"/>
      <c r="K90" s="96"/>
      <c r="L90" s="96"/>
    </row>
    <row r="91" spans="1:12" x14ac:dyDescent="0.25">
      <c r="A91" s="130">
        <v>15</v>
      </c>
      <c r="B91" s="132" t="s">
        <v>128</v>
      </c>
      <c r="C91" s="128">
        <f>+K27+K49+K70</f>
        <v>20</v>
      </c>
      <c r="D91" s="129">
        <f>+L27+L49+L70</f>
        <v>64</v>
      </c>
      <c r="E91" s="181"/>
      <c r="F91" s="96"/>
      <c r="G91" s="96"/>
      <c r="H91" s="96"/>
      <c r="I91" s="96"/>
      <c r="J91" s="96"/>
      <c r="K91" s="96"/>
      <c r="L91" s="96"/>
    </row>
    <row r="92" spans="1:12" ht="15.75" thickBot="1" x14ac:dyDescent="0.3">
      <c r="A92" s="130">
        <v>16</v>
      </c>
      <c r="B92" s="132" t="s">
        <v>180</v>
      </c>
      <c r="C92" s="128">
        <f>+K28+K49+K70</f>
        <v>5</v>
      </c>
      <c r="D92" s="129">
        <f>+L28+L49+L70</f>
        <v>0</v>
      </c>
      <c r="E92" s="181"/>
      <c r="F92" s="96"/>
      <c r="G92" s="96"/>
      <c r="H92" s="96"/>
      <c r="I92" s="96"/>
      <c r="J92" s="96"/>
      <c r="K92" s="96"/>
      <c r="L92" s="96"/>
    </row>
    <row r="93" spans="1:12" ht="15.75" thickBot="1" x14ac:dyDescent="0.3">
      <c r="A93" s="353" t="s">
        <v>129</v>
      </c>
      <c r="B93" s="354"/>
      <c r="C93" s="137">
        <f>SUM(C77:C92)</f>
        <v>1368</v>
      </c>
      <c r="D93" s="138">
        <f>SUM(D77:D92)</f>
        <v>3109</v>
      </c>
      <c r="E93" s="96"/>
      <c r="F93" s="96"/>
      <c r="G93" s="96"/>
      <c r="H93" s="96"/>
      <c r="I93" s="96"/>
      <c r="J93" s="96"/>
      <c r="K93" s="96"/>
      <c r="L93" s="96"/>
    </row>
    <row r="94" spans="1:12" x14ac:dyDescent="0.25">
      <c r="A94" s="135"/>
      <c r="B94" s="135"/>
      <c r="C94" s="100"/>
      <c r="D94" s="96"/>
      <c r="E94" s="96"/>
      <c r="F94" s="96"/>
      <c r="G94" s="96"/>
      <c r="H94" s="96"/>
      <c r="I94" s="96"/>
      <c r="J94" s="96"/>
      <c r="K94" s="96"/>
      <c r="L94" s="96"/>
    </row>
    <row r="95" spans="1:12" x14ac:dyDescent="0.25">
      <c r="A95" s="135"/>
      <c r="B95" s="135"/>
      <c r="C95" s="100"/>
      <c r="D95" s="96"/>
      <c r="E95" s="96"/>
      <c r="F95" s="96"/>
      <c r="G95" s="96"/>
      <c r="H95" s="96"/>
      <c r="I95" s="96"/>
      <c r="J95" s="96"/>
      <c r="K95" s="96"/>
      <c r="L95" s="96"/>
    </row>
    <row r="96" spans="1:12" x14ac:dyDescent="0.25">
      <c r="A96" s="135"/>
      <c r="B96" s="135"/>
      <c r="C96" s="100"/>
      <c r="D96" s="96"/>
      <c r="E96" s="96"/>
      <c r="F96" s="96"/>
      <c r="G96" s="96"/>
      <c r="H96" s="96"/>
      <c r="I96" s="96"/>
      <c r="J96" s="96"/>
      <c r="K96" s="96"/>
      <c r="L96" s="96"/>
    </row>
    <row r="97" spans="1:12" x14ac:dyDescent="0.25">
      <c r="A97" s="135"/>
      <c r="B97" s="135"/>
      <c r="C97" s="100"/>
      <c r="D97" s="96"/>
      <c r="E97" s="96"/>
      <c r="F97" s="96"/>
      <c r="G97" s="96"/>
      <c r="H97" s="96"/>
      <c r="I97" s="96"/>
      <c r="J97" s="96"/>
      <c r="K97" s="96"/>
      <c r="L97" s="96"/>
    </row>
    <row r="98" spans="1:12" x14ac:dyDescent="0.25">
      <c r="A98" s="135"/>
      <c r="B98" s="135"/>
      <c r="C98" s="100"/>
      <c r="D98" s="96"/>
      <c r="E98" s="96"/>
      <c r="F98" s="96"/>
      <c r="G98" s="96"/>
      <c r="H98" s="96"/>
      <c r="I98" s="96"/>
      <c r="J98" s="96"/>
      <c r="K98" s="96"/>
      <c r="L98" s="96"/>
    </row>
    <row r="99" spans="1:12" x14ac:dyDescent="0.25">
      <c r="A99" s="135"/>
      <c r="B99" s="135"/>
      <c r="C99" s="100"/>
      <c r="D99" s="96"/>
      <c r="E99" s="96"/>
      <c r="F99" s="96"/>
      <c r="G99" s="96"/>
      <c r="H99" s="96"/>
      <c r="I99" s="96"/>
      <c r="J99" s="96"/>
      <c r="K99" s="96"/>
      <c r="L99" s="96"/>
    </row>
    <row r="100" spans="1:12" x14ac:dyDescent="0.25">
      <c r="A100" s="135"/>
      <c r="B100" s="135"/>
      <c r="C100" s="100"/>
      <c r="D100" s="96"/>
      <c r="E100" s="96"/>
      <c r="F100" s="96"/>
      <c r="G100" s="96"/>
      <c r="H100" s="96"/>
      <c r="I100" s="96"/>
      <c r="J100" s="96"/>
      <c r="K100" s="96"/>
      <c r="L100" s="96"/>
    </row>
    <row r="101" spans="1:12" x14ac:dyDescent="0.25">
      <c r="A101" s="135"/>
      <c r="B101" s="135"/>
      <c r="C101" s="100"/>
      <c r="D101" s="96"/>
      <c r="E101" s="96"/>
      <c r="F101" s="96"/>
      <c r="G101" s="96"/>
      <c r="H101" s="96"/>
      <c r="I101" s="96"/>
      <c r="J101" s="96"/>
      <c r="K101" s="96"/>
      <c r="L101" s="96"/>
    </row>
    <row r="102" spans="1:12" x14ac:dyDescent="0.25">
      <c r="A102" s="135"/>
      <c r="B102" s="135"/>
      <c r="C102" s="100"/>
      <c r="D102" s="96"/>
      <c r="E102" s="96"/>
      <c r="F102" s="96"/>
      <c r="G102" s="96"/>
      <c r="H102" s="96"/>
      <c r="I102" s="96"/>
      <c r="J102" s="96"/>
      <c r="K102" s="96"/>
      <c r="L102" s="96"/>
    </row>
    <row r="103" spans="1:12" x14ac:dyDescent="0.25">
      <c r="A103" s="135"/>
      <c r="B103" s="135"/>
      <c r="C103" s="100"/>
      <c r="D103" s="96"/>
      <c r="E103" s="96"/>
      <c r="F103" s="96"/>
      <c r="G103" s="96"/>
      <c r="H103" s="96"/>
      <c r="I103" s="96"/>
      <c r="J103" s="96"/>
      <c r="K103" s="96"/>
      <c r="L103" s="96"/>
    </row>
    <row r="104" spans="1:12" x14ac:dyDescent="0.25">
      <c r="A104" s="135"/>
      <c r="B104" s="135"/>
      <c r="C104" s="100"/>
      <c r="D104" s="96"/>
      <c r="E104" s="96"/>
      <c r="F104" s="96"/>
      <c r="G104" s="96"/>
      <c r="H104" s="96"/>
      <c r="I104" s="96"/>
      <c r="J104" s="96"/>
      <c r="K104" s="96"/>
      <c r="L104" s="96"/>
    </row>
    <row r="105" spans="1:12" x14ac:dyDescent="0.25">
      <c r="A105" s="135"/>
      <c r="B105" s="135"/>
      <c r="C105" s="100"/>
      <c r="D105" s="96"/>
      <c r="E105" s="96"/>
      <c r="F105" s="96"/>
      <c r="G105" s="96"/>
      <c r="H105" s="96"/>
      <c r="I105" s="96"/>
      <c r="J105" s="96"/>
      <c r="K105" s="96"/>
      <c r="L105" s="96"/>
    </row>
    <row r="106" spans="1:12" x14ac:dyDescent="0.25">
      <c r="A106" s="135"/>
      <c r="B106" s="135"/>
      <c r="C106" s="100"/>
      <c r="D106" s="96"/>
      <c r="E106" s="96"/>
      <c r="F106" s="96"/>
      <c r="G106" s="96"/>
      <c r="H106" s="96"/>
      <c r="I106" s="96"/>
      <c r="J106" s="96"/>
      <c r="K106" s="96"/>
      <c r="L106" s="96"/>
    </row>
    <row r="107" spans="1:12" x14ac:dyDescent="0.25">
      <c r="A107" s="135"/>
      <c r="B107" s="135"/>
      <c r="C107" s="100"/>
      <c r="D107" s="96"/>
      <c r="E107" s="96"/>
      <c r="F107" s="96"/>
      <c r="G107" s="96"/>
      <c r="H107" s="96"/>
      <c r="I107" s="96"/>
      <c r="J107" s="96"/>
      <c r="K107" s="96"/>
      <c r="L107" s="96"/>
    </row>
    <row r="108" spans="1:12" x14ac:dyDescent="0.25">
      <c r="A108" s="135"/>
      <c r="B108" s="135"/>
      <c r="C108" s="100"/>
      <c r="D108" s="96"/>
      <c r="E108" s="96"/>
      <c r="F108" s="96"/>
      <c r="G108" s="96"/>
      <c r="H108" s="96"/>
      <c r="I108" s="96"/>
      <c r="J108" s="96"/>
      <c r="K108" s="96"/>
      <c r="L108" s="96"/>
    </row>
    <row r="109" spans="1:12" x14ac:dyDescent="0.25">
      <c r="A109" s="135"/>
      <c r="B109" s="135"/>
      <c r="C109" s="100"/>
      <c r="D109" s="96"/>
      <c r="E109" s="96"/>
      <c r="F109" s="96"/>
      <c r="G109" s="96"/>
      <c r="H109" s="96"/>
      <c r="I109" s="96"/>
      <c r="J109" s="96"/>
      <c r="K109" s="96"/>
      <c r="L109" s="96"/>
    </row>
    <row r="110" spans="1:12" x14ac:dyDescent="0.25">
      <c r="A110" s="135"/>
      <c r="B110" s="135"/>
      <c r="C110" s="100"/>
      <c r="D110" s="96"/>
      <c r="E110" s="96"/>
      <c r="F110" s="96"/>
      <c r="G110" s="96"/>
      <c r="H110" s="96"/>
      <c r="I110" s="96"/>
      <c r="J110" s="96"/>
      <c r="K110" s="96"/>
      <c r="L110" s="96"/>
    </row>
    <row r="111" spans="1:12" x14ac:dyDescent="0.25">
      <c r="A111" s="135"/>
      <c r="B111" s="135"/>
      <c r="C111" s="100"/>
      <c r="D111" s="96"/>
      <c r="E111" s="96"/>
      <c r="F111" s="96"/>
      <c r="G111" s="96"/>
      <c r="H111" s="96"/>
      <c r="I111" s="96"/>
      <c r="J111" s="96"/>
      <c r="K111" s="96"/>
      <c r="L111" s="96"/>
    </row>
    <row r="112" spans="1:12" x14ac:dyDescent="0.25">
      <c r="A112" s="135"/>
      <c r="B112" s="135"/>
      <c r="C112" s="100"/>
      <c r="D112" s="96"/>
      <c r="E112" s="96"/>
      <c r="F112" s="96"/>
      <c r="G112" s="96"/>
      <c r="H112" s="96"/>
      <c r="I112" s="96"/>
      <c r="J112" s="96"/>
      <c r="K112" s="96"/>
      <c r="L112" s="96"/>
    </row>
    <row r="113" spans="1:12" x14ac:dyDescent="0.25">
      <c r="A113" s="135"/>
      <c r="B113" s="135"/>
      <c r="C113" s="100"/>
      <c r="D113" s="96"/>
      <c r="E113" s="96"/>
      <c r="F113" s="96"/>
      <c r="G113" s="96"/>
      <c r="H113" s="96"/>
      <c r="I113" s="96"/>
      <c r="J113" s="96"/>
      <c r="K113" s="96"/>
      <c r="L113" s="96"/>
    </row>
    <row r="114" spans="1:12" x14ac:dyDescent="0.25">
      <c r="A114" s="135"/>
      <c r="B114" s="135"/>
      <c r="C114" s="100"/>
      <c r="D114" s="96"/>
      <c r="E114" s="96"/>
      <c r="F114" s="96"/>
      <c r="G114" s="96"/>
      <c r="H114" s="96"/>
      <c r="I114" s="96"/>
      <c r="J114" s="96"/>
      <c r="K114" s="96"/>
      <c r="L114" s="96"/>
    </row>
    <row r="115" spans="1:12" x14ac:dyDescent="0.25">
      <c r="A115" s="135"/>
      <c r="B115" s="135"/>
      <c r="C115" s="100"/>
      <c r="D115" s="96"/>
      <c r="E115" s="96"/>
      <c r="F115" s="96"/>
      <c r="G115" s="96"/>
      <c r="H115" s="96"/>
      <c r="I115" s="96"/>
      <c r="J115" s="96"/>
      <c r="K115" s="96"/>
      <c r="L115" s="96"/>
    </row>
    <row r="117" spans="1:12" x14ac:dyDescent="0.25">
      <c r="B117" s="64" t="s">
        <v>60</v>
      </c>
      <c r="C117" s="12" t="s">
        <v>88</v>
      </c>
      <c r="D117" s="12"/>
      <c r="E117" s="12"/>
      <c r="F117" s="45" t="s">
        <v>132</v>
      </c>
      <c r="H117" t="s">
        <v>136</v>
      </c>
    </row>
    <row r="118" spans="1:12" ht="15" customHeight="1" x14ac:dyDescent="0.25">
      <c r="C118" s="309" t="s">
        <v>133</v>
      </c>
      <c r="D118" s="309"/>
      <c r="E118" s="309"/>
      <c r="F118" s="45"/>
      <c r="G118" s="45"/>
      <c r="H118" s="45" t="s">
        <v>137</v>
      </c>
      <c r="I118" s="45"/>
      <c r="J118" s="45"/>
      <c r="K118" s="45"/>
    </row>
    <row r="119" spans="1:12" ht="15" customHeight="1" x14ac:dyDescent="0.25">
      <c r="C119" s="309" t="s">
        <v>134</v>
      </c>
      <c r="D119" s="309"/>
      <c r="E119" s="309"/>
      <c r="F119" s="45"/>
      <c r="G119" s="45"/>
      <c r="H119" s="45" t="s">
        <v>163</v>
      </c>
      <c r="I119" s="45"/>
      <c r="J119" s="45"/>
      <c r="K119" s="45"/>
    </row>
    <row r="120" spans="1:12" x14ac:dyDescent="0.25">
      <c r="B120" s="64" t="s">
        <v>65</v>
      </c>
      <c r="C120" s="45" t="s">
        <v>181</v>
      </c>
      <c r="G120" s="45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C118:E118"/>
    <mergeCell ref="C119:E119"/>
    <mergeCell ref="M53:N53"/>
    <mergeCell ref="A71:B71"/>
    <mergeCell ref="A75:A76"/>
    <mergeCell ref="B75:B76"/>
    <mergeCell ref="C75:D75"/>
    <mergeCell ref="A93:B93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workbookViewId="0">
      <selection activeCell="C87" sqref="C87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17"/>
      <c r="C2" s="317"/>
      <c r="L2" s="122" t="s">
        <v>111</v>
      </c>
    </row>
    <row r="3" spans="1:12" ht="24" x14ac:dyDescent="0.3">
      <c r="H3" s="123"/>
      <c r="I3" s="123"/>
      <c r="J3" s="123"/>
      <c r="L3" s="215" t="s">
        <v>178</v>
      </c>
    </row>
    <row r="4" spans="1:12" x14ac:dyDescent="0.25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</row>
    <row r="5" spans="1:12" x14ac:dyDescent="0.25">
      <c r="A5" s="193"/>
      <c r="B5" s="193"/>
      <c r="C5" s="193"/>
      <c r="D5" s="193"/>
      <c r="E5" s="193"/>
      <c r="F5" s="193"/>
      <c r="G5" s="193"/>
      <c r="H5" s="193"/>
      <c r="I5" s="193"/>
      <c r="J5" s="193"/>
      <c r="K5" s="193"/>
      <c r="L5" s="193"/>
    </row>
    <row r="6" spans="1:12" x14ac:dyDescent="0.25">
      <c r="A6" s="323" t="s">
        <v>2</v>
      </c>
      <c r="B6" s="323"/>
      <c r="C6" s="323"/>
      <c r="D6" s="323"/>
      <c r="E6" s="323"/>
      <c r="F6" s="323"/>
      <c r="G6" s="323"/>
      <c r="H6" s="323"/>
      <c r="I6" s="323"/>
      <c r="J6" s="323"/>
      <c r="K6" s="323"/>
      <c r="L6" s="323"/>
    </row>
    <row r="7" spans="1:12" x14ac:dyDescent="0.25">
      <c r="A7" s="324" t="s">
        <v>3</v>
      </c>
      <c r="B7" s="324"/>
      <c r="C7" s="324"/>
      <c r="D7" s="324"/>
      <c r="E7" s="324"/>
      <c r="F7" s="324"/>
      <c r="G7" s="324"/>
      <c r="H7" s="324"/>
      <c r="I7" s="324"/>
      <c r="J7" s="324"/>
      <c r="K7" s="324"/>
      <c r="L7" s="324"/>
    </row>
    <row r="8" spans="1:12" x14ac:dyDescent="0.25">
      <c r="A8" s="325" t="s">
        <v>4</v>
      </c>
      <c r="B8" s="324"/>
      <c r="C8" s="324"/>
      <c r="D8" s="324"/>
      <c r="E8" s="324"/>
      <c r="F8" s="324"/>
      <c r="G8" s="324"/>
      <c r="H8" s="324"/>
      <c r="I8" s="324"/>
      <c r="J8" s="324"/>
      <c r="K8" s="324"/>
      <c r="L8" s="324"/>
    </row>
    <row r="10" spans="1:12" ht="15.75" customHeight="1" thickBot="1" x14ac:dyDescent="0.3">
      <c r="A10" s="12"/>
      <c r="B10" s="357" t="s">
        <v>179</v>
      </c>
      <c r="C10" s="357"/>
      <c r="D10" s="357"/>
      <c r="E10" s="357"/>
      <c r="F10" s="357"/>
      <c r="G10" s="357"/>
      <c r="H10" s="357"/>
      <c r="I10" s="357"/>
      <c r="J10" s="357"/>
      <c r="K10" s="357"/>
      <c r="L10" s="357"/>
    </row>
    <row r="11" spans="1:12" x14ac:dyDescent="0.25">
      <c r="A11" s="358" t="s">
        <v>5</v>
      </c>
      <c r="B11" s="355" t="s">
        <v>112</v>
      </c>
      <c r="C11" s="360" t="s">
        <v>95</v>
      </c>
      <c r="D11" s="360"/>
      <c r="E11" s="351" t="s">
        <v>96</v>
      </c>
      <c r="F11" s="351"/>
      <c r="G11" s="351" t="s">
        <v>97</v>
      </c>
      <c r="H11" s="351"/>
      <c r="I11" s="351" t="s">
        <v>98</v>
      </c>
      <c r="J11" s="351"/>
      <c r="K11" s="351" t="s">
        <v>135</v>
      </c>
      <c r="L11" s="352"/>
    </row>
    <row r="12" spans="1:12" ht="15.75" thickBot="1" x14ac:dyDescent="0.3">
      <c r="A12" s="359"/>
      <c r="B12" s="356"/>
      <c r="C12" s="124" t="s">
        <v>113</v>
      </c>
      <c r="D12" s="124" t="s">
        <v>101</v>
      </c>
      <c r="E12" s="124" t="s">
        <v>113</v>
      </c>
      <c r="F12" s="124" t="s">
        <v>101</v>
      </c>
      <c r="G12" s="124" t="s">
        <v>113</v>
      </c>
      <c r="H12" s="124" t="s">
        <v>101</v>
      </c>
      <c r="I12" s="124" t="s">
        <v>113</v>
      </c>
      <c r="J12" s="124" t="s">
        <v>101</v>
      </c>
      <c r="K12" s="124" t="s">
        <v>113</v>
      </c>
      <c r="L12" s="125" t="s">
        <v>101</v>
      </c>
    </row>
    <row r="13" spans="1:12" x14ac:dyDescent="0.25">
      <c r="A13" s="126">
        <v>1</v>
      </c>
      <c r="B13" s="127" t="s">
        <v>114</v>
      </c>
      <c r="C13" s="128">
        <v>7</v>
      </c>
      <c r="D13" s="128">
        <v>10</v>
      </c>
      <c r="E13" s="128">
        <v>14</v>
      </c>
      <c r="F13" s="128">
        <v>18</v>
      </c>
      <c r="G13" s="128"/>
      <c r="H13" s="128"/>
      <c r="I13" s="128"/>
      <c r="J13" s="128"/>
      <c r="K13" s="128">
        <f>+C13+E13+G13+I13</f>
        <v>21</v>
      </c>
      <c r="L13" s="129">
        <f>+D13+F13+H13+J13</f>
        <v>28</v>
      </c>
    </row>
    <row r="14" spans="1:12" x14ac:dyDescent="0.25">
      <c r="A14" s="130">
        <v>2</v>
      </c>
      <c r="B14" s="131" t="s">
        <v>115</v>
      </c>
      <c r="C14" s="128">
        <v>7</v>
      </c>
      <c r="D14" s="128">
        <v>9</v>
      </c>
      <c r="E14" s="128">
        <v>15</v>
      </c>
      <c r="F14" s="128">
        <v>15</v>
      </c>
      <c r="G14" s="128"/>
      <c r="H14" s="128"/>
      <c r="I14" s="128"/>
      <c r="J14" s="128"/>
      <c r="K14" s="128">
        <f t="shared" ref="K14:L28" si="0">+C14+E14+G14+I14</f>
        <v>22</v>
      </c>
      <c r="L14" s="129">
        <f t="shared" si="0"/>
        <v>24</v>
      </c>
    </row>
    <row r="15" spans="1:12" x14ac:dyDescent="0.25">
      <c r="A15" s="130">
        <v>3</v>
      </c>
      <c r="B15" s="131" t="s">
        <v>116</v>
      </c>
      <c r="C15" s="128">
        <v>42</v>
      </c>
      <c r="D15" s="128">
        <v>92</v>
      </c>
      <c r="E15" s="128">
        <v>93</v>
      </c>
      <c r="F15" s="128">
        <v>88</v>
      </c>
      <c r="G15" s="128"/>
      <c r="H15" s="128"/>
      <c r="I15" s="128"/>
      <c r="J15" s="128"/>
      <c r="K15" s="128">
        <f t="shared" si="0"/>
        <v>135</v>
      </c>
      <c r="L15" s="129">
        <f t="shared" si="0"/>
        <v>180</v>
      </c>
    </row>
    <row r="16" spans="1:12" x14ac:dyDescent="0.25">
      <c r="A16" s="130">
        <v>4</v>
      </c>
      <c r="B16" s="131" t="s">
        <v>117</v>
      </c>
      <c r="C16" s="128">
        <v>6</v>
      </c>
      <c r="D16" s="128">
        <v>14</v>
      </c>
      <c r="E16" s="128">
        <v>15</v>
      </c>
      <c r="F16" s="128">
        <v>16</v>
      </c>
      <c r="G16" s="128"/>
      <c r="H16" s="128"/>
      <c r="I16" s="128"/>
      <c r="J16" s="128"/>
      <c r="K16" s="128">
        <f t="shared" si="0"/>
        <v>21</v>
      </c>
      <c r="L16" s="129">
        <f t="shared" si="0"/>
        <v>30</v>
      </c>
    </row>
    <row r="17" spans="1:14" x14ac:dyDescent="0.25">
      <c r="A17" s="130">
        <v>5</v>
      </c>
      <c r="B17" s="131" t="s">
        <v>118</v>
      </c>
      <c r="C17" s="128">
        <v>195</v>
      </c>
      <c r="D17" s="128">
        <v>468</v>
      </c>
      <c r="E17" s="128">
        <v>428</v>
      </c>
      <c r="F17" s="128">
        <v>503</v>
      </c>
      <c r="G17" s="128"/>
      <c r="H17" s="128"/>
      <c r="I17" s="128"/>
      <c r="J17" s="128"/>
      <c r="K17" s="128">
        <f t="shared" si="0"/>
        <v>623</v>
      </c>
      <c r="L17" s="129">
        <f t="shared" si="0"/>
        <v>971</v>
      </c>
    </row>
    <row r="18" spans="1:14" x14ac:dyDescent="0.25">
      <c r="A18" s="130">
        <v>6</v>
      </c>
      <c r="B18" s="131" t="s">
        <v>119</v>
      </c>
      <c r="C18" s="128">
        <v>167</v>
      </c>
      <c r="D18" s="128">
        <v>419</v>
      </c>
      <c r="E18" s="128">
        <v>367</v>
      </c>
      <c r="F18" s="128">
        <v>382</v>
      </c>
      <c r="G18" s="128"/>
      <c r="H18" s="128"/>
      <c r="I18" s="128"/>
      <c r="J18" s="128"/>
      <c r="K18" s="128">
        <f t="shared" si="0"/>
        <v>534</v>
      </c>
      <c r="L18" s="129">
        <f t="shared" si="0"/>
        <v>801</v>
      </c>
    </row>
    <row r="19" spans="1:14" x14ac:dyDescent="0.25">
      <c r="A19" s="130">
        <v>7</v>
      </c>
      <c r="B19" s="131" t="s">
        <v>120</v>
      </c>
      <c r="C19" s="128">
        <v>64</v>
      </c>
      <c r="D19" s="128">
        <v>133</v>
      </c>
      <c r="E19" s="128">
        <v>137</v>
      </c>
      <c r="F19" s="128">
        <v>136</v>
      </c>
      <c r="G19" s="128"/>
      <c r="H19" s="128"/>
      <c r="I19" s="128"/>
      <c r="J19" s="128"/>
      <c r="K19" s="128">
        <f t="shared" si="0"/>
        <v>201</v>
      </c>
      <c r="L19" s="129">
        <f t="shared" si="0"/>
        <v>269</v>
      </c>
    </row>
    <row r="20" spans="1:14" x14ac:dyDescent="0.25">
      <c r="A20" s="130">
        <v>8</v>
      </c>
      <c r="B20" s="131" t="s">
        <v>121</v>
      </c>
      <c r="C20" s="128">
        <v>75</v>
      </c>
      <c r="D20" s="128">
        <v>184</v>
      </c>
      <c r="E20" s="128">
        <v>165</v>
      </c>
      <c r="F20" s="128">
        <v>160</v>
      </c>
      <c r="G20" s="128"/>
      <c r="H20" s="128"/>
      <c r="I20" s="128"/>
      <c r="J20" s="128"/>
      <c r="K20" s="128">
        <f t="shared" si="0"/>
        <v>240</v>
      </c>
      <c r="L20" s="129">
        <f t="shared" si="0"/>
        <v>344</v>
      </c>
    </row>
    <row r="21" spans="1:14" x14ac:dyDescent="0.25">
      <c r="A21" s="130">
        <v>9</v>
      </c>
      <c r="B21" s="131" t="s">
        <v>122</v>
      </c>
      <c r="C21" s="128">
        <v>482</v>
      </c>
      <c r="D21" s="128">
        <v>1075</v>
      </c>
      <c r="E21" s="128">
        <v>1059</v>
      </c>
      <c r="F21" s="128">
        <v>1078</v>
      </c>
      <c r="G21" s="128"/>
      <c r="H21" s="128"/>
      <c r="I21" s="128"/>
      <c r="J21" s="128"/>
      <c r="K21" s="128">
        <f t="shared" si="0"/>
        <v>1541</v>
      </c>
      <c r="L21" s="129">
        <f t="shared" si="0"/>
        <v>2153</v>
      </c>
    </row>
    <row r="22" spans="1:14" x14ac:dyDescent="0.25">
      <c r="A22" s="130">
        <v>10</v>
      </c>
      <c r="B22" s="131" t="s">
        <v>123</v>
      </c>
      <c r="C22" s="128">
        <v>230</v>
      </c>
      <c r="D22" s="128">
        <v>505</v>
      </c>
      <c r="E22" s="128">
        <v>506</v>
      </c>
      <c r="F22" s="128">
        <v>440</v>
      </c>
      <c r="G22" s="128"/>
      <c r="H22" s="128"/>
      <c r="I22" s="128"/>
      <c r="J22" s="128"/>
      <c r="K22" s="128">
        <f t="shared" si="0"/>
        <v>736</v>
      </c>
      <c r="L22" s="129">
        <f t="shared" si="0"/>
        <v>945</v>
      </c>
    </row>
    <row r="23" spans="1:14" x14ac:dyDescent="0.25">
      <c r="A23" s="130">
        <v>11</v>
      </c>
      <c r="B23" s="131" t="s">
        <v>124</v>
      </c>
      <c r="C23" s="128">
        <v>22</v>
      </c>
      <c r="D23" s="128">
        <v>47</v>
      </c>
      <c r="E23" s="128">
        <v>47</v>
      </c>
      <c r="F23" s="128">
        <v>45</v>
      </c>
      <c r="G23" s="128"/>
      <c r="H23" s="128"/>
      <c r="I23" s="128"/>
      <c r="J23" s="128"/>
      <c r="K23" s="128">
        <f t="shared" si="0"/>
        <v>69</v>
      </c>
      <c r="L23" s="129">
        <f t="shared" si="0"/>
        <v>92</v>
      </c>
    </row>
    <row r="24" spans="1:14" ht="24" x14ac:dyDescent="0.25">
      <c r="A24" s="130">
        <v>12</v>
      </c>
      <c r="B24" s="131" t="s">
        <v>125</v>
      </c>
      <c r="C24" s="128">
        <v>7</v>
      </c>
      <c r="D24" s="128">
        <v>20</v>
      </c>
      <c r="E24" s="128">
        <v>20</v>
      </c>
      <c r="F24" s="128">
        <v>20</v>
      </c>
      <c r="G24" s="128"/>
      <c r="H24" s="128"/>
      <c r="I24" s="128"/>
      <c r="J24" s="128"/>
      <c r="K24" s="128">
        <f t="shared" si="0"/>
        <v>27</v>
      </c>
      <c r="L24" s="129">
        <f t="shared" si="0"/>
        <v>40</v>
      </c>
    </row>
    <row r="25" spans="1:14" x14ac:dyDescent="0.25">
      <c r="A25" s="130">
        <v>13</v>
      </c>
      <c r="B25" s="132" t="s">
        <v>126</v>
      </c>
      <c r="C25" s="128">
        <v>38</v>
      </c>
      <c r="D25" s="128">
        <v>63</v>
      </c>
      <c r="E25" s="128">
        <v>83</v>
      </c>
      <c r="F25" s="128">
        <v>72</v>
      </c>
      <c r="G25" s="128"/>
      <c r="H25" s="128"/>
      <c r="I25" s="128"/>
      <c r="J25" s="128"/>
      <c r="K25" s="128">
        <f t="shared" si="0"/>
        <v>121</v>
      </c>
      <c r="L25" s="129">
        <f t="shared" si="0"/>
        <v>135</v>
      </c>
    </row>
    <row r="26" spans="1:14" x14ac:dyDescent="0.25">
      <c r="A26" s="130">
        <v>14</v>
      </c>
      <c r="B26" s="132" t="s">
        <v>127</v>
      </c>
      <c r="C26" s="128">
        <v>1</v>
      </c>
      <c r="D26" s="128">
        <v>6</v>
      </c>
      <c r="E26" s="128">
        <v>2</v>
      </c>
      <c r="F26" s="128">
        <v>2</v>
      </c>
      <c r="G26" s="128"/>
      <c r="H26" s="128"/>
      <c r="I26" s="128"/>
      <c r="J26" s="128"/>
      <c r="K26" s="128">
        <f t="shared" si="0"/>
        <v>3</v>
      </c>
      <c r="L26" s="129">
        <f t="shared" si="0"/>
        <v>8</v>
      </c>
    </row>
    <row r="27" spans="1:14" x14ac:dyDescent="0.25">
      <c r="A27" s="130">
        <v>15</v>
      </c>
      <c r="B27" s="132" t="s">
        <v>128</v>
      </c>
      <c r="C27" s="128">
        <v>20</v>
      </c>
      <c r="D27" s="128">
        <v>64</v>
      </c>
      <c r="E27" s="128">
        <v>43</v>
      </c>
      <c r="F27" s="128">
        <v>59</v>
      </c>
      <c r="G27" s="128"/>
      <c r="H27" s="128"/>
      <c r="I27" s="128"/>
      <c r="J27" s="128"/>
      <c r="K27" s="128">
        <f t="shared" si="0"/>
        <v>63</v>
      </c>
      <c r="L27" s="129">
        <f t="shared" si="0"/>
        <v>123</v>
      </c>
    </row>
    <row r="28" spans="1:14" ht="15.75" thickBot="1" x14ac:dyDescent="0.3">
      <c r="A28" s="130">
        <v>16</v>
      </c>
      <c r="B28" s="132" t="s">
        <v>180</v>
      </c>
      <c r="C28" s="128">
        <v>5</v>
      </c>
      <c r="D28" s="128">
        <v>0</v>
      </c>
      <c r="E28" s="128">
        <v>8</v>
      </c>
      <c r="F28" s="128">
        <v>0</v>
      </c>
      <c r="G28" s="128"/>
      <c r="H28" s="128"/>
      <c r="I28" s="128"/>
      <c r="J28" s="128"/>
      <c r="K28" s="128">
        <f t="shared" si="0"/>
        <v>13</v>
      </c>
      <c r="L28" s="129">
        <f t="shared" si="0"/>
        <v>0</v>
      </c>
    </row>
    <row r="29" spans="1:14" ht="15.75" thickBot="1" x14ac:dyDescent="0.3">
      <c r="A29" s="353" t="s">
        <v>129</v>
      </c>
      <c r="B29" s="354"/>
      <c r="C29" s="216">
        <f t="shared" ref="C29:H29" si="1">SUM(C13:C28)</f>
        <v>1368</v>
      </c>
      <c r="D29" s="216">
        <f t="shared" si="1"/>
        <v>3109</v>
      </c>
      <c r="E29" s="216">
        <f>SUM(E13:E28)</f>
        <v>3002</v>
      </c>
      <c r="F29" s="216">
        <f t="shared" si="1"/>
        <v>3034</v>
      </c>
      <c r="G29" s="216">
        <f>SUM(G13:G28)</f>
        <v>0</v>
      </c>
      <c r="H29" s="216">
        <f t="shared" si="1"/>
        <v>0</v>
      </c>
      <c r="I29" s="216">
        <f>SUM(I13:I28)</f>
        <v>0</v>
      </c>
      <c r="J29" s="216">
        <f>SUM(J13:J28)</f>
        <v>0</v>
      </c>
      <c r="K29" s="216">
        <f>SUM(K13:K28)</f>
        <v>4370</v>
      </c>
      <c r="L29" s="217">
        <f>SUM(L13:L28)</f>
        <v>6143</v>
      </c>
    </row>
    <row r="30" spans="1:14" x14ac:dyDescent="0.25">
      <c r="A30" s="133"/>
      <c r="B30" s="115"/>
      <c r="C30" s="100"/>
      <c r="D30" s="96"/>
      <c r="E30" s="96"/>
      <c r="F30" s="96"/>
      <c r="G30" s="96"/>
      <c r="H30" s="96"/>
      <c r="I30" s="96"/>
      <c r="J30" s="96"/>
      <c r="K30" s="96"/>
      <c r="L30" s="96"/>
    </row>
    <row r="31" spans="1:14" ht="15.75" hidden="1" customHeight="1" thickBot="1" x14ac:dyDescent="0.3">
      <c r="A31" s="12"/>
      <c r="B31" s="357" t="s">
        <v>130</v>
      </c>
      <c r="C31" s="357"/>
      <c r="D31" s="357"/>
      <c r="E31" s="357"/>
      <c r="F31" s="357"/>
      <c r="G31" s="357"/>
      <c r="H31" s="357"/>
      <c r="I31" s="357"/>
      <c r="J31" s="357"/>
      <c r="K31" s="357"/>
      <c r="L31" s="357"/>
    </row>
    <row r="32" spans="1:14" hidden="1" x14ac:dyDescent="0.25">
      <c r="A32" s="358" t="s">
        <v>5</v>
      </c>
      <c r="B32" s="355" t="s">
        <v>112</v>
      </c>
      <c r="C32" s="360" t="s">
        <v>104</v>
      </c>
      <c r="D32" s="360"/>
      <c r="E32" s="351" t="s">
        <v>105</v>
      </c>
      <c r="F32" s="351"/>
      <c r="G32" s="351" t="s">
        <v>71</v>
      </c>
      <c r="H32" s="351"/>
      <c r="I32" s="351" t="s">
        <v>72</v>
      </c>
      <c r="J32" s="351"/>
      <c r="K32" s="351" t="s">
        <v>99</v>
      </c>
      <c r="L32" s="352"/>
      <c r="M32" s="351" t="s">
        <v>162</v>
      </c>
      <c r="N32" s="352"/>
    </row>
    <row r="33" spans="1:14" ht="15.75" hidden="1" thickBot="1" x14ac:dyDescent="0.3">
      <c r="A33" s="359"/>
      <c r="B33" s="356"/>
      <c r="C33" s="124" t="s">
        <v>113</v>
      </c>
      <c r="D33" s="124" t="s">
        <v>101</v>
      </c>
      <c r="E33" s="124" t="s">
        <v>113</v>
      </c>
      <c r="F33" s="124" t="s">
        <v>101</v>
      </c>
      <c r="G33" s="124" t="s">
        <v>113</v>
      </c>
      <c r="H33" s="124" t="s">
        <v>101</v>
      </c>
      <c r="I33" s="124" t="s">
        <v>113</v>
      </c>
      <c r="J33" s="124" t="s">
        <v>101</v>
      </c>
      <c r="K33" s="124" t="s">
        <v>113</v>
      </c>
      <c r="L33" s="125" t="s">
        <v>101</v>
      </c>
      <c r="M33" s="124" t="s">
        <v>113</v>
      </c>
      <c r="N33" s="125" t="s">
        <v>101</v>
      </c>
    </row>
    <row r="34" spans="1:14" hidden="1" x14ac:dyDescent="0.25">
      <c r="A34" s="126">
        <v>1</v>
      </c>
      <c r="B34" s="127" t="s">
        <v>114</v>
      </c>
      <c r="C34" s="128"/>
      <c r="D34" s="128"/>
      <c r="E34" s="128"/>
      <c r="F34" s="128"/>
      <c r="G34" s="128"/>
      <c r="H34" s="128"/>
      <c r="I34" s="128"/>
      <c r="J34" s="128"/>
      <c r="K34" s="128">
        <f>+C34+E34+G34+I34</f>
        <v>0</v>
      </c>
      <c r="L34" s="129">
        <f>+D34+F34+H34+J34</f>
        <v>0</v>
      </c>
      <c r="M34" s="128">
        <f t="shared" ref="M34:N49" si="2">+K34+K13</f>
        <v>21</v>
      </c>
      <c r="N34" s="129">
        <f t="shared" si="2"/>
        <v>28</v>
      </c>
    </row>
    <row r="35" spans="1:14" hidden="1" x14ac:dyDescent="0.25">
      <c r="A35" s="130">
        <v>2</v>
      </c>
      <c r="B35" s="131" t="s">
        <v>115</v>
      </c>
      <c r="C35" s="128"/>
      <c r="D35" s="128"/>
      <c r="E35" s="128"/>
      <c r="F35" s="128"/>
      <c r="G35" s="128"/>
      <c r="H35" s="128"/>
      <c r="I35" s="128"/>
      <c r="J35" s="128"/>
      <c r="K35" s="128">
        <f t="shared" ref="K35:L49" si="3">+C35+E35+G35+I35</f>
        <v>0</v>
      </c>
      <c r="L35" s="129">
        <f t="shared" si="3"/>
        <v>0</v>
      </c>
      <c r="M35" s="128">
        <f t="shared" si="2"/>
        <v>22</v>
      </c>
      <c r="N35" s="129">
        <f t="shared" si="2"/>
        <v>24</v>
      </c>
    </row>
    <row r="36" spans="1:14" hidden="1" x14ac:dyDescent="0.25">
      <c r="A36" s="130">
        <v>3</v>
      </c>
      <c r="B36" s="131" t="s">
        <v>116</v>
      </c>
      <c r="C36" s="128"/>
      <c r="D36" s="128"/>
      <c r="E36" s="128"/>
      <c r="F36" s="128"/>
      <c r="G36" s="128"/>
      <c r="H36" s="128"/>
      <c r="I36" s="128"/>
      <c r="J36" s="128"/>
      <c r="K36" s="128">
        <f t="shared" si="3"/>
        <v>0</v>
      </c>
      <c r="L36" s="129">
        <f t="shared" si="3"/>
        <v>0</v>
      </c>
      <c r="M36" s="128">
        <f t="shared" si="2"/>
        <v>135</v>
      </c>
      <c r="N36" s="129">
        <f t="shared" si="2"/>
        <v>180</v>
      </c>
    </row>
    <row r="37" spans="1:14" hidden="1" x14ac:dyDescent="0.25">
      <c r="A37" s="130">
        <v>4</v>
      </c>
      <c r="B37" s="131" t="s">
        <v>117</v>
      </c>
      <c r="C37" s="128"/>
      <c r="D37" s="128"/>
      <c r="E37" s="128"/>
      <c r="F37" s="128"/>
      <c r="G37" s="128"/>
      <c r="H37" s="128"/>
      <c r="I37" s="128"/>
      <c r="J37" s="128"/>
      <c r="K37" s="128">
        <f t="shared" si="3"/>
        <v>0</v>
      </c>
      <c r="L37" s="129">
        <f t="shared" si="3"/>
        <v>0</v>
      </c>
      <c r="M37" s="128">
        <f t="shared" si="2"/>
        <v>21</v>
      </c>
      <c r="N37" s="129">
        <f t="shared" si="2"/>
        <v>30</v>
      </c>
    </row>
    <row r="38" spans="1:14" hidden="1" x14ac:dyDescent="0.25">
      <c r="A38" s="130">
        <v>5</v>
      </c>
      <c r="B38" s="131" t="s">
        <v>118</v>
      </c>
      <c r="C38" s="128"/>
      <c r="D38" s="128"/>
      <c r="E38" s="128"/>
      <c r="F38" s="128"/>
      <c r="G38" s="128"/>
      <c r="H38" s="128"/>
      <c r="I38" s="128"/>
      <c r="J38" s="128"/>
      <c r="K38" s="128">
        <f t="shared" si="3"/>
        <v>0</v>
      </c>
      <c r="L38" s="129">
        <f t="shared" si="3"/>
        <v>0</v>
      </c>
      <c r="M38" s="128">
        <f t="shared" si="2"/>
        <v>623</v>
      </c>
      <c r="N38" s="129">
        <f t="shared" si="2"/>
        <v>971</v>
      </c>
    </row>
    <row r="39" spans="1:14" hidden="1" x14ac:dyDescent="0.25">
      <c r="A39" s="130">
        <v>6</v>
      </c>
      <c r="B39" s="131" t="s">
        <v>119</v>
      </c>
      <c r="C39" s="128"/>
      <c r="D39" s="128"/>
      <c r="E39" s="128"/>
      <c r="F39" s="128"/>
      <c r="G39" s="128"/>
      <c r="H39" s="128"/>
      <c r="I39" s="128"/>
      <c r="J39" s="128"/>
      <c r="K39" s="128">
        <f t="shared" si="3"/>
        <v>0</v>
      </c>
      <c r="L39" s="129">
        <f t="shared" si="3"/>
        <v>0</v>
      </c>
      <c r="M39" s="128">
        <f t="shared" si="2"/>
        <v>534</v>
      </c>
      <c r="N39" s="129">
        <f t="shared" si="2"/>
        <v>801</v>
      </c>
    </row>
    <row r="40" spans="1:14" hidden="1" x14ac:dyDescent="0.25">
      <c r="A40" s="130">
        <v>7</v>
      </c>
      <c r="B40" s="131" t="s">
        <v>120</v>
      </c>
      <c r="C40" s="128"/>
      <c r="D40" s="128"/>
      <c r="E40" s="128"/>
      <c r="F40" s="128"/>
      <c r="G40" s="128"/>
      <c r="H40" s="128"/>
      <c r="I40" s="128"/>
      <c r="J40" s="128"/>
      <c r="K40" s="128">
        <f t="shared" si="3"/>
        <v>0</v>
      </c>
      <c r="L40" s="129">
        <f t="shared" si="3"/>
        <v>0</v>
      </c>
      <c r="M40" s="128">
        <f t="shared" si="2"/>
        <v>201</v>
      </c>
      <c r="N40" s="129">
        <f t="shared" si="2"/>
        <v>269</v>
      </c>
    </row>
    <row r="41" spans="1:14" hidden="1" x14ac:dyDescent="0.25">
      <c r="A41" s="130">
        <v>8</v>
      </c>
      <c r="B41" s="131" t="s">
        <v>121</v>
      </c>
      <c r="C41" s="128"/>
      <c r="D41" s="128"/>
      <c r="E41" s="128"/>
      <c r="F41" s="128"/>
      <c r="G41" s="128"/>
      <c r="H41" s="128"/>
      <c r="I41" s="128"/>
      <c r="J41" s="128"/>
      <c r="K41" s="128">
        <f t="shared" si="3"/>
        <v>0</v>
      </c>
      <c r="L41" s="129">
        <f t="shared" si="3"/>
        <v>0</v>
      </c>
      <c r="M41" s="128">
        <f t="shared" si="2"/>
        <v>240</v>
      </c>
      <c r="N41" s="129">
        <f t="shared" si="2"/>
        <v>344</v>
      </c>
    </row>
    <row r="42" spans="1:14" hidden="1" x14ac:dyDescent="0.25">
      <c r="A42" s="130">
        <v>9</v>
      </c>
      <c r="B42" s="131" t="s">
        <v>122</v>
      </c>
      <c r="C42" s="128"/>
      <c r="D42" s="128"/>
      <c r="E42" s="128"/>
      <c r="F42" s="128"/>
      <c r="G42" s="128"/>
      <c r="H42" s="128"/>
      <c r="I42" s="128"/>
      <c r="J42" s="128"/>
      <c r="K42" s="128">
        <f t="shared" si="3"/>
        <v>0</v>
      </c>
      <c r="L42" s="129">
        <f t="shared" si="3"/>
        <v>0</v>
      </c>
      <c r="M42" s="128">
        <f t="shared" si="2"/>
        <v>1541</v>
      </c>
      <c r="N42" s="129">
        <f t="shared" si="2"/>
        <v>2153</v>
      </c>
    </row>
    <row r="43" spans="1:14" hidden="1" x14ac:dyDescent="0.25">
      <c r="A43" s="130">
        <v>10</v>
      </c>
      <c r="B43" s="131" t="s">
        <v>123</v>
      </c>
      <c r="C43" s="128"/>
      <c r="D43" s="128"/>
      <c r="E43" s="128"/>
      <c r="F43" s="128"/>
      <c r="G43" s="128"/>
      <c r="H43" s="128"/>
      <c r="I43" s="128"/>
      <c r="J43" s="128"/>
      <c r="K43" s="128">
        <f t="shared" si="3"/>
        <v>0</v>
      </c>
      <c r="L43" s="129">
        <f t="shared" si="3"/>
        <v>0</v>
      </c>
      <c r="M43" s="128">
        <f t="shared" si="2"/>
        <v>736</v>
      </c>
      <c r="N43" s="129">
        <f t="shared" si="2"/>
        <v>945</v>
      </c>
    </row>
    <row r="44" spans="1:14" hidden="1" x14ac:dyDescent="0.25">
      <c r="A44" s="130">
        <v>11</v>
      </c>
      <c r="B44" s="131" t="s">
        <v>124</v>
      </c>
      <c r="C44" s="128"/>
      <c r="D44" s="128"/>
      <c r="E44" s="128"/>
      <c r="F44" s="128"/>
      <c r="G44" s="128"/>
      <c r="H44" s="128"/>
      <c r="I44" s="128"/>
      <c r="J44" s="128"/>
      <c r="K44" s="128">
        <f t="shared" si="3"/>
        <v>0</v>
      </c>
      <c r="L44" s="129">
        <f t="shared" si="3"/>
        <v>0</v>
      </c>
      <c r="M44" s="128">
        <f t="shared" si="2"/>
        <v>69</v>
      </c>
      <c r="N44" s="129">
        <f t="shared" si="2"/>
        <v>92</v>
      </c>
    </row>
    <row r="45" spans="1:14" ht="24" hidden="1" x14ac:dyDescent="0.25">
      <c r="A45" s="130">
        <v>12</v>
      </c>
      <c r="B45" s="131" t="s">
        <v>125</v>
      </c>
      <c r="C45" s="128"/>
      <c r="D45" s="128"/>
      <c r="E45" s="128"/>
      <c r="F45" s="128"/>
      <c r="G45" s="128"/>
      <c r="H45" s="128"/>
      <c r="I45" s="128"/>
      <c r="J45" s="128"/>
      <c r="K45" s="128">
        <f t="shared" si="3"/>
        <v>0</v>
      </c>
      <c r="L45" s="129">
        <f t="shared" si="3"/>
        <v>0</v>
      </c>
      <c r="M45" s="128">
        <f t="shared" si="2"/>
        <v>27</v>
      </c>
      <c r="N45" s="129">
        <f t="shared" si="2"/>
        <v>40</v>
      </c>
    </row>
    <row r="46" spans="1:14" hidden="1" x14ac:dyDescent="0.25">
      <c r="A46" s="130">
        <v>13</v>
      </c>
      <c r="B46" s="132" t="s">
        <v>126</v>
      </c>
      <c r="C46" s="128"/>
      <c r="D46" s="128"/>
      <c r="E46" s="128"/>
      <c r="F46" s="128"/>
      <c r="G46" s="128"/>
      <c r="H46" s="128"/>
      <c r="I46" s="128"/>
      <c r="J46" s="128"/>
      <c r="K46" s="128">
        <f t="shared" si="3"/>
        <v>0</v>
      </c>
      <c r="L46" s="129">
        <f t="shared" si="3"/>
        <v>0</v>
      </c>
      <c r="M46" s="128">
        <f t="shared" si="2"/>
        <v>121</v>
      </c>
      <c r="N46" s="129">
        <f t="shared" si="2"/>
        <v>135</v>
      </c>
    </row>
    <row r="47" spans="1:14" hidden="1" x14ac:dyDescent="0.25">
      <c r="A47" s="130">
        <v>14</v>
      </c>
      <c r="B47" s="132" t="s">
        <v>127</v>
      </c>
      <c r="C47" s="128"/>
      <c r="D47" s="128"/>
      <c r="E47" s="128"/>
      <c r="F47" s="128"/>
      <c r="G47" s="128"/>
      <c r="H47" s="128"/>
      <c r="I47" s="128"/>
      <c r="J47" s="128"/>
      <c r="K47" s="128">
        <f t="shared" si="3"/>
        <v>0</v>
      </c>
      <c r="L47" s="129">
        <f t="shared" si="3"/>
        <v>0</v>
      </c>
      <c r="M47" s="128">
        <f t="shared" si="2"/>
        <v>3</v>
      </c>
      <c r="N47" s="129">
        <f t="shared" si="2"/>
        <v>8</v>
      </c>
    </row>
    <row r="48" spans="1:14" hidden="1" x14ac:dyDescent="0.25">
      <c r="A48" s="130">
        <v>15</v>
      </c>
      <c r="B48" s="132" t="s">
        <v>128</v>
      </c>
      <c r="C48" s="128"/>
      <c r="D48" s="128"/>
      <c r="E48" s="128"/>
      <c r="F48" s="128"/>
      <c r="G48" s="128"/>
      <c r="H48" s="128"/>
      <c r="I48" s="128"/>
      <c r="J48" s="128"/>
      <c r="K48" s="128">
        <f>+C48+E48+G48+I48</f>
        <v>0</v>
      </c>
      <c r="L48" s="129">
        <f>+D48+F48+H48+J48</f>
        <v>0</v>
      </c>
      <c r="M48" s="128">
        <f t="shared" si="2"/>
        <v>63</v>
      </c>
      <c r="N48" s="129">
        <f t="shared" si="2"/>
        <v>123</v>
      </c>
    </row>
    <row r="49" spans="1:14" hidden="1" x14ac:dyDescent="0.25">
      <c r="A49" s="130">
        <v>16</v>
      </c>
      <c r="B49" s="132" t="s">
        <v>180</v>
      </c>
      <c r="C49" s="128"/>
      <c r="D49" s="128"/>
      <c r="E49" s="128"/>
      <c r="F49" s="128"/>
      <c r="G49" s="128"/>
      <c r="H49" s="128"/>
      <c r="I49" s="128"/>
      <c r="J49" s="128"/>
      <c r="K49" s="128">
        <f t="shared" si="3"/>
        <v>0</v>
      </c>
      <c r="L49" s="129">
        <f t="shared" si="3"/>
        <v>0</v>
      </c>
      <c r="M49" s="128">
        <f t="shared" si="2"/>
        <v>13</v>
      </c>
      <c r="N49" s="129">
        <f t="shared" si="2"/>
        <v>0</v>
      </c>
    </row>
    <row r="50" spans="1:14" ht="15.75" hidden="1" thickBot="1" x14ac:dyDescent="0.3">
      <c r="A50" s="353" t="s">
        <v>129</v>
      </c>
      <c r="B50" s="354"/>
      <c r="C50" s="216">
        <f t="shared" ref="C50:L50" si="4">SUM(C34:C49)</f>
        <v>0</v>
      </c>
      <c r="D50" s="216">
        <f t="shared" si="4"/>
        <v>0</v>
      </c>
      <c r="E50" s="216">
        <f>SUM(E34:E49)</f>
        <v>0</v>
      </c>
      <c r="F50" s="216">
        <f t="shared" si="4"/>
        <v>0</v>
      </c>
      <c r="G50" s="216">
        <f>SUM(G34:G49)</f>
        <v>0</v>
      </c>
      <c r="H50" s="216">
        <f t="shared" si="4"/>
        <v>0</v>
      </c>
      <c r="I50" s="216">
        <f>SUM(I34:I49)</f>
        <v>0</v>
      </c>
      <c r="J50" s="216">
        <f t="shared" si="4"/>
        <v>0</v>
      </c>
      <c r="K50" s="216">
        <f t="shared" si="4"/>
        <v>0</v>
      </c>
      <c r="L50" s="217">
        <f t="shared" si="4"/>
        <v>0</v>
      </c>
      <c r="M50" s="216">
        <f>SUM(M34:M49)</f>
        <v>4370</v>
      </c>
      <c r="N50" s="217">
        <f>SUM(N34:N49)</f>
        <v>6143</v>
      </c>
    </row>
    <row r="51" spans="1:14" hidden="1" x14ac:dyDescent="0.25">
      <c r="A51" s="135"/>
      <c r="B51" s="135"/>
      <c r="C51" s="100"/>
      <c r="D51" s="96"/>
      <c r="E51" s="96"/>
      <c r="F51" s="96"/>
      <c r="G51" s="96"/>
      <c r="H51" s="96"/>
      <c r="I51" s="96"/>
      <c r="J51" s="96"/>
      <c r="K51" s="96"/>
      <c r="L51" s="96"/>
    </row>
    <row r="52" spans="1:14" ht="15.75" hidden="1" customHeight="1" thickBot="1" x14ac:dyDescent="0.3">
      <c r="A52" s="12"/>
      <c r="B52" s="357" t="s">
        <v>131</v>
      </c>
      <c r="C52" s="357"/>
      <c r="D52" s="357"/>
      <c r="E52" s="357"/>
      <c r="F52" s="357"/>
      <c r="G52" s="357"/>
      <c r="H52" s="357"/>
      <c r="I52" s="357"/>
      <c r="J52" s="357"/>
      <c r="K52" s="357"/>
      <c r="L52" s="357"/>
    </row>
    <row r="53" spans="1:14" hidden="1" x14ac:dyDescent="0.25">
      <c r="A53" s="358" t="s">
        <v>5</v>
      </c>
      <c r="B53" s="355" t="s">
        <v>112</v>
      </c>
      <c r="C53" s="360" t="s">
        <v>73</v>
      </c>
      <c r="D53" s="360"/>
      <c r="E53" s="351" t="s">
        <v>106</v>
      </c>
      <c r="F53" s="351"/>
      <c r="G53" s="351" t="s">
        <v>107</v>
      </c>
      <c r="H53" s="351"/>
      <c r="I53" s="351" t="s">
        <v>108</v>
      </c>
      <c r="J53" s="351"/>
      <c r="K53" s="351" t="s">
        <v>99</v>
      </c>
      <c r="L53" s="352"/>
      <c r="M53" s="351" t="s">
        <v>162</v>
      </c>
      <c r="N53" s="352"/>
    </row>
    <row r="54" spans="1:14" ht="15.75" hidden="1" thickBot="1" x14ac:dyDescent="0.3">
      <c r="A54" s="359"/>
      <c r="B54" s="356"/>
      <c r="C54" s="124" t="s">
        <v>113</v>
      </c>
      <c r="D54" s="124" t="s">
        <v>101</v>
      </c>
      <c r="E54" s="124" t="s">
        <v>113</v>
      </c>
      <c r="F54" s="124" t="s">
        <v>101</v>
      </c>
      <c r="G54" s="124" t="s">
        <v>113</v>
      </c>
      <c r="H54" s="124" t="s">
        <v>101</v>
      </c>
      <c r="I54" s="124" t="s">
        <v>113</v>
      </c>
      <c r="J54" s="124" t="s">
        <v>101</v>
      </c>
      <c r="K54" s="124" t="s">
        <v>113</v>
      </c>
      <c r="L54" s="125" t="s">
        <v>101</v>
      </c>
      <c r="M54" s="124" t="s">
        <v>113</v>
      </c>
      <c r="N54" s="125" t="s">
        <v>101</v>
      </c>
    </row>
    <row r="55" spans="1:14" hidden="1" x14ac:dyDescent="0.25">
      <c r="A55" s="126">
        <v>1</v>
      </c>
      <c r="B55" s="127" t="s">
        <v>114</v>
      </c>
      <c r="C55" s="128"/>
      <c r="D55" s="128"/>
      <c r="E55" s="128"/>
      <c r="F55" s="128"/>
      <c r="G55" s="128"/>
      <c r="H55" s="128"/>
      <c r="I55" s="128"/>
      <c r="J55" s="128"/>
      <c r="K55" s="128">
        <f>+C55+E55+G55+I55</f>
        <v>0</v>
      </c>
      <c r="L55" s="129">
        <f>+D55+F55+H55+J55</f>
        <v>0</v>
      </c>
      <c r="M55" s="128">
        <f t="shared" ref="M55:N70" si="5">+K55+M34</f>
        <v>21</v>
      </c>
      <c r="N55" s="129">
        <f t="shared" si="5"/>
        <v>28</v>
      </c>
    </row>
    <row r="56" spans="1:14" hidden="1" x14ac:dyDescent="0.25">
      <c r="A56" s="130">
        <v>2</v>
      </c>
      <c r="B56" s="131" t="s">
        <v>115</v>
      </c>
      <c r="C56" s="128"/>
      <c r="D56" s="128"/>
      <c r="E56" s="128"/>
      <c r="F56" s="128"/>
      <c r="G56" s="128"/>
      <c r="H56" s="128"/>
      <c r="I56" s="128"/>
      <c r="J56" s="128"/>
      <c r="K56" s="128">
        <f t="shared" ref="K56:L70" si="6">+C56+E56+G56+I56</f>
        <v>0</v>
      </c>
      <c r="L56" s="129">
        <f t="shared" si="6"/>
        <v>0</v>
      </c>
      <c r="M56" s="128">
        <f t="shared" si="5"/>
        <v>22</v>
      </c>
      <c r="N56" s="129">
        <f t="shared" si="5"/>
        <v>24</v>
      </c>
    </row>
    <row r="57" spans="1:14" hidden="1" x14ac:dyDescent="0.25">
      <c r="A57" s="130">
        <v>3</v>
      </c>
      <c r="B57" s="131" t="s">
        <v>116</v>
      </c>
      <c r="C57" s="128"/>
      <c r="D57" s="128"/>
      <c r="E57" s="128"/>
      <c r="F57" s="128"/>
      <c r="G57" s="128"/>
      <c r="H57" s="128"/>
      <c r="I57" s="128"/>
      <c r="J57" s="128"/>
      <c r="K57" s="128">
        <f t="shared" si="6"/>
        <v>0</v>
      </c>
      <c r="L57" s="129">
        <f t="shared" si="6"/>
        <v>0</v>
      </c>
      <c r="M57" s="128">
        <f t="shared" si="5"/>
        <v>135</v>
      </c>
      <c r="N57" s="129">
        <f t="shared" si="5"/>
        <v>180</v>
      </c>
    </row>
    <row r="58" spans="1:14" hidden="1" x14ac:dyDescent="0.25">
      <c r="A58" s="130">
        <v>4</v>
      </c>
      <c r="B58" s="131" t="s">
        <v>117</v>
      </c>
      <c r="C58" s="128"/>
      <c r="D58" s="128"/>
      <c r="E58" s="128"/>
      <c r="F58" s="128"/>
      <c r="G58" s="128"/>
      <c r="H58" s="128"/>
      <c r="I58" s="128"/>
      <c r="J58" s="128"/>
      <c r="K58" s="128">
        <f t="shared" si="6"/>
        <v>0</v>
      </c>
      <c r="L58" s="129">
        <f t="shared" si="6"/>
        <v>0</v>
      </c>
      <c r="M58" s="128">
        <f t="shared" si="5"/>
        <v>21</v>
      </c>
      <c r="N58" s="129">
        <f t="shared" si="5"/>
        <v>30</v>
      </c>
    </row>
    <row r="59" spans="1:14" hidden="1" x14ac:dyDescent="0.25">
      <c r="A59" s="130">
        <v>5</v>
      </c>
      <c r="B59" s="131" t="s">
        <v>118</v>
      </c>
      <c r="C59" s="128"/>
      <c r="D59" s="128"/>
      <c r="E59" s="128"/>
      <c r="F59" s="128"/>
      <c r="G59" s="128"/>
      <c r="H59" s="128"/>
      <c r="I59" s="128"/>
      <c r="J59" s="128"/>
      <c r="K59" s="128">
        <f t="shared" si="6"/>
        <v>0</v>
      </c>
      <c r="L59" s="129">
        <f t="shared" si="6"/>
        <v>0</v>
      </c>
      <c r="M59" s="128">
        <f t="shared" si="5"/>
        <v>623</v>
      </c>
      <c r="N59" s="129">
        <f t="shared" si="5"/>
        <v>971</v>
      </c>
    </row>
    <row r="60" spans="1:14" hidden="1" x14ac:dyDescent="0.25">
      <c r="A60" s="130">
        <v>6</v>
      </c>
      <c r="B60" s="131" t="s">
        <v>119</v>
      </c>
      <c r="C60" s="128"/>
      <c r="D60" s="128"/>
      <c r="E60" s="128"/>
      <c r="F60" s="128"/>
      <c r="G60" s="128"/>
      <c r="H60" s="128"/>
      <c r="I60" s="128"/>
      <c r="J60" s="128"/>
      <c r="K60" s="128">
        <f t="shared" si="6"/>
        <v>0</v>
      </c>
      <c r="L60" s="129">
        <f t="shared" si="6"/>
        <v>0</v>
      </c>
      <c r="M60" s="128">
        <f t="shared" si="5"/>
        <v>534</v>
      </c>
      <c r="N60" s="129">
        <f t="shared" si="5"/>
        <v>801</v>
      </c>
    </row>
    <row r="61" spans="1:14" hidden="1" x14ac:dyDescent="0.25">
      <c r="A61" s="130">
        <v>7</v>
      </c>
      <c r="B61" s="131" t="s">
        <v>120</v>
      </c>
      <c r="C61" s="128"/>
      <c r="D61" s="128"/>
      <c r="E61" s="128"/>
      <c r="F61" s="128"/>
      <c r="G61" s="128"/>
      <c r="H61" s="128"/>
      <c r="I61" s="128"/>
      <c r="J61" s="128"/>
      <c r="K61" s="128">
        <f t="shared" si="6"/>
        <v>0</v>
      </c>
      <c r="L61" s="129">
        <f t="shared" si="6"/>
        <v>0</v>
      </c>
      <c r="M61" s="128">
        <f t="shared" si="5"/>
        <v>201</v>
      </c>
      <c r="N61" s="129">
        <f t="shared" si="5"/>
        <v>269</v>
      </c>
    </row>
    <row r="62" spans="1:14" hidden="1" x14ac:dyDescent="0.25">
      <c r="A62" s="130">
        <v>8</v>
      </c>
      <c r="B62" s="131" t="s">
        <v>121</v>
      </c>
      <c r="C62" s="128"/>
      <c r="D62" s="128"/>
      <c r="E62" s="128"/>
      <c r="F62" s="128"/>
      <c r="G62" s="128"/>
      <c r="H62" s="128"/>
      <c r="I62" s="128"/>
      <c r="J62" s="128"/>
      <c r="K62" s="128">
        <f t="shared" si="6"/>
        <v>0</v>
      </c>
      <c r="L62" s="129">
        <f t="shared" si="6"/>
        <v>0</v>
      </c>
      <c r="M62" s="128">
        <f t="shared" si="5"/>
        <v>240</v>
      </c>
      <c r="N62" s="129">
        <f t="shared" si="5"/>
        <v>344</v>
      </c>
    </row>
    <row r="63" spans="1:14" hidden="1" x14ac:dyDescent="0.25">
      <c r="A63" s="130">
        <v>9</v>
      </c>
      <c r="B63" s="131" t="s">
        <v>122</v>
      </c>
      <c r="C63" s="128"/>
      <c r="D63" s="128"/>
      <c r="E63" s="128"/>
      <c r="F63" s="128"/>
      <c r="G63" s="128"/>
      <c r="H63" s="128"/>
      <c r="I63" s="128"/>
      <c r="J63" s="128"/>
      <c r="K63" s="128">
        <f t="shared" si="6"/>
        <v>0</v>
      </c>
      <c r="L63" s="129">
        <f t="shared" si="6"/>
        <v>0</v>
      </c>
      <c r="M63" s="128">
        <f t="shared" si="5"/>
        <v>1541</v>
      </c>
      <c r="N63" s="129">
        <f t="shared" si="5"/>
        <v>2153</v>
      </c>
    </row>
    <row r="64" spans="1:14" hidden="1" x14ac:dyDescent="0.25">
      <c r="A64" s="130">
        <v>10</v>
      </c>
      <c r="B64" s="131" t="s">
        <v>123</v>
      </c>
      <c r="C64" s="128"/>
      <c r="D64" s="128"/>
      <c r="E64" s="128"/>
      <c r="F64" s="128"/>
      <c r="G64" s="128"/>
      <c r="H64" s="128"/>
      <c r="I64" s="128"/>
      <c r="J64" s="128"/>
      <c r="K64" s="128">
        <f t="shared" si="6"/>
        <v>0</v>
      </c>
      <c r="L64" s="129">
        <f t="shared" si="6"/>
        <v>0</v>
      </c>
      <c r="M64" s="128">
        <f t="shared" si="5"/>
        <v>736</v>
      </c>
      <c r="N64" s="129">
        <f t="shared" si="5"/>
        <v>945</v>
      </c>
    </row>
    <row r="65" spans="1:14" hidden="1" x14ac:dyDescent="0.25">
      <c r="A65" s="130">
        <v>11</v>
      </c>
      <c r="B65" s="131" t="s">
        <v>124</v>
      </c>
      <c r="C65" s="128"/>
      <c r="D65" s="128"/>
      <c r="E65" s="128"/>
      <c r="F65" s="128"/>
      <c r="G65" s="128"/>
      <c r="H65" s="128"/>
      <c r="I65" s="128"/>
      <c r="J65" s="128"/>
      <c r="K65" s="128">
        <f t="shared" si="6"/>
        <v>0</v>
      </c>
      <c r="L65" s="129">
        <f t="shared" si="6"/>
        <v>0</v>
      </c>
      <c r="M65" s="128">
        <f t="shared" si="5"/>
        <v>69</v>
      </c>
      <c r="N65" s="129">
        <f t="shared" si="5"/>
        <v>92</v>
      </c>
    </row>
    <row r="66" spans="1:14" ht="24" hidden="1" x14ac:dyDescent="0.25">
      <c r="A66" s="130">
        <v>12</v>
      </c>
      <c r="B66" s="131" t="s">
        <v>125</v>
      </c>
      <c r="C66" s="128"/>
      <c r="D66" s="128"/>
      <c r="E66" s="128"/>
      <c r="F66" s="128"/>
      <c r="G66" s="128"/>
      <c r="H66" s="128"/>
      <c r="I66" s="128"/>
      <c r="J66" s="128"/>
      <c r="K66" s="128">
        <f t="shared" si="6"/>
        <v>0</v>
      </c>
      <c r="L66" s="129">
        <f t="shared" si="6"/>
        <v>0</v>
      </c>
      <c r="M66" s="128">
        <f t="shared" si="5"/>
        <v>27</v>
      </c>
      <c r="N66" s="129">
        <f t="shared" si="5"/>
        <v>40</v>
      </c>
    </row>
    <row r="67" spans="1:14" hidden="1" x14ac:dyDescent="0.25">
      <c r="A67" s="130">
        <v>13</v>
      </c>
      <c r="B67" s="132" t="s">
        <v>126</v>
      </c>
      <c r="C67" s="128"/>
      <c r="D67" s="128"/>
      <c r="E67" s="128"/>
      <c r="F67" s="128"/>
      <c r="G67" s="128"/>
      <c r="H67" s="128"/>
      <c r="I67" s="128"/>
      <c r="J67" s="128"/>
      <c r="K67" s="128">
        <f t="shared" si="6"/>
        <v>0</v>
      </c>
      <c r="L67" s="129">
        <f t="shared" si="6"/>
        <v>0</v>
      </c>
      <c r="M67" s="128">
        <f t="shared" si="5"/>
        <v>121</v>
      </c>
      <c r="N67" s="129">
        <f t="shared" si="5"/>
        <v>135</v>
      </c>
    </row>
    <row r="68" spans="1:14" hidden="1" x14ac:dyDescent="0.25">
      <c r="A68" s="130">
        <v>14</v>
      </c>
      <c r="B68" s="132" t="s">
        <v>127</v>
      </c>
      <c r="C68" s="128"/>
      <c r="D68" s="128"/>
      <c r="E68" s="128"/>
      <c r="F68" s="128"/>
      <c r="G68" s="128"/>
      <c r="H68" s="128"/>
      <c r="I68" s="128"/>
      <c r="J68" s="128"/>
      <c r="K68" s="128">
        <f t="shared" si="6"/>
        <v>0</v>
      </c>
      <c r="L68" s="129">
        <f t="shared" si="6"/>
        <v>0</v>
      </c>
      <c r="M68" s="128">
        <f t="shared" si="5"/>
        <v>3</v>
      </c>
      <c r="N68" s="129">
        <f t="shared" si="5"/>
        <v>8</v>
      </c>
    </row>
    <row r="69" spans="1:14" hidden="1" x14ac:dyDescent="0.25">
      <c r="A69" s="130">
        <v>15</v>
      </c>
      <c r="B69" s="132" t="s">
        <v>128</v>
      </c>
      <c r="C69" s="128"/>
      <c r="D69" s="128"/>
      <c r="E69" s="128"/>
      <c r="F69" s="128"/>
      <c r="G69" s="128"/>
      <c r="H69" s="128"/>
      <c r="I69" s="128"/>
      <c r="J69" s="128"/>
      <c r="K69" s="128">
        <f>+C69+E69+G69+I69</f>
        <v>0</v>
      </c>
      <c r="L69" s="129">
        <f>+D69+F69+H69+J69</f>
        <v>0</v>
      </c>
      <c r="M69" s="128">
        <f t="shared" si="5"/>
        <v>63</v>
      </c>
      <c r="N69" s="129">
        <f t="shared" si="5"/>
        <v>123</v>
      </c>
    </row>
    <row r="70" spans="1:14" hidden="1" x14ac:dyDescent="0.25">
      <c r="A70" s="130">
        <v>16</v>
      </c>
      <c r="B70" s="132" t="s">
        <v>180</v>
      </c>
      <c r="C70" s="128"/>
      <c r="D70" s="128"/>
      <c r="E70" s="128"/>
      <c r="F70" s="128"/>
      <c r="G70" s="128"/>
      <c r="H70" s="128"/>
      <c r="I70" s="128"/>
      <c r="J70" s="128"/>
      <c r="K70" s="128">
        <f t="shared" si="6"/>
        <v>0</v>
      </c>
      <c r="L70" s="129">
        <f t="shared" si="6"/>
        <v>0</v>
      </c>
      <c r="M70" s="128">
        <f t="shared" si="5"/>
        <v>13</v>
      </c>
      <c r="N70" s="129">
        <f t="shared" si="5"/>
        <v>0</v>
      </c>
    </row>
    <row r="71" spans="1:14" ht="15.75" hidden="1" thickBot="1" x14ac:dyDescent="0.3">
      <c r="A71" s="353" t="s">
        <v>129</v>
      </c>
      <c r="B71" s="354"/>
      <c r="C71" s="216">
        <f t="shared" ref="C71:N71" si="7">SUM(C55:C70)</f>
        <v>0</v>
      </c>
      <c r="D71" s="216">
        <f t="shared" si="7"/>
        <v>0</v>
      </c>
      <c r="E71" s="216">
        <f>SUM(E55:E70)</f>
        <v>0</v>
      </c>
      <c r="F71" s="216">
        <f t="shared" si="7"/>
        <v>0</v>
      </c>
      <c r="G71" s="216">
        <f>SUM(G55:G70)</f>
        <v>0</v>
      </c>
      <c r="H71" s="216">
        <f t="shared" si="7"/>
        <v>0</v>
      </c>
      <c r="I71" s="216">
        <f t="shared" si="7"/>
        <v>0</v>
      </c>
      <c r="J71" s="216">
        <f t="shared" si="7"/>
        <v>0</v>
      </c>
      <c r="K71" s="216">
        <f t="shared" si="7"/>
        <v>0</v>
      </c>
      <c r="L71" s="217">
        <f t="shared" si="7"/>
        <v>0</v>
      </c>
      <c r="M71" s="216">
        <f t="shared" si="7"/>
        <v>4370</v>
      </c>
      <c r="N71" s="217">
        <f t="shared" si="7"/>
        <v>6143</v>
      </c>
    </row>
    <row r="72" spans="1:14" hidden="1" x14ac:dyDescent="0.25">
      <c r="A72" s="135"/>
      <c r="B72" s="135"/>
      <c r="C72" s="136"/>
      <c r="D72" s="136"/>
      <c r="E72" s="136"/>
      <c r="F72" s="136"/>
      <c r="G72" s="136"/>
      <c r="H72" s="136"/>
      <c r="I72" s="136"/>
      <c r="J72" s="136"/>
      <c r="K72" s="136"/>
      <c r="L72" s="136"/>
    </row>
    <row r="73" spans="1:14" hidden="1" x14ac:dyDescent="0.25">
      <c r="A73" s="135"/>
      <c r="B73" s="135"/>
      <c r="C73" s="100"/>
      <c r="D73" s="96"/>
      <c r="E73" s="96"/>
      <c r="F73" s="96"/>
      <c r="G73" s="96"/>
      <c r="H73" s="96"/>
      <c r="I73" s="96"/>
      <c r="J73" s="96"/>
      <c r="K73" s="96"/>
      <c r="L73" s="96"/>
    </row>
    <row r="74" spans="1:14" ht="15.75" thickBot="1" x14ac:dyDescent="0.3">
      <c r="A74" s="135"/>
      <c r="B74" s="135" t="s">
        <v>170</v>
      </c>
      <c r="C74" s="100"/>
      <c r="D74" s="96"/>
      <c r="E74" s="96"/>
      <c r="F74" s="96"/>
      <c r="G74" s="96"/>
      <c r="H74" s="96"/>
      <c r="I74" s="96"/>
      <c r="J74" s="96"/>
      <c r="K74" s="96"/>
      <c r="L74" s="96"/>
    </row>
    <row r="75" spans="1:14" x14ac:dyDescent="0.25">
      <c r="A75" s="332" t="s">
        <v>5</v>
      </c>
      <c r="B75" s="355" t="s">
        <v>112</v>
      </c>
      <c r="C75" s="351" t="s">
        <v>99</v>
      </c>
      <c r="D75" s="352"/>
      <c r="E75" s="96"/>
      <c r="F75" s="96"/>
      <c r="G75" s="96"/>
      <c r="H75" s="96"/>
      <c r="I75" s="96"/>
      <c r="J75" s="96"/>
      <c r="K75" s="96"/>
      <c r="L75" s="96"/>
    </row>
    <row r="76" spans="1:14" ht="15.75" thickBot="1" x14ac:dyDescent="0.3">
      <c r="A76" s="332"/>
      <c r="B76" s="356"/>
      <c r="C76" s="124" t="s">
        <v>113</v>
      </c>
      <c r="D76" s="125" t="s">
        <v>101</v>
      </c>
      <c r="E76" s="96"/>
      <c r="F76" s="96"/>
      <c r="G76" s="96"/>
      <c r="H76" s="96"/>
      <c r="I76" s="96"/>
      <c r="J76" s="96"/>
      <c r="K76" s="96"/>
      <c r="L76" s="96"/>
    </row>
    <row r="77" spans="1:14" x14ac:dyDescent="0.25">
      <c r="A77" s="126">
        <v>1</v>
      </c>
      <c r="B77" s="127" t="s">
        <v>114</v>
      </c>
      <c r="C77" s="128">
        <f t="shared" ref="C77:D90" si="8">+K13+K34+K55</f>
        <v>21</v>
      </c>
      <c r="D77" s="129">
        <f t="shared" si="8"/>
        <v>28</v>
      </c>
      <c r="E77" s="181"/>
      <c r="F77" s="96"/>
      <c r="G77" s="96"/>
      <c r="H77" s="96"/>
      <c r="I77" s="96"/>
      <c r="J77" s="96"/>
      <c r="K77" s="96"/>
      <c r="L77" s="96"/>
    </row>
    <row r="78" spans="1:14" x14ac:dyDescent="0.25">
      <c r="A78" s="130">
        <v>2</v>
      </c>
      <c r="B78" s="131" t="s">
        <v>115</v>
      </c>
      <c r="C78" s="128">
        <f t="shared" si="8"/>
        <v>22</v>
      </c>
      <c r="D78" s="129">
        <f t="shared" si="8"/>
        <v>24</v>
      </c>
      <c r="E78" s="181"/>
      <c r="F78" s="96"/>
      <c r="G78" s="96"/>
      <c r="H78" s="96"/>
      <c r="I78" s="96"/>
      <c r="J78" s="96"/>
      <c r="K78" s="96"/>
      <c r="L78" s="96"/>
    </row>
    <row r="79" spans="1:14" x14ac:dyDescent="0.25">
      <c r="A79" s="130">
        <v>3</v>
      </c>
      <c r="B79" s="131" t="s">
        <v>116</v>
      </c>
      <c r="C79" s="128">
        <f t="shared" si="8"/>
        <v>135</v>
      </c>
      <c r="D79" s="129">
        <f t="shared" si="8"/>
        <v>180</v>
      </c>
      <c r="E79" s="181"/>
      <c r="F79" s="96"/>
      <c r="G79" s="96"/>
      <c r="H79" s="96"/>
      <c r="I79" s="96"/>
      <c r="J79" s="96"/>
      <c r="K79" s="96"/>
      <c r="L79" s="96"/>
    </row>
    <row r="80" spans="1:14" x14ac:dyDescent="0.25">
      <c r="A80" s="130">
        <v>4</v>
      </c>
      <c r="B80" s="131" t="s">
        <v>117</v>
      </c>
      <c r="C80" s="128">
        <f t="shared" si="8"/>
        <v>21</v>
      </c>
      <c r="D80" s="129">
        <f t="shared" si="8"/>
        <v>30</v>
      </c>
      <c r="E80" s="181"/>
      <c r="F80" s="96"/>
      <c r="G80" s="96"/>
      <c r="H80" s="96"/>
      <c r="I80" s="96"/>
      <c r="J80" s="96"/>
      <c r="K80" s="96"/>
      <c r="L80" s="96"/>
    </row>
    <row r="81" spans="1:12" x14ac:dyDescent="0.25">
      <c r="A81" s="130">
        <v>5</v>
      </c>
      <c r="B81" s="131" t="s">
        <v>118</v>
      </c>
      <c r="C81" s="128">
        <f t="shared" si="8"/>
        <v>623</v>
      </c>
      <c r="D81" s="129">
        <f t="shared" si="8"/>
        <v>971</v>
      </c>
      <c r="E81" s="181"/>
      <c r="F81" s="96"/>
      <c r="G81" s="96"/>
      <c r="H81" s="96"/>
      <c r="I81" s="96"/>
      <c r="J81" s="96"/>
      <c r="K81" s="96"/>
      <c r="L81" s="96"/>
    </row>
    <row r="82" spans="1:12" x14ac:dyDescent="0.25">
      <c r="A82" s="130">
        <v>6</v>
      </c>
      <c r="B82" s="131" t="s">
        <v>119</v>
      </c>
      <c r="C82" s="128">
        <f t="shared" si="8"/>
        <v>534</v>
      </c>
      <c r="D82" s="129">
        <f t="shared" si="8"/>
        <v>801</v>
      </c>
      <c r="E82" s="181"/>
      <c r="F82" s="96"/>
      <c r="G82" s="96"/>
      <c r="H82" s="96"/>
      <c r="I82" s="96"/>
      <c r="J82" s="96"/>
      <c r="K82" s="96"/>
      <c r="L82" s="96"/>
    </row>
    <row r="83" spans="1:12" x14ac:dyDescent="0.25">
      <c r="A83" s="130">
        <v>7</v>
      </c>
      <c r="B83" s="131" t="s">
        <v>120</v>
      </c>
      <c r="C83" s="128">
        <f t="shared" si="8"/>
        <v>201</v>
      </c>
      <c r="D83" s="129">
        <f t="shared" si="8"/>
        <v>269</v>
      </c>
      <c r="E83" s="181"/>
      <c r="F83" s="96"/>
      <c r="G83" s="96"/>
      <c r="H83" s="96"/>
      <c r="I83" s="96"/>
      <c r="J83" s="96"/>
      <c r="K83" s="96"/>
      <c r="L83" s="96"/>
    </row>
    <row r="84" spans="1:12" x14ac:dyDescent="0.25">
      <c r="A84" s="130">
        <v>8</v>
      </c>
      <c r="B84" s="131" t="s">
        <v>121</v>
      </c>
      <c r="C84" s="128">
        <f t="shared" si="8"/>
        <v>240</v>
      </c>
      <c r="D84" s="129">
        <f t="shared" si="8"/>
        <v>344</v>
      </c>
      <c r="E84" s="181"/>
      <c r="F84" s="96"/>
      <c r="G84" s="96"/>
      <c r="H84" s="96"/>
      <c r="I84" s="96"/>
      <c r="J84" s="96"/>
      <c r="K84" s="96"/>
      <c r="L84" s="96"/>
    </row>
    <row r="85" spans="1:12" x14ac:dyDescent="0.25">
      <c r="A85" s="130">
        <v>9</v>
      </c>
      <c r="B85" s="131" t="s">
        <v>122</v>
      </c>
      <c r="C85" s="128">
        <f t="shared" si="8"/>
        <v>1541</v>
      </c>
      <c r="D85" s="129">
        <f t="shared" si="8"/>
        <v>2153</v>
      </c>
      <c r="E85" s="181"/>
      <c r="F85" s="96"/>
      <c r="G85" s="96"/>
      <c r="H85" s="96"/>
      <c r="I85" s="96"/>
      <c r="J85" s="96"/>
      <c r="K85" s="96"/>
      <c r="L85" s="96"/>
    </row>
    <row r="86" spans="1:12" x14ac:dyDescent="0.25">
      <c r="A86" s="130">
        <v>10</v>
      </c>
      <c r="B86" s="131" t="s">
        <v>123</v>
      </c>
      <c r="C86" s="128">
        <f t="shared" si="8"/>
        <v>736</v>
      </c>
      <c r="D86" s="129">
        <f t="shared" si="8"/>
        <v>945</v>
      </c>
      <c r="E86" s="181"/>
      <c r="F86" s="96"/>
      <c r="G86" s="96"/>
      <c r="H86" s="96"/>
      <c r="I86" s="96"/>
      <c r="J86" s="96"/>
      <c r="K86" s="96"/>
      <c r="L86" s="96"/>
    </row>
    <row r="87" spans="1:12" x14ac:dyDescent="0.25">
      <c r="A87" s="130">
        <v>11</v>
      </c>
      <c r="B87" s="131" t="s">
        <v>124</v>
      </c>
      <c r="C87" s="128">
        <f t="shared" si="8"/>
        <v>69</v>
      </c>
      <c r="D87" s="129">
        <f t="shared" si="8"/>
        <v>92</v>
      </c>
      <c r="E87" s="181"/>
      <c r="F87" s="96"/>
      <c r="G87" s="96"/>
      <c r="H87" s="96"/>
      <c r="I87" s="96"/>
      <c r="J87" s="96"/>
      <c r="K87" s="96"/>
      <c r="L87" s="96"/>
    </row>
    <row r="88" spans="1:12" ht="24" x14ac:dyDescent="0.25">
      <c r="A88" s="130">
        <v>12</v>
      </c>
      <c r="B88" s="131" t="s">
        <v>125</v>
      </c>
      <c r="C88" s="128">
        <f t="shared" si="8"/>
        <v>27</v>
      </c>
      <c r="D88" s="129">
        <f t="shared" si="8"/>
        <v>40</v>
      </c>
      <c r="E88" s="181"/>
      <c r="F88" s="96"/>
      <c r="G88" s="96"/>
      <c r="H88" s="96"/>
      <c r="I88" s="96"/>
      <c r="J88" s="96"/>
      <c r="K88" s="96"/>
      <c r="L88" s="96"/>
    </row>
    <row r="89" spans="1:12" x14ac:dyDescent="0.25">
      <c r="A89" s="130">
        <v>13</v>
      </c>
      <c r="B89" s="132" t="s">
        <v>126</v>
      </c>
      <c r="C89" s="128">
        <f t="shared" si="8"/>
        <v>121</v>
      </c>
      <c r="D89" s="129">
        <f t="shared" si="8"/>
        <v>135</v>
      </c>
      <c r="E89" s="181"/>
      <c r="F89" s="96"/>
      <c r="G89" s="96"/>
      <c r="H89" s="96"/>
      <c r="I89" s="96"/>
      <c r="J89" s="96"/>
      <c r="K89" s="96"/>
      <c r="L89" s="96"/>
    </row>
    <row r="90" spans="1:12" x14ac:dyDescent="0.25">
      <c r="A90" s="130">
        <v>14</v>
      </c>
      <c r="B90" s="132" t="s">
        <v>127</v>
      </c>
      <c r="C90" s="128">
        <f t="shared" si="8"/>
        <v>3</v>
      </c>
      <c r="D90" s="129">
        <f t="shared" si="8"/>
        <v>8</v>
      </c>
      <c r="E90" s="181"/>
      <c r="F90" s="96"/>
      <c r="G90" s="96"/>
      <c r="H90" s="96"/>
      <c r="I90" s="96"/>
      <c r="J90" s="96"/>
      <c r="K90" s="96"/>
      <c r="L90" s="96"/>
    </row>
    <row r="91" spans="1:12" x14ac:dyDescent="0.25">
      <c r="A91" s="130">
        <v>15</v>
      </c>
      <c r="B91" s="132" t="s">
        <v>128</v>
      </c>
      <c r="C91" s="128">
        <f>+K27+K49+K70</f>
        <v>63</v>
      </c>
      <c r="D91" s="129">
        <f>+L27+L49+L70</f>
        <v>123</v>
      </c>
      <c r="E91" s="181"/>
      <c r="F91" s="96"/>
      <c r="G91" s="96"/>
      <c r="H91" s="96"/>
      <c r="I91" s="96"/>
      <c r="J91" s="96"/>
      <c r="K91" s="96"/>
      <c r="L91" s="96"/>
    </row>
    <row r="92" spans="1:12" ht="15.75" thickBot="1" x14ac:dyDescent="0.3">
      <c r="A92" s="130">
        <v>16</v>
      </c>
      <c r="B92" s="132" t="s">
        <v>180</v>
      </c>
      <c r="C92" s="128">
        <f>+K28+K49+K70</f>
        <v>13</v>
      </c>
      <c r="D92" s="129">
        <f>+L28+L49+L70</f>
        <v>0</v>
      </c>
      <c r="E92" s="181"/>
      <c r="F92" s="96"/>
      <c r="G92" s="96"/>
      <c r="H92" s="96"/>
      <c r="I92" s="96"/>
      <c r="J92" s="96"/>
      <c r="K92" s="96"/>
      <c r="L92" s="96"/>
    </row>
    <row r="93" spans="1:12" ht="15.75" thickBot="1" x14ac:dyDescent="0.3">
      <c r="A93" s="353" t="s">
        <v>129</v>
      </c>
      <c r="B93" s="354"/>
      <c r="C93" s="137">
        <f>SUM(C77:C92)</f>
        <v>4370</v>
      </c>
      <c r="D93" s="138">
        <f>SUM(D77:D92)</f>
        <v>6143</v>
      </c>
      <c r="E93" s="96"/>
      <c r="F93" s="96"/>
      <c r="G93" s="96"/>
      <c r="H93" s="96"/>
      <c r="I93" s="96"/>
      <c r="J93" s="96"/>
      <c r="K93" s="96"/>
      <c r="L93" s="96"/>
    </row>
    <row r="94" spans="1:12" x14ac:dyDescent="0.25">
      <c r="A94" s="135"/>
      <c r="B94" s="135"/>
      <c r="C94" s="100"/>
      <c r="D94" s="96"/>
      <c r="E94" s="96"/>
      <c r="F94" s="96"/>
      <c r="G94" s="96"/>
      <c r="H94" s="96"/>
      <c r="I94" s="96"/>
      <c r="J94" s="96"/>
      <c r="K94" s="96"/>
      <c r="L94" s="96"/>
    </row>
    <row r="95" spans="1:12" x14ac:dyDescent="0.25">
      <c r="A95" s="135"/>
      <c r="B95" s="135"/>
      <c r="C95" s="100"/>
      <c r="D95" s="96"/>
      <c r="E95" s="96"/>
      <c r="F95" s="96"/>
      <c r="G95" s="96"/>
      <c r="H95" s="96"/>
      <c r="I95" s="96"/>
      <c r="J95" s="96"/>
      <c r="K95" s="96"/>
      <c r="L95" s="96"/>
    </row>
    <row r="96" spans="1:12" x14ac:dyDescent="0.25">
      <c r="A96" s="135"/>
      <c r="B96" s="135"/>
      <c r="C96" s="100"/>
      <c r="D96" s="96"/>
      <c r="E96" s="96"/>
      <c r="F96" s="96"/>
      <c r="G96" s="96"/>
      <c r="H96" s="96"/>
      <c r="I96" s="96"/>
      <c r="J96" s="96"/>
      <c r="K96" s="96"/>
      <c r="L96" s="96"/>
    </row>
    <row r="97" spans="1:12" x14ac:dyDescent="0.25">
      <c r="A97" s="135"/>
      <c r="B97" s="135"/>
      <c r="C97" s="100"/>
      <c r="D97" s="96"/>
      <c r="E97" s="96"/>
      <c r="F97" s="96"/>
      <c r="G97" s="96"/>
      <c r="H97" s="96"/>
      <c r="I97" s="96"/>
      <c r="J97" s="96"/>
      <c r="K97" s="96"/>
      <c r="L97" s="96"/>
    </row>
    <row r="98" spans="1:12" x14ac:dyDescent="0.25">
      <c r="A98" s="135"/>
      <c r="B98" s="135"/>
      <c r="C98" s="100"/>
      <c r="D98" s="96"/>
      <c r="E98" s="96"/>
      <c r="F98" s="96"/>
      <c r="G98" s="96"/>
      <c r="H98" s="96"/>
      <c r="I98" s="96"/>
      <c r="J98" s="96"/>
      <c r="K98" s="96"/>
      <c r="L98" s="96"/>
    </row>
    <row r="99" spans="1:12" x14ac:dyDescent="0.25">
      <c r="A99" s="135"/>
      <c r="B99" s="135"/>
      <c r="C99" s="100"/>
      <c r="D99" s="96"/>
      <c r="E99" s="96"/>
      <c r="F99" s="96"/>
      <c r="G99" s="96"/>
      <c r="H99" s="96"/>
      <c r="I99" s="96"/>
      <c r="J99" s="96"/>
      <c r="K99" s="96"/>
      <c r="L99" s="96"/>
    </row>
    <row r="100" spans="1:12" x14ac:dyDescent="0.25">
      <c r="A100" s="135"/>
      <c r="B100" s="135"/>
      <c r="C100" s="100"/>
      <c r="D100" s="96"/>
      <c r="E100" s="96"/>
      <c r="F100" s="96"/>
      <c r="G100" s="96"/>
      <c r="H100" s="96"/>
      <c r="I100" s="96"/>
      <c r="J100" s="96"/>
      <c r="K100" s="96"/>
      <c r="L100" s="96"/>
    </row>
    <row r="101" spans="1:12" x14ac:dyDescent="0.25">
      <c r="A101" s="135"/>
      <c r="B101" s="135"/>
      <c r="C101" s="100"/>
      <c r="D101" s="96"/>
      <c r="E101" s="96"/>
      <c r="F101" s="96"/>
      <c r="G101" s="96"/>
      <c r="H101" s="96"/>
      <c r="I101" s="96"/>
      <c r="J101" s="96"/>
      <c r="K101" s="96"/>
      <c r="L101" s="96"/>
    </row>
    <row r="102" spans="1:12" x14ac:dyDescent="0.25">
      <c r="A102" s="135"/>
      <c r="B102" s="135"/>
      <c r="C102" s="100"/>
      <c r="D102" s="96"/>
      <c r="E102" s="96"/>
      <c r="F102" s="96"/>
      <c r="G102" s="96"/>
      <c r="H102" s="96"/>
      <c r="I102" s="96"/>
      <c r="J102" s="96"/>
      <c r="K102" s="96"/>
      <c r="L102" s="96"/>
    </row>
    <row r="103" spans="1:12" x14ac:dyDescent="0.25">
      <c r="A103" s="135"/>
      <c r="B103" s="135"/>
      <c r="C103" s="100"/>
      <c r="D103" s="96"/>
      <c r="E103" s="96"/>
      <c r="F103" s="96"/>
      <c r="G103" s="96"/>
      <c r="H103" s="96"/>
      <c r="I103" s="96"/>
      <c r="J103" s="96"/>
      <c r="K103" s="96"/>
      <c r="L103" s="96"/>
    </row>
    <row r="104" spans="1:12" x14ac:dyDescent="0.25">
      <c r="A104" s="135"/>
      <c r="B104" s="135"/>
      <c r="C104" s="100"/>
      <c r="D104" s="96"/>
      <c r="E104" s="96"/>
      <c r="F104" s="96"/>
      <c r="G104" s="96"/>
      <c r="H104" s="96"/>
      <c r="I104" s="96"/>
      <c r="J104" s="96"/>
      <c r="K104" s="96"/>
      <c r="L104" s="96"/>
    </row>
    <row r="105" spans="1:12" x14ac:dyDescent="0.25">
      <c r="A105" s="135"/>
      <c r="B105" s="135"/>
      <c r="C105" s="100"/>
      <c r="D105" s="96"/>
      <c r="E105" s="96"/>
      <c r="F105" s="96"/>
      <c r="G105" s="96"/>
      <c r="H105" s="96"/>
      <c r="I105" s="96"/>
      <c r="J105" s="96"/>
      <c r="K105" s="96"/>
      <c r="L105" s="96"/>
    </row>
    <row r="106" spans="1:12" x14ac:dyDescent="0.25">
      <c r="A106" s="135"/>
      <c r="B106" s="135"/>
      <c r="C106" s="100"/>
      <c r="D106" s="96"/>
      <c r="E106" s="96"/>
      <c r="F106" s="96"/>
      <c r="G106" s="96"/>
      <c r="H106" s="96"/>
      <c r="I106" s="96"/>
      <c r="J106" s="96"/>
      <c r="K106" s="96"/>
      <c r="L106" s="96"/>
    </row>
    <row r="107" spans="1:12" x14ac:dyDescent="0.25">
      <c r="A107" s="135"/>
      <c r="B107" s="135"/>
      <c r="C107" s="100"/>
      <c r="D107" s="96"/>
      <c r="E107" s="96"/>
      <c r="F107" s="96"/>
      <c r="G107" s="96"/>
      <c r="H107" s="96"/>
      <c r="I107" s="96"/>
      <c r="J107" s="96"/>
      <c r="K107" s="96"/>
      <c r="L107" s="96"/>
    </row>
    <row r="108" spans="1:12" x14ac:dyDescent="0.25">
      <c r="A108" s="135"/>
      <c r="B108" s="135"/>
      <c r="C108" s="100"/>
      <c r="D108" s="96"/>
      <c r="E108" s="96"/>
      <c r="F108" s="96"/>
      <c r="G108" s="96"/>
      <c r="H108" s="96"/>
      <c r="I108" s="96"/>
      <c r="J108" s="96"/>
      <c r="K108" s="96"/>
      <c r="L108" s="96"/>
    </row>
    <row r="109" spans="1:12" x14ac:dyDescent="0.25">
      <c r="A109" s="135"/>
      <c r="B109" s="135"/>
      <c r="C109" s="100"/>
      <c r="D109" s="96"/>
      <c r="E109" s="96"/>
      <c r="F109" s="96"/>
      <c r="G109" s="96"/>
      <c r="H109" s="96"/>
      <c r="I109" s="96"/>
      <c r="J109" s="96"/>
      <c r="K109" s="96"/>
      <c r="L109" s="96"/>
    </row>
    <row r="110" spans="1:12" x14ac:dyDescent="0.25">
      <c r="A110" s="135"/>
      <c r="B110" s="135"/>
      <c r="C110" s="100"/>
      <c r="D110" s="96"/>
      <c r="E110" s="96"/>
      <c r="F110" s="96"/>
      <c r="G110" s="96"/>
      <c r="H110" s="96"/>
      <c r="I110" s="96"/>
      <c r="J110" s="96"/>
      <c r="K110" s="96"/>
      <c r="L110" s="96"/>
    </row>
    <row r="111" spans="1:12" x14ac:dyDescent="0.25">
      <c r="A111" s="135"/>
      <c r="B111" s="135"/>
      <c r="C111" s="100"/>
      <c r="D111" s="96"/>
      <c r="E111" s="96"/>
      <c r="F111" s="96"/>
      <c r="G111" s="96"/>
      <c r="H111" s="96"/>
      <c r="I111" s="96"/>
      <c r="J111" s="96"/>
      <c r="K111" s="96"/>
      <c r="L111" s="96"/>
    </row>
    <row r="112" spans="1:12" x14ac:dyDescent="0.25">
      <c r="A112" s="135"/>
      <c r="B112" s="135"/>
      <c r="C112" s="100"/>
      <c r="D112" s="96"/>
      <c r="E112" s="96"/>
      <c r="F112" s="96"/>
      <c r="G112" s="96"/>
      <c r="H112" s="96"/>
      <c r="I112" s="96"/>
      <c r="J112" s="96"/>
      <c r="K112" s="96"/>
      <c r="L112" s="96"/>
    </row>
    <row r="113" spans="1:12" x14ac:dyDescent="0.25">
      <c r="A113" s="135"/>
      <c r="B113" s="135"/>
      <c r="C113" s="100"/>
      <c r="D113" s="96"/>
      <c r="E113" s="96"/>
      <c r="F113" s="96"/>
      <c r="G113" s="96"/>
      <c r="H113" s="96"/>
      <c r="I113" s="96"/>
      <c r="J113" s="96"/>
      <c r="K113" s="96"/>
      <c r="L113" s="96"/>
    </row>
    <row r="114" spans="1:12" x14ac:dyDescent="0.25">
      <c r="A114" s="135"/>
      <c r="B114" s="135"/>
      <c r="C114" s="100"/>
      <c r="D114" s="96"/>
      <c r="E114" s="96"/>
      <c r="F114" s="96"/>
      <c r="G114" s="96"/>
      <c r="H114" s="96"/>
      <c r="I114" s="96"/>
      <c r="J114" s="96"/>
      <c r="K114" s="96"/>
      <c r="L114" s="96"/>
    </row>
    <row r="115" spans="1:12" x14ac:dyDescent="0.25">
      <c r="A115" s="135"/>
      <c r="B115" s="135"/>
      <c r="C115" s="100"/>
      <c r="D115" s="96"/>
      <c r="E115" s="96"/>
      <c r="F115" s="96"/>
      <c r="G115" s="96"/>
      <c r="H115" s="96"/>
      <c r="I115" s="96"/>
      <c r="J115" s="96"/>
      <c r="K115" s="96"/>
      <c r="L115" s="96"/>
    </row>
    <row r="117" spans="1:12" x14ac:dyDescent="0.25">
      <c r="B117" s="64" t="s">
        <v>60</v>
      </c>
      <c r="C117" s="12" t="s">
        <v>88</v>
      </c>
      <c r="D117" s="12"/>
      <c r="E117" s="12"/>
      <c r="F117" s="45" t="s">
        <v>132</v>
      </c>
      <c r="H117" t="s">
        <v>136</v>
      </c>
    </row>
    <row r="118" spans="1:12" ht="15" customHeight="1" x14ac:dyDescent="0.25">
      <c r="C118" s="309" t="s">
        <v>133</v>
      </c>
      <c r="D118" s="309"/>
      <c r="E118" s="309"/>
      <c r="F118" s="45"/>
      <c r="G118" s="45"/>
      <c r="H118" s="45" t="s">
        <v>137</v>
      </c>
      <c r="I118" s="45"/>
      <c r="J118" s="45"/>
      <c r="K118" s="45"/>
    </row>
    <row r="119" spans="1:12" ht="15" customHeight="1" x14ac:dyDescent="0.25">
      <c r="C119" s="309" t="s">
        <v>134</v>
      </c>
      <c r="D119" s="309"/>
      <c r="E119" s="309"/>
      <c r="F119" s="45"/>
      <c r="G119" s="45"/>
      <c r="H119" s="45" t="s">
        <v>163</v>
      </c>
      <c r="I119" s="45"/>
      <c r="J119" s="45"/>
      <c r="K119" s="45"/>
    </row>
    <row r="120" spans="1:12" x14ac:dyDescent="0.25">
      <c r="B120" s="64" t="s">
        <v>65</v>
      </c>
      <c r="C120" s="45" t="s">
        <v>194</v>
      </c>
      <c r="G120" s="45"/>
    </row>
  </sheetData>
  <mergeCells count="40">
    <mergeCell ref="C118:E118"/>
    <mergeCell ref="C119:E119"/>
    <mergeCell ref="M53:N53"/>
    <mergeCell ref="A71:B71"/>
    <mergeCell ref="A75:A76"/>
    <mergeCell ref="B75:B76"/>
    <mergeCell ref="C75:D75"/>
    <mergeCell ref="A93:B9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5" workbookViewId="0">
      <selection activeCell="H29" sqref="H29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17"/>
      <c r="C2" s="317"/>
      <c r="L2" s="122" t="s">
        <v>111</v>
      </c>
    </row>
    <row r="3" spans="1:12" ht="24" x14ac:dyDescent="0.3">
      <c r="H3" s="123"/>
      <c r="I3" s="123"/>
      <c r="J3" s="123"/>
      <c r="L3" s="215" t="s">
        <v>178</v>
      </c>
    </row>
    <row r="4" spans="1:12" x14ac:dyDescent="0.25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</row>
    <row r="5" spans="1:12" x14ac:dyDescent="0.25">
      <c r="A5" s="268"/>
      <c r="B5" s="268"/>
      <c r="C5" s="268"/>
      <c r="D5" s="268"/>
      <c r="E5" s="268"/>
      <c r="F5" s="268"/>
      <c r="G5" s="268"/>
      <c r="H5" s="268"/>
      <c r="I5" s="268"/>
      <c r="J5" s="268"/>
      <c r="K5" s="268"/>
      <c r="L5" s="268"/>
    </row>
    <row r="6" spans="1:12" x14ac:dyDescent="0.25">
      <c r="A6" s="323" t="s">
        <v>2</v>
      </c>
      <c r="B6" s="323"/>
      <c r="C6" s="323"/>
      <c r="D6" s="323"/>
      <c r="E6" s="323"/>
      <c r="F6" s="323"/>
      <c r="G6" s="323"/>
      <c r="H6" s="323"/>
      <c r="I6" s="323"/>
      <c r="J6" s="323"/>
      <c r="K6" s="323"/>
      <c r="L6" s="323"/>
    </row>
    <row r="7" spans="1:12" x14ac:dyDescent="0.25">
      <c r="A7" s="324" t="s">
        <v>3</v>
      </c>
      <c r="B7" s="324"/>
      <c r="C7" s="324"/>
      <c r="D7" s="324"/>
      <c r="E7" s="324"/>
      <c r="F7" s="324"/>
      <c r="G7" s="324"/>
      <c r="H7" s="324"/>
      <c r="I7" s="324"/>
      <c r="J7" s="324"/>
      <c r="K7" s="324"/>
      <c r="L7" s="324"/>
    </row>
    <row r="8" spans="1:12" x14ac:dyDescent="0.25">
      <c r="A8" s="325" t="s">
        <v>4</v>
      </c>
      <c r="B8" s="324"/>
      <c r="C8" s="324"/>
      <c r="D8" s="324"/>
      <c r="E8" s="324"/>
      <c r="F8" s="324"/>
      <c r="G8" s="324"/>
      <c r="H8" s="324"/>
      <c r="I8" s="324"/>
      <c r="J8" s="324"/>
      <c r="K8" s="324"/>
      <c r="L8" s="324"/>
    </row>
    <row r="10" spans="1:12" ht="15.75" customHeight="1" thickBot="1" x14ac:dyDescent="0.3">
      <c r="A10" s="12"/>
      <c r="B10" s="357" t="s">
        <v>179</v>
      </c>
      <c r="C10" s="357"/>
      <c r="D10" s="357"/>
      <c r="E10" s="357"/>
      <c r="F10" s="357"/>
      <c r="G10" s="357"/>
      <c r="H10" s="357"/>
      <c r="I10" s="357"/>
      <c r="J10" s="357"/>
      <c r="K10" s="357"/>
      <c r="L10" s="357"/>
    </row>
    <row r="11" spans="1:12" x14ac:dyDescent="0.25">
      <c r="A11" s="358" t="s">
        <v>5</v>
      </c>
      <c r="B11" s="355" t="s">
        <v>112</v>
      </c>
      <c r="C11" s="360" t="s">
        <v>95</v>
      </c>
      <c r="D11" s="360"/>
      <c r="E11" s="351" t="s">
        <v>96</v>
      </c>
      <c r="F11" s="351"/>
      <c r="G11" s="351" t="s">
        <v>97</v>
      </c>
      <c r="H11" s="351"/>
      <c r="I11" s="351" t="s">
        <v>98</v>
      </c>
      <c r="J11" s="351"/>
      <c r="K11" s="351" t="s">
        <v>135</v>
      </c>
      <c r="L11" s="352"/>
    </row>
    <row r="12" spans="1:12" ht="15.75" thickBot="1" x14ac:dyDescent="0.3">
      <c r="A12" s="359"/>
      <c r="B12" s="356"/>
      <c r="C12" s="124" t="s">
        <v>113</v>
      </c>
      <c r="D12" s="124" t="s">
        <v>101</v>
      </c>
      <c r="E12" s="124" t="s">
        <v>113</v>
      </c>
      <c r="F12" s="124" t="s">
        <v>101</v>
      </c>
      <c r="G12" s="124" t="s">
        <v>113</v>
      </c>
      <c r="H12" s="124" t="s">
        <v>101</v>
      </c>
      <c r="I12" s="124" t="s">
        <v>113</v>
      </c>
      <c r="J12" s="124" t="s">
        <v>101</v>
      </c>
      <c r="K12" s="124" t="s">
        <v>113</v>
      </c>
      <c r="L12" s="125" t="s">
        <v>101</v>
      </c>
    </row>
    <row r="13" spans="1:12" x14ac:dyDescent="0.25">
      <c r="A13" s="126">
        <v>1</v>
      </c>
      <c r="B13" s="127" t="s">
        <v>114</v>
      </c>
      <c r="C13" s="128">
        <v>7</v>
      </c>
      <c r="D13" s="128">
        <v>10</v>
      </c>
      <c r="E13" s="128">
        <v>14</v>
      </c>
      <c r="F13" s="128">
        <v>18</v>
      </c>
      <c r="G13" s="128">
        <v>15</v>
      </c>
      <c r="H13" s="128">
        <v>21</v>
      </c>
      <c r="I13" s="128"/>
      <c r="J13" s="128"/>
      <c r="K13" s="128">
        <f>+C13+E13+G13+I13</f>
        <v>36</v>
      </c>
      <c r="L13" s="129">
        <f>+D13+F13+H13+J13</f>
        <v>49</v>
      </c>
    </row>
    <row r="14" spans="1:12" x14ac:dyDescent="0.25">
      <c r="A14" s="130">
        <v>2</v>
      </c>
      <c r="B14" s="131" t="s">
        <v>115</v>
      </c>
      <c r="C14" s="128">
        <v>7</v>
      </c>
      <c r="D14" s="128">
        <v>9</v>
      </c>
      <c r="E14" s="128">
        <v>15</v>
      </c>
      <c r="F14" s="128">
        <v>15</v>
      </c>
      <c r="G14" s="128">
        <v>16</v>
      </c>
      <c r="H14" s="128">
        <v>16</v>
      </c>
      <c r="I14" s="128"/>
      <c r="J14" s="128"/>
      <c r="K14" s="128">
        <f t="shared" ref="K14:L28" si="0">+C14+E14+G14+I14</f>
        <v>38</v>
      </c>
      <c r="L14" s="129">
        <f t="shared" si="0"/>
        <v>40</v>
      </c>
    </row>
    <row r="15" spans="1:12" x14ac:dyDescent="0.25">
      <c r="A15" s="130">
        <v>3</v>
      </c>
      <c r="B15" s="131" t="s">
        <v>116</v>
      </c>
      <c r="C15" s="128">
        <v>42</v>
      </c>
      <c r="D15" s="128">
        <v>92</v>
      </c>
      <c r="E15" s="128">
        <v>93</v>
      </c>
      <c r="F15" s="128">
        <v>88</v>
      </c>
      <c r="G15" s="128">
        <v>94</v>
      </c>
      <c r="H15" s="128">
        <v>100</v>
      </c>
      <c r="I15" s="128"/>
      <c r="J15" s="128"/>
      <c r="K15" s="128">
        <f t="shared" si="0"/>
        <v>229</v>
      </c>
      <c r="L15" s="129">
        <f t="shared" si="0"/>
        <v>280</v>
      </c>
    </row>
    <row r="16" spans="1:12" x14ac:dyDescent="0.25">
      <c r="A16" s="130">
        <v>4</v>
      </c>
      <c r="B16" s="131" t="s">
        <v>117</v>
      </c>
      <c r="C16" s="128">
        <v>6</v>
      </c>
      <c r="D16" s="128">
        <v>14</v>
      </c>
      <c r="E16" s="128">
        <v>15</v>
      </c>
      <c r="F16" s="128">
        <v>16</v>
      </c>
      <c r="G16" s="128">
        <v>15</v>
      </c>
      <c r="H16" s="128">
        <v>17</v>
      </c>
      <c r="I16" s="128"/>
      <c r="J16" s="128"/>
      <c r="K16" s="128">
        <f t="shared" si="0"/>
        <v>36</v>
      </c>
      <c r="L16" s="129">
        <f t="shared" si="0"/>
        <v>47</v>
      </c>
    </row>
    <row r="17" spans="1:14" x14ac:dyDescent="0.25">
      <c r="A17" s="130">
        <v>5</v>
      </c>
      <c r="B17" s="131" t="s">
        <v>118</v>
      </c>
      <c r="C17" s="128">
        <v>195</v>
      </c>
      <c r="D17" s="128">
        <v>468</v>
      </c>
      <c r="E17" s="128">
        <v>428</v>
      </c>
      <c r="F17" s="128">
        <v>503</v>
      </c>
      <c r="G17" s="128">
        <v>428</v>
      </c>
      <c r="H17" s="128">
        <v>606</v>
      </c>
      <c r="I17" s="128"/>
      <c r="J17" s="128"/>
      <c r="K17" s="128">
        <f t="shared" si="0"/>
        <v>1051</v>
      </c>
      <c r="L17" s="129">
        <f t="shared" si="0"/>
        <v>1577</v>
      </c>
    </row>
    <row r="18" spans="1:14" x14ac:dyDescent="0.25">
      <c r="A18" s="130">
        <v>6</v>
      </c>
      <c r="B18" s="131" t="s">
        <v>119</v>
      </c>
      <c r="C18" s="128">
        <v>167</v>
      </c>
      <c r="D18" s="128">
        <v>419</v>
      </c>
      <c r="E18" s="128">
        <v>367</v>
      </c>
      <c r="F18" s="128">
        <v>382</v>
      </c>
      <c r="G18" s="128">
        <v>367</v>
      </c>
      <c r="H18" s="128">
        <v>423</v>
      </c>
      <c r="I18" s="128"/>
      <c r="J18" s="128"/>
      <c r="K18" s="128">
        <f t="shared" si="0"/>
        <v>901</v>
      </c>
      <c r="L18" s="129">
        <f t="shared" si="0"/>
        <v>1224</v>
      </c>
    </row>
    <row r="19" spans="1:14" x14ac:dyDescent="0.25">
      <c r="A19" s="130">
        <v>7</v>
      </c>
      <c r="B19" s="131" t="s">
        <v>120</v>
      </c>
      <c r="C19" s="128">
        <v>64</v>
      </c>
      <c r="D19" s="128">
        <v>133</v>
      </c>
      <c r="E19" s="128">
        <v>137</v>
      </c>
      <c r="F19" s="128">
        <v>136</v>
      </c>
      <c r="G19" s="128">
        <v>138</v>
      </c>
      <c r="H19" s="128">
        <v>144</v>
      </c>
      <c r="I19" s="128"/>
      <c r="J19" s="128"/>
      <c r="K19" s="128">
        <f t="shared" si="0"/>
        <v>339</v>
      </c>
      <c r="L19" s="129">
        <f t="shared" si="0"/>
        <v>413</v>
      </c>
    </row>
    <row r="20" spans="1:14" x14ac:dyDescent="0.25">
      <c r="A20" s="130">
        <v>8</v>
      </c>
      <c r="B20" s="131" t="s">
        <v>121</v>
      </c>
      <c r="C20" s="128">
        <v>75</v>
      </c>
      <c r="D20" s="128">
        <v>184</v>
      </c>
      <c r="E20" s="128">
        <v>165</v>
      </c>
      <c r="F20" s="128">
        <v>160</v>
      </c>
      <c r="G20" s="128">
        <v>165</v>
      </c>
      <c r="H20" s="128">
        <v>163</v>
      </c>
      <c r="I20" s="128"/>
      <c r="J20" s="128"/>
      <c r="K20" s="128">
        <f t="shared" si="0"/>
        <v>405</v>
      </c>
      <c r="L20" s="129">
        <f t="shared" si="0"/>
        <v>507</v>
      </c>
    </row>
    <row r="21" spans="1:14" x14ac:dyDescent="0.25">
      <c r="A21" s="130">
        <v>9</v>
      </c>
      <c r="B21" s="131" t="s">
        <v>122</v>
      </c>
      <c r="C21" s="128">
        <v>482</v>
      </c>
      <c r="D21" s="128">
        <v>1075</v>
      </c>
      <c r="E21" s="128">
        <v>1059</v>
      </c>
      <c r="F21" s="128">
        <v>1078</v>
      </c>
      <c r="G21" s="128">
        <v>1059</v>
      </c>
      <c r="H21" s="128">
        <v>1250</v>
      </c>
      <c r="I21" s="128"/>
      <c r="J21" s="128"/>
      <c r="K21" s="128">
        <f t="shared" si="0"/>
        <v>2600</v>
      </c>
      <c r="L21" s="129">
        <f t="shared" si="0"/>
        <v>3403</v>
      </c>
    </row>
    <row r="22" spans="1:14" x14ac:dyDescent="0.25">
      <c r="A22" s="130">
        <v>10</v>
      </c>
      <c r="B22" s="131" t="s">
        <v>123</v>
      </c>
      <c r="C22" s="128">
        <v>230</v>
      </c>
      <c r="D22" s="128">
        <v>505</v>
      </c>
      <c r="E22" s="128">
        <v>506</v>
      </c>
      <c r="F22" s="128">
        <v>440</v>
      </c>
      <c r="G22" s="128">
        <v>506</v>
      </c>
      <c r="H22" s="128">
        <v>447</v>
      </c>
      <c r="I22" s="128"/>
      <c r="J22" s="128"/>
      <c r="K22" s="128">
        <f t="shared" si="0"/>
        <v>1242</v>
      </c>
      <c r="L22" s="129">
        <f t="shared" si="0"/>
        <v>1392</v>
      </c>
    </row>
    <row r="23" spans="1:14" x14ac:dyDescent="0.25">
      <c r="A23" s="130">
        <v>11</v>
      </c>
      <c r="B23" s="131" t="s">
        <v>124</v>
      </c>
      <c r="C23" s="128">
        <v>22</v>
      </c>
      <c r="D23" s="128">
        <v>47</v>
      </c>
      <c r="E23" s="128">
        <v>47</v>
      </c>
      <c r="F23" s="128">
        <v>45</v>
      </c>
      <c r="G23" s="128">
        <v>47</v>
      </c>
      <c r="H23" s="128">
        <v>43</v>
      </c>
      <c r="I23" s="128"/>
      <c r="J23" s="128"/>
      <c r="K23" s="128">
        <f t="shared" si="0"/>
        <v>116</v>
      </c>
      <c r="L23" s="129">
        <f t="shared" si="0"/>
        <v>135</v>
      </c>
    </row>
    <row r="24" spans="1:14" ht="24" x14ac:dyDescent="0.25">
      <c r="A24" s="130">
        <v>12</v>
      </c>
      <c r="B24" s="131" t="s">
        <v>125</v>
      </c>
      <c r="C24" s="128">
        <v>7</v>
      </c>
      <c r="D24" s="128">
        <v>20</v>
      </c>
      <c r="E24" s="128">
        <v>20</v>
      </c>
      <c r="F24" s="128">
        <v>20</v>
      </c>
      <c r="G24" s="128">
        <v>20</v>
      </c>
      <c r="H24" s="128">
        <v>34</v>
      </c>
      <c r="I24" s="128"/>
      <c r="J24" s="128"/>
      <c r="K24" s="128">
        <f t="shared" si="0"/>
        <v>47</v>
      </c>
      <c r="L24" s="129">
        <f t="shared" si="0"/>
        <v>74</v>
      </c>
    </row>
    <row r="25" spans="1:14" x14ac:dyDescent="0.25">
      <c r="A25" s="130">
        <v>13</v>
      </c>
      <c r="B25" s="132" t="s">
        <v>126</v>
      </c>
      <c r="C25" s="128">
        <v>38</v>
      </c>
      <c r="D25" s="128">
        <v>63</v>
      </c>
      <c r="E25" s="128">
        <v>83</v>
      </c>
      <c r="F25" s="128">
        <v>72</v>
      </c>
      <c r="G25" s="128">
        <v>83</v>
      </c>
      <c r="H25" s="128">
        <v>85</v>
      </c>
      <c r="I25" s="128"/>
      <c r="J25" s="128"/>
      <c r="K25" s="128">
        <f t="shared" si="0"/>
        <v>204</v>
      </c>
      <c r="L25" s="129">
        <f t="shared" si="0"/>
        <v>220</v>
      </c>
    </row>
    <row r="26" spans="1:14" x14ac:dyDescent="0.25">
      <c r="A26" s="130">
        <v>14</v>
      </c>
      <c r="B26" s="132" t="s">
        <v>127</v>
      </c>
      <c r="C26" s="128">
        <v>1</v>
      </c>
      <c r="D26" s="128">
        <v>6</v>
      </c>
      <c r="E26" s="128">
        <v>2</v>
      </c>
      <c r="F26" s="128">
        <v>2</v>
      </c>
      <c r="G26" s="128">
        <v>2</v>
      </c>
      <c r="H26" s="128">
        <v>2</v>
      </c>
      <c r="I26" s="128"/>
      <c r="J26" s="128"/>
      <c r="K26" s="128">
        <f t="shared" si="0"/>
        <v>5</v>
      </c>
      <c r="L26" s="129">
        <f t="shared" si="0"/>
        <v>10</v>
      </c>
    </row>
    <row r="27" spans="1:14" x14ac:dyDescent="0.25">
      <c r="A27" s="130">
        <v>15</v>
      </c>
      <c r="B27" s="132" t="s">
        <v>128</v>
      </c>
      <c r="C27" s="128">
        <v>20</v>
      </c>
      <c r="D27" s="128">
        <v>64</v>
      </c>
      <c r="E27" s="128">
        <v>43</v>
      </c>
      <c r="F27" s="128">
        <v>59</v>
      </c>
      <c r="G27" s="128">
        <v>43</v>
      </c>
      <c r="H27" s="128">
        <v>66</v>
      </c>
      <c r="I27" s="128"/>
      <c r="J27" s="128"/>
      <c r="K27" s="128">
        <f t="shared" si="0"/>
        <v>106</v>
      </c>
      <c r="L27" s="129">
        <f t="shared" si="0"/>
        <v>189</v>
      </c>
    </row>
    <row r="28" spans="1:14" ht="15.75" thickBot="1" x14ac:dyDescent="0.3">
      <c r="A28" s="130">
        <v>16</v>
      </c>
      <c r="B28" s="132" t="s">
        <v>180</v>
      </c>
      <c r="C28" s="128">
        <v>5</v>
      </c>
      <c r="D28" s="128">
        <v>0</v>
      </c>
      <c r="E28" s="128">
        <v>8</v>
      </c>
      <c r="F28" s="128">
        <v>0</v>
      </c>
      <c r="G28" s="128">
        <v>8</v>
      </c>
      <c r="H28" s="128">
        <v>0</v>
      </c>
      <c r="I28" s="128"/>
      <c r="J28" s="128"/>
      <c r="K28" s="128">
        <f t="shared" si="0"/>
        <v>21</v>
      </c>
      <c r="L28" s="129">
        <f t="shared" si="0"/>
        <v>0</v>
      </c>
    </row>
    <row r="29" spans="1:14" ht="15.75" thickBot="1" x14ac:dyDescent="0.3">
      <c r="A29" s="353" t="s">
        <v>129</v>
      </c>
      <c r="B29" s="354"/>
      <c r="C29" s="216">
        <f t="shared" ref="C29:H29" si="1">SUM(C13:C28)</f>
        <v>1368</v>
      </c>
      <c r="D29" s="216">
        <f t="shared" si="1"/>
        <v>3109</v>
      </c>
      <c r="E29" s="216">
        <f>SUM(E13:E28)</f>
        <v>3002</v>
      </c>
      <c r="F29" s="216">
        <f t="shared" si="1"/>
        <v>3034</v>
      </c>
      <c r="G29" s="216">
        <f>SUM(G13:G28)</f>
        <v>3006</v>
      </c>
      <c r="H29" s="216">
        <f t="shared" si="1"/>
        <v>3417</v>
      </c>
      <c r="I29" s="216">
        <f>SUM(I13:I28)</f>
        <v>0</v>
      </c>
      <c r="J29" s="216">
        <f>SUM(J13:J28)</f>
        <v>0</v>
      </c>
      <c r="K29" s="216">
        <f>SUM(K13:K28)</f>
        <v>7376</v>
      </c>
      <c r="L29" s="217">
        <f>SUM(L13:L28)</f>
        <v>9560</v>
      </c>
    </row>
    <row r="30" spans="1:14" x14ac:dyDescent="0.25">
      <c r="A30" s="133"/>
      <c r="B30" s="115"/>
      <c r="C30" s="100"/>
      <c r="D30" s="96"/>
      <c r="E30" s="96"/>
      <c r="F30" s="96"/>
      <c r="G30" s="96"/>
      <c r="H30" s="96"/>
      <c r="I30" s="96"/>
      <c r="J30" s="96"/>
      <c r="K30" s="96"/>
      <c r="L30" s="96"/>
    </row>
    <row r="31" spans="1:14" ht="15.75" hidden="1" customHeight="1" thickBot="1" x14ac:dyDescent="0.3">
      <c r="A31" s="12"/>
      <c r="B31" s="357" t="s">
        <v>130</v>
      </c>
      <c r="C31" s="357"/>
      <c r="D31" s="357"/>
      <c r="E31" s="357"/>
      <c r="F31" s="357"/>
      <c r="G31" s="357"/>
      <c r="H31" s="357"/>
      <c r="I31" s="357"/>
      <c r="J31" s="357"/>
      <c r="K31" s="357"/>
      <c r="L31" s="357"/>
    </row>
    <row r="32" spans="1:14" hidden="1" x14ac:dyDescent="0.25">
      <c r="A32" s="358" t="s">
        <v>5</v>
      </c>
      <c r="B32" s="355" t="s">
        <v>112</v>
      </c>
      <c r="C32" s="360" t="s">
        <v>104</v>
      </c>
      <c r="D32" s="360"/>
      <c r="E32" s="351" t="s">
        <v>105</v>
      </c>
      <c r="F32" s="351"/>
      <c r="G32" s="351" t="s">
        <v>71</v>
      </c>
      <c r="H32" s="351"/>
      <c r="I32" s="351" t="s">
        <v>72</v>
      </c>
      <c r="J32" s="351"/>
      <c r="K32" s="351" t="s">
        <v>99</v>
      </c>
      <c r="L32" s="352"/>
      <c r="M32" s="351" t="s">
        <v>162</v>
      </c>
      <c r="N32" s="352"/>
    </row>
    <row r="33" spans="1:14" ht="15.75" hidden="1" thickBot="1" x14ac:dyDescent="0.3">
      <c r="A33" s="359"/>
      <c r="B33" s="356"/>
      <c r="C33" s="124" t="s">
        <v>113</v>
      </c>
      <c r="D33" s="124" t="s">
        <v>101</v>
      </c>
      <c r="E33" s="124" t="s">
        <v>113</v>
      </c>
      <c r="F33" s="124" t="s">
        <v>101</v>
      </c>
      <c r="G33" s="124" t="s">
        <v>113</v>
      </c>
      <c r="H33" s="124" t="s">
        <v>101</v>
      </c>
      <c r="I33" s="124" t="s">
        <v>113</v>
      </c>
      <c r="J33" s="124" t="s">
        <v>101</v>
      </c>
      <c r="K33" s="124" t="s">
        <v>113</v>
      </c>
      <c r="L33" s="125" t="s">
        <v>101</v>
      </c>
      <c r="M33" s="124" t="s">
        <v>113</v>
      </c>
      <c r="N33" s="125" t="s">
        <v>101</v>
      </c>
    </row>
    <row r="34" spans="1:14" hidden="1" x14ac:dyDescent="0.25">
      <c r="A34" s="126">
        <v>1</v>
      </c>
      <c r="B34" s="127" t="s">
        <v>114</v>
      </c>
      <c r="C34" s="128"/>
      <c r="D34" s="128"/>
      <c r="E34" s="128"/>
      <c r="F34" s="128"/>
      <c r="G34" s="128"/>
      <c r="H34" s="128"/>
      <c r="I34" s="128"/>
      <c r="J34" s="128"/>
      <c r="K34" s="128">
        <f>+C34+E34+G34+I34</f>
        <v>0</v>
      </c>
      <c r="L34" s="129">
        <f>+D34+F34+H34+J34</f>
        <v>0</v>
      </c>
      <c r="M34" s="128">
        <f t="shared" ref="M34:N49" si="2">+K34+K13</f>
        <v>36</v>
      </c>
      <c r="N34" s="129">
        <f t="shared" si="2"/>
        <v>49</v>
      </c>
    </row>
    <row r="35" spans="1:14" hidden="1" x14ac:dyDescent="0.25">
      <c r="A35" s="130">
        <v>2</v>
      </c>
      <c r="B35" s="131" t="s">
        <v>115</v>
      </c>
      <c r="C35" s="128"/>
      <c r="D35" s="128"/>
      <c r="E35" s="128"/>
      <c r="F35" s="128"/>
      <c r="G35" s="128"/>
      <c r="H35" s="128"/>
      <c r="I35" s="128"/>
      <c r="J35" s="128"/>
      <c r="K35" s="128">
        <f t="shared" ref="K35:L49" si="3">+C35+E35+G35+I35</f>
        <v>0</v>
      </c>
      <c r="L35" s="129">
        <f t="shared" si="3"/>
        <v>0</v>
      </c>
      <c r="M35" s="128">
        <f t="shared" si="2"/>
        <v>38</v>
      </c>
      <c r="N35" s="129">
        <f t="shared" si="2"/>
        <v>40</v>
      </c>
    </row>
    <row r="36" spans="1:14" hidden="1" x14ac:dyDescent="0.25">
      <c r="A36" s="130">
        <v>3</v>
      </c>
      <c r="B36" s="131" t="s">
        <v>116</v>
      </c>
      <c r="C36" s="128"/>
      <c r="D36" s="128"/>
      <c r="E36" s="128"/>
      <c r="F36" s="128"/>
      <c r="G36" s="128"/>
      <c r="H36" s="128"/>
      <c r="I36" s="128"/>
      <c r="J36" s="128"/>
      <c r="K36" s="128">
        <f t="shared" si="3"/>
        <v>0</v>
      </c>
      <c r="L36" s="129">
        <f t="shared" si="3"/>
        <v>0</v>
      </c>
      <c r="M36" s="128">
        <f t="shared" si="2"/>
        <v>229</v>
      </c>
      <c r="N36" s="129">
        <f t="shared" si="2"/>
        <v>280</v>
      </c>
    </row>
    <row r="37" spans="1:14" hidden="1" x14ac:dyDescent="0.25">
      <c r="A37" s="130">
        <v>4</v>
      </c>
      <c r="B37" s="131" t="s">
        <v>117</v>
      </c>
      <c r="C37" s="128"/>
      <c r="D37" s="128"/>
      <c r="E37" s="128"/>
      <c r="F37" s="128"/>
      <c r="G37" s="128"/>
      <c r="H37" s="128"/>
      <c r="I37" s="128"/>
      <c r="J37" s="128"/>
      <c r="K37" s="128">
        <f t="shared" si="3"/>
        <v>0</v>
      </c>
      <c r="L37" s="129">
        <f t="shared" si="3"/>
        <v>0</v>
      </c>
      <c r="M37" s="128">
        <f t="shared" si="2"/>
        <v>36</v>
      </c>
      <c r="N37" s="129">
        <f t="shared" si="2"/>
        <v>47</v>
      </c>
    </row>
    <row r="38" spans="1:14" hidden="1" x14ac:dyDescent="0.25">
      <c r="A38" s="130">
        <v>5</v>
      </c>
      <c r="B38" s="131" t="s">
        <v>118</v>
      </c>
      <c r="C38" s="128"/>
      <c r="D38" s="128"/>
      <c r="E38" s="128"/>
      <c r="F38" s="128"/>
      <c r="G38" s="128"/>
      <c r="H38" s="128"/>
      <c r="I38" s="128"/>
      <c r="J38" s="128"/>
      <c r="K38" s="128">
        <f t="shared" si="3"/>
        <v>0</v>
      </c>
      <c r="L38" s="129">
        <f t="shared" si="3"/>
        <v>0</v>
      </c>
      <c r="M38" s="128">
        <f t="shared" si="2"/>
        <v>1051</v>
      </c>
      <c r="N38" s="129">
        <f t="shared" si="2"/>
        <v>1577</v>
      </c>
    </row>
    <row r="39" spans="1:14" hidden="1" x14ac:dyDescent="0.25">
      <c r="A39" s="130">
        <v>6</v>
      </c>
      <c r="B39" s="131" t="s">
        <v>119</v>
      </c>
      <c r="C39" s="128"/>
      <c r="D39" s="128"/>
      <c r="E39" s="128"/>
      <c r="F39" s="128"/>
      <c r="G39" s="128"/>
      <c r="H39" s="128"/>
      <c r="I39" s="128"/>
      <c r="J39" s="128"/>
      <c r="K39" s="128">
        <f t="shared" si="3"/>
        <v>0</v>
      </c>
      <c r="L39" s="129">
        <f t="shared" si="3"/>
        <v>0</v>
      </c>
      <c r="M39" s="128">
        <f t="shared" si="2"/>
        <v>901</v>
      </c>
      <c r="N39" s="129">
        <f t="shared" si="2"/>
        <v>1224</v>
      </c>
    </row>
    <row r="40" spans="1:14" hidden="1" x14ac:dyDescent="0.25">
      <c r="A40" s="130">
        <v>7</v>
      </c>
      <c r="B40" s="131" t="s">
        <v>120</v>
      </c>
      <c r="C40" s="128"/>
      <c r="D40" s="128"/>
      <c r="E40" s="128"/>
      <c r="F40" s="128"/>
      <c r="G40" s="128"/>
      <c r="H40" s="128"/>
      <c r="I40" s="128"/>
      <c r="J40" s="128"/>
      <c r="K40" s="128">
        <f t="shared" si="3"/>
        <v>0</v>
      </c>
      <c r="L40" s="129">
        <f t="shared" si="3"/>
        <v>0</v>
      </c>
      <c r="M40" s="128">
        <f t="shared" si="2"/>
        <v>339</v>
      </c>
      <c r="N40" s="129">
        <f t="shared" si="2"/>
        <v>413</v>
      </c>
    </row>
    <row r="41" spans="1:14" hidden="1" x14ac:dyDescent="0.25">
      <c r="A41" s="130">
        <v>8</v>
      </c>
      <c r="B41" s="131" t="s">
        <v>121</v>
      </c>
      <c r="C41" s="128"/>
      <c r="D41" s="128"/>
      <c r="E41" s="128"/>
      <c r="F41" s="128"/>
      <c r="G41" s="128"/>
      <c r="H41" s="128"/>
      <c r="I41" s="128"/>
      <c r="J41" s="128"/>
      <c r="K41" s="128">
        <f t="shared" si="3"/>
        <v>0</v>
      </c>
      <c r="L41" s="129">
        <f t="shared" si="3"/>
        <v>0</v>
      </c>
      <c r="M41" s="128">
        <f t="shared" si="2"/>
        <v>405</v>
      </c>
      <c r="N41" s="129">
        <f t="shared" si="2"/>
        <v>507</v>
      </c>
    </row>
    <row r="42" spans="1:14" hidden="1" x14ac:dyDescent="0.25">
      <c r="A42" s="130">
        <v>9</v>
      </c>
      <c r="B42" s="131" t="s">
        <v>122</v>
      </c>
      <c r="C42" s="128"/>
      <c r="D42" s="128"/>
      <c r="E42" s="128"/>
      <c r="F42" s="128"/>
      <c r="G42" s="128"/>
      <c r="H42" s="128"/>
      <c r="I42" s="128"/>
      <c r="J42" s="128"/>
      <c r="K42" s="128">
        <f t="shared" si="3"/>
        <v>0</v>
      </c>
      <c r="L42" s="129">
        <f t="shared" si="3"/>
        <v>0</v>
      </c>
      <c r="M42" s="128">
        <f t="shared" si="2"/>
        <v>2600</v>
      </c>
      <c r="N42" s="129">
        <f t="shared" si="2"/>
        <v>3403</v>
      </c>
    </row>
    <row r="43" spans="1:14" hidden="1" x14ac:dyDescent="0.25">
      <c r="A43" s="130">
        <v>10</v>
      </c>
      <c r="B43" s="131" t="s">
        <v>123</v>
      </c>
      <c r="C43" s="128"/>
      <c r="D43" s="128"/>
      <c r="E43" s="128"/>
      <c r="F43" s="128"/>
      <c r="G43" s="128"/>
      <c r="H43" s="128"/>
      <c r="I43" s="128"/>
      <c r="J43" s="128"/>
      <c r="K43" s="128">
        <f t="shared" si="3"/>
        <v>0</v>
      </c>
      <c r="L43" s="129">
        <f t="shared" si="3"/>
        <v>0</v>
      </c>
      <c r="M43" s="128">
        <f t="shared" si="2"/>
        <v>1242</v>
      </c>
      <c r="N43" s="129">
        <f t="shared" si="2"/>
        <v>1392</v>
      </c>
    </row>
    <row r="44" spans="1:14" hidden="1" x14ac:dyDescent="0.25">
      <c r="A44" s="130">
        <v>11</v>
      </c>
      <c r="B44" s="131" t="s">
        <v>124</v>
      </c>
      <c r="C44" s="128"/>
      <c r="D44" s="128"/>
      <c r="E44" s="128"/>
      <c r="F44" s="128"/>
      <c r="G44" s="128"/>
      <c r="H44" s="128"/>
      <c r="I44" s="128"/>
      <c r="J44" s="128"/>
      <c r="K44" s="128">
        <f t="shared" si="3"/>
        <v>0</v>
      </c>
      <c r="L44" s="129">
        <f t="shared" si="3"/>
        <v>0</v>
      </c>
      <c r="M44" s="128">
        <f t="shared" si="2"/>
        <v>116</v>
      </c>
      <c r="N44" s="129">
        <f t="shared" si="2"/>
        <v>135</v>
      </c>
    </row>
    <row r="45" spans="1:14" ht="24" hidden="1" x14ac:dyDescent="0.25">
      <c r="A45" s="130">
        <v>12</v>
      </c>
      <c r="B45" s="131" t="s">
        <v>125</v>
      </c>
      <c r="C45" s="128"/>
      <c r="D45" s="128"/>
      <c r="E45" s="128"/>
      <c r="F45" s="128"/>
      <c r="G45" s="128"/>
      <c r="H45" s="128"/>
      <c r="I45" s="128"/>
      <c r="J45" s="128"/>
      <c r="K45" s="128">
        <f t="shared" si="3"/>
        <v>0</v>
      </c>
      <c r="L45" s="129">
        <f t="shared" si="3"/>
        <v>0</v>
      </c>
      <c r="M45" s="128">
        <f t="shared" si="2"/>
        <v>47</v>
      </c>
      <c r="N45" s="129">
        <f t="shared" si="2"/>
        <v>74</v>
      </c>
    </row>
    <row r="46" spans="1:14" hidden="1" x14ac:dyDescent="0.25">
      <c r="A46" s="130">
        <v>13</v>
      </c>
      <c r="B46" s="132" t="s">
        <v>126</v>
      </c>
      <c r="C46" s="128"/>
      <c r="D46" s="128"/>
      <c r="E46" s="128"/>
      <c r="F46" s="128"/>
      <c r="G46" s="128"/>
      <c r="H46" s="128"/>
      <c r="I46" s="128"/>
      <c r="J46" s="128"/>
      <c r="K46" s="128">
        <f t="shared" si="3"/>
        <v>0</v>
      </c>
      <c r="L46" s="129">
        <f t="shared" si="3"/>
        <v>0</v>
      </c>
      <c r="M46" s="128">
        <f t="shared" si="2"/>
        <v>204</v>
      </c>
      <c r="N46" s="129">
        <f t="shared" si="2"/>
        <v>220</v>
      </c>
    </row>
    <row r="47" spans="1:14" hidden="1" x14ac:dyDescent="0.25">
      <c r="A47" s="130">
        <v>14</v>
      </c>
      <c r="B47" s="132" t="s">
        <v>127</v>
      </c>
      <c r="C47" s="128"/>
      <c r="D47" s="128"/>
      <c r="E47" s="128"/>
      <c r="F47" s="128"/>
      <c r="G47" s="128"/>
      <c r="H47" s="128"/>
      <c r="I47" s="128"/>
      <c r="J47" s="128"/>
      <c r="K47" s="128">
        <f t="shared" si="3"/>
        <v>0</v>
      </c>
      <c r="L47" s="129">
        <f t="shared" si="3"/>
        <v>0</v>
      </c>
      <c r="M47" s="128">
        <f t="shared" si="2"/>
        <v>5</v>
      </c>
      <c r="N47" s="129">
        <f t="shared" si="2"/>
        <v>10</v>
      </c>
    </row>
    <row r="48" spans="1:14" hidden="1" x14ac:dyDescent="0.25">
      <c r="A48" s="130">
        <v>15</v>
      </c>
      <c r="B48" s="132" t="s">
        <v>128</v>
      </c>
      <c r="C48" s="128"/>
      <c r="D48" s="128"/>
      <c r="E48" s="128"/>
      <c r="F48" s="128"/>
      <c r="G48" s="128"/>
      <c r="H48" s="128"/>
      <c r="I48" s="128"/>
      <c r="J48" s="128"/>
      <c r="K48" s="128">
        <f>+C48+E48+G48+I48</f>
        <v>0</v>
      </c>
      <c r="L48" s="129">
        <f>+D48+F48+H48+J48</f>
        <v>0</v>
      </c>
      <c r="M48" s="128">
        <f t="shared" si="2"/>
        <v>106</v>
      </c>
      <c r="N48" s="129">
        <f t="shared" si="2"/>
        <v>189</v>
      </c>
    </row>
    <row r="49" spans="1:14" hidden="1" x14ac:dyDescent="0.25">
      <c r="A49" s="130">
        <v>16</v>
      </c>
      <c r="B49" s="132" t="s">
        <v>180</v>
      </c>
      <c r="C49" s="128"/>
      <c r="D49" s="128"/>
      <c r="E49" s="128"/>
      <c r="F49" s="128"/>
      <c r="G49" s="128"/>
      <c r="H49" s="128"/>
      <c r="I49" s="128"/>
      <c r="J49" s="128"/>
      <c r="K49" s="128">
        <f t="shared" si="3"/>
        <v>0</v>
      </c>
      <c r="L49" s="129">
        <f t="shared" si="3"/>
        <v>0</v>
      </c>
      <c r="M49" s="128">
        <f t="shared" si="2"/>
        <v>21</v>
      </c>
      <c r="N49" s="129">
        <f t="shared" si="2"/>
        <v>0</v>
      </c>
    </row>
    <row r="50" spans="1:14" ht="15.75" hidden="1" thickBot="1" x14ac:dyDescent="0.3">
      <c r="A50" s="353" t="s">
        <v>129</v>
      </c>
      <c r="B50" s="354"/>
      <c r="C50" s="216">
        <f t="shared" ref="C50:L50" si="4">SUM(C34:C49)</f>
        <v>0</v>
      </c>
      <c r="D50" s="216">
        <f t="shared" si="4"/>
        <v>0</v>
      </c>
      <c r="E50" s="216">
        <f>SUM(E34:E49)</f>
        <v>0</v>
      </c>
      <c r="F50" s="216">
        <f t="shared" si="4"/>
        <v>0</v>
      </c>
      <c r="G50" s="216">
        <f>SUM(G34:G49)</f>
        <v>0</v>
      </c>
      <c r="H50" s="216">
        <f t="shared" si="4"/>
        <v>0</v>
      </c>
      <c r="I50" s="216">
        <f>SUM(I34:I49)</f>
        <v>0</v>
      </c>
      <c r="J50" s="216">
        <f t="shared" si="4"/>
        <v>0</v>
      </c>
      <c r="K50" s="216">
        <f t="shared" si="4"/>
        <v>0</v>
      </c>
      <c r="L50" s="217">
        <f t="shared" si="4"/>
        <v>0</v>
      </c>
      <c r="M50" s="216">
        <f>SUM(M34:M49)</f>
        <v>7376</v>
      </c>
      <c r="N50" s="217">
        <f>SUM(N34:N49)</f>
        <v>9560</v>
      </c>
    </row>
    <row r="51" spans="1:14" hidden="1" x14ac:dyDescent="0.25">
      <c r="A51" s="135"/>
      <c r="B51" s="135"/>
      <c r="C51" s="100"/>
      <c r="D51" s="96"/>
      <c r="E51" s="96"/>
      <c r="F51" s="96"/>
      <c r="G51" s="96"/>
      <c r="H51" s="96"/>
      <c r="I51" s="96"/>
      <c r="J51" s="96"/>
      <c r="K51" s="96"/>
      <c r="L51" s="96"/>
    </row>
    <row r="52" spans="1:14" ht="15.75" hidden="1" customHeight="1" thickBot="1" x14ac:dyDescent="0.3">
      <c r="A52" s="12"/>
      <c r="B52" s="357" t="s">
        <v>131</v>
      </c>
      <c r="C52" s="357"/>
      <c r="D52" s="357"/>
      <c r="E52" s="357"/>
      <c r="F52" s="357"/>
      <c r="G52" s="357"/>
      <c r="H52" s="357"/>
      <c r="I52" s="357"/>
      <c r="J52" s="357"/>
      <c r="K52" s="357"/>
      <c r="L52" s="357"/>
    </row>
    <row r="53" spans="1:14" hidden="1" x14ac:dyDescent="0.25">
      <c r="A53" s="358" t="s">
        <v>5</v>
      </c>
      <c r="B53" s="355" t="s">
        <v>112</v>
      </c>
      <c r="C53" s="360" t="s">
        <v>73</v>
      </c>
      <c r="D53" s="360"/>
      <c r="E53" s="351" t="s">
        <v>106</v>
      </c>
      <c r="F53" s="351"/>
      <c r="G53" s="351" t="s">
        <v>107</v>
      </c>
      <c r="H53" s="351"/>
      <c r="I53" s="351" t="s">
        <v>108</v>
      </c>
      <c r="J53" s="351"/>
      <c r="K53" s="351" t="s">
        <v>99</v>
      </c>
      <c r="L53" s="352"/>
      <c r="M53" s="351" t="s">
        <v>162</v>
      </c>
      <c r="N53" s="352"/>
    </row>
    <row r="54" spans="1:14" ht="15.75" hidden="1" thickBot="1" x14ac:dyDescent="0.3">
      <c r="A54" s="359"/>
      <c r="B54" s="356"/>
      <c r="C54" s="124" t="s">
        <v>113</v>
      </c>
      <c r="D54" s="124" t="s">
        <v>101</v>
      </c>
      <c r="E54" s="124" t="s">
        <v>113</v>
      </c>
      <c r="F54" s="124" t="s">
        <v>101</v>
      </c>
      <c r="G54" s="124" t="s">
        <v>113</v>
      </c>
      <c r="H54" s="124" t="s">
        <v>101</v>
      </c>
      <c r="I54" s="124" t="s">
        <v>113</v>
      </c>
      <c r="J54" s="124" t="s">
        <v>101</v>
      </c>
      <c r="K54" s="124" t="s">
        <v>113</v>
      </c>
      <c r="L54" s="125" t="s">
        <v>101</v>
      </c>
      <c r="M54" s="124" t="s">
        <v>113</v>
      </c>
      <c r="N54" s="125" t="s">
        <v>101</v>
      </c>
    </row>
    <row r="55" spans="1:14" hidden="1" x14ac:dyDescent="0.25">
      <c r="A55" s="126">
        <v>1</v>
      </c>
      <c r="B55" s="127" t="s">
        <v>114</v>
      </c>
      <c r="C55" s="128"/>
      <c r="D55" s="128"/>
      <c r="E55" s="128"/>
      <c r="F55" s="128"/>
      <c r="G55" s="128"/>
      <c r="H55" s="128"/>
      <c r="I55" s="128"/>
      <c r="J55" s="128"/>
      <c r="K55" s="128">
        <f>+C55+E55+G55+I55</f>
        <v>0</v>
      </c>
      <c r="L55" s="129">
        <f>+D55+F55+H55+J55</f>
        <v>0</v>
      </c>
      <c r="M55" s="128">
        <f t="shared" ref="M55:N70" si="5">+K55+M34</f>
        <v>36</v>
      </c>
      <c r="N55" s="129">
        <f t="shared" si="5"/>
        <v>49</v>
      </c>
    </row>
    <row r="56" spans="1:14" hidden="1" x14ac:dyDescent="0.25">
      <c r="A56" s="130">
        <v>2</v>
      </c>
      <c r="B56" s="131" t="s">
        <v>115</v>
      </c>
      <c r="C56" s="128"/>
      <c r="D56" s="128"/>
      <c r="E56" s="128"/>
      <c r="F56" s="128"/>
      <c r="G56" s="128"/>
      <c r="H56" s="128"/>
      <c r="I56" s="128"/>
      <c r="J56" s="128"/>
      <c r="K56" s="128">
        <f t="shared" ref="K56:L70" si="6">+C56+E56+G56+I56</f>
        <v>0</v>
      </c>
      <c r="L56" s="129">
        <f t="shared" si="6"/>
        <v>0</v>
      </c>
      <c r="M56" s="128">
        <f t="shared" si="5"/>
        <v>38</v>
      </c>
      <c r="N56" s="129">
        <f t="shared" si="5"/>
        <v>40</v>
      </c>
    </row>
    <row r="57" spans="1:14" hidden="1" x14ac:dyDescent="0.25">
      <c r="A57" s="130">
        <v>3</v>
      </c>
      <c r="B57" s="131" t="s">
        <v>116</v>
      </c>
      <c r="C57" s="128"/>
      <c r="D57" s="128"/>
      <c r="E57" s="128"/>
      <c r="F57" s="128"/>
      <c r="G57" s="128"/>
      <c r="H57" s="128"/>
      <c r="I57" s="128"/>
      <c r="J57" s="128"/>
      <c r="K57" s="128">
        <f t="shared" si="6"/>
        <v>0</v>
      </c>
      <c r="L57" s="129">
        <f t="shared" si="6"/>
        <v>0</v>
      </c>
      <c r="M57" s="128">
        <f t="shared" si="5"/>
        <v>229</v>
      </c>
      <c r="N57" s="129">
        <f t="shared" si="5"/>
        <v>280</v>
      </c>
    </row>
    <row r="58" spans="1:14" hidden="1" x14ac:dyDescent="0.25">
      <c r="A58" s="130">
        <v>4</v>
      </c>
      <c r="B58" s="131" t="s">
        <v>117</v>
      </c>
      <c r="C58" s="128"/>
      <c r="D58" s="128"/>
      <c r="E58" s="128"/>
      <c r="F58" s="128"/>
      <c r="G58" s="128"/>
      <c r="H58" s="128"/>
      <c r="I58" s="128"/>
      <c r="J58" s="128"/>
      <c r="K58" s="128">
        <f t="shared" si="6"/>
        <v>0</v>
      </c>
      <c r="L58" s="129">
        <f t="shared" si="6"/>
        <v>0</v>
      </c>
      <c r="M58" s="128">
        <f t="shared" si="5"/>
        <v>36</v>
      </c>
      <c r="N58" s="129">
        <f t="shared" si="5"/>
        <v>47</v>
      </c>
    </row>
    <row r="59" spans="1:14" hidden="1" x14ac:dyDescent="0.25">
      <c r="A59" s="130">
        <v>5</v>
      </c>
      <c r="B59" s="131" t="s">
        <v>118</v>
      </c>
      <c r="C59" s="128"/>
      <c r="D59" s="128"/>
      <c r="E59" s="128"/>
      <c r="F59" s="128"/>
      <c r="G59" s="128"/>
      <c r="H59" s="128"/>
      <c r="I59" s="128"/>
      <c r="J59" s="128"/>
      <c r="K59" s="128">
        <f t="shared" si="6"/>
        <v>0</v>
      </c>
      <c r="L59" s="129">
        <f t="shared" si="6"/>
        <v>0</v>
      </c>
      <c r="M59" s="128">
        <f t="shared" si="5"/>
        <v>1051</v>
      </c>
      <c r="N59" s="129">
        <f t="shared" si="5"/>
        <v>1577</v>
      </c>
    </row>
    <row r="60" spans="1:14" hidden="1" x14ac:dyDescent="0.25">
      <c r="A60" s="130">
        <v>6</v>
      </c>
      <c r="B60" s="131" t="s">
        <v>119</v>
      </c>
      <c r="C60" s="128"/>
      <c r="D60" s="128"/>
      <c r="E60" s="128"/>
      <c r="F60" s="128"/>
      <c r="G60" s="128"/>
      <c r="H60" s="128"/>
      <c r="I60" s="128"/>
      <c r="J60" s="128"/>
      <c r="K60" s="128">
        <f t="shared" si="6"/>
        <v>0</v>
      </c>
      <c r="L60" s="129">
        <f t="shared" si="6"/>
        <v>0</v>
      </c>
      <c r="M60" s="128">
        <f t="shared" si="5"/>
        <v>901</v>
      </c>
      <c r="N60" s="129">
        <f t="shared" si="5"/>
        <v>1224</v>
      </c>
    </row>
    <row r="61" spans="1:14" hidden="1" x14ac:dyDescent="0.25">
      <c r="A61" s="130">
        <v>7</v>
      </c>
      <c r="B61" s="131" t="s">
        <v>120</v>
      </c>
      <c r="C61" s="128"/>
      <c r="D61" s="128"/>
      <c r="E61" s="128"/>
      <c r="F61" s="128"/>
      <c r="G61" s="128"/>
      <c r="H61" s="128"/>
      <c r="I61" s="128"/>
      <c r="J61" s="128"/>
      <c r="K61" s="128">
        <f t="shared" si="6"/>
        <v>0</v>
      </c>
      <c r="L61" s="129">
        <f t="shared" si="6"/>
        <v>0</v>
      </c>
      <c r="M61" s="128">
        <f t="shared" si="5"/>
        <v>339</v>
      </c>
      <c r="N61" s="129">
        <f t="shared" si="5"/>
        <v>413</v>
      </c>
    </row>
    <row r="62" spans="1:14" hidden="1" x14ac:dyDescent="0.25">
      <c r="A62" s="130">
        <v>8</v>
      </c>
      <c r="B62" s="131" t="s">
        <v>121</v>
      </c>
      <c r="C62" s="128"/>
      <c r="D62" s="128"/>
      <c r="E62" s="128"/>
      <c r="F62" s="128"/>
      <c r="G62" s="128"/>
      <c r="H62" s="128"/>
      <c r="I62" s="128"/>
      <c r="J62" s="128"/>
      <c r="K62" s="128">
        <f t="shared" si="6"/>
        <v>0</v>
      </c>
      <c r="L62" s="129">
        <f t="shared" si="6"/>
        <v>0</v>
      </c>
      <c r="M62" s="128">
        <f t="shared" si="5"/>
        <v>405</v>
      </c>
      <c r="N62" s="129">
        <f t="shared" si="5"/>
        <v>507</v>
      </c>
    </row>
    <row r="63" spans="1:14" hidden="1" x14ac:dyDescent="0.25">
      <c r="A63" s="130">
        <v>9</v>
      </c>
      <c r="B63" s="131" t="s">
        <v>122</v>
      </c>
      <c r="C63" s="128"/>
      <c r="D63" s="128"/>
      <c r="E63" s="128"/>
      <c r="F63" s="128"/>
      <c r="G63" s="128"/>
      <c r="H63" s="128"/>
      <c r="I63" s="128"/>
      <c r="J63" s="128"/>
      <c r="K63" s="128">
        <f t="shared" si="6"/>
        <v>0</v>
      </c>
      <c r="L63" s="129">
        <f t="shared" si="6"/>
        <v>0</v>
      </c>
      <c r="M63" s="128">
        <f t="shared" si="5"/>
        <v>2600</v>
      </c>
      <c r="N63" s="129">
        <f t="shared" si="5"/>
        <v>3403</v>
      </c>
    </row>
    <row r="64" spans="1:14" hidden="1" x14ac:dyDescent="0.25">
      <c r="A64" s="130">
        <v>10</v>
      </c>
      <c r="B64" s="131" t="s">
        <v>123</v>
      </c>
      <c r="C64" s="128"/>
      <c r="D64" s="128"/>
      <c r="E64" s="128"/>
      <c r="F64" s="128"/>
      <c r="G64" s="128"/>
      <c r="H64" s="128"/>
      <c r="I64" s="128"/>
      <c r="J64" s="128"/>
      <c r="K64" s="128">
        <f t="shared" si="6"/>
        <v>0</v>
      </c>
      <c r="L64" s="129">
        <f t="shared" si="6"/>
        <v>0</v>
      </c>
      <c r="M64" s="128">
        <f t="shared" si="5"/>
        <v>1242</v>
      </c>
      <c r="N64" s="129">
        <f t="shared" si="5"/>
        <v>1392</v>
      </c>
    </row>
    <row r="65" spans="1:14" hidden="1" x14ac:dyDescent="0.25">
      <c r="A65" s="130">
        <v>11</v>
      </c>
      <c r="B65" s="131" t="s">
        <v>124</v>
      </c>
      <c r="C65" s="128"/>
      <c r="D65" s="128"/>
      <c r="E65" s="128"/>
      <c r="F65" s="128"/>
      <c r="G65" s="128"/>
      <c r="H65" s="128"/>
      <c r="I65" s="128"/>
      <c r="J65" s="128"/>
      <c r="K65" s="128">
        <f t="shared" si="6"/>
        <v>0</v>
      </c>
      <c r="L65" s="129">
        <f t="shared" si="6"/>
        <v>0</v>
      </c>
      <c r="M65" s="128">
        <f t="shared" si="5"/>
        <v>116</v>
      </c>
      <c r="N65" s="129">
        <f t="shared" si="5"/>
        <v>135</v>
      </c>
    </row>
    <row r="66" spans="1:14" ht="24" hidden="1" x14ac:dyDescent="0.25">
      <c r="A66" s="130">
        <v>12</v>
      </c>
      <c r="B66" s="131" t="s">
        <v>125</v>
      </c>
      <c r="C66" s="128"/>
      <c r="D66" s="128"/>
      <c r="E66" s="128"/>
      <c r="F66" s="128"/>
      <c r="G66" s="128"/>
      <c r="H66" s="128"/>
      <c r="I66" s="128"/>
      <c r="J66" s="128"/>
      <c r="K66" s="128">
        <f t="shared" si="6"/>
        <v>0</v>
      </c>
      <c r="L66" s="129">
        <f t="shared" si="6"/>
        <v>0</v>
      </c>
      <c r="M66" s="128">
        <f t="shared" si="5"/>
        <v>47</v>
      </c>
      <c r="N66" s="129">
        <f t="shared" si="5"/>
        <v>74</v>
      </c>
    </row>
    <row r="67" spans="1:14" hidden="1" x14ac:dyDescent="0.25">
      <c r="A67" s="130">
        <v>13</v>
      </c>
      <c r="B67" s="132" t="s">
        <v>126</v>
      </c>
      <c r="C67" s="128"/>
      <c r="D67" s="128"/>
      <c r="E67" s="128"/>
      <c r="F67" s="128"/>
      <c r="G67" s="128"/>
      <c r="H67" s="128"/>
      <c r="I67" s="128"/>
      <c r="J67" s="128"/>
      <c r="K67" s="128">
        <f t="shared" si="6"/>
        <v>0</v>
      </c>
      <c r="L67" s="129">
        <f t="shared" si="6"/>
        <v>0</v>
      </c>
      <c r="M67" s="128">
        <f t="shared" si="5"/>
        <v>204</v>
      </c>
      <c r="N67" s="129">
        <f t="shared" si="5"/>
        <v>220</v>
      </c>
    </row>
    <row r="68" spans="1:14" hidden="1" x14ac:dyDescent="0.25">
      <c r="A68" s="130">
        <v>14</v>
      </c>
      <c r="B68" s="132" t="s">
        <v>127</v>
      </c>
      <c r="C68" s="128"/>
      <c r="D68" s="128"/>
      <c r="E68" s="128"/>
      <c r="F68" s="128"/>
      <c r="G68" s="128"/>
      <c r="H68" s="128"/>
      <c r="I68" s="128"/>
      <c r="J68" s="128"/>
      <c r="K68" s="128">
        <f t="shared" si="6"/>
        <v>0</v>
      </c>
      <c r="L68" s="129">
        <f t="shared" si="6"/>
        <v>0</v>
      </c>
      <c r="M68" s="128">
        <f t="shared" si="5"/>
        <v>5</v>
      </c>
      <c r="N68" s="129">
        <f t="shared" si="5"/>
        <v>10</v>
      </c>
    </row>
    <row r="69" spans="1:14" hidden="1" x14ac:dyDescent="0.25">
      <c r="A69" s="130">
        <v>15</v>
      </c>
      <c r="B69" s="132" t="s">
        <v>128</v>
      </c>
      <c r="C69" s="128"/>
      <c r="D69" s="128"/>
      <c r="E69" s="128"/>
      <c r="F69" s="128"/>
      <c r="G69" s="128"/>
      <c r="H69" s="128"/>
      <c r="I69" s="128"/>
      <c r="J69" s="128"/>
      <c r="K69" s="128">
        <f>+C69+E69+G69+I69</f>
        <v>0</v>
      </c>
      <c r="L69" s="129">
        <f>+D69+F69+H69+J69</f>
        <v>0</v>
      </c>
      <c r="M69" s="128">
        <f t="shared" si="5"/>
        <v>106</v>
      </c>
      <c r="N69" s="129">
        <f t="shared" si="5"/>
        <v>189</v>
      </c>
    </row>
    <row r="70" spans="1:14" hidden="1" x14ac:dyDescent="0.25">
      <c r="A70" s="130">
        <v>16</v>
      </c>
      <c r="B70" s="132" t="s">
        <v>180</v>
      </c>
      <c r="C70" s="128"/>
      <c r="D70" s="128"/>
      <c r="E70" s="128"/>
      <c r="F70" s="128"/>
      <c r="G70" s="128"/>
      <c r="H70" s="128"/>
      <c r="I70" s="128"/>
      <c r="J70" s="128"/>
      <c r="K70" s="128">
        <f t="shared" si="6"/>
        <v>0</v>
      </c>
      <c r="L70" s="129">
        <f t="shared" si="6"/>
        <v>0</v>
      </c>
      <c r="M70" s="128">
        <f t="shared" si="5"/>
        <v>21</v>
      </c>
      <c r="N70" s="129">
        <f t="shared" si="5"/>
        <v>0</v>
      </c>
    </row>
    <row r="71" spans="1:14" ht="15.75" hidden="1" thickBot="1" x14ac:dyDescent="0.3">
      <c r="A71" s="353" t="s">
        <v>129</v>
      </c>
      <c r="B71" s="354"/>
      <c r="C71" s="216">
        <f t="shared" ref="C71:N71" si="7">SUM(C55:C70)</f>
        <v>0</v>
      </c>
      <c r="D71" s="216">
        <f t="shared" si="7"/>
        <v>0</v>
      </c>
      <c r="E71" s="216">
        <f>SUM(E55:E70)</f>
        <v>0</v>
      </c>
      <c r="F71" s="216">
        <f t="shared" si="7"/>
        <v>0</v>
      </c>
      <c r="G71" s="216">
        <f>SUM(G55:G70)</f>
        <v>0</v>
      </c>
      <c r="H71" s="216">
        <f t="shared" si="7"/>
        <v>0</v>
      </c>
      <c r="I71" s="216">
        <f t="shared" si="7"/>
        <v>0</v>
      </c>
      <c r="J71" s="216">
        <f t="shared" si="7"/>
        <v>0</v>
      </c>
      <c r="K71" s="216">
        <f t="shared" si="7"/>
        <v>0</v>
      </c>
      <c r="L71" s="217">
        <f t="shared" si="7"/>
        <v>0</v>
      </c>
      <c r="M71" s="216">
        <f t="shared" si="7"/>
        <v>7376</v>
      </c>
      <c r="N71" s="217">
        <f t="shared" si="7"/>
        <v>9560</v>
      </c>
    </row>
    <row r="72" spans="1:14" hidden="1" x14ac:dyDescent="0.25">
      <c r="A72" s="135"/>
      <c r="B72" s="135"/>
      <c r="C72" s="136"/>
      <c r="D72" s="136"/>
      <c r="E72" s="136"/>
      <c r="F72" s="136"/>
      <c r="G72" s="136"/>
      <c r="H72" s="136"/>
      <c r="I72" s="136"/>
      <c r="J72" s="136"/>
      <c r="K72" s="136"/>
      <c r="L72" s="136"/>
    </row>
    <row r="73" spans="1:14" hidden="1" x14ac:dyDescent="0.25">
      <c r="A73" s="135"/>
      <c r="B73" s="135"/>
      <c r="C73" s="100"/>
      <c r="D73" s="96"/>
      <c r="E73" s="96"/>
      <c r="F73" s="96"/>
      <c r="G73" s="96"/>
      <c r="H73" s="96"/>
      <c r="I73" s="96"/>
      <c r="J73" s="96"/>
      <c r="K73" s="96"/>
      <c r="L73" s="96"/>
    </row>
    <row r="74" spans="1:14" ht="15.75" thickBot="1" x14ac:dyDescent="0.3">
      <c r="A74" s="135"/>
      <c r="B74" s="135" t="s">
        <v>170</v>
      </c>
      <c r="C74" s="100"/>
      <c r="D74" s="96"/>
      <c r="E74" s="96"/>
      <c r="F74" s="96"/>
      <c r="G74" s="96"/>
      <c r="H74" s="96"/>
      <c r="I74" s="96"/>
      <c r="J74" s="96"/>
      <c r="K74" s="96"/>
      <c r="L74" s="96"/>
    </row>
    <row r="75" spans="1:14" x14ac:dyDescent="0.25">
      <c r="A75" s="332" t="s">
        <v>5</v>
      </c>
      <c r="B75" s="355" t="s">
        <v>112</v>
      </c>
      <c r="C75" s="351" t="s">
        <v>99</v>
      </c>
      <c r="D75" s="352"/>
      <c r="E75" s="96"/>
      <c r="F75" s="96"/>
      <c r="G75" s="96"/>
      <c r="H75" s="96"/>
      <c r="I75" s="96"/>
      <c r="J75" s="96"/>
      <c r="K75" s="96"/>
      <c r="L75" s="96"/>
    </row>
    <row r="76" spans="1:14" ht="15.75" thickBot="1" x14ac:dyDescent="0.3">
      <c r="A76" s="332"/>
      <c r="B76" s="356"/>
      <c r="C76" s="124" t="s">
        <v>113</v>
      </c>
      <c r="D76" s="125" t="s">
        <v>101</v>
      </c>
      <c r="E76" s="96"/>
      <c r="F76" s="96"/>
      <c r="G76" s="96"/>
      <c r="H76" s="96"/>
      <c r="I76" s="96"/>
      <c r="J76" s="96"/>
      <c r="K76" s="96"/>
      <c r="L76" s="96"/>
    </row>
    <row r="77" spans="1:14" x14ac:dyDescent="0.25">
      <c r="A77" s="126">
        <v>1</v>
      </c>
      <c r="B77" s="127" t="s">
        <v>114</v>
      </c>
      <c r="C77" s="128">
        <f t="shared" ref="C77:D90" si="8">+K13+K34+K55</f>
        <v>36</v>
      </c>
      <c r="D77" s="129">
        <f t="shared" si="8"/>
        <v>49</v>
      </c>
      <c r="E77" s="181"/>
      <c r="F77" s="96"/>
      <c r="G77" s="96"/>
      <c r="H77" s="96"/>
      <c r="I77" s="96"/>
      <c r="J77" s="96"/>
      <c r="K77" s="96"/>
      <c r="L77" s="96"/>
    </row>
    <row r="78" spans="1:14" x14ac:dyDescent="0.25">
      <c r="A78" s="130">
        <v>2</v>
      </c>
      <c r="B78" s="131" t="s">
        <v>115</v>
      </c>
      <c r="C78" s="128">
        <f t="shared" si="8"/>
        <v>38</v>
      </c>
      <c r="D78" s="129">
        <f t="shared" si="8"/>
        <v>40</v>
      </c>
      <c r="E78" s="181"/>
      <c r="F78" s="96"/>
      <c r="G78" s="96"/>
      <c r="H78" s="96"/>
      <c r="I78" s="96"/>
      <c r="J78" s="96"/>
      <c r="K78" s="96"/>
      <c r="L78" s="96"/>
    </row>
    <row r="79" spans="1:14" x14ac:dyDescent="0.25">
      <c r="A79" s="130">
        <v>3</v>
      </c>
      <c r="B79" s="131" t="s">
        <v>116</v>
      </c>
      <c r="C79" s="128">
        <f t="shared" si="8"/>
        <v>229</v>
      </c>
      <c r="D79" s="129">
        <f t="shared" si="8"/>
        <v>280</v>
      </c>
      <c r="E79" s="181"/>
      <c r="F79" s="96"/>
      <c r="G79" s="96"/>
      <c r="H79" s="96"/>
      <c r="I79" s="96"/>
      <c r="J79" s="96"/>
      <c r="K79" s="96"/>
      <c r="L79" s="96"/>
    </row>
    <row r="80" spans="1:14" x14ac:dyDescent="0.25">
      <c r="A80" s="130">
        <v>4</v>
      </c>
      <c r="B80" s="131" t="s">
        <v>117</v>
      </c>
      <c r="C80" s="128">
        <f t="shared" si="8"/>
        <v>36</v>
      </c>
      <c r="D80" s="129">
        <f t="shared" si="8"/>
        <v>47</v>
      </c>
      <c r="E80" s="181"/>
      <c r="F80" s="96"/>
      <c r="G80" s="96"/>
      <c r="H80" s="96"/>
      <c r="I80" s="96"/>
      <c r="J80" s="96"/>
      <c r="K80" s="96"/>
      <c r="L80" s="96"/>
    </row>
    <row r="81" spans="1:12" x14ac:dyDescent="0.25">
      <c r="A81" s="130">
        <v>5</v>
      </c>
      <c r="B81" s="131" t="s">
        <v>118</v>
      </c>
      <c r="C81" s="128">
        <f t="shared" si="8"/>
        <v>1051</v>
      </c>
      <c r="D81" s="129">
        <f t="shared" si="8"/>
        <v>1577</v>
      </c>
      <c r="E81" s="181"/>
      <c r="F81" s="96"/>
      <c r="G81" s="96"/>
      <c r="H81" s="96"/>
      <c r="I81" s="96"/>
      <c r="J81" s="96"/>
      <c r="K81" s="96"/>
      <c r="L81" s="96"/>
    </row>
    <row r="82" spans="1:12" x14ac:dyDescent="0.25">
      <c r="A82" s="130">
        <v>6</v>
      </c>
      <c r="B82" s="131" t="s">
        <v>119</v>
      </c>
      <c r="C82" s="128">
        <f t="shared" si="8"/>
        <v>901</v>
      </c>
      <c r="D82" s="129">
        <f t="shared" si="8"/>
        <v>1224</v>
      </c>
      <c r="E82" s="181"/>
      <c r="F82" s="96"/>
      <c r="G82" s="96"/>
      <c r="H82" s="96"/>
      <c r="I82" s="96"/>
      <c r="J82" s="96"/>
      <c r="K82" s="96"/>
      <c r="L82" s="96"/>
    </row>
    <row r="83" spans="1:12" x14ac:dyDescent="0.25">
      <c r="A83" s="130">
        <v>7</v>
      </c>
      <c r="B83" s="131" t="s">
        <v>120</v>
      </c>
      <c r="C83" s="128">
        <f t="shared" si="8"/>
        <v>339</v>
      </c>
      <c r="D83" s="129">
        <f t="shared" si="8"/>
        <v>413</v>
      </c>
      <c r="E83" s="181"/>
      <c r="F83" s="96"/>
      <c r="G83" s="96"/>
      <c r="H83" s="96"/>
      <c r="I83" s="96"/>
      <c r="J83" s="96"/>
      <c r="K83" s="96"/>
      <c r="L83" s="96"/>
    </row>
    <row r="84" spans="1:12" x14ac:dyDescent="0.25">
      <c r="A84" s="130">
        <v>8</v>
      </c>
      <c r="B84" s="131" t="s">
        <v>121</v>
      </c>
      <c r="C84" s="128">
        <f t="shared" si="8"/>
        <v>405</v>
      </c>
      <c r="D84" s="129">
        <f t="shared" si="8"/>
        <v>507</v>
      </c>
      <c r="E84" s="181"/>
      <c r="F84" s="96"/>
      <c r="G84" s="96"/>
      <c r="H84" s="96"/>
      <c r="I84" s="96"/>
      <c r="J84" s="96"/>
      <c r="K84" s="96"/>
      <c r="L84" s="96"/>
    </row>
    <row r="85" spans="1:12" x14ac:dyDescent="0.25">
      <c r="A85" s="130">
        <v>9</v>
      </c>
      <c r="B85" s="131" t="s">
        <v>122</v>
      </c>
      <c r="C85" s="128">
        <f t="shared" si="8"/>
        <v>2600</v>
      </c>
      <c r="D85" s="129">
        <f t="shared" si="8"/>
        <v>3403</v>
      </c>
      <c r="E85" s="181"/>
      <c r="F85" s="96"/>
      <c r="G85" s="96"/>
      <c r="H85" s="96"/>
      <c r="I85" s="96"/>
      <c r="J85" s="96"/>
      <c r="K85" s="96"/>
      <c r="L85" s="96"/>
    </row>
    <row r="86" spans="1:12" x14ac:dyDescent="0.25">
      <c r="A86" s="130">
        <v>10</v>
      </c>
      <c r="B86" s="131" t="s">
        <v>123</v>
      </c>
      <c r="C86" s="128">
        <f t="shared" si="8"/>
        <v>1242</v>
      </c>
      <c r="D86" s="129">
        <f t="shared" si="8"/>
        <v>1392</v>
      </c>
      <c r="E86" s="181"/>
      <c r="F86" s="96"/>
      <c r="G86" s="96"/>
      <c r="H86" s="96"/>
      <c r="I86" s="96"/>
      <c r="J86" s="96"/>
      <c r="K86" s="96"/>
      <c r="L86" s="96"/>
    </row>
    <row r="87" spans="1:12" x14ac:dyDescent="0.25">
      <c r="A87" s="130">
        <v>11</v>
      </c>
      <c r="B87" s="131" t="s">
        <v>124</v>
      </c>
      <c r="C87" s="128">
        <f t="shared" si="8"/>
        <v>116</v>
      </c>
      <c r="D87" s="129">
        <f t="shared" si="8"/>
        <v>135</v>
      </c>
      <c r="E87" s="181"/>
      <c r="F87" s="96"/>
      <c r="G87" s="96"/>
      <c r="H87" s="96"/>
      <c r="I87" s="96"/>
      <c r="J87" s="96"/>
      <c r="K87" s="96"/>
      <c r="L87" s="96"/>
    </row>
    <row r="88" spans="1:12" ht="24" x14ac:dyDescent="0.25">
      <c r="A88" s="130">
        <v>12</v>
      </c>
      <c r="B88" s="131" t="s">
        <v>125</v>
      </c>
      <c r="C88" s="128">
        <f t="shared" si="8"/>
        <v>47</v>
      </c>
      <c r="D88" s="129">
        <f t="shared" si="8"/>
        <v>74</v>
      </c>
      <c r="E88" s="181"/>
      <c r="F88" s="96"/>
      <c r="G88" s="96"/>
      <c r="H88" s="96"/>
      <c r="I88" s="96"/>
      <c r="J88" s="96"/>
      <c r="K88" s="96"/>
      <c r="L88" s="96"/>
    </row>
    <row r="89" spans="1:12" x14ac:dyDescent="0.25">
      <c r="A89" s="130">
        <v>13</v>
      </c>
      <c r="B89" s="132" t="s">
        <v>126</v>
      </c>
      <c r="C89" s="128">
        <f t="shared" si="8"/>
        <v>204</v>
      </c>
      <c r="D89" s="129">
        <f t="shared" si="8"/>
        <v>220</v>
      </c>
      <c r="E89" s="181"/>
      <c r="F89" s="96"/>
      <c r="G89" s="96"/>
      <c r="H89" s="96"/>
      <c r="I89" s="96"/>
      <c r="J89" s="96"/>
      <c r="K89" s="96"/>
      <c r="L89" s="96"/>
    </row>
    <row r="90" spans="1:12" x14ac:dyDescent="0.25">
      <c r="A90" s="130">
        <v>14</v>
      </c>
      <c r="B90" s="132" t="s">
        <v>127</v>
      </c>
      <c r="C90" s="128">
        <f t="shared" si="8"/>
        <v>5</v>
      </c>
      <c r="D90" s="129">
        <f t="shared" si="8"/>
        <v>10</v>
      </c>
      <c r="E90" s="181"/>
      <c r="F90" s="96"/>
      <c r="G90" s="96"/>
      <c r="H90" s="96"/>
      <c r="I90" s="96"/>
      <c r="J90" s="96"/>
      <c r="K90" s="96"/>
      <c r="L90" s="96"/>
    </row>
    <row r="91" spans="1:12" x14ac:dyDescent="0.25">
      <c r="A91" s="130">
        <v>15</v>
      </c>
      <c r="B91" s="132" t="s">
        <v>128</v>
      </c>
      <c r="C91" s="128">
        <f>+K27+K49+K70</f>
        <v>106</v>
      </c>
      <c r="D91" s="129">
        <f>+L27+L49+L70</f>
        <v>189</v>
      </c>
      <c r="E91" s="181"/>
      <c r="F91" s="96"/>
      <c r="G91" s="96"/>
      <c r="H91" s="96"/>
      <c r="I91" s="96"/>
      <c r="J91" s="96"/>
      <c r="K91" s="96"/>
      <c r="L91" s="96"/>
    </row>
    <row r="92" spans="1:12" ht="15.75" thickBot="1" x14ac:dyDescent="0.3">
      <c r="A92" s="130">
        <v>16</v>
      </c>
      <c r="B92" s="132" t="s">
        <v>180</v>
      </c>
      <c r="C92" s="128">
        <f>+K28+K49+K70</f>
        <v>21</v>
      </c>
      <c r="D92" s="129">
        <f>+L28+L49+L70</f>
        <v>0</v>
      </c>
      <c r="E92" s="181"/>
      <c r="F92" s="96"/>
      <c r="G92" s="96"/>
      <c r="H92" s="96"/>
      <c r="I92" s="96"/>
      <c r="J92" s="96"/>
      <c r="K92" s="96"/>
      <c r="L92" s="96"/>
    </row>
    <row r="93" spans="1:12" ht="15.75" thickBot="1" x14ac:dyDescent="0.3">
      <c r="A93" s="353" t="s">
        <v>129</v>
      </c>
      <c r="B93" s="354"/>
      <c r="C93" s="137">
        <f>SUM(C77:C92)</f>
        <v>7376</v>
      </c>
      <c r="D93" s="138">
        <f>SUM(D77:D92)</f>
        <v>9560</v>
      </c>
      <c r="E93" s="96"/>
      <c r="F93" s="96"/>
      <c r="G93" s="96"/>
      <c r="H93" s="96"/>
      <c r="I93" s="96"/>
      <c r="J93" s="96"/>
      <c r="K93" s="96"/>
      <c r="L93" s="96"/>
    </row>
    <row r="94" spans="1:12" x14ac:dyDescent="0.25">
      <c r="A94" s="135"/>
      <c r="B94" s="135"/>
      <c r="C94" s="100"/>
      <c r="D94" s="96"/>
      <c r="E94" s="96"/>
      <c r="F94" s="96"/>
      <c r="G94" s="96"/>
      <c r="H94" s="96"/>
      <c r="I94" s="96"/>
      <c r="J94" s="96"/>
      <c r="K94" s="96"/>
      <c r="L94" s="96"/>
    </row>
    <row r="95" spans="1:12" x14ac:dyDescent="0.25">
      <c r="A95" s="135"/>
      <c r="B95" s="135"/>
      <c r="C95" s="100"/>
      <c r="D95" s="96"/>
      <c r="E95" s="96"/>
      <c r="F95" s="96"/>
      <c r="G95" s="96"/>
      <c r="H95" s="96"/>
      <c r="I95" s="96"/>
      <c r="J95" s="96"/>
      <c r="K95" s="96"/>
      <c r="L95" s="96"/>
    </row>
    <row r="96" spans="1:12" x14ac:dyDescent="0.25">
      <c r="A96" s="135"/>
      <c r="B96" s="135"/>
      <c r="C96" s="100"/>
      <c r="D96" s="96"/>
      <c r="E96" s="96"/>
      <c r="F96" s="96"/>
      <c r="G96" s="96"/>
      <c r="H96" s="96"/>
      <c r="I96" s="96"/>
      <c r="J96" s="96"/>
      <c r="K96" s="96"/>
      <c r="L96" s="96"/>
    </row>
    <row r="97" spans="1:12" x14ac:dyDescent="0.25">
      <c r="A97" s="135"/>
      <c r="B97" s="135"/>
      <c r="C97" s="100"/>
      <c r="D97" s="96"/>
      <c r="E97" s="96"/>
      <c r="F97" s="96"/>
      <c r="G97" s="96"/>
      <c r="H97" s="96"/>
      <c r="I97" s="96"/>
      <c r="J97" s="96"/>
      <c r="K97" s="96"/>
      <c r="L97" s="96"/>
    </row>
    <row r="98" spans="1:12" x14ac:dyDescent="0.25">
      <c r="A98" s="135"/>
      <c r="B98" s="135"/>
      <c r="C98" s="100"/>
      <c r="D98" s="96"/>
      <c r="E98" s="96"/>
      <c r="F98" s="96"/>
      <c r="G98" s="96"/>
      <c r="H98" s="96"/>
      <c r="I98" s="96"/>
      <c r="J98" s="96"/>
      <c r="K98" s="96"/>
      <c r="L98" s="96"/>
    </row>
    <row r="99" spans="1:12" x14ac:dyDescent="0.25">
      <c r="A99" s="135"/>
      <c r="B99" s="135"/>
      <c r="C99" s="100"/>
      <c r="D99" s="96"/>
      <c r="E99" s="96"/>
      <c r="F99" s="96"/>
      <c r="G99" s="96"/>
      <c r="H99" s="96"/>
      <c r="I99" s="96"/>
      <c r="J99" s="96"/>
      <c r="K99" s="96"/>
      <c r="L99" s="96"/>
    </row>
    <row r="100" spans="1:12" x14ac:dyDescent="0.25">
      <c r="A100" s="135"/>
      <c r="B100" s="135"/>
      <c r="C100" s="100"/>
      <c r="D100" s="96"/>
      <c r="E100" s="96"/>
      <c r="F100" s="96"/>
      <c r="G100" s="96"/>
      <c r="H100" s="96"/>
      <c r="I100" s="96"/>
      <c r="J100" s="96"/>
      <c r="K100" s="96"/>
      <c r="L100" s="96"/>
    </row>
    <row r="101" spans="1:12" x14ac:dyDescent="0.25">
      <c r="A101" s="135"/>
      <c r="B101" s="135"/>
      <c r="C101" s="100"/>
      <c r="D101" s="96"/>
      <c r="E101" s="96"/>
      <c r="F101" s="96"/>
      <c r="G101" s="96"/>
      <c r="H101" s="96"/>
      <c r="I101" s="96"/>
      <c r="J101" s="96"/>
      <c r="K101" s="96"/>
      <c r="L101" s="96"/>
    </row>
    <row r="102" spans="1:12" x14ac:dyDescent="0.25">
      <c r="A102" s="135"/>
      <c r="B102" s="135"/>
      <c r="C102" s="100"/>
      <c r="D102" s="96"/>
      <c r="E102" s="96"/>
      <c r="F102" s="96"/>
      <c r="G102" s="96"/>
      <c r="H102" s="96"/>
      <c r="I102" s="96"/>
      <c r="J102" s="96"/>
      <c r="K102" s="96"/>
      <c r="L102" s="96"/>
    </row>
    <row r="103" spans="1:12" x14ac:dyDescent="0.25">
      <c r="A103" s="135"/>
      <c r="B103" s="135"/>
      <c r="C103" s="100"/>
      <c r="D103" s="96"/>
      <c r="E103" s="96"/>
      <c r="F103" s="96"/>
      <c r="G103" s="96"/>
      <c r="H103" s="96"/>
      <c r="I103" s="96"/>
      <c r="J103" s="96"/>
      <c r="K103" s="96"/>
      <c r="L103" s="96"/>
    </row>
    <row r="104" spans="1:12" x14ac:dyDescent="0.25">
      <c r="A104" s="135"/>
      <c r="B104" s="135"/>
      <c r="C104" s="100"/>
      <c r="D104" s="96"/>
      <c r="E104" s="96"/>
      <c r="F104" s="96"/>
      <c r="G104" s="96"/>
      <c r="H104" s="96"/>
      <c r="I104" s="96"/>
      <c r="J104" s="96"/>
      <c r="K104" s="96"/>
      <c r="L104" s="96"/>
    </row>
    <row r="105" spans="1:12" x14ac:dyDescent="0.25">
      <c r="A105" s="135"/>
      <c r="B105" s="135"/>
      <c r="C105" s="100"/>
      <c r="D105" s="96"/>
      <c r="E105" s="96"/>
      <c r="F105" s="96"/>
      <c r="G105" s="96"/>
      <c r="H105" s="96"/>
      <c r="I105" s="96"/>
      <c r="J105" s="96"/>
      <c r="K105" s="96"/>
      <c r="L105" s="96"/>
    </row>
    <row r="106" spans="1:12" x14ac:dyDescent="0.25">
      <c r="A106" s="135"/>
      <c r="B106" s="135"/>
      <c r="C106" s="100"/>
      <c r="D106" s="96"/>
      <c r="E106" s="96"/>
      <c r="F106" s="96"/>
      <c r="G106" s="96"/>
      <c r="H106" s="96"/>
      <c r="I106" s="96"/>
      <c r="J106" s="96"/>
      <c r="K106" s="96"/>
      <c r="L106" s="96"/>
    </row>
    <row r="107" spans="1:12" x14ac:dyDescent="0.25">
      <c r="A107" s="135"/>
      <c r="B107" s="135"/>
      <c r="C107" s="100"/>
      <c r="D107" s="96"/>
      <c r="E107" s="96"/>
      <c r="F107" s="96"/>
      <c r="G107" s="96"/>
      <c r="H107" s="96"/>
      <c r="I107" s="96"/>
      <c r="J107" s="96"/>
      <c r="K107" s="96"/>
      <c r="L107" s="96"/>
    </row>
    <row r="108" spans="1:12" x14ac:dyDescent="0.25">
      <c r="A108" s="135"/>
      <c r="B108" s="135"/>
      <c r="C108" s="100"/>
      <c r="D108" s="96"/>
      <c r="E108" s="96"/>
      <c r="F108" s="96"/>
      <c r="G108" s="96"/>
      <c r="H108" s="96"/>
      <c r="I108" s="96"/>
      <c r="J108" s="96"/>
      <c r="K108" s="96"/>
      <c r="L108" s="96"/>
    </row>
    <row r="109" spans="1:12" x14ac:dyDescent="0.25">
      <c r="A109" s="135"/>
      <c r="B109" s="135"/>
      <c r="C109" s="100"/>
      <c r="D109" s="96"/>
      <c r="E109" s="96"/>
      <c r="F109" s="96"/>
      <c r="G109" s="96"/>
      <c r="H109" s="96"/>
      <c r="I109" s="96"/>
      <c r="J109" s="96"/>
      <c r="K109" s="96"/>
      <c r="L109" s="96"/>
    </row>
    <row r="110" spans="1:12" x14ac:dyDescent="0.25">
      <c r="A110" s="135"/>
      <c r="B110" s="135"/>
      <c r="C110" s="100"/>
      <c r="D110" s="96"/>
      <c r="E110" s="96"/>
      <c r="F110" s="96"/>
      <c r="G110" s="96"/>
      <c r="H110" s="96"/>
      <c r="I110" s="96"/>
      <c r="J110" s="96"/>
      <c r="K110" s="96"/>
      <c r="L110" s="96"/>
    </row>
    <row r="111" spans="1:12" x14ac:dyDescent="0.25">
      <c r="A111" s="135"/>
      <c r="B111" s="135"/>
      <c r="C111" s="100"/>
      <c r="D111" s="96"/>
      <c r="E111" s="96"/>
      <c r="F111" s="96"/>
      <c r="G111" s="96"/>
      <c r="H111" s="96"/>
      <c r="I111" s="96"/>
      <c r="J111" s="96"/>
      <c r="K111" s="96"/>
      <c r="L111" s="96"/>
    </row>
    <row r="112" spans="1:12" x14ac:dyDescent="0.25">
      <c r="A112" s="135"/>
      <c r="B112" s="135"/>
      <c r="C112" s="100"/>
      <c r="D112" s="96"/>
      <c r="E112" s="96"/>
      <c r="F112" s="96"/>
      <c r="G112" s="96"/>
      <c r="H112" s="96"/>
      <c r="I112" s="96"/>
      <c r="J112" s="96"/>
      <c r="K112" s="96"/>
      <c r="L112" s="96"/>
    </row>
    <row r="113" spans="1:12" x14ac:dyDescent="0.25">
      <c r="A113" s="135"/>
      <c r="B113" s="135"/>
      <c r="C113" s="100"/>
      <c r="D113" s="96"/>
      <c r="E113" s="96"/>
      <c r="F113" s="96"/>
      <c r="G113" s="96"/>
      <c r="H113" s="96"/>
      <c r="I113" s="96"/>
      <c r="J113" s="96"/>
      <c r="K113" s="96"/>
      <c r="L113" s="96"/>
    </row>
    <row r="114" spans="1:12" x14ac:dyDescent="0.25">
      <c r="A114" s="135"/>
      <c r="B114" s="135"/>
      <c r="C114" s="100"/>
      <c r="D114" s="96"/>
      <c r="E114" s="96"/>
      <c r="F114" s="96"/>
      <c r="G114" s="96"/>
      <c r="H114" s="96"/>
      <c r="I114" s="96"/>
      <c r="J114" s="96"/>
      <c r="K114" s="96"/>
      <c r="L114" s="96"/>
    </row>
    <row r="115" spans="1:12" x14ac:dyDescent="0.25">
      <c r="A115" s="135"/>
      <c r="B115" s="135"/>
      <c r="C115" s="100"/>
      <c r="D115" s="96"/>
      <c r="E115" s="96"/>
      <c r="F115" s="96"/>
      <c r="G115" s="96"/>
      <c r="H115" s="96"/>
      <c r="I115" s="96"/>
      <c r="J115" s="96"/>
      <c r="K115" s="96"/>
      <c r="L115" s="96"/>
    </row>
    <row r="117" spans="1:12" x14ac:dyDescent="0.25">
      <c r="B117" s="64" t="s">
        <v>60</v>
      </c>
      <c r="C117" s="12" t="s">
        <v>88</v>
      </c>
      <c r="D117" s="12"/>
      <c r="E117" s="12"/>
      <c r="F117" s="45" t="s">
        <v>132</v>
      </c>
      <c r="H117" t="s">
        <v>136</v>
      </c>
    </row>
    <row r="118" spans="1:12" ht="15" customHeight="1" x14ac:dyDescent="0.25">
      <c r="C118" s="309" t="s">
        <v>133</v>
      </c>
      <c r="D118" s="309"/>
      <c r="E118" s="309"/>
      <c r="F118" s="45"/>
      <c r="G118" s="45"/>
      <c r="H118" s="45" t="s">
        <v>137</v>
      </c>
      <c r="I118" s="45"/>
      <c r="J118" s="45"/>
      <c r="K118" s="45"/>
    </row>
    <row r="119" spans="1:12" ht="15" customHeight="1" x14ac:dyDescent="0.25">
      <c r="C119" s="309" t="s">
        <v>134</v>
      </c>
      <c r="D119" s="309"/>
      <c r="E119" s="309"/>
      <c r="F119" s="45"/>
      <c r="G119" s="45"/>
      <c r="H119" s="45" t="s">
        <v>163</v>
      </c>
      <c r="I119" s="45"/>
      <c r="J119" s="45"/>
      <c r="K119" s="45"/>
    </row>
    <row r="120" spans="1:12" x14ac:dyDescent="0.25">
      <c r="B120" s="64" t="s">
        <v>65</v>
      </c>
      <c r="C120" s="45" t="s">
        <v>202</v>
      </c>
      <c r="G120" s="45"/>
    </row>
  </sheetData>
  <mergeCells count="40">
    <mergeCell ref="C118:E118"/>
    <mergeCell ref="C119:E119"/>
    <mergeCell ref="M53:N53"/>
    <mergeCell ref="A71:B71"/>
    <mergeCell ref="A75:A76"/>
    <mergeCell ref="B75:B76"/>
    <mergeCell ref="C75:D75"/>
    <mergeCell ref="A93:B9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topLeftCell="A83" workbookViewId="0">
      <selection activeCell="D94" sqref="D94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17"/>
      <c r="C2" s="317"/>
      <c r="L2" s="122" t="s">
        <v>111</v>
      </c>
    </row>
    <row r="3" spans="1:12" ht="24" x14ac:dyDescent="0.3">
      <c r="H3" s="123"/>
      <c r="I3" s="123"/>
      <c r="J3" s="123"/>
      <c r="L3" s="215" t="s">
        <v>178</v>
      </c>
    </row>
    <row r="4" spans="1:12" x14ac:dyDescent="0.25">
      <c r="A4" s="324"/>
      <c r="B4" s="324"/>
      <c r="C4" s="324"/>
      <c r="D4" s="324"/>
      <c r="E4" s="324"/>
      <c r="F4" s="324"/>
      <c r="G4" s="324"/>
      <c r="H4" s="324"/>
      <c r="I4" s="324"/>
      <c r="J4" s="324"/>
      <c r="K4" s="324"/>
      <c r="L4" s="324"/>
    </row>
    <row r="5" spans="1:12" x14ac:dyDescent="0.25">
      <c r="A5" s="295"/>
      <c r="B5" s="295"/>
      <c r="C5" s="295"/>
      <c r="D5" s="295"/>
      <c r="E5" s="295"/>
      <c r="F5" s="295"/>
      <c r="G5" s="295"/>
      <c r="H5" s="295"/>
      <c r="I5" s="295"/>
      <c r="J5" s="295"/>
      <c r="K5" s="295"/>
      <c r="L5" s="295"/>
    </row>
    <row r="6" spans="1:12" x14ac:dyDescent="0.25">
      <c r="A6" s="323" t="s">
        <v>2</v>
      </c>
      <c r="B6" s="323"/>
      <c r="C6" s="323"/>
      <c r="D6" s="323"/>
      <c r="E6" s="323"/>
      <c r="F6" s="323"/>
      <c r="G6" s="323"/>
      <c r="H6" s="323"/>
      <c r="I6" s="323"/>
      <c r="J6" s="323"/>
      <c r="K6" s="323"/>
      <c r="L6" s="323"/>
    </row>
    <row r="7" spans="1:12" x14ac:dyDescent="0.25">
      <c r="A7" s="324" t="s">
        <v>3</v>
      </c>
      <c r="B7" s="324"/>
      <c r="C7" s="324"/>
      <c r="D7" s="324"/>
      <c r="E7" s="324"/>
      <c r="F7" s="324"/>
      <c r="G7" s="324"/>
      <c r="H7" s="324"/>
      <c r="I7" s="324"/>
      <c r="J7" s="324"/>
      <c r="K7" s="324"/>
      <c r="L7" s="324"/>
    </row>
    <row r="8" spans="1:12" x14ac:dyDescent="0.25">
      <c r="A8" s="325" t="s">
        <v>4</v>
      </c>
      <c r="B8" s="324"/>
      <c r="C8" s="324"/>
      <c r="D8" s="324"/>
      <c r="E8" s="324"/>
      <c r="F8" s="324"/>
      <c r="G8" s="324"/>
      <c r="H8" s="324"/>
      <c r="I8" s="324"/>
      <c r="J8" s="324"/>
      <c r="K8" s="324"/>
      <c r="L8" s="324"/>
    </row>
    <row r="10" spans="1:12" ht="15.75" customHeight="1" thickBot="1" x14ac:dyDescent="0.3">
      <c r="A10" s="12"/>
      <c r="B10" s="357" t="s">
        <v>179</v>
      </c>
      <c r="C10" s="357"/>
      <c r="D10" s="357"/>
      <c r="E10" s="357"/>
      <c r="F10" s="357"/>
      <c r="G10" s="357"/>
      <c r="H10" s="357"/>
      <c r="I10" s="357"/>
      <c r="J10" s="357"/>
      <c r="K10" s="357"/>
      <c r="L10" s="357"/>
    </row>
    <row r="11" spans="1:12" x14ac:dyDescent="0.25">
      <c r="A11" s="358" t="s">
        <v>5</v>
      </c>
      <c r="B11" s="355" t="s">
        <v>112</v>
      </c>
      <c r="C11" s="360" t="s">
        <v>95</v>
      </c>
      <c r="D11" s="360"/>
      <c r="E11" s="351" t="s">
        <v>96</v>
      </c>
      <c r="F11" s="351"/>
      <c r="G11" s="351" t="s">
        <v>97</v>
      </c>
      <c r="H11" s="351"/>
      <c r="I11" s="351" t="s">
        <v>98</v>
      </c>
      <c r="J11" s="351"/>
      <c r="K11" s="351" t="s">
        <v>135</v>
      </c>
      <c r="L11" s="352"/>
    </row>
    <row r="12" spans="1:12" ht="15.75" thickBot="1" x14ac:dyDescent="0.3">
      <c r="A12" s="359"/>
      <c r="B12" s="356"/>
      <c r="C12" s="124" t="s">
        <v>113</v>
      </c>
      <c r="D12" s="124" t="s">
        <v>101</v>
      </c>
      <c r="E12" s="124" t="s">
        <v>113</v>
      </c>
      <c r="F12" s="124" t="s">
        <v>101</v>
      </c>
      <c r="G12" s="124" t="s">
        <v>113</v>
      </c>
      <c r="H12" s="124" t="s">
        <v>101</v>
      </c>
      <c r="I12" s="124" t="s">
        <v>113</v>
      </c>
      <c r="J12" s="124" t="s">
        <v>101</v>
      </c>
      <c r="K12" s="124" t="s">
        <v>113</v>
      </c>
      <c r="L12" s="125" t="s">
        <v>101</v>
      </c>
    </row>
    <row r="13" spans="1:12" x14ac:dyDescent="0.25">
      <c r="A13" s="126">
        <v>1</v>
      </c>
      <c r="B13" s="127" t="s">
        <v>114</v>
      </c>
      <c r="C13" s="128">
        <v>7</v>
      </c>
      <c r="D13" s="128">
        <v>10</v>
      </c>
      <c r="E13" s="128">
        <v>14</v>
      </c>
      <c r="F13" s="128">
        <v>18</v>
      </c>
      <c r="G13" s="128">
        <v>15</v>
      </c>
      <c r="H13" s="128">
        <v>21</v>
      </c>
      <c r="I13" s="128">
        <v>13</v>
      </c>
      <c r="J13" s="128">
        <v>12</v>
      </c>
      <c r="K13" s="128">
        <f>+C13+E13+G13+I13</f>
        <v>49</v>
      </c>
      <c r="L13" s="129">
        <f>+D13+F13+H13+J13</f>
        <v>61</v>
      </c>
    </row>
    <row r="14" spans="1:12" x14ac:dyDescent="0.25">
      <c r="A14" s="130">
        <v>2</v>
      </c>
      <c r="B14" s="131" t="s">
        <v>115</v>
      </c>
      <c r="C14" s="128">
        <v>7</v>
      </c>
      <c r="D14" s="128">
        <v>9</v>
      </c>
      <c r="E14" s="128">
        <v>15</v>
      </c>
      <c r="F14" s="128">
        <v>15</v>
      </c>
      <c r="G14" s="128">
        <v>16</v>
      </c>
      <c r="H14" s="128">
        <v>16</v>
      </c>
      <c r="I14" s="128">
        <v>16</v>
      </c>
      <c r="J14" s="128">
        <v>14</v>
      </c>
      <c r="K14" s="128">
        <f t="shared" ref="K14:L28" si="0">+C14+E14+G14+I14</f>
        <v>54</v>
      </c>
      <c r="L14" s="129">
        <f t="shared" si="0"/>
        <v>54</v>
      </c>
    </row>
    <row r="15" spans="1:12" x14ac:dyDescent="0.25">
      <c r="A15" s="130">
        <v>3</v>
      </c>
      <c r="B15" s="131" t="s">
        <v>116</v>
      </c>
      <c r="C15" s="128">
        <v>42</v>
      </c>
      <c r="D15" s="128">
        <v>92</v>
      </c>
      <c r="E15" s="128">
        <v>93</v>
      </c>
      <c r="F15" s="128">
        <v>88</v>
      </c>
      <c r="G15" s="128">
        <v>94</v>
      </c>
      <c r="H15" s="128">
        <v>100</v>
      </c>
      <c r="I15" s="128">
        <v>92</v>
      </c>
      <c r="J15" s="128">
        <v>75</v>
      </c>
      <c r="K15" s="128">
        <f t="shared" si="0"/>
        <v>321</v>
      </c>
      <c r="L15" s="129">
        <f t="shared" si="0"/>
        <v>355</v>
      </c>
    </row>
    <row r="16" spans="1:12" x14ac:dyDescent="0.25">
      <c r="A16" s="130">
        <v>4</v>
      </c>
      <c r="B16" s="131" t="s">
        <v>117</v>
      </c>
      <c r="C16" s="128">
        <v>6</v>
      </c>
      <c r="D16" s="128">
        <v>14</v>
      </c>
      <c r="E16" s="128">
        <v>15</v>
      </c>
      <c r="F16" s="128">
        <v>16</v>
      </c>
      <c r="G16" s="128">
        <v>15</v>
      </c>
      <c r="H16" s="128">
        <v>17</v>
      </c>
      <c r="I16" s="128">
        <v>15</v>
      </c>
      <c r="J16" s="128">
        <v>8</v>
      </c>
      <c r="K16" s="128">
        <f t="shared" si="0"/>
        <v>51</v>
      </c>
      <c r="L16" s="129">
        <f t="shared" si="0"/>
        <v>55</v>
      </c>
    </row>
    <row r="17" spans="1:14" x14ac:dyDescent="0.25">
      <c r="A17" s="130">
        <v>5</v>
      </c>
      <c r="B17" s="131" t="s">
        <v>118</v>
      </c>
      <c r="C17" s="128">
        <v>195</v>
      </c>
      <c r="D17" s="128">
        <v>468</v>
      </c>
      <c r="E17" s="128">
        <v>428</v>
      </c>
      <c r="F17" s="128">
        <v>503</v>
      </c>
      <c r="G17" s="128">
        <v>428</v>
      </c>
      <c r="H17" s="128">
        <v>606</v>
      </c>
      <c r="I17" s="128">
        <v>428</v>
      </c>
      <c r="J17" s="128">
        <v>478</v>
      </c>
      <c r="K17" s="128">
        <f t="shared" si="0"/>
        <v>1479</v>
      </c>
      <c r="L17" s="129">
        <f t="shared" si="0"/>
        <v>2055</v>
      </c>
    </row>
    <row r="18" spans="1:14" x14ac:dyDescent="0.25">
      <c r="A18" s="130">
        <v>6</v>
      </c>
      <c r="B18" s="131" t="s">
        <v>119</v>
      </c>
      <c r="C18" s="128">
        <v>167</v>
      </c>
      <c r="D18" s="128">
        <v>419</v>
      </c>
      <c r="E18" s="128">
        <v>367</v>
      </c>
      <c r="F18" s="128">
        <v>382</v>
      </c>
      <c r="G18" s="128">
        <v>367</v>
      </c>
      <c r="H18" s="128">
        <v>423</v>
      </c>
      <c r="I18" s="128">
        <v>363</v>
      </c>
      <c r="J18" s="128">
        <v>280</v>
      </c>
      <c r="K18" s="128">
        <f t="shared" si="0"/>
        <v>1264</v>
      </c>
      <c r="L18" s="129">
        <f t="shared" si="0"/>
        <v>1504</v>
      </c>
    </row>
    <row r="19" spans="1:14" x14ac:dyDescent="0.25">
      <c r="A19" s="130">
        <v>7</v>
      </c>
      <c r="B19" s="131" t="s">
        <v>120</v>
      </c>
      <c r="C19" s="128">
        <v>64</v>
      </c>
      <c r="D19" s="128">
        <v>133</v>
      </c>
      <c r="E19" s="128">
        <v>137</v>
      </c>
      <c r="F19" s="128">
        <v>136</v>
      </c>
      <c r="G19" s="128">
        <v>138</v>
      </c>
      <c r="H19" s="128">
        <v>144</v>
      </c>
      <c r="I19" s="128">
        <v>136</v>
      </c>
      <c r="J19" s="128">
        <v>120</v>
      </c>
      <c r="K19" s="128">
        <f t="shared" si="0"/>
        <v>475</v>
      </c>
      <c r="L19" s="129">
        <f t="shared" si="0"/>
        <v>533</v>
      </c>
    </row>
    <row r="20" spans="1:14" x14ac:dyDescent="0.25">
      <c r="A20" s="130">
        <v>8</v>
      </c>
      <c r="B20" s="131" t="s">
        <v>121</v>
      </c>
      <c r="C20" s="128">
        <v>75</v>
      </c>
      <c r="D20" s="128">
        <v>184</v>
      </c>
      <c r="E20" s="128">
        <v>165</v>
      </c>
      <c r="F20" s="128">
        <v>160</v>
      </c>
      <c r="G20" s="128">
        <v>165</v>
      </c>
      <c r="H20" s="128">
        <v>163</v>
      </c>
      <c r="I20" s="128">
        <v>165</v>
      </c>
      <c r="J20" s="128">
        <v>102</v>
      </c>
      <c r="K20" s="128">
        <f t="shared" si="0"/>
        <v>570</v>
      </c>
      <c r="L20" s="129">
        <f t="shared" si="0"/>
        <v>609</v>
      </c>
    </row>
    <row r="21" spans="1:14" x14ac:dyDescent="0.25">
      <c r="A21" s="130">
        <v>9</v>
      </c>
      <c r="B21" s="131" t="s">
        <v>122</v>
      </c>
      <c r="C21" s="128">
        <v>482</v>
      </c>
      <c r="D21" s="128">
        <v>1075</v>
      </c>
      <c r="E21" s="128">
        <v>1059</v>
      </c>
      <c r="F21" s="128">
        <v>1078</v>
      </c>
      <c r="G21" s="128">
        <v>1059</v>
      </c>
      <c r="H21" s="128">
        <v>1250</v>
      </c>
      <c r="I21" s="128">
        <v>1059</v>
      </c>
      <c r="J21" s="128">
        <v>884</v>
      </c>
      <c r="K21" s="128">
        <f t="shared" si="0"/>
        <v>3659</v>
      </c>
      <c r="L21" s="129">
        <f t="shared" si="0"/>
        <v>4287</v>
      </c>
    </row>
    <row r="22" spans="1:14" x14ac:dyDescent="0.25">
      <c r="A22" s="130">
        <v>10</v>
      </c>
      <c r="B22" s="131" t="s">
        <v>123</v>
      </c>
      <c r="C22" s="128">
        <v>230</v>
      </c>
      <c r="D22" s="128">
        <v>505</v>
      </c>
      <c r="E22" s="128">
        <v>506</v>
      </c>
      <c r="F22" s="128">
        <v>440</v>
      </c>
      <c r="G22" s="128">
        <v>506</v>
      </c>
      <c r="H22" s="128">
        <v>447</v>
      </c>
      <c r="I22" s="128">
        <v>501</v>
      </c>
      <c r="J22" s="128">
        <v>343</v>
      </c>
      <c r="K22" s="128">
        <f t="shared" si="0"/>
        <v>1743</v>
      </c>
      <c r="L22" s="129">
        <f t="shared" si="0"/>
        <v>1735</v>
      </c>
    </row>
    <row r="23" spans="1:14" x14ac:dyDescent="0.25">
      <c r="A23" s="130">
        <v>11</v>
      </c>
      <c r="B23" s="131" t="s">
        <v>124</v>
      </c>
      <c r="C23" s="128">
        <v>22</v>
      </c>
      <c r="D23" s="128">
        <v>47</v>
      </c>
      <c r="E23" s="128">
        <v>47</v>
      </c>
      <c r="F23" s="128">
        <v>45</v>
      </c>
      <c r="G23" s="128">
        <v>47</v>
      </c>
      <c r="H23" s="128">
        <v>43</v>
      </c>
      <c r="I23" s="128">
        <v>43</v>
      </c>
      <c r="J23" s="128">
        <v>27</v>
      </c>
      <c r="K23" s="128">
        <f t="shared" si="0"/>
        <v>159</v>
      </c>
      <c r="L23" s="129">
        <f t="shared" si="0"/>
        <v>162</v>
      </c>
    </row>
    <row r="24" spans="1:14" ht="24" x14ac:dyDescent="0.25">
      <c r="A24" s="130">
        <v>12</v>
      </c>
      <c r="B24" s="131" t="s">
        <v>125</v>
      </c>
      <c r="C24" s="128">
        <v>7</v>
      </c>
      <c r="D24" s="128">
        <v>20</v>
      </c>
      <c r="E24" s="128">
        <v>20</v>
      </c>
      <c r="F24" s="128">
        <v>20</v>
      </c>
      <c r="G24" s="128">
        <v>20</v>
      </c>
      <c r="H24" s="128">
        <v>34</v>
      </c>
      <c r="I24" s="128">
        <v>16</v>
      </c>
      <c r="J24" s="128">
        <v>21</v>
      </c>
      <c r="K24" s="128">
        <f t="shared" si="0"/>
        <v>63</v>
      </c>
      <c r="L24" s="129">
        <f t="shared" si="0"/>
        <v>95</v>
      </c>
    </row>
    <row r="25" spans="1:14" x14ac:dyDescent="0.25">
      <c r="A25" s="130">
        <v>13</v>
      </c>
      <c r="B25" s="132" t="s">
        <v>126</v>
      </c>
      <c r="C25" s="128">
        <v>38</v>
      </c>
      <c r="D25" s="128">
        <v>63</v>
      </c>
      <c r="E25" s="128">
        <v>83</v>
      </c>
      <c r="F25" s="128">
        <v>72</v>
      </c>
      <c r="G25" s="128">
        <v>83</v>
      </c>
      <c r="H25" s="128">
        <v>85</v>
      </c>
      <c r="I25" s="128">
        <v>77</v>
      </c>
      <c r="J25" s="128">
        <v>58</v>
      </c>
      <c r="K25" s="128">
        <f t="shared" si="0"/>
        <v>281</v>
      </c>
      <c r="L25" s="129">
        <f t="shared" si="0"/>
        <v>278</v>
      </c>
    </row>
    <row r="26" spans="1:14" x14ac:dyDescent="0.25">
      <c r="A26" s="130">
        <v>14</v>
      </c>
      <c r="B26" s="132" t="s">
        <v>127</v>
      </c>
      <c r="C26" s="128">
        <v>1</v>
      </c>
      <c r="D26" s="128">
        <v>6</v>
      </c>
      <c r="E26" s="128">
        <v>2</v>
      </c>
      <c r="F26" s="128">
        <v>2</v>
      </c>
      <c r="G26" s="128">
        <v>2</v>
      </c>
      <c r="H26" s="128">
        <v>2</v>
      </c>
      <c r="I26" s="128">
        <v>2</v>
      </c>
      <c r="J26" s="128">
        <v>4</v>
      </c>
      <c r="K26" s="128">
        <f t="shared" si="0"/>
        <v>7</v>
      </c>
      <c r="L26" s="129">
        <f t="shared" si="0"/>
        <v>14</v>
      </c>
    </row>
    <row r="27" spans="1:14" x14ac:dyDescent="0.25">
      <c r="A27" s="130">
        <v>15</v>
      </c>
      <c r="B27" s="132" t="s">
        <v>128</v>
      </c>
      <c r="C27" s="128">
        <v>20</v>
      </c>
      <c r="D27" s="128">
        <v>64</v>
      </c>
      <c r="E27" s="128">
        <v>43</v>
      </c>
      <c r="F27" s="128">
        <v>59</v>
      </c>
      <c r="G27" s="128">
        <v>43</v>
      </c>
      <c r="H27" s="128">
        <v>66</v>
      </c>
      <c r="I27" s="128">
        <v>38</v>
      </c>
      <c r="J27" s="128">
        <v>45</v>
      </c>
      <c r="K27" s="128">
        <f t="shared" si="0"/>
        <v>144</v>
      </c>
      <c r="L27" s="129">
        <f t="shared" si="0"/>
        <v>234</v>
      </c>
    </row>
    <row r="28" spans="1:14" ht="15.75" thickBot="1" x14ac:dyDescent="0.3">
      <c r="A28" s="130">
        <v>16</v>
      </c>
      <c r="B28" s="132" t="s">
        <v>180</v>
      </c>
      <c r="C28" s="128">
        <v>5</v>
      </c>
      <c r="D28" s="128">
        <v>0</v>
      </c>
      <c r="E28" s="128">
        <v>8</v>
      </c>
      <c r="F28" s="128">
        <v>0</v>
      </c>
      <c r="G28" s="128">
        <v>8</v>
      </c>
      <c r="H28" s="128">
        <v>0</v>
      </c>
      <c r="I28" s="128">
        <v>7</v>
      </c>
      <c r="J28" s="128">
        <v>0</v>
      </c>
      <c r="K28" s="128">
        <f t="shared" si="0"/>
        <v>28</v>
      </c>
      <c r="L28" s="129">
        <f t="shared" si="0"/>
        <v>0</v>
      </c>
    </row>
    <row r="29" spans="1:14" ht="15.75" thickBot="1" x14ac:dyDescent="0.3">
      <c r="A29" s="353" t="s">
        <v>129</v>
      </c>
      <c r="B29" s="354"/>
      <c r="C29" s="216">
        <f t="shared" ref="C29:H29" si="1">SUM(C13:C28)</f>
        <v>1368</v>
      </c>
      <c r="D29" s="216">
        <f t="shared" si="1"/>
        <v>3109</v>
      </c>
      <c r="E29" s="216">
        <f>SUM(E13:E28)</f>
        <v>3002</v>
      </c>
      <c r="F29" s="216">
        <f t="shared" si="1"/>
        <v>3034</v>
      </c>
      <c r="G29" s="216">
        <f>SUM(G13:G28)</f>
        <v>3006</v>
      </c>
      <c r="H29" s="216">
        <f t="shared" si="1"/>
        <v>3417</v>
      </c>
      <c r="I29" s="216">
        <f>SUM(I13:I28)</f>
        <v>2971</v>
      </c>
      <c r="J29" s="216">
        <f>SUM(J13:J28)</f>
        <v>2471</v>
      </c>
      <c r="K29" s="216">
        <f>SUM(K13:K28)</f>
        <v>10347</v>
      </c>
      <c r="L29" s="217">
        <f>SUM(L13:L28)</f>
        <v>12031</v>
      </c>
    </row>
    <row r="30" spans="1:14" x14ac:dyDescent="0.25">
      <c r="A30" s="133"/>
      <c r="B30" s="115"/>
      <c r="C30" s="100"/>
      <c r="D30" s="96"/>
      <c r="E30" s="96"/>
      <c r="F30" s="96"/>
      <c r="G30" s="96"/>
      <c r="H30" s="96"/>
      <c r="I30" s="96"/>
      <c r="J30" s="96"/>
      <c r="K30" s="96"/>
      <c r="L30" s="96"/>
    </row>
    <row r="31" spans="1:14" ht="15.75" hidden="1" customHeight="1" thickBot="1" x14ac:dyDescent="0.3">
      <c r="A31" s="12"/>
      <c r="B31" s="357" t="s">
        <v>130</v>
      </c>
      <c r="C31" s="357"/>
      <c r="D31" s="357"/>
      <c r="E31" s="357"/>
      <c r="F31" s="357"/>
      <c r="G31" s="357"/>
      <c r="H31" s="357"/>
      <c r="I31" s="357"/>
      <c r="J31" s="357"/>
      <c r="K31" s="357"/>
      <c r="L31" s="357"/>
    </row>
    <row r="32" spans="1:14" hidden="1" x14ac:dyDescent="0.25">
      <c r="A32" s="358" t="s">
        <v>5</v>
      </c>
      <c r="B32" s="355" t="s">
        <v>112</v>
      </c>
      <c r="C32" s="360" t="s">
        <v>104</v>
      </c>
      <c r="D32" s="360"/>
      <c r="E32" s="351" t="s">
        <v>105</v>
      </c>
      <c r="F32" s="351"/>
      <c r="G32" s="351" t="s">
        <v>71</v>
      </c>
      <c r="H32" s="351"/>
      <c r="I32" s="351" t="s">
        <v>72</v>
      </c>
      <c r="J32" s="351"/>
      <c r="K32" s="351" t="s">
        <v>99</v>
      </c>
      <c r="L32" s="352"/>
      <c r="M32" s="351" t="s">
        <v>162</v>
      </c>
      <c r="N32" s="352"/>
    </row>
    <row r="33" spans="1:14" ht="15.75" hidden="1" thickBot="1" x14ac:dyDescent="0.3">
      <c r="A33" s="359"/>
      <c r="B33" s="356"/>
      <c r="C33" s="124" t="s">
        <v>113</v>
      </c>
      <c r="D33" s="124" t="s">
        <v>101</v>
      </c>
      <c r="E33" s="124" t="s">
        <v>113</v>
      </c>
      <c r="F33" s="124" t="s">
        <v>101</v>
      </c>
      <c r="G33" s="124" t="s">
        <v>113</v>
      </c>
      <c r="H33" s="124" t="s">
        <v>101</v>
      </c>
      <c r="I33" s="124" t="s">
        <v>113</v>
      </c>
      <c r="J33" s="124" t="s">
        <v>101</v>
      </c>
      <c r="K33" s="124" t="s">
        <v>113</v>
      </c>
      <c r="L33" s="125" t="s">
        <v>101</v>
      </c>
      <c r="M33" s="124" t="s">
        <v>113</v>
      </c>
      <c r="N33" s="125" t="s">
        <v>101</v>
      </c>
    </row>
    <row r="34" spans="1:14" hidden="1" x14ac:dyDescent="0.25">
      <c r="A34" s="126">
        <v>1</v>
      </c>
      <c r="B34" s="127" t="s">
        <v>114</v>
      </c>
      <c r="C34" s="128"/>
      <c r="D34" s="128"/>
      <c r="E34" s="128"/>
      <c r="F34" s="128"/>
      <c r="G34" s="128"/>
      <c r="H34" s="128"/>
      <c r="I34" s="128"/>
      <c r="J34" s="128"/>
      <c r="K34" s="128">
        <f>+C34+E34+G34+I34</f>
        <v>0</v>
      </c>
      <c r="L34" s="129">
        <f>+D34+F34+H34+J34</f>
        <v>0</v>
      </c>
      <c r="M34" s="128">
        <f t="shared" ref="M34:N49" si="2">+K34+K13</f>
        <v>49</v>
      </c>
      <c r="N34" s="129">
        <f t="shared" si="2"/>
        <v>61</v>
      </c>
    </row>
    <row r="35" spans="1:14" hidden="1" x14ac:dyDescent="0.25">
      <c r="A35" s="130">
        <v>2</v>
      </c>
      <c r="B35" s="131" t="s">
        <v>115</v>
      </c>
      <c r="C35" s="128"/>
      <c r="D35" s="128"/>
      <c r="E35" s="128"/>
      <c r="F35" s="128"/>
      <c r="G35" s="128"/>
      <c r="H35" s="128"/>
      <c r="I35" s="128"/>
      <c r="J35" s="128"/>
      <c r="K35" s="128">
        <f t="shared" ref="K35:L49" si="3">+C35+E35+G35+I35</f>
        <v>0</v>
      </c>
      <c r="L35" s="129">
        <f t="shared" si="3"/>
        <v>0</v>
      </c>
      <c r="M35" s="128">
        <f t="shared" si="2"/>
        <v>54</v>
      </c>
      <c r="N35" s="129">
        <f t="shared" si="2"/>
        <v>54</v>
      </c>
    </row>
    <row r="36" spans="1:14" hidden="1" x14ac:dyDescent="0.25">
      <c r="A36" s="130">
        <v>3</v>
      </c>
      <c r="B36" s="131" t="s">
        <v>116</v>
      </c>
      <c r="C36" s="128"/>
      <c r="D36" s="128"/>
      <c r="E36" s="128"/>
      <c r="F36" s="128"/>
      <c r="G36" s="128"/>
      <c r="H36" s="128"/>
      <c r="I36" s="128"/>
      <c r="J36" s="128"/>
      <c r="K36" s="128">
        <f t="shared" si="3"/>
        <v>0</v>
      </c>
      <c r="L36" s="129">
        <f t="shared" si="3"/>
        <v>0</v>
      </c>
      <c r="M36" s="128">
        <f t="shared" si="2"/>
        <v>321</v>
      </c>
      <c r="N36" s="129">
        <f t="shared" si="2"/>
        <v>355</v>
      </c>
    </row>
    <row r="37" spans="1:14" hidden="1" x14ac:dyDescent="0.25">
      <c r="A37" s="130">
        <v>4</v>
      </c>
      <c r="B37" s="131" t="s">
        <v>117</v>
      </c>
      <c r="C37" s="128"/>
      <c r="D37" s="128"/>
      <c r="E37" s="128"/>
      <c r="F37" s="128"/>
      <c r="G37" s="128"/>
      <c r="H37" s="128"/>
      <c r="I37" s="128"/>
      <c r="J37" s="128"/>
      <c r="K37" s="128">
        <f t="shared" si="3"/>
        <v>0</v>
      </c>
      <c r="L37" s="129">
        <f t="shared" si="3"/>
        <v>0</v>
      </c>
      <c r="M37" s="128">
        <f t="shared" si="2"/>
        <v>51</v>
      </c>
      <c r="N37" s="129">
        <f t="shared" si="2"/>
        <v>55</v>
      </c>
    </row>
    <row r="38" spans="1:14" hidden="1" x14ac:dyDescent="0.25">
      <c r="A38" s="130">
        <v>5</v>
      </c>
      <c r="B38" s="131" t="s">
        <v>118</v>
      </c>
      <c r="C38" s="128"/>
      <c r="D38" s="128"/>
      <c r="E38" s="128"/>
      <c r="F38" s="128"/>
      <c r="G38" s="128"/>
      <c r="H38" s="128"/>
      <c r="I38" s="128"/>
      <c r="J38" s="128"/>
      <c r="K38" s="128">
        <f t="shared" si="3"/>
        <v>0</v>
      </c>
      <c r="L38" s="129">
        <f t="shared" si="3"/>
        <v>0</v>
      </c>
      <c r="M38" s="128">
        <f t="shared" si="2"/>
        <v>1479</v>
      </c>
      <c r="N38" s="129">
        <f t="shared" si="2"/>
        <v>2055</v>
      </c>
    </row>
    <row r="39" spans="1:14" hidden="1" x14ac:dyDescent="0.25">
      <c r="A39" s="130">
        <v>6</v>
      </c>
      <c r="B39" s="131" t="s">
        <v>119</v>
      </c>
      <c r="C39" s="128"/>
      <c r="D39" s="128"/>
      <c r="E39" s="128"/>
      <c r="F39" s="128"/>
      <c r="G39" s="128"/>
      <c r="H39" s="128"/>
      <c r="I39" s="128"/>
      <c r="J39" s="128"/>
      <c r="K39" s="128">
        <f t="shared" si="3"/>
        <v>0</v>
      </c>
      <c r="L39" s="129">
        <f t="shared" si="3"/>
        <v>0</v>
      </c>
      <c r="M39" s="128">
        <f t="shared" si="2"/>
        <v>1264</v>
      </c>
      <c r="N39" s="129">
        <f t="shared" si="2"/>
        <v>1504</v>
      </c>
    </row>
    <row r="40" spans="1:14" hidden="1" x14ac:dyDescent="0.25">
      <c r="A40" s="130">
        <v>7</v>
      </c>
      <c r="B40" s="131" t="s">
        <v>120</v>
      </c>
      <c r="C40" s="128"/>
      <c r="D40" s="128"/>
      <c r="E40" s="128"/>
      <c r="F40" s="128"/>
      <c r="G40" s="128"/>
      <c r="H40" s="128"/>
      <c r="I40" s="128"/>
      <c r="J40" s="128"/>
      <c r="K40" s="128">
        <f t="shared" si="3"/>
        <v>0</v>
      </c>
      <c r="L40" s="129">
        <f t="shared" si="3"/>
        <v>0</v>
      </c>
      <c r="M40" s="128">
        <f t="shared" si="2"/>
        <v>475</v>
      </c>
      <c r="N40" s="129">
        <f t="shared" si="2"/>
        <v>533</v>
      </c>
    </row>
    <row r="41" spans="1:14" hidden="1" x14ac:dyDescent="0.25">
      <c r="A41" s="130">
        <v>8</v>
      </c>
      <c r="B41" s="131" t="s">
        <v>121</v>
      </c>
      <c r="C41" s="128"/>
      <c r="D41" s="128"/>
      <c r="E41" s="128"/>
      <c r="F41" s="128"/>
      <c r="G41" s="128"/>
      <c r="H41" s="128"/>
      <c r="I41" s="128"/>
      <c r="J41" s="128"/>
      <c r="K41" s="128">
        <f t="shared" si="3"/>
        <v>0</v>
      </c>
      <c r="L41" s="129">
        <f t="shared" si="3"/>
        <v>0</v>
      </c>
      <c r="M41" s="128">
        <f t="shared" si="2"/>
        <v>570</v>
      </c>
      <c r="N41" s="129">
        <f t="shared" si="2"/>
        <v>609</v>
      </c>
    </row>
    <row r="42" spans="1:14" hidden="1" x14ac:dyDescent="0.25">
      <c r="A42" s="130">
        <v>9</v>
      </c>
      <c r="B42" s="131" t="s">
        <v>122</v>
      </c>
      <c r="C42" s="128"/>
      <c r="D42" s="128"/>
      <c r="E42" s="128"/>
      <c r="F42" s="128"/>
      <c r="G42" s="128"/>
      <c r="H42" s="128"/>
      <c r="I42" s="128"/>
      <c r="J42" s="128"/>
      <c r="K42" s="128">
        <f t="shared" si="3"/>
        <v>0</v>
      </c>
      <c r="L42" s="129">
        <f t="shared" si="3"/>
        <v>0</v>
      </c>
      <c r="M42" s="128">
        <f t="shared" si="2"/>
        <v>3659</v>
      </c>
      <c r="N42" s="129">
        <f t="shared" si="2"/>
        <v>4287</v>
      </c>
    </row>
    <row r="43" spans="1:14" hidden="1" x14ac:dyDescent="0.25">
      <c r="A43" s="130">
        <v>10</v>
      </c>
      <c r="B43" s="131" t="s">
        <v>123</v>
      </c>
      <c r="C43" s="128"/>
      <c r="D43" s="128"/>
      <c r="E43" s="128"/>
      <c r="F43" s="128"/>
      <c r="G43" s="128"/>
      <c r="H43" s="128"/>
      <c r="I43" s="128"/>
      <c r="J43" s="128"/>
      <c r="K43" s="128">
        <f t="shared" si="3"/>
        <v>0</v>
      </c>
      <c r="L43" s="129">
        <f t="shared" si="3"/>
        <v>0</v>
      </c>
      <c r="M43" s="128">
        <f t="shared" si="2"/>
        <v>1743</v>
      </c>
      <c r="N43" s="129">
        <f t="shared" si="2"/>
        <v>1735</v>
      </c>
    </row>
    <row r="44" spans="1:14" hidden="1" x14ac:dyDescent="0.25">
      <c r="A44" s="130">
        <v>11</v>
      </c>
      <c r="B44" s="131" t="s">
        <v>124</v>
      </c>
      <c r="C44" s="128"/>
      <c r="D44" s="128"/>
      <c r="E44" s="128"/>
      <c r="F44" s="128"/>
      <c r="G44" s="128"/>
      <c r="H44" s="128"/>
      <c r="I44" s="128"/>
      <c r="J44" s="128"/>
      <c r="K44" s="128">
        <f t="shared" si="3"/>
        <v>0</v>
      </c>
      <c r="L44" s="129">
        <f t="shared" si="3"/>
        <v>0</v>
      </c>
      <c r="M44" s="128">
        <f t="shared" si="2"/>
        <v>159</v>
      </c>
      <c r="N44" s="129">
        <f t="shared" si="2"/>
        <v>162</v>
      </c>
    </row>
    <row r="45" spans="1:14" ht="24" hidden="1" x14ac:dyDescent="0.25">
      <c r="A45" s="130">
        <v>12</v>
      </c>
      <c r="B45" s="131" t="s">
        <v>125</v>
      </c>
      <c r="C45" s="128"/>
      <c r="D45" s="128"/>
      <c r="E45" s="128"/>
      <c r="F45" s="128"/>
      <c r="G45" s="128"/>
      <c r="H45" s="128"/>
      <c r="I45" s="128"/>
      <c r="J45" s="128"/>
      <c r="K45" s="128">
        <f t="shared" si="3"/>
        <v>0</v>
      </c>
      <c r="L45" s="129">
        <f t="shared" si="3"/>
        <v>0</v>
      </c>
      <c r="M45" s="128">
        <f t="shared" si="2"/>
        <v>63</v>
      </c>
      <c r="N45" s="129">
        <f t="shared" si="2"/>
        <v>95</v>
      </c>
    </row>
    <row r="46" spans="1:14" hidden="1" x14ac:dyDescent="0.25">
      <c r="A46" s="130">
        <v>13</v>
      </c>
      <c r="B46" s="132" t="s">
        <v>126</v>
      </c>
      <c r="C46" s="128"/>
      <c r="D46" s="128"/>
      <c r="E46" s="128"/>
      <c r="F46" s="128"/>
      <c r="G46" s="128"/>
      <c r="H46" s="128"/>
      <c r="I46" s="128"/>
      <c r="J46" s="128"/>
      <c r="K46" s="128">
        <f t="shared" si="3"/>
        <v>0</v>
      </c>
      <c r="L46" s="129">
        <f t="shared" si="3"/>
        <v>0</v>
      </c>
      <c r="M46" s="128">
        <f t="shared" si="2"/>
        <v>281</v>
      </c>
      <c r="N46" s="129">
        <f t="shared" si="2"/>
        <v>278</v>
      </c>
    </row>
    <row r="47" spans="1:14" hidden="1" x14ac:dyDescent="0.25">
      <c r="A47" s="130">
        <v>14</v>
      </c>
      <c r="B47" s="132" t="s">
        <v>127</v>
      </c>
      <c r="C47" s="128"/>
      <c r="D47" s="128"/>
      <c r="E47" s="128"/>
      <c r="F47" s="128"/>
      <c r="G47" s="128"/>
      <c r="H47" s="128"/>
      <c r="I47" s="128"/>
      <c r="J47" s="128"/>
      <c r="K47" s="128">
        <f t="shared" si="3"/>
        <v>0</v>
      </c>
      <c r="L47" s="129">
        <f t="shared" si="3"/>
        <v>0</v>
      </c>
      <c r="M47" s="128">
        <f t="shared" si="2"/>
        <v>7</v>
      </c>
      <c r="N47" s="129">
        <f t="shared" si="2"/>
        <v>14</v>
      </c>
    </row>
    <row r="48" spans="1:14" hidden="1" x14ac:dyDescent="0.25">
      <c r="A48" s="130">
        <v>15</v>
      </c>
      <c r="B48" s="132" t="s">
        <v>128</v>
      </c>
      <c r="C48" s="128"/>
      <c r="D48" s="128"/>
      <c r="E48" s="128"/>
      <c r="F48" s="128"/>
      <c r="G48" s="128"/>
      <c r="H48" s="128"/>
      <c r="I48" s="128"/>
      <c r="J48" s="128"/>
      <c r="K48" s="128">
        <f>+C48+E48+G48+I48</f>
        <v>0</v>
      </c>
      <c r="L48" s="129">
        <f>+D48+F48+H48+J48</f>
        <v>0</v>
      </c>
      <c r="M48" s="128">
        <f t="shared" si="2"/>
        <v>144</v>
      </c>
      <c r="N48" s="129">
        <f t="shared" si="2"/>
        <v>234</v>
      </c>
    </row>
    <row r="49" spans="1:14" hidden="1" x14ac:dyDescent="0.25">
      <c r="A49" s="130">
        <v>16</v>
      </c>
      <c r="B49" s="132" t="s">
        <v>180</v>
      </c>
      <c r="C49" s="128"/>
      <c r="D49" s="128"/>
      <c r="E49" s="128"/>
      <c r="F49" s="128"/>
      <c r="G49" s="128"/>
      <c r="H49" s="128"/>
      <c r="I49" s="128"/>
      <c r="J49" s="128"/>
      <c r="K49" s="128">
        <f t="shared" si="3"/>
        <v>0</v>
      </c>
      <c r="L49" s="129">
        <f t="shared" si="3"/>
        <v>0</v>
      </c>
      <c r="M49" s="128">
        <f t="shared" si="2"/>
        <v>28</v>
      </c>
      <c r="N49" s="129">
        <f t="shared" si="2"/>
        <v>0</v>
      </c>
    </row>
    <row r="50" spans="1:14" ht="15.75" hidden="1" thickBot="1" x14ac:dyDescent="0.3">
      <c r="A50" s="353" t="s">
        <v>129</v>
      </c>
      <c r="B50" s="354"/>
      <c r="C50" s="216">
        <f t="shared" ref="C50:L50" si="4">SUM(C34:C49)</f>
        <v>0</v>
      </c>
      <c r="D50" s="216">
        <f t="shared" si="4"/>
        <v>0</v>
      </c>
      <c r="E50" s="216">
        <f>SUM(E34:E49)</f>
        <v>0</v>
      </c>
      <c r="F50" s="216">
        <f t="shared" si="4"/>
        <v>0</v>
      </c>
      <c r="G50" s="216">
        <f>SUM(G34:G49)</f>
        <v>0</v>
      </c>
      <c r="H50" s="216">
        <f t="shared" si="4"/>
        <v>0</v>
      </c>
      <c r="I50" s="216">
        <f>SUM(I34:I49)</f>
        <v>0</v>
      </c>
      <c r="J50" s="216">
        <f t="shared" si="4"/>
        <v>0</v>
      </c>
      <c r="K50" s="216">
        <f t="shared" si="4"/>
        <v>0</v>
      </c>
      <c r="L50" s="217">
        <f t="shared" si="4"/>
        <v>0</v>
      </c>
      <c r="M50" s="216">
        <f>SUM(M34:M49)</f>
        <v>10347</v>
      </c>
      <c r="N50" s="217">
        <f>SUM(N34:N49)</f>
        <v>12031</v>
      </c>
    </row>
    <row r="51" spans="1:14" hidden="1" x14ac:dyDescent="0.25">
      <c r="A51" s="135"/>
      <c r="B51" s="135"/>
      <c r="C51" s="100"/>
      <c r="D51" s="96"/>
      <c r="E51" s="96"/>
      <c r="F51" s="96"/>
      <c r="G51" s="96"/>
      <c r="H51" s="96"/>
      <c r="I51" s="96"/>
      <c r="J51" s="96"/>
      <c r="K51" s="96"/>
      <c r="L51" s="96"/>
    </row>
    <row r="52" spans="1:14" ht="15.75" hidden="1" customHeight="1" thickBot="1" x14ac:dyDescent="0.3">
      <c r="A52" s="12"/>
      <c r="B52" s="357" t="s">
        <v>131</v>
      </c>
      <c r="C52" s="357"/>
      <c r="D52" s="357"/>
      <c r="E52" s="357"/>
      <c r="F52" s="357"/>
      <c r="G52" s="357"/>
      <c r="H52" s="357"/>
      <c r="I52" s="357"/>
      <c r="J52" s="357"/>
      <c r="K52" s="357"/>
      <c r="L52" s="357"/>
    </row>
    <row r="53" spans="1:14" hidden="1" x14ac:dyDescent="0.25">
      <c r="A53" s="358" t="s">
        <v>5</v>
      </c>
      <c r="B53" s="355" t="s">
        <v>112</v>
      </c>
      <c r="C53" s="360" t="s">
        <v>73</v>
      </c>
      <c r="D53" s="360"/>
      <c r="E53" s="351" t="s">
        <v>106</v>
      </c>
      <c r="F53" s="351"/>
      <c r="G53" s="351" t="s">
        <v>107</v>
      </c>
      <c r="H53" s="351"/>
      <c r="I53" s="351" t="s">
        <v>108</v>
      </c>
      <c r="J53" s="351"/>
      <c r="K53" s="351" t="s">
        <v>99</v>
      </c>
      <c r="L53" s="352"/>
      <c r="M53" s="351" t="s">
        <v>162</v>
      </c>
      <c r="N53" s="352"/>
    </row>
    <row r="54" spans="1:14" ht="15.75" hidden="1" thickBot="1" x14ac:dyDescent="0.3">
      <c r="A54" s="359"/>
      <c r="B54" s="356"/>
      <c r="C54" s="124" t="s">
        <v>113</v>
      </c>
      <c r="D54" s="124" t="s">
        <v>101</v>
      </c>
      <c r="E54" s="124" t="s">
        <v>113</v>
      </c>
      <c r="F54" s="124" t="s">
        <v>101</v>
      </c>
      <c r="G54" s="124" t="s">
        <v>113</v>
      </c>
      <c r="H54" s="124" t="s">
        <v>101</v>
      </c>
      <c r="I54" s="124" t="s">
        <v>113</v>
      </c>
      <c r="J54" s="124" t="s">
        <v>101</v>
      </c>
      <c r="K54" s="124" t="s">
        <v>113</v>
      </c>
      <c r="L54" s="125" t="s">
        <v>101</v>
      </c>
      <c r="M54" s="124" t="s">
        <v>113</v>
      </c>
      <c r="N54" s="125" t="s">
        <v>101</v>
      </c>
    </row>
    <row r="55" spans="1:14" hidden="1" x14ac:dyDescent="0.25">
      <c r="A55" s="126">
        <v>1</v>
      </c>
      <c r="B55" s="127" t="s">
        <v>114</v>
      </c>
      <c r="C55" s="128"/>
      <c r="D55" s="128"/>
      <c r="E55" s="128"/>
      <c r="F55" s="128"/>
      <c r="G55" s="128"/>
      <c r="H55" s="128"/>
      <c r="I55" s="128"/>
      <c r="J55" s="128"/>
      <c r="K55" s="128">
        <f>+C55+E55+G55+I55</f>
        <v>0</v>
      </c>
      <c r="L55" s="129">
        <f>+D55+F55+H55+J55</f>
        <v>0</v>
      </c>
      <c r="M55" s="128">
        <f t="shared" ref="M55:N70" si="5">+K55+M34</f>
        <v>49</v>
      </c>
      <c r="N55" s="129">
        <f t="shared" si="5"/>
        <v>61</v>
      </c>
    </row>
    <row r="56" spans="1:14" hidden="1" x14ac:dyDescent="0.25">
      <c r="A56" s="130">
        <v>2</v>
      </c>
      <c r="B56" s="131" t="s">
        <v>115</v>
      </c>
      <c r="C56" s="128"/>
      <c r="D56" s="128"/>
      <c r="E56" s="128"/>
      <c r="F56" s="128"/>
      <c r="G56" s="128"/>
      <c r="H56" s="128"/>
      <c r="I56" s="128"/>
      <c r="J56" s="128"/>
      <c r="K56" s="128">
        <f t="shared" ref="K56:L70" si="6">+C56+E56+G56+I56</f>
        <v>0</v>
      </c>
      <c r="L56" s="129">
        <f t="shared" si="6"/>
        <v>0</v>
      </c>
      <c r="M56" s="128">
        <f t="shared" si="5"/>
        <v>54</v>
      </c>
      <c r="N56" s="129">
        <f t="shared" si="5"/>
        <v>54</v>
      </c>
    </row>
    <row r="57" spans="1:14" hidden="1" x14ac:dyDescent="0.25">
      <c r="A57" s="130">
        <v>3</v>
      </c>
      <c r="B57" s="131" t="s">
        <v>116</v>
      </c>
      <c r="C57" s="128"/>
      <c r="D57" s="128"/>
      <c r="E57" s="128"/>
      <c r="F57" s="128"/>
      <c r="G57" s="128"/>
      <c r="H57" s="128"/>
      <c r="I57" s="128"/>
      <c r="J57" s="128"/>
      <c r="K57" s="128">
        <f t="shared" si="6"/>
        <v>0</v>
      </c>
      <c r="L57" s="129">
        <f t="shared" si="6"/>
        <v>0</v>
      </c>
      <c r="M57" s="128">
        <f t="shared" si="5"/>
        <v>321</v>
      </c>
      <c r="N57" s="129">
        <f t="shared" si="5"/>
        <v>355</v>
      </c>
    </row>
    <row r="58" spans="1:14" hidden="1" x14ac:dyDescent="0.25">
      <c r="A58" s="130">
        <v>4</v>
      </c>
      <c r="B58" s="131" t="s">
        <v>117</v>
      </c>
      <c r="C58" s="128"/>
      <c r="D58" s="128"/>
      <c r="E58" s="128"/>
      <c r="F58" s="128"/>
      <c r="G58" s="128"/>
      <c r="H58" s="128"/>
      <c r="I58" s="128"/>
      <c r="J58" s="128"/>
      <c r="K58" s="128">
        <f t="shared" si="6"/>
        <v>0</v>
      </c>
      <c r="L58" s="129">
        <f t="shared" si="6"/>
        <v>0</v>
      </c>
      <c r="M58" s="128">
        <f t="shared" si="5"/>
        <v>51</v>
      </c>
      <c r="N58" s="129">
        <f t="shared" si="5"/>
        <v>55</v>
      </c>
    </row>
    <row r="59" spans="1:14" hidden="1" x14ac:dyDescent="0.25">
      <c r="A59" s="130">
        <v>5</v>
      </c>
      <c r="B59" s="131" t="s">
        <v>118</v>
      </c>
      <c r="C59" s="128"/>
      <c r="D59" s="128"/>
      <c r="E59" s="128"/>
      <c r="F59" s="128"/>
      <c r="G59" s="128"/>
      <c r="H59" s="128"/>
      <c r="I59" s="128"/>
      <c r="J59" s="128"/>
      <c r="K59" s="128">
        <f t="shared" si="6"/>
        <v>0</v>
      </c>
      <c r="L59" s="129">
        <f t="shared" si="6"/>
        <v>0</v>
      </c>
      <c r="M59" s="128">
        <f t="shared" si="5"/>
        <v>1479</v>
      </c>
      <c r="N59" s="129">
        <f t="shared" si="5"/>
        <v>2055</v>
      </c>
    </row>
    <row r="60" spans="1:14" hidden="1" x14ac:dyDescent="0.25">
      <c r="A60" s="130">
        <v>6</v>
      </c>
      <c r="B60" s="131" t="s">
        <v>119</v>
      </c>
      <c r="C60" s="128"/>
      <c r="D60" s="128"/>
      <c r="E60" s="128"/>
      <c r="F60" s="128"/>
      <c r="G60" s="128"/>
      <c r="H60" s="128"/>
      <c r="I60" s="128"/>
      <c r="J60" s="128"/>
      <c r="K60" s="128">
        <f t="shared" si="6"/>
        <v>0</v>
      </c>
      <c r="L60" s="129">
        <f t="shared" si="6"/>
        <v>0</v>
      </c>
      <c r="M60" s="128">
        <f t="shared" si="5"/>
        <v>1264</v>
      </c>
      <c r="N60" s="129">
        <f t="shared" si="5"/>
        <v>1504</v>
      </c>
    </row>
    <row r="61" spans="1:14" hidden="1" x14ac:dyDescent="0.25">
      <c r="A61" s="130">
        <v>7</v>
      </c>
      <c r="B61" s="131" t="s">
        <v>120</v>
      </c>
      <c r="C61" s="128"/>
      <c r="D61" s="128"/>
      <c r="E61" s="128"/>
      <c r="F61" s="128"/>
      <c r="G61" s="128"/>
      <c r="H61" s="128"/>
      <c r="I61" s="128"/>
      <c r="J61" s="128"/>
      <c r="K61" s="128">
        <f t="shared" si="6"/>
        <v>0</v>
      </c>
      <c r="L61" s="129">
        <f t="shared" si="6"/>
        <v>0</v>
      </c>
      <c r="M61" s="128">
        <f t="shared" si="5"/>
        <v>475</v>
      </c>
      <c r="N61" s="129">
        <f t="shared" si="5"/>
        <v>533</v>
      </c>
    </row>
    <row r="62" spans="1:14" hidden="1" x14ac:dyDescent="0.25">
      <c r="A62" s="130">
        <v>8</v>
      </c>
      <c r="B62" s="131" t="s">
        <v>121</v>
      </c>
      <c r="C62" s="128"/>
      <c r="D62" s="128"/>
      <c r="E62" s="128"/>
      <c r="F62" s="128"/>
      <c r="G62" s="128"/>
      <c r="H62" s="128"/>
      <c r="I62" s="128"/>
      <c r="J62" s="128"/>
      <c r="K62" s="128">
        <f t="shared" si="6"/>
        <v>0</v>
      </c>
      <c r="L62" s="129">
        <f t="shared" si="6"/>
        <v>0</v>
      </c>
      <c r="M62" s="128">
        <f t="shared" si="5"/>
        <v>570</v>
      </c>
      <c r="N62" s="129">
        <f t="shared" si="5"/>
        <v>609</v>
      </c>
    </row>
    <row r="63" spans="1:14" hidden="1" x14ac:dyDescent="0.25">
      <c r="A63" s="130">
        <v>9</v>
      </c>
      <c r="B63" s="131" t="s">
        <v>122</v>
      </c>
      <c r="C63" s="128"/>
      <c r="D63" s="128"/>
      <c r="E63" s="128"/>
      <c r="F63" s="128"/>
      <c r="G63" s="128"/>
      <c r="H63" s="128"/>
      <c r="I63" s="128"/>
      <c r="J63" s="128"/>
      <c r="K63" s="128">
        <f t="shared" si="6"/>
        <v>0</v>
      </c>
      <c r="L63" s="129">
        <f t="shared" si="6"/>
        <v>0</v>
      </c>
      <c r="M63" s="128">
        <f t="shared" si="5"/>
        <v>3659</v>
      </c>
      <c r="N63" s="129">
        <f t="shared" si="5"/>
        <v>4287</v>
      </c>
    </row>
    <row r="64" spans="1:14" hidden="1" x14ac:dyDescent="0.25">
      <c r="A64" s="130">
        <v>10</v>
      </c>
      <c r="B64" s="131" t="s">
        <v>123</v>
      </c>
      <c r="C64" s="128"/>
      <c r="D64" s="128"/>
      <c r="E64" s="128"/>
      <c r="F64" s="128"/>
      <c r="G64" s="128"/>
      <c r="H64" s="128"/>
      <c r="I64" s="128"/>
      <c r="J64" s="128"/>
      <c r="K64" s="128">
        <f t="shared" si="6"/>
        <v>0</v>
      </c>
      <c r="L64" s="129">
        <f t="shared" si="6"/>
        <v>0</v>
      </c>
      <c r="M64" s="128">
        <f t="shared" si="5"/>
        <v>1743</v>
      </c>
      <c r="N64" s="129">
        <f t="shared" si="5"/>
        <v>1735</v>
      </c>
    </row>
    <row r="65" spans="1:14" hidden="1" x14ac:dyDescent="0.25">
      <c r="A65" s="130">
        <v>11</v>
      </c>
      <c r="B65" s="131" t="s">
        <v>124</v>
      </c>
      <c r="C65" s="128"/>
      <c r="D65" s="128"/>
      <c r="E65" s="128"/>
      <c r="F65" s="128"/>
      <c r="G65" s="128"/>
      <c r="H65" s="128"/>
      <c r="I65" s="128"/>
      <c r="J65" s="128"/>
      <c r="K65" s="128">
        <f t="shared" si="6"/>
        <v>0</v>
      </c>
      <c r="L65" s="129">
        <f t="shared" si="6"/>
        <v>0</v>
      </c>
      <c r="M65" s="128">
        <f t="shared" si="5"/>
        <v>159</v>
      </c>
      <c r="N65" s="129">
        <f t="shared" si="5"/>
        <v>162</v>
      </c>
    </row>
    <row r="66" spans="1:14" ht="24" hidden="1" x14ac:dyDescent="0.25">
      <c r="A66" s="130">
        <v>12</v>
      </c>
      <c r="B66" s="131" t="s">
        <v>125</v>
      </c>
      <c r="C66" s="128"/>
      <c r="D66" s="128"/>
      <c r="E66" s="128"/>
      <c r="F66" s="128"/>
      <c r="G66" s="128"/>
      <c r="H66" s="128"/>
      <c r="I66" s="128"/>
      <c r="J66" s="128"/>
      <c r="K66" s="128">
        <f t="shared" si="6"/>
        <v>0</v>
      </c>
      <c r="L66" s="129">
        <f t="shared" si="6"/>
        <v>0</v>
      </c>
      <c r="M66" s="128">
        <f t="shared" si="5"/>
        <v>63</v>
      </c>
      <c r="N66" s="129">
        <f t="shared" si="5"/>
        <v>95</v>
      </c>
    </row>
    <row r="67" spans="1:14" hidden="1" x14ac:dyDescent="0.25">
      <c r="A67" s="130">
        <v>13</v>
      </c>
      <c r="B67" s="132" t="s">
        <v>126</v>
      </c>
      <c r="C67" s="128"/>
      <c r="D67" s="128"/>
      <c r="E67" s="128"/>
      <c r="F67" s="128"/>
      <c r="G67" s="128"/>
      <c r="H67" s="128"/>
      <c r="I67" s="128"/>
      <c r="J67" s="128"/>
      <c r="K67" s="128">
        <f t="shared" si="6"/>
        <v>0</v>
      </c>
      <c r="L67" s="129">
        <f t="shared" si="6"/>
        <v>0</v>
      </c>
      <c r="M67" s="128">
        <f t="shared" si="5"/>
        <v>281</v>
      </c>
      <c r="N67" s="129">
        <f t="shared" si="5"/>
        <v>278</v>
      </c>
    </row>
    <row r="68" spans="1:14" hidden="1" x14ac:dyDescent="0.25">
      <c r="A68" s="130">
        <v>14</v>
      </c>
      <c r="B68" s="132" t="s">
        <v>127</v>
      </c>
      <c r="C68" s="128"/>
      <c r="D68" s="128"/>
      <c r="E68" s="128"/>
      <c r="F68" s="128"/>
      <c r="G68" s="128"/>
      <c r="H68" s="128"/>
      <c r="I68" s="128"/>
      <c r="J68" s="128"/>
      <c r="K68" s="128">
        <f t="shared" si="6"/>
        <v>0</v>
      </c>
      <c r="L68" s="129">
        <f t="shared" si="6"/>
        <v>0</v>
      </c>
      <c r="M68" s="128">
        <f t="shared" si="5"/>
        <v>7</v>
      </c>
      <c r="N68" s="129">
        <f t="shared" si="5"/>
        <v>14</v>
      </c>
    </row>
    <row r="69" spans="1:14" hidden="1" x14ac:dyDescent="0.25">
      <c r="A69" s="130">
        <v>15</v>
      </c>
      <c r="B69" s="132" t="s">
        <v>128</v>
      </c>
      <c r="C69" s="128"/>
      <c r="D69" s="128"/>
      <c r="E69" s="128"/>
      <c r="F69" s="128"/>
      <c r="G69" s="128"/>
      <c r="H69" s="128"/>
      <c r="I69" s="128"/>
      <c r="J69" s="128"/>
      <c r="K69" s="128">
        <f>+C69+E69+G69+I69</f>
        <v>0</v>
      </c>
      <c r="L69" s="129">
        <f>+D69+F69+H69+J69</f>
        <v>0</v>
      </c>
      <c r="M69" s="128">
        <f t="shared" si="5"/>
        <v>144</v>
      </c>
      <c r="N69" s="129">
        <f t="shared" si="5"/>
        <v>234</v>
      </c>
    </row>
    <row r="70" spans="1:14" hidden="1" x14ac:dyDescent="0.25">
      <c r="A70" s="130">
        <v>16</v>
      </c>
      <c r="B70" s="132" t="s">
        <v>180</v>
      </c>
      <c r="C70" s="128"/>
      <c r="D70" s="128"/>
      <c r="E70" s="128"/>
      <c r="F70" s="128"/>
      <c r="G70" s="128"/>
      <c r="H70" s="128"/>
      <c r="I70" s="128"/>
      <c r="J70" s="128"/>
      <c r="K70" s="128">
        <f t="shared" si="6"/>
        <v>0</v>
      </c>
      <c r="L70" s="129">
        <f t="shared" si="6"/>
        <v>0</v>
      </c>
      <c r="M70" s="128">
        <f t="shared" si="5"/>
        <v>28</v>
      </c>
      <c r="N70" s="129">
        <f t="shared" si="5"/>
        <v>0</v>
      </c>
    </row>
    <row r="71" spans="1:14" ht="15.75" hidden="1" thickBot="1" x14ac:dyDescent="0.3">
      <c r="A71" s="353" t="s">
        <v>129</v>
      </c>
      <c r="B71" s="354"/>
      <c r="C71" s="216">
        <f t="shared" ref="C71:N71" si="7">SUM(C55:C70)</f>
        <v>0</v>
      </c>
      <c r="D71" s="216">
        <f t="shared" si="7"/>
        <v>0</v>
      </c>
      <c r="E71" s="216">
        <f>SUM(E55:E70)</f>
        <v>0</v>
      </c>
      <c r="F71" s="216">
        <f t="shared" si="7"/>
        <v>0</v>
      </c>
      <c r="G71" s="216">
        <f>SUM(G55:G70)</f>
        <v>0</v>
      </c>
      <c r="H71" s="216">
        <f t="shared" si="7"/>
        <v>0</v>
      </c>
      <c r="I71" s="216">
        <f t="shared" si="7"/>
        <v>0</v>
      </c>
      <c r="J71" s="216">
        <f t="shared" si="7"/>
        <v>0</v>
      </c>
      <c r="K71" s="216">
        <f t="shared" si="7"/>
        <v>0</v>
      </c>
      <c r="L71" s="217">
        <f t="shared" si="7"/>
        <v>0</v>
      </c>
      <c r="M71" s="216">
        <f t="shared" si="7"/>
        <v>10347</v>
      </c>
      <c r="N71" s="217">
        <f t="shared" si="7"/>
        <v>12031</v>
      </c>
    </row>
    <row r="72" spans="1:14" hidden="1" x14ac:dyDescent="0.25">
      <c r="A72" s="135"/>
      <c r="B72" s="135"/>
      <c r="C72" s="136"/>
      <c r="D72" s="136"/>
      <c r="E72" s="136"/>
      <c r="F72" s="136"/>
      <c r="G72" s="136"/>
      <c r="H72" s="136"/>
      <c r="I72" s="136"/>
      <c r="J72" s="136"/>
      <c r="K72" s="136"/>
      <c r="L72" s="136"/>
    </row>
    <row r="73" spans="1:14" hidden="1" x14ac:dyDescent="0.25">
      <c r="A73" s="135"/>
      <c r="B73" s="135"/>
      <c r="C73" s="100"/>
      <c r="D73" s="96"/>
      <c r="E73" s="96"/>
      <c r="F73" s="96"/>
      <c r="G73" s="96"/>
      <c r="H73" s="96"/>
      <c r="I73" s="96"/>
      <c r="J73" s="96"/>
      <c r="K73" s="96"/>
      <c r="L73" s="96"/>
    </row>
    <row r="74" spans="1:14" ht="15.75" thickBot="1" x14ac:dyDescent="0.3">
      <c r="A74" s="135"/>
      <c r="B74" s="135" t="s">
        <v>170</v>
      </c>
      <c r="C74" s="100"/>
      <c r="D74" s="96"/>
      <c r="E74" s="96"/>
      <c r="F74" s="96"/>
      <c r="G74" s="96"/>
      <c r="H74" s="96"/>
      <c r="I74" s="96"/>
      <c r="J74" s="96"/>
      <c r="K74" s="96"/>
      <c r="L74" s="96"/>
    </row>
    <row r="75" spans="1:14" x14ac:dyDescent="0.25">
      <c r="A75" s="332" t="s">
        <v>5</v>
      </c>
      <c r="B75" s="355" t="s">
        <v>112</v>
      </c>
      <c r="C75" s="351" t="s">
        <v>99</v>
      </c>
      <c r="D75" s="352"/>
      <c r="E75" s="96"/>
      <c r="F75" s="96"/>
      <c r="G75" s="96"/>
      <c r="H75" s="96"/>
      <c r="I75" s="96"/>
      <c r="J75" s="96"/>
      <c r="K75" s="96"/>
      <c r="L75" s="96"/>
    </row>
    <row r="76" spans="1:14" ht="15.75" thickBot="1" x14ac:dyDescent="0.3">
      <c r="A76" s="332"/>
      <c r="B76" s="356"/>
      <c r="C76" s="124" t="s">
        <v>113</v>
      </c>
      <c r="D76" s="125" t="s">
        <v>101</v>
      </c>
      <c r="E76" s="96"/>
      <c r="F76" s="96"/>
      <c r="G76" s="96"/>
      <c r="H76" s="96"/>
      <c r="I76" s="96"/>
      <c r="J76" s="96"/>
      <c r="K76" s="96"/>
      <c r="L76" s="96"/>
    </row>
    <row r="77" spans="1:14" x14ac:dyDescent="0.25">
      <c r="A77" s="126">
        <v>1</v>
      </c>
      <c r="B77" s="127" t="s">
        <v>114</v>
      </c>
      <c r="C77" s="128">
        <f t="shared" ref="C77:D90" si="8">+K13+K34+K55</f>
        <v>49</v>
      </c>
      <c r="D77" s="129">
        <f t="shared" si="8"/>
        <v>61</v>
      </c>
      <c r="E77" s="181"/>
      <c r="F77" s="96"/>
      <c r="G77" s="96"/>
      <c r="H77" s="96"/>
      <c r="I77" s="96"/>
      <c r="J77" s="96"/>
      <c r="K77" s="96"/>
      <c r="L77" s="96"/>
    </row>
    <row r="78" spans="1:14" x14ac:dyDescent="0.25">
      <c r="A78" s="130">
        <v>2</v>
      </c>
      <c r="B78" s="131" t="s">
        <v>115</v>
      </c>
      <c r="C78" s="128">
        <f t="shared" si="8"/>
        <v>54</v>
      </c>
      <c r="D78" s="129">
        <f t="shared" si="8"/>
        <v>54</v>
      </c>
      <c r="E78" s="181"/>
      <c r="F78" s="96"/>
      <c r="G78" s="96"/>
      <c r="H78" s="96"/>
      <c r="I78" s="96"/>
      <c r="J78" s="96"/>
      <c r="K78" s="96"/>
      <c r="L78" s="96"/>
    </row>
    <row r="79" spans="1:14" x14ac:dyDescent="0.25">
      <c r="A79" s="130">
        <v>3</v>
      </c>
      <c r="B79" s="131" t="s">
        <v>116</v>
      </c>
      <c r="C79" s="128">
        <f t="shared" si="8"/>
        <v>321</v>
      </c>
      <c r="D79" s="129">
        <f t="shared" si="8"/>
        <v>355</v>
      </c>
      <c r="E79" s="181"/>
      <c r="F79" s="96"/>
      <c r="G79" s="96"/>
      <c r="H79" s="96"/>
      <c r="I79" s="96"/>
      <c r="J79" s="96"/>
      <c r="K79" s="96"/>
      <c r="L79" s="96"/>
    </row>
    <row r="80" spans="1:14" x14ac:dyDescent="0.25">
      <c r="A80" s="130">
        <v>4</v>
      </c>
      <c r="B80" s="131" t="s">
        <v>117</v>
      </c>
      <c r="C80" s="128">
        <f t="shared" si="8"/>
        <v>51</v>
      </c>
      <c r="D80" s="129">
        <f t="shared" si="8"/>
        <v>55</v>
      </c>
      <c r="E80" s="181"/>
      <c r="F80" s="96"/>
      <c r="G80" s="96"/>
      <c r="H80" s="96"/>
      <c r="I80" s="96"/>
      <c r="J80" s="96"/>
      <c r="K80" s="96"/>
      <c r="L80" s="96"/>
    </row>
    <row r="81" spans="1:12" x14ac:dyDescent="0.25">
      <c r="A81" s="130">
        <v>5</v>
      </c>
      <c r="B81" s="131" t="s">
        <v>118</v>
      </c>
      <c r="C81" s="128">
        <f t="shared" si="8"/>
        <v>1479</v>
      </c>
      <c r="D81" s="129">
        <f t="shared" si="8"/>
        <v>2055</v>
      </c>
      <c r="E81" s="181"/>
      <c r="F81" s="96"/>
      <c r="G81" s="96"/>
      <c r="H81" s="96"/>
      <c r="I81" s="96"/>
      <c r="J81" s="96"/>
      <c r="K81" s="96"/>
      <c r="L81" s="96"/>
    </row>
    <row r="82" spans="1:12" x14ac:dyDescent="0.25">
      <c r="A82" s="130">
        <v>6</v>
      </c>
      <c r="B82" s="131" t="s">
        <v>119</v>
      </c>
      <c r="C82" s="128">
        <f t="shared" si="8"/>
        <v>1264</v>
      </c>
      <c r="D82" s="129">
        <f t="shared" si="8"/>
        <v>1504</v>
      </c>
      <c r="E82" s="181"/>
      <c r="F82" s="96"/>
      <c r="G82" s="96"/>
      <c r="H82" s="96"/>
      <c r="I82" s="96"/>
      <c r="J82" s="96"/>
      <c r="K82" s="96"/>
      <c r="L82" s="96"/>
    </row>
    <row r="83" spans="1:12" x14ac:dyDescent="0.25">
      <c r="A83" s="130">
        <v>7</v>
      </c>
      <c r="B83" s="131" t="s">
        <v>120</v>
      </c>
      <c r="C83" s="128">
        <f t="shared" si="8"/>
        <v>475</v>
      </c>
      <c r="D83" s="129">
        <f t="shared" si="8"/>
        <v>533</v>
      </c>
      <c r="E83" s="181"/>
      <c r="F83" s="96"/>
      <c r="G83" s="96"/>
      <c r="H83" s="96"/>
      <c r="I83" s="96"/>
      <c r="J83" s="96"/>
      <c r="K83" s="96"/>
      <c r="L83" s="96"/>
    </row>
    <row r="84" spans="1:12" x14ac:dyDescent="0.25">
      <c r="A84" s="130">
        <v>8</v>
      </c>
      <c r="B84" s="131" t="s">
        <v>121</v>
      </c>
      <c r="C84" s="128">
        <f t="shared" si="8"/>
        <v>570</v>
      </c>
      <c r="D84" s="129">
        <f t="shared" si="8"/>
        <v>609</v>
      </c>
      <c r="E84" s="181"/>
      <c r="F84" s="96"/>
      <c r="G84" s="96"/>
      <c r="H84" s="96"/>
      <c r="I84" s="96"/>
      <c r="J84" s="96"/>
      <c r="K84" s="96"/>
      <c r="L84" s="96"/>
    </row>
    <row r="85" spans="1:12" x14ac:dyDescent="0.25">
      <c r="A85" s="130">
        <v>9</v>
      </c>
      <c r="B85" s="131" t="s">
        <v>122</v>
      </c>
      <c r="C85" s="128">
        <f t="shared" si="8"/>
        <v>3659</v>
      </c>
      <c r="D85" s="129">
        <f t="shared" si="8"/>
        <v>4287</v>
      </c>
      <c r="E85" s="181"/>
      <c r="F85" s="96"/>
      <c r="G85" s="96"/>
      <c r="H85" s="96"/>
      <c r="I85" s="96"/>
      <c r="J85" s="96"/>
      <c r="K85" s="96"/>
      <c r="L85" s="96"/>
    </row>
    <row r="86" spans="1:12" x14ac:dyDescent="0.25">
      <c r="A86" s="130">
        <v>10</v>
      </c>
      <c r="B86" s="131" t="s">
        <v>123</v>
      </c>
      <c r="C86" s="128">
        <f t="shared" si="8"/>
        <v>1743</v>
      </c>
      <c r="D86" s="129">
        <f t="shared" si="8"/>
        <v>1735</v>
      </c>
      <c r="E86" s="181"/>
      <c r="F86" s="96"/>
      <c r="G86" s="96"/>
      <c r="H86" s="96"/>
      <c r="I86" s="96"/>
      <c r="J86" s="96"/>
      <c r="K86" s="96"/>
      <c r="L86" s="96"/>
    </row>
    <row r="87" spans="1:12" x14ac:dyDescent="0.25">
      <c r="A87" s="130">
        <v>11</v>
      </c>
      <c r="B87" s="131" t="s">
        <v>124</v>
      </c>
      <c r="C87" s="128">
        <f t="shared" si="8"/>
        <v>159</v>
      </c>
      <c r="D87" s="129">
        <f t="shared" si="8"/>
        <v>162</v>
      </c>
      <c r="E87" s="181"/>
      <c r="F87" s="96"/>
      <c r="G87" s="96"/>
      <c r="H87" s="96"/>
      <c r="I87" s="96"/>
      <c r="J87" s="96"/>
      <c r="K87" s="96"/>
      <c r="L87" s="96"/>
    </row>
    <row r="88" spans="1:12" ht="24" x14ac:dyDescent="0.25">
      <c r="A88" s="130">
        <v>12</v>
      </c>
      <c r="B88" s="131" t="s">
        <v>125</v>
      </c>
      <c r="C88" s="128">
        <f t="shared" si="8"/>
        <v>63</v>
      </c>
      <c r="D88" s="129">
        <f t="shared" si="8"/>
        <v>95</v>
      </c>
      <c r="E88" s="181"/>
      <c r="F88" s="96"/>
      <c r="G88" s="96"/>
      <c r="H88" s="96"/>
      <c r="I88" s="96"/>
      <c r="J88" s="96"/>
      <c r="K88" s="96"/>
      <c r="L88" s="96"/>
    </row>
    <row r="89" spans="1:12" x14ac:dyDescent="0.25">
      <c r="A89" s="130">
        <v>13</v>
      </c>
      <c r="B89" s="132" t="s">
        <v>126</v>
      </c>
      <c r="C89" s="128">
        <f t="shared" si="8"/>
        <v>281</v>
      </c>
      <c r="D89" s="129">
        <f t="shared" si="8"/>
        <v>278</v>
      </c>
      <c r="E89" s="181"/>
      <c r="F89" s="96"/>
      <c r="G89" s="96"/>
      <c r="H89" s="96"/>
      <c r="I89" s="96"/>
      <c r="J89" s="96"/>
      <c r="K89" s="96"/>
      <c r="L89" s="96"/>
    </row>
    <row r="90" spans="1:12" x14ac:dyDescent="0.25">
      <c r="A90" s="130">
        <v>14</v>
      </c>
      <c r="B90" s="132" t="s">
        <v>127</v>
      </c>
      <c r="C90" s="128">
        <f t="shared" si="8"/>
        <v>7</v>
      </c>
      <c r="D90" s="129">
        <f t="shared" si="8"/>
        <v>14</v>
      </c>
      <c r="E90" s="181"/>
      <c r="F90" s="96"/>
      <c r="G90" s="96"/>
      <c r="H90" s="96"/>
      <c r="I90" s="96"/>
      <c r="J90" s="96"/>
      <c r="K90" s="96"/>
      <c r="L90" s="96"/>
    </row>
    <row r="91" spans="1:12" x14ac:dyDescent="0.25">
      <c r="A91" s="130">
        <v>15</v>
      </c>
      <c r="B91" s="132" t="s">
        <v>128</v>
      </c>
      <c r="C91" s="128">
        <f>+K27+K49+K70</f>
        <v>144</v>
      </c>
      <c r="D91" s="129">
        <f>+L27+L49+L70</f>
        <v>234</v>
      </c>
      <c r="E91" s="181"/>
      <c r="F91" s="96"/>
      <c r="G91" s="96"/>
      <c r="H91" s="96"/>
      <c r="I91" s="96"/>
      <c r="J91" s="96"/>
      <c r="K91" s="96"/>
      <c r="L91" s="96"/>
    </row>
    <row r="92" spans="1:12" ht="15.75" thickBot="1" x14ac:dyDescent="0.3">
      <c r="A92" s="130">
        <v>16</v>
      </c>
      <c r="B92" s="132" t="s">
        <v>180</v>
      </c>
      <c r="C92" s="128">
        <f>+K28+K49+K70</f>
        <v>28</v>
      </c>
      <c r="D92" s="129">
        <f>+L28+L49+L70</f>
        <v>0</v>
      </c>
      <c r="E92" s="181"/>
      <c r="F92" s="96"/>
      <c r="G92" s="96"/>
      <c r="H92" s="96"/>
      <c r="I92" s="96"/>
      <c r="J92" s="96"/>
      <c r="K92" s="96"/>
      <c r="L92" s="96"/>
    </row>
    <row r="93" spans="1:12" ht="15.75" thickBot="1" x14ac:dyDescent="0.3">
      <c r="A93" s="353" t="s">
        <v>129</v>
      </c>
      <c r="B93" s="354"/>
      <c r="C93" s="137">
        <f>SUM(C77:C92)</f>
        <v>10347</v>
      </c>
      <c r="D93" s="138">
        <f>SUM(D77:D92)</f>
        <v>12031</v>
      </c>
      <c r="E93" s="96"/>
      <c r="F93" s="96"/>
      <c r="G93" s="96"/>
      <c r="H93" s="96"/>
      <c r="I93" s="96"/>
      <c r="J93" s="96"/>
      <c r="K93" s="96"/>
      <c r="L93" s="96"/>
    </row>
    <row r="94" spans="1:12" x14ac:dyDescent="0.25">
      <c r="A94" s="135"/>
      <c r="B94" s="135"/>
      <c r="C94" s="100"/>
      <c r="D94" s="96"/>
      <c r="E94" s="96"/>
      <c r="F94" s="96"/>
      <c r="G94" s="96"/>
      <c r="H94" s="96"/>
      <c r="I94" s="96"/>
      <c r="J94" s="96"/>
      <c r="K94" s="96"/>
      <c r="L94" s="96"/>
    </row>
    <row r="95" spans="1:12" x14ac:dyDescent="0.25">
      <c r="A95" s="135"/>
      <c r="B95" s="135"/>
      <c r="C95" s="100"/>
      <c r="D95" s="96"/>
      <c r="E95" s="96"/>
      <c r="F95" s="96"/>
      <c r="G95" s="96"/>
      <c r="H95" s="96"/>
      <c r="I95" s="96"/>
      <c r="J95" s="96"/>
      <c r="K95" s="96"/>
      <c r="L95" s="96"/>
    </row>
    <row r="96" spans="1:12" x14ac:dyDescent="0.25">
      <c r="A96" s="135"/>
      <c r="B96" s="135"/>
      <c r="C96" s="100"/>
      <c r="D96" s="96"/>
      <c r="E96" s="96"/>
      <c r="F96" s="96"/>
      <c r="G96" s="96"/>
      <c r="H96" s="96"/>
      <c r="I96" s="96"/>
      <c r="J96" s="96"/>
      <c r="K96" s="96"/>
      <c r="L96" s="96"/>
    </row>
    <row r="97" spans="1:12" x14ac:dyDescent="0.25">
      <c r="A97" s="135"/>
      <c r="B97" s="135"/>
      <c r="C97" s="100"/>
      <c r="D97" s="96"/>
      <c r="E97" s="96"/>
      <c r="F97" s="96"/>
      <c r="G97" s="96"/>
      <c r="H97" s="96"/>
      <c r="I97" s="96"/>
      <c r="J97" s="96"/>
      <c r="K97" s="96"/>
      <c r="L97" s="96"/>
    </row>
    <row r="98" spans="1:12" x14ac:dyDescent="0.25">
      <c r="A98" s="135"/>
      <c r="B98" s="135"/>
      <c r="C98" s="100"/>
      <c r="D98" s="96"/>
      <c r="E98" s="96"/>
      <c r="F98" s="96"/>
      <c r="G98" s="96"/>
      <c r="H98" s="96"/>
      <c r="I98" s="96"/>
      <c r="J98" s="96"/>
      <c r="K98" s="96"/>
      <c r="L98" s="96"/>
    </row>
    <row r="99" spans="1:12" x14ac:dyDescent="0.25">
      <c r="A99" s="135"/>
      <c r="B99" s="135"/>
      <c r="C99" s="100"/>
      <c r="D99" s="96"/>
      <c r="E99" s="96"/>
      <c r="F99" s="96"/>
      <c r="G99" s="96"/>
      <c r="H99" s="96"/>
      <c r="I99" s="96"/>
      <c r="J99" s="96"/>
      <c r="K99" s="96"/>
      <c r="L99" s="96"/>
    </row>
    <row r="100" spans="1:12" x14ac:dyDescent="0.25">
      <c r="A100" s="135"/>
      <c r="B100" s="135"/>
      <c r="C100" s="100"/>
      <c r="D100" s="96"/>
      <c r="E100" s="96"/>
      <c r="F100" s="96"/>
      <c r="G100" s="96"/>
      <c r="H100" s="96"/>
      <c r="I100" s="96"/>
      <c r="J100" s="96"/>
      <c r="K100" s="96"/>
      <c r="L100" s="96"/>
    </row>
    <row r="101" spans="1:12" x14ac:dyDescent="0.25">
      <c r="A101" s="135"/>
      <c r="B101" s="135"/>
      <c r="C101" s="100"/>
      <c r="D101" s="96"/>
      <c r="E101" s="96"/>
      <c r="F101" s="96"/>
      <c r="G101" s="96"/>
      <c r="H101" s="96"/>
      <c r="I101" s="96"/>
      <c r="J101" s="96"/>
      <c r="K101" s="96"/>
      <c r="L101" s="96"/>
    </row>
    <row r="102" spans="1:12" x14ac:dyDescent="0.25">
      <c r="A102" s="135"/>
      <c r="B102" s="135"/>
      <c r="C102" s="100"/>
      <c r="D102" s="96"/>
      <c r="E102" s="96"/>
      <c r="F102" s="96"/>
      <c r="G102" s="96"/>
      <c r="H102" s="96"/>
      <c r="I102" s="96"/>
      <c r="J102" s="96"/>
      <c r="K102" s="96"/>
      <c r="L102" s="96"/>
    </row>
    <row r="103" spans="1:12" x14ac:dyDescent="0.25">
      <c r="A103" s="135"/>
      <c r="B103" s="135"/>
      <c r="C103" s="100"/>
      <c r="D103" s="96"/>
      <c r="E103" s="96"/>
      <c r="F103" s="96"/>
      <c r="G103" s="96"/>
      <c r="H103" s="96"/>
      <c r="I103" s="96"/>
      <c r="J103" s="96"/>
      <c r="K103" s="96"/>
      <c r="L103" s="96"/>
    </row>
    <row r="104" spans="1:12" x14ac:dyDescent="0.25">
      <c r="A104" s="135"/>
      <c r="B104" s="135"/>
      <c r="C104" s="100"/>
      <c r="D104" s="96"/>
      <c r="E104" s="96"/>
      <c r="F104" s="96"/>
      <c r="G104" s="96"/>
      <c r="H104" s="96"/>
      <c r="I104" s="96"/>
      <c r="J104" s="96"/>
      <c r="K104" s="96"/>
      <c r="L104" s="96"/>
    </row>
    <row r="105" spans="1:12" x14ac:dyDescent="0.25">
      <c r="A105" s="135"/>
      <c r="B105" s="135"/>
      <c r="C105" s="100"/>
      <c r="D105" s="96"/>
      <c r="E105" s="96"/>
      <c r="F105" s="96"/>
      <c r="G105" s="96"/>
      <c r="H105" s="96"/>
      <c r="I105" s="96"/>
      <c r="J105" s="96"/>
      <c r="K105" s="96"/>
      <c r="L105" s="96"/>
    </row>
    <row r="106" spans="1:12" x14ac:dyDescent="0.25">
      <c r="A106" s="135"/>
      <c r="B106" s="135"/>
      <c r="C106" s="100"/>
      <c r="D106" s="96"/>
      <c r="E106" s="96"/>
      <c r="F106" s="96"/>
      <c r="G106" s="96"/>
      <c r="H106" s="96"/>
      <c r="I106" s="96"/>
      <c r="J106" s="96"/>
      <c r="K106" s="96"/>
      <c r="L106" s="96"/>
    </row>
    <row r="107" spans="1:12" x14ac:dyDescent="0.25">
      <c r="A107" s="135"/>
      <c r="B107" s="135"/>
      <c r="C107" s="100"/>
      <c r="D107" s="96"/>
      <c r="E107" s="96"/>
      <c r="F107" s="96"/>
      <c r="G107" s="96"/>
      <c r="H107" s="96"/>
      <c r="I107" s="96"/>
      <c r="J107" s="96"/>
      <c r="K107" s="96"/>
      <c r="L107" s="96"/>
    </row>
    <row r="108" spans="1:12" x14ac:dyDescent="0.25">
      <c r="A108" s="135"/>
      <c r="B108" s="135"/>
      <c r="C108" s="100"/>
      <c r="D108" s="96"/>
      <c r="E108" s="96"/>
      <c r="F108" s="96"/>
      <c r="G108" s="96"/>
      <c r="H108" s="96"/>
      <c r="I108" s="96"/>
      <c r="J108" s="96"/>
      <c r="K108" s="96"/>
      <c r="L108" s="96"/>
    </row>
    <row r="109" spans="1:12" x14ac:dyDescent="0.25">
      <c r="A109" s="135"/>
      <c r="B109" s="135"/>
      <c r="C109" s="100"/>
      <c r="D109" s="96"/>
      <c r="E109" s="96"/>
      <c r="F109" s="96"/>
      <c r="G109" s="96"/>
      <c r="H109" s="96"/>
      <c r="I109" s="96"/>
      <c r="J109" s="96"/>
      <c r="K109" s="96"/>
      <c r="L109" s="96"/>
    </row>
    <row r="110" spans="1:12" x14ac:dyDescent="0.25">
      <c r="A110" s="135"/>
      <c r="B110" s="135"/>
      <c r="C110" s="100"/>
      <c r="D110" s="96"/>
      <c r="E110" s="96"/>
      <c r="F110" s="96"/>
      <c r="G110" s="96"/>
      <c r="H110" s="96"/>
      <c r="I110" s="96"/>
      <c r="J110" s="96"/>
      <c r="K110" s="96"/>
      <c r="L110" s="96"/>
    </row>
    <row r="111" spans="1:12" x14ac:dyDescent="0.25">
      <c r="A111" s="135"/>
      <c r="B111" s="135"/>
      <c r="C111" s="100"/>
      <c r="D111" s="96"/>
      <c r="E111" s="96"/>
      <c r="F111" s="96"/>
      <c r="G111" s="96"/>
      <c r="H111" s="96"/>
      <c r="I111" s="96"/>
      <c r="J111" s="96"/>
      <c r="K111" s="96"/>
      <c r="L111" s="96"/>
    </row>
    <row r="112" spans="1:12" x14ac:dyDescent="0.25">
      <c r="A112" s="135"/>
      <c r="B112" s="135"/>
      <c r="C112" s="100"/>
      <c r="D112" s="96"/>
      <c r="E112" s="96"/>
      <c r="F112" s="96"/>
      <c r="G112" s="96"/>
      <c r="H112" s="96"/>
      <c r="I112" s="96"/>
      <c r="J112" s="96"/>
      <c r="K112" s="96"/>
      <c r="L112" s="96"/>
    </row>
    <row r="113" spans="1:12" x14ac:dyDescent="0.25">
      <c r="A113" s="135"/>
      <c r="B113" s="135"/>
      <c r="C113" s="100"/>
      <c r="D113" s="96"/>
      <c r="E113" s="96"/>
      <c r="F113" s="96"/>
      <c r="G113" s="96"/>
      <c r="H113" s="96"/>
      <c r="I113" s="96"/>
      <c r="J113" s="96"/>
      <c r="K113" s="96"/>
      <c r="L113" s="96"/>
    </row>
    <row r="114" spans="1:12" x14ac:dyDescent="0.25">
      <c r="A114" s="135"/>
      <c r="B114" s="135"/>
      <c r="C114" s="100"/>
      <c r="D114" s="96"/>
      <c r="E114" s="96"/>
      <c r="F114" s="96"/>
      <c r="G114" s="96"/>
      <c r="H114" s="96"/>
      <c r="I114" s="96"/>
      <c r="J114" s="96"/>
      <c r="K114" s="96"/>
      <c r="L114" s="96"/>
    </row>
    <row r="115" spans="1:12" x14ac:dyDescent="0.25">
      <c r="A115" s="135"/>
      <c r="B115" s="135"/>
      <c r="C115" s="100"/>
      <c r="D115" s="96"/>
      <c r="E115" s="96"/>
      <c r="F115" s="96"/>
      <c r="G115" s="96"/>
      <c r="H115" s="96"/>
      <c r="I115" s="96"/>
      <c r="J115" s="96"/>
      <c r="K115" s="96"/>
      <c r="L115" s="96"/>
    </row>
    <row r="117" spans="1:12" x14ac:dyDescent="0.25">
      <c r="B117" s="64" t="s">
        <v>60</v>
      </c>
      <c r="C117" s="12" t="s">
        <v>88</v>
      </c>
      <c r="D117" s="12"/>
      <c r="E117" s="12"/>
      <c r="F117" s="45" t="s">
        <v>132</v>
      </c>
      <c r="H117" t="s">
        <v>136</v>
      </c>
    </row>
    <row r="118" spans="1:12" ht="15" customHeight="1" x14ac:dyDescent="0.25">
      <c r="C118" s="309" t="s">
        <v>133</v>
      </c>
      <c r="D118" s="309"/>
      <c r="E118" s="309"/>
      <c r="F118" s="45"/>
      <c r="G118" s="45"/>
      <c r="H118" s="45" t="s">
        <v>137</v>
      </c>
      <c r="I118" s="45"/>
      <c r="J118" s="45"/>
      <c r="K118" s="45"/>
    </row>
    <row r="119" spans="1:12" ht="15" customHeight="1" x14ac:dyDescent="0.25">
      <c r="C119" s="309" t="s">
        <v>134</v>
      </c>
      <c r="D119" s="309"/>
      <c r="E119" s="309"/>
      <c r="F119" s="45"/>
      <c r="G119" s="45"/>
      <c r="H119" s="45" t="s">
        <v>163</v>
      </c>
      <c r="I119" s="45"/>
      <c r="J119" s="45"/>
      <c r="K119" s="45"/>
    </row>
    <row r="120" spans="1:12" x14ac:dyDescent="0.25">
      <c r="B120" s="64" t="s">
        <v>65</v>
      </c>
      <c r="C120" s="45" t="s">
        <v>207</v>
      </c>
      <c r="G120" s="45"/>
    </row>
  </sheetData>
  <mergeCells count="40">
    <mergeCell ref="C118:E118"/>
    <mergeCell ref="C119:E119"/>
    <mergeCell ref="M53:N53"/>
    <mergeCell ref="A71:B71"/>
    <mergeCell ref="A75:A76"/>
    <mergeCell ref="B75:B76"/>
    <mergeCell ref="C75:D75"/>
    <mergeCell ref="A93:B9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A4" sqref="A4:B4"/>
    </sheetView>
  </sheetViews>
  <sheetFormatPr baseColWidth="10" defaultRowHeight="13.5" x14ac:dyDescent="0.25"/>
  <cols>
    <col min="1" max="1" width="5.140625" style="156" customWidth="1"/>
    <col min="2" max="2" width="62.140625" style="155" bestFit="1" customWidth="1"/>
    <col min="3" max="3" width="18.28515625" style="157" bestFit="1" customWidth="1"/>
    <col min="4" max="4" width="14.42578125" style="155" hidden="1" customWidth="1"/>
    <col min="5" max="7" width="15.5703125" style="155" hidden="1" customWidth="1"/>
    <col min="8" max="256" width="11.42578125" style="155"/>
    <col min="257" max="257" width="5.140625" style="155" customWidth="1"/>
    <col min="258" max="258" width="62.140625" style="155" bestFit="1" customWidth="1"/>
    <col min="259" max="259" width="18.28515625" style="155" bestFit="1" customWidth="1"/>
    <col min="260" max="263" width="0" style="155" hidden="1" customWidth="1"/>
    <col min="264" max="512" width="11.42578125" style="155"/>
    <col min="513" max="513" width="5.140625" style="155" customWidth="1"/>
    <col min="514" max="514" width="62.140625" style="155" bestFit="1" customWidth="1"/>
    <col min="515" max="515" width="18.28515625" style="155" bestFit="1" customWidth="1"/>
    <col min="516" max="519" width="0" style="155" hidden="1" customWidth="1"/>
    <col min="520" max="768" width="11.42578125" style="155"/>
    <col min="769" max="769" width="5.140625" style="155" customWidth="1"/>
    <col min="770" max="770" width="62.140625" style="155" bestFit="1" customWidth="1"/>
    <col min="771" max="771" width="18.28515625" style="155" bestFit="1" customWidth="1"/>
    <col min="772" max="775" width="0" style="155" hidden="1" customWidth="1"/>
    <col min="776" max="1024" width="11.42578125" style="155"/>
    <col min="1025" max="1025" width="5.140625" style="155" customWidth="1"/>
    <col min="1026" max="1026" width="62.140625" style="155" bestFit="1" customWidth="1"/>
    <col min="1027" max="1027" width="18.28515625" style="155" bestFit="1" customWidth="1"/>
    <col min="1028" max="1031" width="0" style="155" hidden="1" customWidth="1"/>
    <col min="1032" max="1280" width="11.42578125" style="155"/>
    <col min="1281" max="1281" width="5.140625" style="155" customWidth="1"/>
    <col min="1282" max="1282" width="62.140625" style="155" bestFit="1" customWidth="1"/>
    <col min="1283" max="1283" width="18.28515625" style="155" bestFit="1" customWidth="1"/>
    <col min="1284" max="1287" width="0" style="155" hidden="1" customWidth="1"/>
    <col min="1288" max="1536" width="11.42578125" style="155"/>
    <col min="1537" max="1537" width="5.140625" style="155" customWidth="1"/>
    <col min="1538" max="1538" width="62.140625" style="155" bestFit="1" customWidth="1"/>
    <col min="1539" max="1539" width="18.28515625" style="155" bestFit="1" customWidth="1"/>
    <col min="1540" max="1543" width="0" style="155" hidden="1" customWidth="1"/>
    <col min="1544" max="1792" width="11.42578125" style="155"/>
    <col min="1793" max="1793" width="5.140625" style="155" customWidth="1"/>
    <col min="1794" max="1794" width="62.140625" style="155" bestFit="1" customWidth="1"/>
    <col min="1795" max="1795" width="18.28515625" style="155" bestFit="1" customWidth="1"/>
    <col min="1796" max="1799" width="0" style="155" hidden="1" customWidth="1"/>
    <col min="1800" max="2048" width="11.42578125" style="155"/>
    <col min="2049" max="2049" width="5.140625" style="155" customWidth="1"/>
    <col min="2050" max="2050" width="62.140625" style="155" bestFit="1" customWidth="1"/>
    <col min="2051" max="2051" width="18.28515625" style="155" bestFit="1" customWidth="1"/>
    <col min="2052" max="2055" width="0" style="155" hidden="1" customWidth="1"/>
    <col min="2056" max="2304" width="11.42578125" style="155"/>
    <col min="2305" max="2305" width="5.140625" style="155" customWidth="1"/>
    <col min="2306" max="2306" width="62.140625" style="155" bestFit="1" customWidth="1"/>
    <col min="2307" max="2307" width="18.28515625" style="155" bestFit="1" customWidth="1"/>
    <col min="2308" max="2311" width="0" style="155" hidden="1" customWidth="1"/>
    <col min="2312" max="2560" width="11.42578125" style="155"/>
    <col min="2561" max="2561" width="5.140625" style="155" customWidth="1"/>
    <col min="2562" max="2562" width="62.140625" style="155" bestFit="1" customWidth="1"/>
    <col min="2563" max="2563" width="18.28515625" style="155" bestFit="1" customWidth="1"/>
    <col min="2564" max="2567" width="0" style="155" hidden="1" customWidth="1"/>
    <col min="2568" max="2816" width="11.42578125" style="155"/>
    <col min="2817" max="2817" width="5.140625" style="155" customWidth="1"/>
    <col min="2818" max="2818" width="62.140625" style="155" bestFit="1" customWidth="1"/>
    <col min="2819" max="2819" width="18.28515625" style="155" bestFit="1" customWidth="1"/>
    <col min="2820" max="2823" width="0" style="155" hidden="1" customWidth="1"/>
    <col min="2824" max="3072" width="11.42578125" style="155"/>
    <col min="3073" max="3073" width="5.140625" style="155" customWidth="1"/>
    <col min="3074" max="3074" width="62.140625" style="155" bestFit="1" customWidth="1"/>
    <col min="3075" max="3075" width="18.28515625" style="155" bestFit="1" customWidth="1"/>
    <col min="3076" max="3079" width="0" style="155" hidden="1" customWidth="1"/>
    <col min="3080" max="3328" width="11.42578125" style="155"/>
    <col min="3329" max="3329" width="5.140625" style="155" customWidth="1"/>
    <col min="3330" max="3330" width="62.140625" style="155" bestFit="1" customWidth="1"/>
    <col min="3331" max="3331" width="18.28515625" style="155" bestFit="1" customWidth="1"/>
    <col min="3332" max="3335" width="0" style="155" hidden="1" customWidth="1"/>
    <col min="3336" max="3584" width="11.42578125" style="155"/>
    <col min="3585" max="3585" width="5.140625" style="155" customWidth="1"/>
    <col min="3586" max="3586" width="62.140625" style="155" bestFit="1" customWidth="1"/>
    <col min="3587" max="3587" width="18.28515625" style="155" bestFit="1" customWidth="1"/>
    <col min="3588" max="3591" width="0" style="155" hidden="1" customWidth="1"/>
    <col min="3592" max="3840" width="11.42578125" style="155"/>
    <col min="3841" max="3841" width="5.140625" style="155" customWidth="1"/>
    <col min="3842" max="3842" width="62.140625" style="155" bestFit="1" customWidth="1"/>
    <col min="3843" max="3843" width="18.28515625" style="155" bestFit="1" customWidth="1"/>
    <col min="3844" max="3847" width="0" style="155" hidden="1" customWidth="1"/>
    <col min="3848" max="4096" width="11.42578125" style="155"/>
    <col min="4097" max="4097" width="5.140625" style="155" customWidth="1"/>
    <col min="4098" max="4098" width="62.140625" style="155" bestFit="1" customWidth="1"/>
    <col min="4099" max="4099" width="18.28515625" style="155" bestFit="1" customWidth="1"/>
    <col min="4100" max="4103" width="0" style="155" hidden="1" customWidth="1"/>
    <col min="4104" max="4352" width="11.42578125" style="155"/>
    <col min="4353" max="4353" width="5.140625" style="155" customWidth="1"/>
    <col min="4354" max="4354" width="62.140625" style="155" bestFit="1" customWidth="1"/>
    <col min="4355" max="4355" width="18.28515625" style="155" bestFit="1" customWidth="1"/>
    <col min="4356" max="4359" width="0" style="155" hidden="1" customWidth="1"/>
    <col min="4360" max="4608" width="11.42578125" style="155"/>
    <col min="4609" max="4609" width="5.140625" style="155" customWidth="1"/>
    <col min="4610" max="4610" width="62.140625" style="155" bestFit="1" customWidth="1"/>
    <col min="4611" max="4611" width="18.28515625" style="155" bestFit="1" customWidth="1"/>
    <col min="4612" max="4615" width="0" style="155" hidden="1" customWidth="1"/>
    <col min="4616" max="4864" width="11.42578125" style="155"/>
    <col min="4865" max="4865" width="5.140625" style="155" customWidth="1"/>
    <col min="4866" max="4866" width="62.140625" style="155" bestFit="1" customWidth="1"/>
    <col min="4867" max="4867" width="18.28515625" style="155" bestFit="1" customWidth="1"/>
    <col min="4868" max="4871" width="0" style="155" hidden="1" customWidth="1"/>
    <col min="4872" max="5120" width="11.42578125" style="155"/>
    <col min="5121" max="5121" width="5.140625" style="155" customWidth="1"/>
    <col min="5122" max="5122" width="62.140625" style="155" bestFit="1" customWidth="1"/>
    <col min="5123" max="5123" width="18.28515625" style="155" bestFit="1" customWidth="1"/>
    <col min="5124" max="5127" width="0" style="155" hidden="1" customWidth="1"/>
    <col min="5128" max="5376" width="11.42578125" style="155"/>
    <col min="5377" max="5377" width="5.140625" style="155" customWidth="1"/>
    <col min="5378" max="5378" width="62.140625" style="155" bestFit="1" customWidth="1"/>
    <col min="5379" max="5379" width="18.28515625" style="155" bestFit="1" customWidth="1"/>
    <col min="5380" max="5383" width="0" style="155" hidden="1" customWidth="1"/>
    <col min="5384" max="5632" width="11.42578125" style="155"/>
    <col min="5633" max="5633" width="5.140625" style="155" customWidth="1"/>
    <col min="5634" max="5634" width="62.140625" style="155" bestFit="1" customWidth="1"/>
    <col min="5635" max="5635" width="18.28515625" style="155" bestFit="1" customWidth="1"/>
    <col min="5636" max="5639" width="0" style="155" hidden="1" customWidth="1"/>
    <col min="5640" max="5888" width="11.42578125" style="155"/>
    <col min="5889" max="5889" width="5.140625" style="155" customWidth="1"/>
    <col min="5890" max="5890" width="62.140625" style="155" bestFit="1" customWidth="1"/>
    <col min="5891" max="5891" width="18.28515625" style="155" bestFit="1" customWidth="1"/>
    <col min="5892" max="5895" width="0" style="155" hidden="1" customWidth="1"/>
    <col min="5896" max="6144" width="11.42578125" style="155"/>
    <col min="6145" max="6145" width="5.140625" style="155" customWidth="1"/>
    <col min="6146" max="6146" width="62.140625" style="155" bestFit="1" customWidth="1"/>
    <col min="6147" max="6147" width="18.28515625" style="155" bestFit="1" customWidth="1"/>
    <col min="6148" max="6151" width="0" style="155" hidden="1" customWidth="1"/>
    <col min="6152" max="6400" width="11.42578125" style="155"/>
    <col min="6401" max="6401" width="5.140625" style="155" customWidth="1"/>
    <col min="6402" max="6402" width="62.140625" style="155" bestFit="1" customWidth="1"/>
    <col min="6403" max="6403" width="18.28515625" style="155" bestFit="1" customWidth="1"/>
    <col min="6404" max="6407" width="0" style="155" hidden="1" customWidth="1"/>
    <col min="6408" max="6656" width="11.42578125" style="155"/>
    <col min="6657" max="6657" width="5.140625" style="155" customWidth="1"/>
    <col min="6658" max="6658" width="62.140625" style="155" bestFit="1" customWidth="1"/>
    <col min="6659" max="6659" width="18.28515625" style="155" bestFit="1" customWidth="1"/>
    <col min="6660" max="6663" width="0" style="155" hidden="1" customWidth="1"/>
    <col min="6664" max="6912" width="11.42578125" style="155"/>
    <col min="6913" max="6913" width="5.140625" style="155" customWidth="1"/>
    <col min="6914" max="6914" width="62.140625" style="155" bestFit="1" customWidth="1"/>
    <col min="6915" max="6915" width="18.28515625" style="155" bestFit="1" customWidth="1"/>
    <col min="6916" max="6919" width="0" style="155" hidden="1" customWidth="1"/>
    <col min="6920" max="7168" width="11.42578125" style="155"/>
    <col min="7169" max="7169" width="5.140625" style="155" customWidth="1"/>
    <col min="7170" max="7170" width="62.140625" style="155" bestFit="1" customWidth="1"/>
    <col min="7171" max="7171" width="18.28515625" style="155" bestFit="1" customWidth="1"/>
    <col min="7172" max="7175" width="0" style="155" hidden="1" customWidth="1"/>
    <col min="7176" max="7424" width="11.42578125" style="155"/>
    <col min="7425" max="7425" width="5.140625" style="155" customWidth="1"/>
    <col min="7426" max="7426" width="62.140625" style="155" bestFit="1" customWidth="1"/>
    <col min="7427" max="7427" width="18.28515625" style="155" bestFit="1" customWidth="1"/>
    <col min="7428" max="7431" width="0" style="155" hidden="1" customWidth="1"/>
    <col min="7432" max="7680" width="11.42578125" style="155"/>
    <col min="7681" max="7681" width="5.140625" style="155" customWidth="1"/>
    <col min="7682" max="7682" width="62.140625" style="155" bestFit="1" customWidth="1"/>
    <col min="7683" max="7683" width="18.28515625" style="155" bestFit="1" customWidth="1"/>
    <col min="7684" max="7687" width="0" style="155" hidden="1" customWidth="1"/>
    <col min="7688" max="7936" width="11.42578125" style="155"/>
    <col min="7937" max="7937" width="5.140625" style="155" customWidth="1"/>
    <col min="7938" max="7938" width="62.140625" style="155" bestFit="1" customWidth="1"/>
    <col min="7939" max="7939" width="18.28515625" style="155" bestFit="1" customWidth="1"/>
    <col min="7940" max="7943" width="0" style="155" hidden="1" customWidth="1"/>
    <col min="7944" max="8192" width="11.42578125" style="155"/>
    <col min="8193" max="8193" width="5.140625" style="155" customWidth="1"/>
    <col min="8194" max="8194" width="62.140625" style="155" bestFit="1" customWidth="1"/>
    <col min="8195" max="8195" width="18.28515625" style="155" bestFit="1" customWidth="1"/>
    <col min="8196" max="8199" width="0" style="155" hidden="1" customWidth="1"/>
    <col min="8200" max="8448" width="11.42578125" style="155"/>
    <col min="8449" max="8449" width="5.140625" style="155" customWidth="1"/>
    <col min="8450" max="8450" width="62.140625" style="155" bestFit="1" customWidth="1"/>
    <col min="8451" max="8451" width="18.28515625" style="155" bestFit="1" customWidth="1"/>
    <col min="8452" max="8455" width="0" style="155" hidden="1" customWidth="1"/>
    <col min="8456" max="8704" width="11.42578125" style="155"/>
    <col min="8705" max="8705" width="5.140625" style="155" customWidth="1"/>
    <col min="8706" max="8706" width="62.140625" style="155" bestFit="1" customWidth="1"/>
    <col min="8707" max="8707" width="18.28515625" style="155" bestFit="1" customWidth="1"/>
    <col min="8708" max="8711" width="0" style="155" hidden="1" customWidth="1"/>
    <col min="8712" max="8960" width="11.42578125" style="155"/>
    <col min="8961" max="8961" width="5.140625" style="155" customWidth="1"/>
    <col min="8962" max="8962" width="62.140625" style="155" bestFit="1" customWidth="1"/>
    <col min="8963" max="8963" width="18.28515625" style="155" bestFit="1" customWidth="1"/>
    <col min="8964" max="8967" width="0" style="155" hidden="1" customWidth="1"/>
    <col min="8968" max="9216" width="11.42578125" style="155"/>
    <col min="9217" max="9217" width="5.140625" style="155" customWidth="1"/>
    <col min="9218" max="9218" width="62.140625" style="155" bestFit="1" customWidth="1"/>
    <col min="9219" max="9219" width="18.28515625" style="155" bestFit="1" customWidth="1"/>
    <col min="9220" max="9223" width="0" style="155" hidden="1" customWidth="1"/>
    <col min="9224" max="9472" width="11.42578125" style="155"/>
    <col min="9473" max="9473" width="5.140625" style="155" customWidth="1"/>
    <col min="9474" max="9474" width="62.140625" style="155" bestFit="1" customWidth="1"/>
    <col min="9475" max="9475" width="18.28515625" style="155" bestFit="1" customWidth="1"/>
    <col min="9476" max="9479" width="0" style="155" hidden="1" customWidth="1"/>
    <col min="9480" max="9728" width="11.42578125" style="155"/>
    <col min="9729" max="9729" width="5.140625" style="155" customWidth="1"/>
    <col min="9730" max="9730" width="62.140625" style="155" bestFit="1" customWidth="1"/>
    <col min="9731" max="9731" width="18.28515625" style="155" bestFit="1" customWidth="1"/>
    <col min="9732" max="9735" width="0" style="155" hidden="1" customWidth="1"/>
    <col min="9736" max="9984" width="11.42578125" style="155"/>
    <col min="9985" max="9985" width="5.140625" style="155" customWidth="1"/>
    <col min="9986" max="9986" width="62.140625" style="155" bestFit="1" customWidth="1"/>
    <col min="9987" max="9987" width="18.28515625" style="155" bestFit="1" customWidth="1"/>
    <col min="9988" max="9991" width="0" style="155" hidden="1" customWidth="1"/>
    <col min="9992" max="10240" width="11.42578125" style="155"/>
    <col min="10241" max="10241" width="5.140625" style="155" customWidth="1"/>
    <col min="10242" max="10242" width="62.140625" style="155" bestFit="1" customWidth="1"/>
    <col min="10243" max="10243" width="18.28515625" style="155" bestFit="1" customWidth="1"/>
    <col min="10244" max="10247" width="0" style="155" hidden="1" customWidth="1"/>
    <col min="10248" max="10496" width="11.42578125" style="155"/>
    <col min="10497" max="10497" width="5.140625" style="155" customWidth="1"/>
    <col min="10498" max="10498" width="62.140625" style="155" bestFit="1" customWidth="1"/>
    <col min="10499" max="10499" width="18.28515625" style="155" bestFit="1" customWidth="1"/>
    <col min="10500" max="10503" width="0" style="155" hidden="1" customWidth="1"/>
    <col min="10504" max="10752" width="11.42578125" style="155"/>
    <col min="10753" max="10753" width="5.140625" style="155" customWidth="1"/>
    <col min="10754" max="10754" width="62.140625" style="155" bestFit="1" customWidth="1"/>
    <col min="10755" max="10755" width="18.28515625" style="155" bestFit="1" customWidth="1"/>
    <col min="10756" max="10759" width="0" style="155" hidden="1" customWidth="1"/>
    <col min="10760" max="11008" width="11.42578125" style="155"/>
    <col min="11009" max="11009" width="5.140625" style="155" customWidth="1"/>
    <col min="11010" max="11010" width="62.140625" style="155" bestFit="1" customWidth="1"/>
    <col min="11011" max="11011" width="18.28515625" style="155" bestFit="1" customWidth="1"/>
    <col min="11012" max="11015" width="0" style="155" hidden="1" customWidth="1"/>
    <col min="11016" max="11264" width="11.42578125" style="155"/>
    <col min="11265" max="11265" width="5.140625" style="155" customWidth="1"/>
    <col min="11266" max="11266" width="62.140625" style="155" bestFit="1" customWidth="1"/>
    <col min="11267" max="11267" width="18.28515625" style="155" bestFit="1" customWidth="1"/>
    <col min="11268" max="11271" width="0" style="155" hidden="1" customWidth="1"/>
    <col min="11272" max="11520" width="11.42578125" style="155"/>
    <col min="11521" max="11521" width="5.140625" style="155" customWidth="1"/>
    <col min="11522" max="11522" width="62.140625" style="155" bestFit="1" customWidth="1"/>
    <col min="11523" max="11523" width="18.28515625" style="155" bestFit="1" customWidth="1"/>
    <col min="11524" max="11527" width="0" style="155" hidden="1" customWidth="1"/>
    <col min="11528" max="11776" width="11.42578125" style="155"/>
    <col min="11777" max="11777" width="5.140625" style="155" customWidth="1"/>
    <col min="11778" max="11778" width="62.140625" style="155" bestFit="1" customWidth="1"/>
    <col min="11779" max="11779" width="18.28515625" style="155" bestFit="1" customWidth="1"/>
    <col min="11780" max="11783" width="0" style="155" hidden="1" customWidth="1"/>
    <col min="11784" max="12032" width="11.42578125" style="155"/>
    <col min="12033" max="12033" width="5.140625" style="155" customWidth="1"/>
    <col min="12034" max="12034" width="62.140625" style="155" bestFit="1" customWidth="1"/>
    <col min="12035" max="12035" width="18.28515625" style="155" bestFit="1" customWidth="1"/>
    <col min="12036" max="12039" width="0" style="155" hidden="1" customWidth="1"/>
    <col min="12040" max="12288" width="11.42578125" style="155"/>
    <col min="12289" max="12289" width="5.140625" style="155" customWidth="1"/>
    <col min="12290" max="12290" width="62.140625" style="155" bestFit="1" customWidth="1"/>
    <col min="12291" max="12291" width="18.28515625" style="155" bestFit="1" customWidth="1"/>
    <col min="12292" max="12295" width="0" style="155" hidden="1" customWidth="1"/>
    <col min="12296" max="12544" width="11.42578125" style="155"/>
    <col min="12545" max="12545" width="5.140625" style="155" customWidth="1"/>
    <col min="12546" max="12546" width="62.140625" style="155" bestFit="1" customWidth="1"/>
    <col min="12547" max="12547" width="18.28515625" style="155" bestFit="1" customWidth="1"/>
    <col min="12548" max="12551" width="0" style="155" hidden="1" customWidth="1"/>
    <col min="12552" max="12800" width="11.42578125" style="155"/>
    <col min="12801" max="12801" width="5.140625" style="155" customWidth="1"/>
    <col min="12802" max="12802" width="62.140625" style="155" bestFit="1" customWidth="1"/>
    <col min="12803" max="12803" width="18.28515625" style="155" bestFit="1" customWidth="1"/>
    <col min="12804" max="12807" width="0" style="155" hidden="1" customWidth="1"/>
    <col min="12808" max="13056" width="11.42578125" style="155"/>
    <col min="13057" max="13057" width="5.140625" style="155" customWidth="1"/>
    <col min="13058" max="13058" width="62.140625" style="155" bestFit="1" customWidth="1"/>
    <col min="13059" max="13059" width="18.28515625" style="155" bestFit="1" customWidth="1"/>
    <col min="13060" max="13063" width="0" style="155" hidden="1" customWidth="1"/>
    <col min="13064" max="13312" width="11.42578125" style="155"/>
    <col min="13313" max="13313" width="5.140625" style="155" customWidth="1"/>
    <col min="13314" max="13314" width="62.140625" style="155" bestFit="1" customWidth="1"/>
    <col min="13315" max="13315" width="18.28515625" style="155" bestFit="1" customWidth="1"/>
    <col min="13316" max="13319" width="0" style="155" hidden="1" customWidth="1"/>
    <col min="13320" max="13568" width="11.42578125" style="155"/>
    <col min="13569" max="13569" width="5.140625" style="155" customWidth="1"/>
    <col min="13570" max="13570" width="62.140625" style="155" bestFit="1" customWidth="1"/>
    <col min="13571" max="13571" width="18.28515625" style="155" bestFit="1" customWidth="1"/>
    <col min="13572" max="13575" width="0" style="155" hidden="1" customWidth="1"/>
    <col min="13576" max="13824" width="11.42578125" style="155"/>
    <col min="13825" max="13825" width="5.140625" style="155" customWidth="1"/>
    <col min="13826" max="13826" width="62.140625" style="155" bestFit="1" customWidth="1"/>
    <col min="13827" max="13827" width="18.28515625" style="155" bestFit="1" customWidth="1"/>
    <col min="13828" max="13831" width="0" style="155" hidden="1" customWidth="1"/>
    <col min="13832" max="14080" width="11.42578125" style="155"/>
    <col min="14081" max="14081" width="5.140625" style="155" customWidth="1"/>
    <col min="14082" max="14082" width="62.140625" style="155" bestFit="1" customWidth="1"/>
    <col min="14083" max="14083" width="18.28515625" style="155" bestFit="1" customWidth="1"/>
    <col min="14084" max="14087" width="0" style="155" hidden="1" customWidth="1"/>
    <col min="14088" max="14336" width="11.42578125" style="155"/>
    <col min="14337" max="14337" width="5.140625" style="155" customWidth="1"/>
    <col min="14338" max="14338" width="62.140625" style="155" bestFit="1" customWidth="1"/>
    <col min="14339" max="14339" width="18.28515625" style="155" bestFit="1" customWidth="1"/>
    <col min="14340" max="14343" width="0" style="155" hidden="1" customWidth="1"/>
    <col min="14344" max="14592" width="11.42578125" style="155"/>
    <col min="14593" max="14593" width="5.140625" style="155" customWidth="1"/>
    <col min="14594" max="14594" width="62.140625" style="155" bestFit="1" customWidth="1"/>
    <col min="14595" max="14595" width="18.28515625" style="155" bestFit="1" customWidth="1"/>
    <col min="14596" max="14599" width="0" style="155" hidden="1" customWidth="1"/>
    <col min="14600" max="14848" width="11.42578125" style="155"/>
    <col min="14849" max="14849" width="5.140625" style="155" customWidth="1"/>
    <col min="14850" max="14850" width="62.140625" style="155" bestFit="1" customWidth="1"/>
    <col min="14851" max="14851" width="18.28515625" style="155" bestFit="1" customWidth="1"/>
    <col min="14852" max="14855" width="0" style="155" hidden="1" customWidth="1"/>
    <col min="14856" max="15104" width="11.42578125" style="155"/>
    <col min="15105" max="15105" width="5.140625" style="155" customWidth="1"/>
    <col min="15106" max="15106" width="62.140625" style="155" bestFit="1" customWidth="1"/>
    <col min="15107" max="15107" width="18.28515625" style="155" bestFit="1" customWidth="1"/>
    <col min="15108" max="15111" width="0" style="155" hidden="1" customWidth="1"/>
    <col min="15112" max="15360" width="11.42578125" style="155"/>
    <col min="15361" max="15361" width="5.140625" style="155" customWidth="1"/>
    <col min="15362" max="15362" width="62.140625" style="155" bestFit="1" customWidth="1"/>
    <col min="15363" max="15363" width="18.28515625" style="155" bestFit="1" customWidth="1"/>
    <col min="15364" max="15367" width="0" style="155" hidden="1" customWidth="1"/>
    <col min="15368" max="15616" width="11.42578125" style="155"/>
    <col min="15617" max="15617" width="5.140625" style="155" customWidth="1"/>
    <col min="15618" max="15618" width="62.140625" style="155" bestFit="1" customWidth="1"/>
    <col min="15619" max="15619" width="18.28515625" style="155" bestFit="1" customWidth="1"/>
    <col min="15620" max="15623" width="0" style="155" hidden="1" customWidth="1"/>
    <col min="15624" max="15872" width="11.42578125" style="155"/>
    <col min="15873" max="15873" width="5.140625" style="155" customWidth="1"/>
    <col min="15874" max="15874" width="62.140625" style="155" bestFit="1" customWidth="1"/>
    <col min="15875" max="15875" width="18.28515625" style="155" bestFit="1" customWidth="1"/>
    <col min="15876" max="15879" width="0" style="155" hidden="1" customWidth="1"/>
    <col min="15880" max="16128" width="11.42578125" style="155"/>
    <col min="16129" max="16129" width="5.140625" style="155" customWidth="1"/>
    <col min="16130" max="16130" width="62.140625" style="155" bestFit="1" customWidth="1"/>
    <col min="16131" max="16131" width="18.28515625" style="155" bestFit="1" customWidth="1"/>
    <col min="16132" max="16135" width="0" style="155" hidden="1" customWidth="1"/>
    <col min="16136" max="16384" width="11.42578125" style="155"/>
  </cols>
  <sheetData>
    <row r="1" spans="1:7" s="139" customFormat="1" ht="15" x14ac:dyDescent="0.3">
      <c r="A1" s="362" t="s">
        <v>2</v>
      </c>
      <c r="B1" s="362"/>
      <c r="C1" s="362"/>
      <c r="D1" s="362"/>
      <c r="E1" s="362"/>
      <c r="F1" s="362"/>
      <c r="G1" s="362"/>
    </row>
    <row r="2" spans="1:7" s="139" customFormat="1" ht="15" x14ac:dyDescent="0.3">
      <c r="A2" s="362" t="s">
        <v>138</v>
      </c>
      <c r="B2" s="362"/>
      <c r="C2" s="362"/>
      <c r="D2" s="362"/>
      <c r="E2" s="362"/>
      <c r="F2" s="362"/>
      <c r="G2" s="362"/>
    </row>
    <row r="3" spans="1:7" s="139" customFormat="1" ht="15" x14ac:dyDescent="0.3">
      <c r="A3" s="363" t="s">
        <v>195</v>
      </c>
      <c r="B3" s="363"/>
      <c r="C3" s="363"/>
      <c r="D3" s="363"/>
      <c r="E3" s="363"/>
      <c r="F3" s="363"/>
      <c r="G3" s="363"/>
    </row>
    <row r="4" spans="1:7" s="139" customFormat="1" ht="33.75" customHeight="1" x14ac:dyDescent="0.2">
      <c r="A4" s="364"/>
      <c r="B4" s="364"/>
      <c r="C4" s="191" t="s">
        <v>182</v>
      </c>
      <c r="D4" s="218" t="s">
        <v>146</v>
      </c>
      <c r="E4" s="218" t="s">
        <v>164</v>
      </c>
      <c r="F4" s="218" t="s">
        <v>183</v>
      </c>
      <c r="G4" s="218" t="s">
        <v>184</v>
      </c>
    </row>
    <row r="5" spans="1:7" s="139" customFormat="1" ht="15.75" x14ac:dyDescent="0.25">
      <c r="A5" s="219"/>
      <c r="B5" s="219" t="s">
        <v>139</v>
      </c>
      <c r="C5" s="220">
        <v>80000000</v>
      </c>
      <c r="D5" s="220"/>
      <c r="E5" s="220">
        <f>+C5+D5</f>
        <v>80000000</v>
      </c>
      <c r="F5" s="220">
        <v>0</v>
      </c>
      <c r="G5" s="220">
        <f>+E5-F5</f>
        <v>80000000</v>
      </c>
    </row>
    <row r="6" spans="1:7" s="139" customFormat="1" ht="17.25" thickBot="1" x14ac:dyDescent="0.35">
      <c r="A6" s="221"/>
      <c r="B6" s="222" t="s">
        <v>140</v>
      </c>
      <c r="C6" s="223">
        <f>SUM(C5)</f>
        <v>80000000</v>
      </c>
      <c r="D6" s="223">
        <f>SUM(D5)</f>
        <v>0</v>
      </c>
      <c r="E6" s="223">
        <f>SUM(E5)</f>
        <v>80000000</v>
      </c>
      <c r="F6" s="223">
        <f>SUM(F5)</f>
        <v>0</v>
      </c>
      <c r="G6" s="223">
        <f>SUM(G5)</f>
        <v>80000000</v>
      </c>
    </row>
    <row r="7" spans="1:7" s="139" customFormat="1" ht="16.5" x14ac:dyDescent="0.3">
      <c r="A7" s="224"/>
      <c r="B7" s="225"/>
      <c r="C7" s="226"/>
      <c r="D7" s="227"/>
      <c r="E7" s="227"/>
      <c r="F7" s="227"/>
      <c r="G7" s="227"/>
    </row>
    <row r="8" spans="1:7" s="139" customFormat="1" ht="33.75" customHeight="1" x14ac:dyDescent="0.3">
      <c r="A8" s="365"/>
      <c r="B8" s="365"/>
      <c r="C8" s="191" t="str">
        <f>+C4</f>
        <v>PRESUPUESTO 2023</v>
      </c>
      <c r="D8" s="218" t="s">
        <v>147</v>
      </c>
      <c r="E8" s="218" t="str">
        <f>+E4</f>
        <v>PRESUPUESTO AJUSTADO 2,020</v>
      </c>
      <c r="F8" s="218" t="str">
        <f>+F4</f>
        <v>EJECUTADO</v>
      </c>
      <c r="G8" s="218" t="s">
        <v>184</v>
      </c>
    </row>
    <row r="9" spans="1:7" s="139" customFormat="1" ht="15.75" x14ac:dyDescent="0.25">
      <c r="A9" s="228" t="s">
        <v>141</v>
      </c>
      <c r="B9" s="140" t="s">
        <v>185</v>
      </c>
      <c r="C9" s="141">
        <v>45918607.82</v>
      </c>
      <c r="D9" s="158"/>
      <c r="E9" s="141">
        <f>+C9+D9</f>
        <v>45918607.82</v>
      </c>
      <c r="F9" s="141"/>
      <c r="G9" s="141">
        <f>+E9-F9</f>
        <v>45918607.82</v>
      </c>
    </row>
    <row r="10" spans="1:7" s="139" customFormat="1" ht="16.5" x14ac:dyDescent="0.3">
      <c r="A10" s="229"/>
      <c r="B10" s="142" t="s">
        <v>142</v>
      </c>
      <c r="C10" s="143">
        <f>SUM(C9)</f>
        <v>45918607.82</v>
      </c>
      <c r="D10" s="159">
        <f>SUM(D9)</f>
        <v>0</v>
      </c>
      <c r="E10" s="148">
        <f>SUM(E9)</f>
        <v>45918607.82</v>
      </c>
      <c r="F10" s="143">
        <f>SUM(F9)</f>
        <v>0</v>
      </c>
      <c r="G10" s="143">
        <f>SUM(G9)</f>
        <v>45918607.82</v>
      </c>
    </row>
    <row r="11" spans="1:7" s="139" customFormat="1" ht="16.5" x14ac:dyDescent="0.3">
      <c r="A11" s="230"/>
      <c r="B11" s="142"/>
      <c r="C11" s="143"/>
      <c r="D11" s="160"/>
      <c r="E11" s="160"/>
      <c r="F11" s="160"/>
      <c r="G11" s="160"/>
    </row>
    <row r="12" spans="1:7" s="139" customFormat="1" ht="33.75" customHeight="1" x14ac:dyDescent="0.25">
      <c r="A12" s="231"/>
      <c r="B12" s="231" t="s">
        <v>186</v>
      </c>
      <c r="C12" s="232" t="str">
        <f>+C8</f>
        <v>PRESUPUESTO 2023</v>
      </c>
      <c r="D12" s="233" t="s">
        <v>147</v>
      </c>
      <c r="E12" s="233" t="str">
        <f>+E8</f>
        <v>PRESUPUESTO AJUSTADO 2,020</v>
      </c>
      <c r="F12" s="233" t="str">
        <f>+F8</f>
        <v>EJECUTADO</v>
      </c>
      <c r="G12" s="233" t="s">
        <v>184</v>
      </c>
    </row>
    <row r="13" spans="1:7" s="139" customFormat="1" ht="15.75" x14ac:dyDescent="0.25">
      <c r="A13" s="229">
        <v>111</v>
      </c>
      <c r="B13" s="144" t="s">
        <v>16</v>
      </c>
      <c r="C13" s="145">
        <v>968000</v>
      </c>
      <c r="D13" s="158"/>
      <c r="E13" s="145">
        <f>+C13+D13</f>
        <v>968000</v>
      </c>
      <c r="F13" s="145"/>
      <c r="G13" s="145">
        <f>+E13-F13</f>
        <v>968000</v>
      </c>
    </row>
    <row r="14" spans="1:7" s="139" customFormat="1" ht="15.75" x14ac:dyDescent="0.25">
      <c r="A14" s="229">
        <v>113</v>
      </c>
      <c r="B14" s="144" t="s">
        <v>17</v>
      </c>
      <c r="C14" s="145">
        <v>127435.66</v>
      </c>
      <c r="D14" s="158"/>
      <c r="E14" s="145">
        <f>+C14+D14</f>
        <v>127435.66</v>
      </c>
      <c r="F14" s="145"/>
      <c r="G14" s="145">
        <f t="shared" ref="G14:G23" si="0">+E14-F14</f>
        <v>127435.66</v>
      </c>
    </row>
    <row r="15" spans="1:7" s="139" customFormat="1" ht="15.75" x14ac:dyDescent="0.25">
      <c r="A15" s="229">
        <v>122</v>
      </c>
      <c r="B15" s="144" t="s">
        <v>18</v>
      </c>
      <c r="C15" s="145">
        <v>68124.37</v>
      </c>
      <c r="D15" s="158"/>
      <c r="E15" s="145">
        <f t="shared" ref="E15:E38" si="1">+C15+D15</f>
        <v>68124.37</v>
      </c>
      <c r="F15" s="145"/>
      <c r="G15" s="145">
        <f t="shared" si="0"/>
        <v>68124.37</v>
      </c>
    </row>
    <row r="16" spans="1:7" s="139" customFormat="1" ht="15.75" x14ac:dyDescent="0.25">
      <c r="A16" s="229">
        <v>163</v>
      </c>
      <c r="B16" s="144" t="s">
        <v>19</v>
      </c>
      <c r="C16" s="145">
        <v>1321525</v>
      </c>
      <c r="D16" s="158"/>
      <c r="E16" s="145">
        <f t="shared" si="1"/>
        <v>1321525</v>
      </c>
      <c r="F16" s="145"/>
      <c r="G16" s="145">
        <f t="shared" si="0"/>
        <v>1321525</v>
      </c>
    </row>
    <row r="17" spans="1:7" s="139" customFormat="1" ht="15.75" x14ac:dyDescent="0.25">
      <c r="A17" s="229">
        <v>168</v>
      </c>
      <c r="B17" s="144" t="s">
        <v>187</v>
      </c>
      <c r="C17" s="145">
        <v>1000</v>
      </c>
      <c r="D17" s="158"/>
      <c r="E17" s="145">
        <f t="shared" si="1"/>
        <v>1000</v>
      </c>
      <c r="F17" s="145"/>
      <c r="G17" s="145">
        <f t="shared" si="0"/>
        <v>1000</v>
      </c>
    </row>
    <row r="18" spans="1:7" s="139" customFormat="1" ht="15.75" x14ac:dyDescent="0.25">
      <c r="A18" s="229">
        <v>169</v>
      </c>
      <c r="B18" s="144" t="s">
        <v>143</v>
      </c>
      <c r="C18" s="145">
        <v>43150</v>
      </c>
      <c r="D18" s="158"/>
      <c r="E18" s="145">
        <f t="shared" si="1"/>
        <v>43150</v>
      </c>
      <c r="F18" s="145"/>
      <c r="G18" s="145">
        <f t="shared" si="0"/>
        <v>43150</v>
      </c>
    </row>
    <row r="19" spans="1:7" s="139" customFormat="1" ht="15.75" x14ac:dyDescent="0.25">
      <c r="A19" s="229">
        <v>171</v>
      </c>
      <c r="B19" s="144" t="s">
        <v>188</v>
      </c>
      <c r="C19" s="145">
        <v>43660</v>
      </c>
      <c r="D19" s="158"/>
      <c r="E19" s="145">
        <f t="shared" si="1"/>
        <v>43660</v>
      </c>
      <c r="F19" s="145"/>
      <c r="G19" s="145">
        <f t="shared" si="0"/>
        <v>43660</v>
      </c>
    </row>
    <row r="20" spans="1:7" s="139" customFormat="1" ht="15.75" x14ac:dyDescent="0.25">
      <c r="A20" s="229">
        <v>174</v>
      </c>
      <c r="B20" s="144" t="s">
        <v>20</v>
      </c>
      <c r="C20" s="145">
        <v>116687.92</v>
      </c>
      <c r="D20" s="158"/>
      <c r="E20" s="145">
        <f t="shared" si="1"/>
        <v>116687.92</v>
      </c>
      <c r="F20" s="145"/>
      <c r="G20" s="145">
        <f t="shared" si="0"/>
        <v>116687.92</v>
      </c>
    </row>
    <row r="21" spans="1:7" s="139" customFormat="1" ht="15.75" x14ac:dyDescent="0.25">
      <c r="A21" s="229">
        <v>182</v>
      </c>
      <c r="B21" s="144" t="s">
        <v>21</v>
      </c>
      <c r="C21" s="146">
        <v>3039388</v>
      </c>
      <c r="D21" s="158"/>
      <c r="E21" s="145">
        <f t="shared" si="1"/>
        <v>3039388</v>
      </c>
      <c r="F21" s="145"/>
      <c r="G21" s="145">
        <f t="shared" si="0"/>
        <v>3039388</v>
      </c>
    </row>
    <row r="22" spans="1:7" s="139" customFormat="1" ht="15.75" x14ac:dyDescent="0.25">
      <c r="A22" s="229">
        <v>197</v>
      </c>
      <c r="B22" s="144" t="s">
        <v>22</v>
      </c>
      <c r="C22" s="146">
        <v>172800</v>
      </c>
      <c r="D22" s="158"/>
      <c r="E22" s="145">
        <f t="shared" si="1"/>
        <v>172800</v>
      </c>
      <c r="F22" s="145"/>
      <c r="G22" s="145">
        <f t="shared" si="0"/>
        <v>172800</v>
      </c>
    </row>
    <row r="23" spans="1:7" s="139" customFormat="1" ht="15.75" x14ac:dyDescent="0.25">
      <c r="A23" s="229">
        <v>199</v>
      </c>
      <c r="B23" s="144" t="s">
        <v>23</v>
      </c>
      <c r="C23" s="145">
        <v>767314.4</v>
      </c>
      <c r="D23" s="158"/>
      <c r="E23" s="145">
        <f t="shared" si="1"/>
        <v>767314.4</v>
      </c>
      <c r="F23" s="145"/>
      <c r="G23" s="145">
        <f t="shared" si="0"/>
        <v>767314.4</v>
      </c>
    </row>
    <row r="24" spans="1:7" s="139" customFormat="1" ht="15.75" x14ac:dyDescent="0.25">
      <c r="A24" s="229">
        <v>211</v>
      </c>
      <c r="B24" s="144" t="s">
        <v>26</v>
      </c>
      <c r="C24" s="145">
        <v>543132.75</v>
      </c>
      <c r="D24" s="158"/>
      <c r="E24" s="145">
        <f t="shared" si="1"/>
        <v>543132.75</v>
      </c>
      <c r="F24" s="145"/>
      <c r="G24" s="145">
        <f>+E24-F24</f>
        <v>543132.75</v>
      </c>
    </row>
    <row r="25" spans="1:7" s="139" customFormat="1" ht="15.75" x14ac:dyDescent="0.25">
      <c r="A25" s="229">
        <v>232</v>
      </c>
      <c r="B25" s="144" t="s">
        <v>27</v>
      </c>
      <c r="C25" s="145">
        <v>198280</v>
      </c>
      <c r="D25" s="158"/>
      <c r="E25" s="145">
        <f t="shared" si="1"/>
        <v>198280</v>
      </c>
      <c r="F25" s="145"/>
      <c r="G25" s="145">
        <f t="shared" ref="G25:G38" si="2">+E25-F25</f>
        <v>198280</v>
      </c>
    </row>
    <row r="26" spans="1:7" s="139" customFormat="1" ht="15.75" x14ac:dyDescent="0.25">
      <c r="A26" s="229">
        <v>261</v>
      </c>
      <c r="B26" s="144" t="s">
        <v>28</v>
      </c>
      <c r="C26" s="146">
        <v>1009687.36</v>
      </c>
      <c r="D26" s="158"/>
      <c r="E26" s="145">
        <f t="shared" si="1"/>
        <v>1009687.36</v>
      </c>
      <c r="F26" s="145"/>
      <c r="G26" s="145">
        <f t="shared" si="2"/>
        <v>1009687.36</v>
      </c>
    </row>
    <row r="27" spans="1:7" s="139" customFormat="1" ht="15.75" x14ac:dyDescent="0.25">
      <c r="A27" s="229">
        <v>262</v>
      </c>
      <c r="B27" s="144" t="s">
        <v>29</v>
      </c>
      <c r="C27" s="145">
        <v>8000</v>
      </c>
      <c r="D27" s="158"/>
      <c r="E27" s="145">
        <f t="shared" si="1"/>
        <v>8000</v>
      </c>
      <c r="F27" s="145"/>
      <c r="G27" s="145">
        <f t="shared" si="2"/>
        <v>8000</v>
      </c>
    </row>
    <row r="28" spans="1:7" s="139" customFormat="1" ht="15.75" x14ac:dyDescent="0.25">
      <c r="A28" s="229">
        <v>266</v>
      </c>
      <c r="B28" s="144" t="s">
        <v>30</v>
      </c>
      <c r="C28" s="146">
        <v>1429212.26</v>
      </c>
      <c r="D28" s="158"/>
      <c r="E28" s="145">
        <f t="shared" si="1"/>
        <v>1429212.26</v>
      </c>
      <c r="F28" s="145"/>
      <c r="G28" s="145">
        <f t="shared" si="2"/>
        <v>1429212.26</v>
      </c>
    </row>
    <row r="29" spans="1:7" s="139" customFormat="1" ht="15.75" x14ac:dyDescent="0.25">
      <c r="A29" s="229">
        <v>267</v>
      </c>
      <c r="B29" s="144" t="s">
        <v>31</v>
      </c>
      <c r="C29" s="145">
        <v>9000</v>
      </c>
      <c r="D29" s="158"/>
      <c r="E29" s="145">
        <f t="shared" si="1"/>
        <v>9000</v>
      </c>
      <c r="F29" s="145"/>
      <c r="G29" s="145">
        <f t="shared" si="2"/>
        <v>9000</v>
      </c>
    </row>
    <row r="30" spans="1:7" s="139" customFormat="1" ht="15.75" x14ac:dyDescent="0.25">
      <c r="A30" s="229">
        <v>268</v>
      </c>
      <c r="B30" s="144" t="s">
        <v>32</v>
      </c>
      <c r="C30" s="145">
        <v>122943.5</v>
      </c>
      <c r="D30" s="158"/>
      <c r="E30" s="145">
        <f t="shared" si="1"/>
        <v>122943.5</v>
      </c>
      <c r="F30" s="145"/>
      <c r="G30" s="145">
        <f t="shared" si="2"/>
        <v>122943.5</v>
      </c>
    </row>
    <row r="31" spans="1:7" s="139" customFormat="1" ht="15.75" x14ac:dyDescent="0.25">
      <c r="A31" s="229">
        <v>269</v>
      </c>
      <c r="B31" s="147" t="s">
        <v>33</v>
      </c>
      <c r="C31" s="145">
        <v>10000</v>
      </c>
      <c r="D31" s="158"/>
      <c r="E31" s="145">
        <f t="shared" si="1"/>
        <v>10000</v>
      </c>
      <c r="F31" s="145"/>
      <c r="G31" s="145">
        <f t="shared" si="2"/>
        <v>10000</v>
      </c>
    </row>
    <row r="32" spans="1:7" s="139" customFormat="1" ht="15.75" x14ac:dyDescent="0.25">
      <c r="A32" s="229">
        <v>289</v>
      </c>
      <c r="B32" s="144" t="s">
        <v>34</v>
      </c>
      <c r="C32" s="145">
        <v>11537</v>
      </c>
      <c r="D32" s="158"/>
      <c r="E32" s="145">
        <f t="shared" si="1"/>
        <v>11537</v>
      </c>
      <c r="F32" s="145"/>
      <c r="G32" s="145">
        <f t="shared" si="2"/>
        <v>11537</v>
      </c>
    </row>
    <row r="33" spans="1:7" s="139" customFormat="1" ht="15.75" x14ac:dyDescent="0.25">
      <c r="A33" s="229">
        <v>292</v>
      </c>
      <c r="B33" s="144" t="s">
        <v>35</v>
      </c>
      <c r="C33" s="145">
        <v>149896.79</v>
      </c>
      <c r="D33" s="158"/>
      <c r="E33" s="145">
        <f t="shared" si="1"/>
        <v>149896.79</v>
      </c>
      <c r="F33" s="145"/>
      <c r="G33" s="145">
        <f t="shared" si="2"/>
        <v>149896.79</v>
      </c>
    </row>
    <row r="34" spans="1:7" s="139" customFormat="1" ht="15.75" x14ac:dyDescent="0.25">
      <c r="A34" s="229">
        <v>295</v>
      </c>
      <c r="B34" s="144" t="s">
        <v>36</v>
      </c>
      <c r="C34" s="146">
        <v>20762705.059999999</v>
      </c>
      <c r="D34" s="158"/>
      <c r="E34" s="145">
        <f t="shared" si="1"/>
        <v>20762705.059999999</v>
      </c>
      <c r="F34" s="145"/>
      <c r="G34" s="145">
        <f t="shared" si="2"/>
        <v>20762705.059999999</v>
      </c>
    </row>
    <row r="35" spans="1:7" s="139" customFormat="1" ht="15.75" x14ac:dyDescent="0.25">
      <c r="A35" s="229">
        <v>297</v>
      </c>
      <c r="B35" s="144" t="s">
        <v>37</v>
      </c>
      <c r="C35" s="145">
        <v>18945.439999999999</v>
      </c>
      <c r="D35" s="158"/>
      <c r="E35" s="145">
        <f t="shared" si="1"/>
        <v>18945.439999999999</v>
      </c>
      <c r="F35" s="145"/>
      <c r="G35" s="145">
        <f t="shared" si="2"/>
        <v>18945.439999999999</v>
      </c>
    </row>
    <row r="36" spans="1:7" s="139" customFormat="1" ht="15.75" x14ac:dyDescent="0.25">
      <c r="A36" s="229">
        <v>298</v>
      </c>
      <c r="B36" s="144" t="s">
        <v>38</v>
      </c>
      <c r="C36" s="145">
        <v>409801.67</v>
      </c>
      <c r="D36" s="158"/>
      <c r="E36" s="145">
        <f t="shared" si="1"/>
        <v>409801.67</v>
      </c>
      <c r="F36" s="145"/>
      <c r="G36" s="145">
        <f t="shared" si="2"/>
        <v>409801.67</v>
      </c>
    </row>
    <row r="37" spans="1:7" s="139" customFormat="1" ht="15.75" x14ac:dyDescent="0.25">
      <c r="A37" s="229">
        <v>299</v>
      </c>
      <c r="B37" s="144" t="s">
        <v>39</v>
      </c>
      <c r="C37" s="145">
        <v>229165</v>
      </c>
      <c r="D37" s="158"/>
      <c r="E37" s="145">
        <f>+C37+D37</f>
        <v>229165</v>
      </c>
      <c r="F37" s="145"/>
      <c r="G37" s="145">
        <f>+E37-F37</f>
        <v>229165</v>
      </c>
    </row>
    <row r="38" spans="1:7" s="139" customFormat="1" ht="15.75" x14ac:dyDescent="0.25">
      <c r="A38" s="229">
        <v>323</v>
      </c>
      <c r="B38" s="144" t="s">
        <v>167</v>
      </c>
      <c r="C38" s="145">
        <v>2500000</v>
      </c>
      <c r="D38" s="158"/>
      <c r="E38" s="145">
        <f t="shared" si="1"/>
        <v>2500000</v>
      </c>
      <c r="F38" s="145"/>
      <c r="G38" s="145">
        <f t="shared" si="2"/>
        <v>2500000</v>
      </c>
    </row>
    <row r="39" spans="1:7" s="139" customFormat="1" ht="17.25" thickBot="1" x14ac:dyDescent="0.35">
      <c r="A39" s="234"/>
      <c r="B39" s="235" t="s">
        <v>40</v>
      </c>
      <c r="C39" s="236">
        <f>SUM(C13:C38)</f>
        <v>34081392.18</v>
      </c>
      <c r="D39" s="223">
        <f>SUM(D24:D38)</f>
        <v>0</v>
      </c>
      <c r="E39" s="223">
        <f>SUM(E13:E38)</f>
        <v>34081392.18</v>
      </c>
      <c r="F39" s="223">
        <f>SUM(F13:F38)</f>
        <v>0</v>
      </c>
      <c r="G39" s="223">
        <f>SUM(G13:G38)</f>
        <v>34081392.18</v>
      </c>
    </row>
    <row r="40" spans="1:7" s="139" customFormat="1" ht="16.5" x14ac:dyDescent="0.3">
      <c r="A40" s="140"/>
      <c r="B40" s="142" t="s">
        <v>144</v>
      </c>
      <c r="C40" s="148">
        <f>+C39+C10</f>
        <v>80000000</v>
      </c>
      <c r="D40" s="148">
        <f>+D39+D10</f>
        <v>0</v>
      </c>
      <c r="E40" s="148">
        <f>+E39+E10</f>
        <v>80000000</v>
      </c>
      <c r="F40" s="148">
        <f>+F39+F10</f>
        <v>0</v>
      </c>
      <c r="G40" s="148">
        <f>+G39+G10</f>
        <v>80000000</v>
      </c>
    </row>
    <row r="41" spans="1:7" s="139" customFormat="1" ht="16.5" x14ac:dyDescent="0.3">
      <c r="A41" s="149"/>
      <c r="B41" s="150"/>
      <c r="C41" s="151"/>
    </row>
    <row r="42" spans="1:7" s="139" customFormat="1" x14ac:dyDescent="0.25">
      <c r="A42" s="237" t="s">
        <v>189</v>
      </c>
      <c r="C42" s="152"/>
    </row>
    <row r="43" spans="1:7" s="139" customFormat="1" x14ac:dyDescent="0.25">
      <c r="A43" s="237" t="s">
        <v>190</v>
      </c>
      <c r="C43" s="152"/>
    </row>
    <row r="44" spans="1:7" s="139" customFormat="1" x14ac:dyDescent="0.25">
      <c r="A44" s="153"/>
      <c r="C44" s="154"/>
    </row>
    <row r="45" spans="1:7" s="139" customFormat="1" ht="13.5" customHeight="1" x14ac:dyDescent="0.2">
      <c r="A45" s="361" t="s">
        <v>145</v>
      </c>
      <c r="B45" s="361"/>
      <c r="C45" s="361"/>
    </row>
    <row r="46" spans="1:7" s="139" customFormat="1" ht="18.75" customHeight="1" x14ac:dyDescent="0.2">
      <c r="A46" s="361" t="s">
        <v>85</v>
      </c>
      <c r="B46" s="361"/>
      <c r="C46" s="361"/>
    </row>
    <row r="47" spans="1:7" s="139" customFormat="1" ht="18.75" customHeight="1" x14ac:dyDescent="0.2">
      <c r="A47" s="361" t="s">
        <v>86</v>
      </c>
      <c r="B47" s="361"/>
      <c r="C47" s="361"/>
    </row>
    <row r="48" spans="1:7" s="139" customFormat="1" x14ac:dyDescent="0.25">
      <c r="A48" s="153"/>
      <c r="C48" s="152"/>
    </row>
    <row r="49" spans="1:3" s="139" customFormat="1" x14ac:dyDescent="0.25">
      <c r="A49" s="153"/>
      <c r="C49" s="152"/>
    </row>
    <row r="50" spans="1:3" s="139" customFormat="1" x14ac:dyDescent="0.25">
      <c r="A50" s="153"/>
      <c r="C50" s="152"/>
    </row>
    <row r="51" spans="1:3" s="139" customFormat="1" x14ac:dyDescent="0.25">
      <c r="A51" s="153"/>
      <c r="C51" s="152"/>
    </row>
    <row r="52" spans="1:3" s="139" customFormat="1" x14ac:dyDescent="0.25">
      <c r="A52" s="153"/>
      <c r="C52" s="152"/>
    </row>
    <row r="53" spans="1:3" s="139" customFormat="1" x14ac:dyDescent="0.25">
      <c r="A53" s="153"/>
      <c r="C53" s="152"/>
    </row>
    <row r="54" spans="1:3" s="139" customFormat="1" x14ac:dyDescent="0.25">
      <c r="A54" s="153"/>
      <c r="C54" s="152"/>
    </row>
    <row r="55" spans="1:3" s="139" customFormat="1" x14ac:dyDescent="0.25">
      <c r="A55" s="153"/>
      <c r="C55" s="152"/>
    </row>
    <row r="56" spans="1:3" s="139" customFormat="1" x14ac:dyDescent="0.25">
      <c r="A56" s="153"/>
      <c r="C56" s="152"/>
    </row>
    <row r="57" spans="1:3" s="139" customFormat="1" x14ac:dyDescent="0.25">
      <c r="A57" s="153"/>
      <c r="C57" s="152"/>
    </row>
    <row r="58" spans="1:3" s="139" customFormat="1" x14ac:dyDescent="0.25">
      <c r="A58" s="153"/>
      <c r="C58" s="152"/>
    </row>
    <row r="59" spans="1:3" s="139" customFormat="1" x14ac:dyDescent="0.25">
      <c r="A59" s="153"/>
      <c r="C59" s="152"/>
    </row>
    <row r="60" spans="1:3" s="139" customFormat="1" x14ac:dyDescent="0.25">
      <c r="A60" s="153"/>
      <c r="C60" s="152"/>
    </row>
    <row r="61" spans="1:3" s="139" customFormat="1" x14ac:dyDescent="0.25">
      <c r="A61" s="153"/>
      <c r="C61" s="152"/>
    </row>
    <row r="62" spans="1:3" s="139" customFormat="1" x14ac:dyDescent="0.25">
      <c r="A62" s="153"/>
      <c r="C62" s="152"/>
    </row>
    <row r="63" spans="1:3" s="139" customFormat="1" x14ac:dyDescent="0.25">
      <c r="A63" s="153"/>
      <c r="C63" s="152"/>
    </row>
    <row r="64" spans="1:3" s="139" customFormat="1" x14ac:dyDescent="0.25">
      <c r="A64" s="153"/>
      <c r="C64" s="152"/>
    </row>
    <row r="65" spans="1:3" s="139" customFormat="1" x14ac:dyDescent="0.25">
      <c r="A65" s="153"/>
      <c r="C65" s="152"/>
    </row>
    <row r="66" spans="1:3" s="139" customFormat="1" x14ac:dyDescent="0.25">
      <c r="A66" s="153"/>
      <c r="C66" s="152"/>
    </row>
    <row r="67" spans="1:3" s="139" customFormat="1" x14ac:dyDescent="0.25">
      <c r="A67" s="153"/>
      <c r="C67" s="152"/>
    </row>
    <row r="68" spans="1:3" s="139" customFormat="1" x14ac:dyDescent="0.25">
      <c r="A68" s="153"/>
      <c r="C68" s="152"/>
    </row>
    <row r="69" spans="1:3" s="139" customFormat="1" x14ac:dyDescent="0.25">
      <c r="A69" s="153"/>
      <c r="C69" s="152"/>
    </row>
    <row r="70" spans="1:3" s="139" customFormat="1" x14ac:dyDescent="0.25">
      <c r="A70" s="153"/>
      <c r="C70" s="152"/>
    </row>
    <row r="71" spans="1:3" s="139" customFormat="1" x14ac:dyDescent="0.25">
      <c r="A71" s="153"/>
      <c r="C71" s="152"/>
    </row>
    <row r="72" spans="1:3" s="139" customFormat="1" x14ac:dyDescent="0.25">
      <c r="A72" s="153"/>
      <c r="C72" s="152"/>
    </row>
    <row r="73" spans="1:3" x14ac:dyDescent="0.25">
      <c r="A73" s="153"/>
      <c r="B73" s="139"/>
      <c r="C73" s="152"/>
    </row>
    <row r="74" spans="1:3" x14ac:dyDescent="0.25">
      <c r="A74" s="153"/>
      <c r="B74" s="139"/>
      <c r="C74" s="152"/>
    </row>
    <row r="75" spans="1:3" x14ac:dyDescent="0.25">
      <c r="A75" s="153"/>
      <c r="B75" s="139"/>
      <c r="C75" s="152"/>
    </row>
    <row r="76" spans="1:3" x14ac:dyDescent="0.25">
      <c r="A76" s="153"/>
      <c r="B76" s="139"/>
      <c r="C76" s="152"/>
    </row>
    <row r="77" spans="1:3" x14ac:dyDescent="0.25">
      <c r="A77" s="153"/>
      <c r="B77" s="139"/>
      <c r="C77" s="152"/>
    </row>
    <row r="78" spans="1:3" x14ac:dyDescent="0.25">
      <c r="A78" s="153"/>
      <c r="B78" s="139"/>
      <c r="C78" s="152"/>
    </row>
    <row r="79" spans="1:3" x14ac:dyDescent="0.25">
      <c r="A79" s="153"/>
      <c r="B79" s="139"/>
      <c r="C79" s="152"/>
    </row>
    <row r="80" spans="1:3" x14ac:dyDescent="0.25">
      <c r="A80" s="153"/>
      <c r="B80" s="139"/>
      <c r="C80" s="152"/>
    </row>
    <row r="81" spans="1:3" x14ac:dyDescent="0.25">
      <c r="A81" s="153"/>
      <c r="B81" s="139"/>
      <c r="C81" s="152"/>
    </row>
    <row r="82" spans="1:3" x14ac:dyDescent="0.25">
      <c r="A82" s="153"/>
      <c r="B82" s="139"/>
      <c r="C82" s="152"/>
    </row>
    <row r="83" spans="1:3" x14ac:dyDescent="0.25">
      <c r="A83" s="153"/>
      <c r="B83" s="139"/>
      <c r="C83" s="152"/>
    </row>
    <row r="84" spans="1:3" x14ac:dyDescent="0.25">
      <c r="A84" s="153"/>
      <c r="B84" s="139"/>
      <c r="C84" s="152"/>
    </row>
    <row r="85" spans="1:3" x14ac:dyDescent="0.25">
      <c r="A85" s="153"/>
      <c r="B85" s="139"/>
      <c r="C85" s="152"/>
    </row>
    <row r="86" spans="1:3" x14ac:dyDescent="0.25">
      <c r="A86" s="153"/>
      <c r="B86" s="139"/>
      <c r="C86" s="152"/>
    </row>
  </sheetData>
  <mergeCells count="8">
    <mergeCell ref="A46:C46"/>
    <mergeCell ref="A47:C47"/>
    <mergeCell ref="A1:G1"/>
    <mergeCell ref="A2:G2"/>
    <mergeCell ref="A3:G3"/>
    <mergeCell ref="A4:B4"/>
    <mergeCell ref="A8:B8"/>
    <mergeCell ref="A45:C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A4" sqref="A4:B4"/>
    </sheetView>
  </sheetViews>
  <sheetFormatPr baseColWidth="10" defaultRowHeight="13.5" x14ac:dyDescent="0.25"/>
  <cols>
    <col min="1" max="1" width="5.140625" style="156" customWidth="1"/>
    <col min="2" max="2" width="62.140625" style="155" bestFit="1" customWidth="1"/>
    <col min="3" max="3" width="18.28515625" style="157" bestFit="1" customWidth="1"/>
    <col min="4" max="4" width="14.42578125" style="155" hidden="1" customWidth="1"/>
    <col min="5" max="7" width="15.5703125" style="155" hidden="1" customWidth="1"/>
    <col min="8" max="256" width="11.42578125" style="155"/>
    <col min="257" max="257" width="5.140625" style="155" customWidth="1"/>
    <col min="258" max="258" width="62.140625" style="155" bestFit="1" customWidth="1"/>
    <col min="259" max="259" width="18.28515625" style="155" bestFit="1" customWidth="1"/>
    <col min="260" max="263" width="0" style="155" hidden="1" customWidth="1"/>
    <col min="264" max="512" width="11.42578125" style="155"/>
    <col min="513" max="513" width="5.140625" style="155" customWidth="1"/>
    <col min="514" max="514" width="62.140625" style="155" bestFit="1" customWidth="1"/>
    <col min="515" max="515" width="18.28515625" style="155" bestFit="1" customWidth="1"/>
    <col min="516" max="519" width="0" style="155" hidden="1" customWidth="1"/>
    <col min="520" max="768" width="11.42578125" style="155"/>
    <col min="769" max="769" width="5.140625" style="155" customWidth="1"/>
    <col min="770" max="770" width="62.140625" style="155" bestFit="1" customWidth="1"/>
    <col min="771" max="771" width="18.28515625" style="155" bestFit="1" customWidth="1"/>
    <col min="772" max="775" width="0" style="155" hidden="1" customWidth="1"/>
    <col min="776" max="1024" width="11.42578125" style="155"/>
    <col min="1025" max="1025" width="5.140625" style="155" customWidth="1"/>
    <col min="1026" max="1026" width="62.140625" style="155" bestFit="1" customWidth="1"/>
    <col min="1027" max="1027" width="18.28515625" style="155" bestFit="1" customWidth="1"/>
    <col min="1028" max="1031" width="0" style="155" hidden="1" customWidth="1"/>
    <col min="1032" max="1280" width="11.42578125" style="155"/>
    <col min="1281" max="1281" width="5.140625" style="155" customWidth="1"/>
    <col min="1282" max="1282" width="62.140625" style="155" bestFit="1" customWidth="1"/>
    <col min="1283" max="1283" width="18.28515625" style="155" bestFit="1" customWidth="1"/>
    <col min="1284" max="1287" width="0" style="155" hidden="1" customWidth="1"/>
    <col min="1288" max="1536" width="11.42578125" style="155"/>
    <col min="1537" max="1537" width="5.140625" style="155" customWidth="1"/>
    <col min="1538" max="1538" width="62.140625" style="155" bestFit="1" customWidth="1"/>
    <col min="1539" max="1539" width="18.28515625" style="155" bestFit="1" customWidth="1"/>
    <col min="1540" max="1543" width="0" style="155" hidden="1" customWidth="1"/>
    <col min="1544" max="1792" width="11.42578125" style="155"/>
    <col min="1793" max="1793" width="5.140625" style="155" customWidth="1"/>
    <col min="1794" max="1794" width="62.140625" style="155" bestFit="1" customWidth="1"/>
    <col min="1795" max="1795" width="18.28515625" style="155" bestFit="1" customWidth="1"/>
    <col min="1796" max="1799" width="0" style="155" hidden="1" customWidth="1"/>
    <col min="1800" max="2048" width="11.42578125" style="155"/>
    <col min="2049" max="2049" width="5.140625" style="155" customWidth="1"/>
    <col min="2050" max="2050" width="62.140625" style="155" bestFit="1" customWidth="1"/>
    <col min="2051" max="2051" width="18.28515625" style="155" bestFit="1" customWidth="1"/>
    <col min="2052" max="2055" width="0" style="155" hidden="1" customWidth="1"/>
    <col min="2056" max="2304" width="11.42578125" style="155"/>
    <col min="2305" max="2305" width="5.140625" style="155" customWidth="1"/>
    <col min="2306" max="2306" width="62.140625" style="155" bestFit="1" customWidth="1"/>
    <col min="2307" max="2307" width="18.28515625" style="155" bestFit="1" customWidth="1"/>
    <col min="2308" max="2311" width="0" style="155" hidden="1" customWidth="1"/>
    <col min="2312" max="2560" width="11.42578125" style="155"/>
    <col min="2561" max="2561" width="5.140625" style="155" customWidth="1"/>
    <col min="2562" max="2562" width="62.140625" style="155" bestFit="1" customWidth="1"/>
    <col min="2563" max="2563" width="18.28515625" style="155" bestFit="1" customWidth="1"/>
    <col min="2564" max="2567" width="0" style="155" hidden="1" customWidth="1"/>
    <col min="2568" max="2816" width="11.42578125" style="155"/>
    <col min="2817" max="2817" width="5.140625" style="155" customWidth="1"/>
    <col min="2818" max="2818" width="62.140625" style="155" bestFit="1" customWidth="1"/>
    <col min="2819" max="2819" width="18.28515625" style="155" bestFit="1" customWidth="1"/>
    <col min="2820" max="2823" width="0" style="155" hidden="1" customWidth="1"/>
    <col min="2824" max="3072" width="11.42578125" style="155"/>
    <col min="3073" max="3073" width="5.140625" style="155" customWidth="1"/>
    <col min="3074" max="3074" width="62.140625" style="155" bestFit="1" customWidth="1"/>
    <col min="3075" max="3075" width="18.28515625" style="155" bestFit="1" customWidth="1"/>
    <col min="3076" max="3079" width="0" style="155" hidden="1" customWidth="1"/>
    <col min="3080" max="3328" width="11.42578125" style="155"/>
    <col min="3329" max="3329" width="5.140625" style="155" customWidth="1"/>
    <col min="3330" max="3330" width="62.140625" style="155" bestFit="1" customWidth="1"/>
    <col min="3331" max="3331" width="18.28515625" style="155" bestFit="1" customWidth="1"/>
    <col min="3332" max="3335" width="0" style="155" hidden="1" customWidth="1"/>
    <col min="3336" max="3584" width="11.42578125" style="155"/>
    <col min="3585" max="3585" width="5.140625" style="155" customWidth="1"/>
    <col min="3586" max="3586" width="62.140625" style="155" bestFit="1" customWidth="1"/>
    <col min="3587" max="3587" width="18.28515625" style="155" bestFit="1" customWidth="1"/>
    <col min="3588" max="3591" width="0" style="155" hidden="1" customWidth="1"/>
    <col min="3592" max="3840" width="11.42578125" style="155"/>
    <col min="3841" max="3841" width="5.140625" style="155" customWidth="1"/>
    <col min="3842" max="3842" width="62.140625" style="155" bestFit="1" customWidth="1"/>
    <col min="3843" max="3843" width="18.28515625" style="155" bestFit="1" customWidth="1"/>
    <col min="3844" max="3847" width="0" style="155" hidden="1" customWidth="1"/>
    <col min="3848" max="4096" width="11.42578125" style="155"/>
    <col min="4097" max="4097" width="5.140625" style="155" customWidth="1"/>
    <col min="4098" max="4098" width="62.140625" style="155" bestFit="1" customWidth="1"/>
    <col min="4099" max="4099" width="18.28515625" style="155" bestFit="1" customWidth="1"/>
    <col min="4100" max="4103" width="0" style="155" hidden="1" customWidth="1"/>
    <col min="4104" max="4352" width="11.42578125" style="155"/>
    <col min="4353" max="4353" width="5.140625" style="155" customWidth="1"/>
    <col min="4354" max="4354" width="62.140625" style="155" bestFit="1" customWidth="1"/>
    <col min="4355" max="4355" width="18.28515625" style="155" bestFit="1" customWidth="1"/>
    <col min="4356" max="4359" width="0" style="155" hidden="1" customWidth="1"/>
    <col min="4360" max="4608" width="11.42578125" style="155"/>
    <col min="4609" max="4609" width="5.140625" style="155" customWidth="1"/>
    <col min="4610" max="4610" width="62.140625" style="155" bestFit="1" customWidth="1"/>
    <col min="4611" max="4611" width="18.28515625" style="155" bestFit="1" customWidth="1"/>
    <col min="4612" max="4615" width="0" style="155" hidden="1" customWidth="1"/>
    <col min="4616" max="4864" width="11.42578125" style="155"/>
    <col min="4865" max="4865" width="5.140625" style="155" customWidth="1"/>
    <col min="4866" max="4866" width="62.140625" style="155" bestFit="1" customWidth="1"/>
    <col min="4867" max="4867" width="18.28515625" style="155" bestFit="1" customWidth="1"/>
    <col min="4868" max="4871" width="0" style="155" hidden="1" customWidth="1"/>
    <col min="4872" max="5120" width="11.42578125" style="155"/>
    <col min="5121" max="5121" width="5.140625" style="155" customWidth="1"/>
    <col min="5122" max="5122" width="62.140625" style="155" bestFit="1" customWidth="1"/>
    <col min="5123" max="5123" width="18.28515625" style="155" bestFit="1" customWidth="1"/>
    <col min="5124" max="5127" width="0" style="155" hidden="1" customWidth="1"/>
    <col min="5128" max="5376" width="11.42578125" style="155"/>
    <col min="5377" max="5377" width="5.140625" style="155" customWidth="1"/>
    <col min="5378" max="5378" width="62.140625" style="155" bestFit="1" customWidth="1"/>
    <col min="5379" max="5379" width="18.28515625" style="155" bestFit="1" customWidth="1"/>
    <col min="5380" max="5383" width="0" style="155" hidden="1" customWidth="1"/>
    <col min="5384" max="5632" width="11.42578125" style="155"/>
    <col min="5633" max="5633" width="5.140625" style="155" customWidth="1"/>
    <col min="5634" max="5634" width="62.140625" style="155" bestFit="1" customWidth="1"/>
    <col min="5635" max="5635" width="18.28515625" style="155" bestFit="1" customWidth="1"/>
    <col min="5636" max="5639" width="0" style="155" hidden="1" customWidth="1"/>
    <col min="5640" max="5888" width="11.42578125" style="155"/>
    <col min="5889" max="5889" width="5.140625" style="155" customWidth="1"/>
    <col min="5890" max="5890" width="62.140625" style="155" bestFit="1" customWidth="1"/>
    <col min="5891" max="5891" width="18.28515625" style="155" bestFit="1" customWidth="1"/>
    <col min="5892" max="5895" width="0" style="155" hidden="1" customWidth="1"/>
    <col min="5896" max="6144" width="11.42578125" style="155"/>
    <col min="6145" max="6145" width="5.140625" style="155" customWidth="1"/>
    <col min="6146" max="6146" width="62.140625" style="155" bestFit="1" customWidth="1"/>
    <col min="6147" max="6147" width="18.28515625" style="155" bestFit="1" customWidth="1"/>
    <col min="6148" max="6151" width="0" style="155" hidden="1" customWidth="1"/>
    <col min="6152" max="6400" width="11.42578125" style="155"/>
    <col min="6401" max="6401" width="5.140625" style="155" customWidth="1"/>
    <col min="6402" max="6402" width="62.140625" style="155" bestFit="1" customWidth="1"/>
    <col min="6403" max="6403" width="18.28515625" style="155" bestFit="1" customWidth="1"/>
    <col min="6404" max="6407" width="0" style="155" hidden="1" customWidth="1"/>
    <col min="6408" max="6656" width="11.42578125" style="155"/>
    <col min="6657" max="6657" width="5.140625" style="155" customWidth="1"/>
    <col min="6658" max="6658" width="62.140625" style="155" bestFit="1" customWidth="1"/>
    <col min="6659" max="6659" width="18.28515625" style="155" bestFit="1" customWidth="1"/>
    <col min="6660" max="6663" width="0" style="155" hidden="1" customWidth="1"/>
    <col min="6664" max="6912" width="11.42578125" style="155"/>
    <col min="6913" max="6913" width="5.140625" style="155" customWidth="1"/>
    <col min="6914" max="6914" width="62.140625" style="155" bestFit="1" customWidth="1"/>
    <col min="6915" max="6915" width="18.28515625" style="155" bestFit="1" customWidth="1"/>
    <col min="6916" max="6919" width="0" style="155" hidden="1" customWidth="1"/>
    <col min="6920" max="7168" width="11.42578125" style="155"/>
    <col min="7169" max="7169" width="5.140625" style="155" customWidth="1"/>
    <col min="7170" max="7170" width="62.140625" style="155" bestFit="1" customWidth="1"/>
    <col min="7171" max="7171" width="18.28515625" style="155" bestFit="1" customWidth="1"/>
    <col min="7172" max="7175" width="0" style="155" hidden="1" customWidth="1"/>
    <col min="7176" max="7424" width="11.42578125" style="155"/>
    <col min="7425" max="7425" width="5.140625" style="155" customWidth="1"/>
    <col min="7426" max="7426" width="62.140625" style="155" bestFit="1" customWidth="1"/>
    <col min="7427" max="7427" width="18.28515625" style="155" bestFit="1" customWidth="1"/>
    <col min="7428" max="7431" width="0" style="155" hidden="1" customWidth="1"/>
    <col min="7432" max="7680" width="11.42578125" style="155"/>
    <col min="7681" max="7681" width="5.140625" style="155" customWidth="1"/>
    <col min="7682" max="7682" width="62.140625" style="155" bestFit="1" customWidth="1"/>
    <col min="7683" max="7683" width="18.28515625" style="155" bestFit="1" customWidth="1"/>
    <col min="7684" max="7687" width="0" style="155" hidden="1" customWidth="1"/>
    <col min="7688" max="7936" width="11.42578125" style="155"/>
    <col min="7937" max="7937" width="5.140625" style="155" customWidth="1"/>
    <col min="7938" max="7938" width="62.140625" style="155" bestFit="1" customWidth="1"/>
    <col min="7939" max="7939" width="18.28515625" style="155" bestFit="1" customWidth="1"/>
    <col min="7940" max="7943" width="0" style="155" hidden="1" customWidth="1"/>
    <col min="7944" max="8192" width="11.42578125" style="155"/>
    <col min="8193" max="8193" width="5.140625" style="155" customWidth="1"/>
    <col min="8194" max="8194" width="62.140625" style="155" bestFit="1" customWidth="1"/>
    <col min="8195" max="8195" width="18.28515625" style="155" bestFit="1" customWidth="1"/>
    <col min="8196" max="8199" width="0" style="155" hidden="1" customWidth="1"/>
    <col min="8200" max="8448" width="11.42578125" style="155"/>
    <col min="8449" max="8449" width="5.140625" style="155" customWidth="1"/>
    <col min="8450" max="8450" width="62.140625" style="155" bestFit="1" customWidth="1"/>
    <col min="8451" max="8451" width="18.28515625" style="155" bestFit="1" customWidth="1"/>
    <col min="8452" max="8455" width="0" style="155" hidden="1" customWidth="1"/>
    <col min="8456" max="8704" width="11.42578125" style="155"/>
    <col min="8705" max="8705" width="5.140625" style="155" customWidth="1"/>
    <col min="8706" max="8706" width="62.140625" style="155" bestFit="1" customWidth="1"/>
    <col min="8707" max="8707" width="18.28515625" style="155" bestFit="1" customWidth="1"/>
    <col min="8708" max="8711" width="0" style="155" hidden="1" customWidth="1"/>
    <col min="8712" max="8960" width="11.42578125" style="155"/>
    <col min="8961" max="8961" width="5.140625" style="155" customWidth="1"/>
    <col min="8962" max="8962" width="62.140625" style="155" bestFit="1" customWidth="1"/>
    <col min="8963" max="8963" width="18.28515625" style="155" bestFit="1" customWidth="1"/>
    <col min="8964" max="8967" width="0" style="155" hidden="1" customWidth="1"/>
    <col min="8968" max="9216" width="11.42578125" style="155"/>
    <col min="9217" max="9217" width="5.140625" style="155" customWidth="1"/>
    <col min="9218" max="9218" width="62.140625" style="155" bestFit="1" customWidth="1"/>
    <col min="9219" max="9219" width="18.28515625" style="155" bestFit="1" customWidth="1"/>
    <col min="9220" max="9223" width="0" style="155" hidden="1" customWidth="1"/>
    <col min="9224" max="9472" width="11.42578125" style="155"/>
    <col min="9473" max="9473" width="5.140625" style="155" customWidth="1"/>
    <col min="9474" max="9474" width="62.140625" style="155" bestFit="1" customWidth="1"/>
    <col min="9475" max="9475" width="18.28515625" style="155" bestFit="1" customWidth="1"/>
    <col min="9476" max="9479" width="0" style="155" hidden="1" customWidth="1"/>
    <col min="9480" max="9728" width="11.42578125" style="155"/>
    <col min="9729" max="9729" width="5.140625" style="155" customWidth="1"/>
    <col min="9730" max="9730" width="62.140625" style="155" bestFit="1" customWidth="1"/>
    <col min="9731" max="9731" width="18.28515625" style="155" bestFit="1" customWidth="1"/>
    <col min="9732" max="9735" width="0" style="155" hidden="1" customWidth="1"/>
    <col min="9736" max="9984" width="11.42578125" style="155"/>
    <col min="9985" max="9985" width="5.140625" style="155" customWidth="1"/>
    <col min="9986" max="9986" width="62.140625" style="155" bestFit="1" customWidth="1"/>
    <col min="9987" max="9987" width="18.28515625" style="155" bestFit="1" customWidth="1"/>
    <col min="9988" max="9991" width="0" style="155" hidden="1" customWidth="1"/>
    <col min="9992" max="10240" width="11.42578125" style="155"/>
    <col min="10241" max="10241" width="5.140625" style="155" customWidth="1"/>
    <col min="10242" max="10242" width="62.140625" style="155" bestFit="1" customWidth="1"/>
    <col min="10243" max="10243" width="18.28515625" style="155" bestFit="1" customWidth="1"/>
    <col min="10244" max="10247" width="0" style="155" hidden="1" customWidth="1"/>
    <col min="10248" max="10496" width="11.42578125" style="155"/>
    <col min="10497" max="10497" width="5.140625" style="155" customWidth="1"/>
    <col min="10498" max="10498" width="62.140625" style="155" bestFit="1" customWidth="1"/>
    <col min="10499" max="10499" width="18.28515625" style="155" bestFit="1" customWidth="1"/>
    <col min="10500" max="10503" width="0" style="155" hidden="1" customWidth="1"/>
    <col min="10504" max="10752" width="11.42578125" style="155"/>
    <col min="10753" max="10753" width="5.140625" style="155" customWidth="1"/>
    <col min="10754" max="10754" width="62.140625" style="155" bestFit="1" customWidth="1"/>
    <col min="10755" max="10755" width="18.28515625" style="155" bestFit="1" customWidth="1"/>
    <col min="10756" max="10759" width="0" style="155" hidden="1" customWidth="1"/>
    <col min="10760" max="11008" width="11.42578125" style="155"/>
    <col min="11009" max="11009" width="5.140625" style="155" customWidth="1"/>
    <col min="11010" max="11010" width="62.140625" style="155" bestFit="1" customWidth="1"/>
    <col min="11011" max="11011" width="18.28515625" style="155" bestFit="1" customWidth="1"/>
    <col min="11012" max="11015" width="0" style="155" hidden="1" customWidth="1"/>
    <col min="11016" max="11264" width="11.42578125" style="155"/>
    <col min="11265" max="11265" width="5.140625" style="155" customWidth="1"/>
    <col min="11266" max="11266" width="62.140625" style="155" bestFit="1" customWidth="1"/>
    <col min="11267" max="11267" width="18.28515625" style="155" bestFit="1" customWidth="1"/>
    <col min="11268" max="11271" width="0" style="155" hidden="1" customWidth="1"/>
    <col min="11272" max="11520" width="11.42578125" style="155"/>
    <col min="11521" max="11521" width="5.140625" style="155" customWidth="1"/>
    <col min="11522" max="11522" width="62.140625" style="155" bestFit="1" customWidth="1"/>
    <col min="11523" max="11523" width="18.28515625" style="155" bestFit="1" customWidth="1"/>
    <col min="11524" max="11527" width="0" style="155" hidden="1" customWidth="1"/>
    <col min="11528" max="11776" width="11.42578125" style="155"/>
    <col min="11777" max="11777" width="5.140625" style="155" customWidth="1"/>
    <col min="11778" max="11778" width="62.140625" style="155" bestFit="1" customWidth="1"/>
    <col min="11779" max="11779" width="18.28515625" style="155" bestFit="1" customWidth="1"/>
    <col min="11780" max="11783" width="0" style="155" hidden="1" customWidth="1"/>
    <col min="11784" max="12032" width="11.42578125" style="155"/>
    <col min="12033" max="12033" width="5.140625" style="155" customWidth="1"/>
    <col min="12034" max="12034" width="62.140625" style="155" bestFit="1" customWidth="1"/>
    <col min="12035" max="12035" width="18.28515625" style="155" bestFit="1" customWidth="1"/>
    <col min="12036" max="12039" width="0" style="155" hidden="1" customWidth="1"/>
    <col min="12040" max="12288" width="11.42578125" style="155"/>
    <col min="12289" max="12289" width="5.140625" style="155" customWidth="1"/>
    <col min="12290" max="12290" width="62.140625" style="155" bestFit="1" customWidth="1"/>
    <col min="12291" max="12291" width="18.28515625" style="155" bestFit="1" customWidth="1"/>
    <col min="12292" max="12295" width="0" style="155" hidden="1" customWidth="1"/>
    <col min="12296" max="12544" width="11.42578125" style="155"/>
    <col min="12545" max="12545" width="5.140625" style="155" customWidth="1"/>
    <col min="12546" max="12546" width="62.140625" style="155" bestFit="1" customWidth="1"/>
    <col min="12547" max="12547" width="18.28515625" style="155" bestFit="1" customWidth="1"/>
    <col min="12548" max="12551" width="0" style="155" hidden="1" customWidth="1"/>
    <col min="12552" max="12800" width="11.42578125" style="155"/>
    <col min="12801" max="12801" width="5.140625" style="155" customWidth="1"/>
    <col min="12802" max="12802" width="62.140625" style="155" bestFit="1" customWidth="1"/>
    <col min="12803" max="12803" width="18.28515625" style="155" bestFit="1" customWidth="1"/>
    <col min="12804" max="12807" width="0" style="155" hidden="1" customWidth="1"/>
    <col min="12808" max="13056" width="11.42578125" style="155"/>
    <col min="13057" max="13057" width="5.140625" style="155" customWidth="1"/>
    <col min="13058" max="13058" width="62.140625" style="155" bestFit="1" customWidth="1"/>
    <col min="13059" max="13059" width="18.28515625" style="155" bestFit="1" customWidth="1"/>
    <col min="13060" max="13063" width="0" style="155" hidden="1" customWidth="1"/>
    <col min="13064" max="13312" width="11.42578125" style="155"/>
    <col min="13313" max="13313" width="5.140625" style="155" customWidth="1"/>
    <col min="13314" max="13314" width="62.140625" style="155" bestFit="1" customWidth="1"/>
    <col min="13315" max="13315" width="18.28515625" style="155" bestFit="1" customWidth="1"/>
    <col min="13316" max="13319" width="0" style="155" hidden="1" customWidth="1"/>
    <col min="13320" max="13568" width="11.42578125" style="155"/>
    <col min="13569" max="13569" width="5.140625" style="155" customWidth="1"/>
    <col min="13570" max="13570" width="62.140625" style="155" bestFit="1" customWidth="1"/>
    <col min="13571" max="13571" width="18.28515625" style="155" bestFit="1" customWidth="1"/>
    <col min="13572" max="13575" width="0" style="155" hidden="1" customWidth="1"/>
    <col min="13576" max="13824" width="11.42578125" style="155"/>
    <col min="13825" max="13825" width="5.140625" style="155" customWidth="1"/>
    <col min="13826" max="13826" width="62.140625" style="155" bestFit="1" customWidth="1"/>
    <col min="13827" max="13827" width="18.28515625" style="155" bestFit="1" customWidth="1"/>
    <col min="13828" max="13831" width="0" style="155" hidden="1" customWidth="1"/>
    <col min="13832" max="14080" width="11.42578125" style="155"/>
    <col min="14081" max="14081" width="5.140625" style="155" customWidth="1"/>
    <col min="14082" max="14082" width="62.140625" style="155" bestFit="1" customWidth="1"/>
    <col min="14083" max="14083" width="18.28515625" style="155" bestFit="1" customWidth="1"/>
    <col min="14084" max="14087" width="0" style="155" hidden="1" customWidth="1"/>
    <col min="14088" max="14336" width="11.42578125" style="155"/>
    <col min="14337" max="14337" width="5.140625" style="155" customWidth="1"/>
    <col min="14338" max="14338" width="62.140625" style="155" bestFit="1" customWidth="1"/>
    <col min="14339" max="14339" width="18.28515625" style="155" bestFit="1" customWidth="1"/>
    <col min="14340" max="14343" width="0" style="155" hidden="1" customWidth="1"/>
    <col min="14344" max="14592" width="11.42578125" style="155"/>
    <col min="14593" max="14593" width="5.140625" style="155" customWidth="1"/>
    <col min="14594" max="14594" width="62.140625" style="155" bestFit="1" customWidth="1"/>
    <col min="14595" max="14595" width="18.28515625" style="155" bestFit="1" customWidth="1"/>
    <col min="14596" max="14599" width="0" style="155" hidden="1" customWidth="1"/>
    <col min="14600" max="14848" width="11.42578125" style="155"/>
    <col min="14849" max="14849" width="5.140625" style="155" customWidth="1"/>
    <col min="14850" max="14850" width="62.140625" style="155" bestFit="1" customWidth="1"/>
    <col min="14851" max="14851" width="18.28515625" style="155" bestFit="1" customWidth="1"/>
    <col min="14852" max="14855" width="0" style="155" hidden="1" customWidth="1"/>
    <col min="14856" max="15104" width="11.42578125" style="155"/>
    <col min="15105" max="15105" width="5.140625" style="155" customWidth="1"/>
    <col min="15106" max="15106" width="62.140625" style="155" bestFit="1" customWidth="1"/>
    <col min="15107" max="15107" width="18.28515625" style="155" bestFit="1" customWidth="1"/>
    <col min="15108" max="15111" width="0" style="155" hidden="1" customWidth="1"/>
    <col min="15112" max="15360" width="11.42578125" style="155"/>
    <col min="15361" max="15361" width="5.140625" style="155" customWidth="1"/>
    <col min="15362" max="15362" width="62.140625" style="155" bestFit="1" customWidth="1"/>
    <col min="15363" max="15363" width="18.28515625" style="155" bestFit="1" customWidth="1"/>
    <col min="15364" max="15367" width="0" style="155" hidden="1" customWidth="1"/>
    <col min="15368" max="15616" width="11.42578125" style="155"/>
    <col min="15617" max="15617" width="5.140625" style="155" customWidth="1"/>
    <col min="15618" max="15618" width="62.140625" style="155" bestFit="1" customWidth="1"/>
    <col min="15619" max="15619" width="18.28515625" style="155" bestFit="1" customWidth="1"/>
    <col min="15620" max="15623" width="0" style="155" hidden="1" customWidth="1"/>
    <col min="15624" max="15872" width="11.42578125" style="155"/>
    <col min="15873" max="15873" width="5.140625" style="155" customWidth="1"/>
    <col min="15874" max="15874" width="62.140625" style="155" bestFit="1" customWidth="1"/>
    <col min="15875" max="15875" width="18.28515625" style="155" bestFit="1" customWidth="1"/>
    <col min="15876" max="15879" width="0" style="155" hidden="1" customWidth="1"/>
    <col min="15880" max="16128" width="11.42578125" style="155"/>
    <col min="16129" max="16129" width="5.140625" style="155" customWidth="1"/>
    <col min="16130" max="16130" width="62.140625" style="155" bestFit="1" customWidth="1"/>
    <col min="16131" max="16131" width="18.28515625" style="155" bestFit="1" customWidth="1"/>
    <col min="16132" max="16135" width="0" style="155" hidden="1" customWidth="1"/>
    <col min="16136" max="16384" width="11.42578125" style="155"/>
  </cols>
  <sheetData>
    <row r="1" spans="1:7" s="139" customFormat="1" ht="15" x14ac:dyDescent="0.3">
      <c r="A1" s="362" t="s">
        <v>2</v>
      </c>
      <c r="B1" s="362"/>
      <c r="C1" s="362"/>
      <c r="D1" s="362"/>
      <c r="E1" s="362"/>
      <c r="F1" s="362"/>
      <c r="G1" s="362"/>
    </row>
    <row r="2" spans="1:7" s="139" customFormat="1" ht="15" x14ac:dyDescent="0.3">
      <c r="A2" s="362" t="s">
        <v>138</v>
      </c>
      <c r="B2" s="362"/>
      <c r="C2" s="362"/>
      <c r="D2" s="362"/>
      <c r="E2" s="362"/>
      <c r="F2" s="362"/>
      <c r="G2" s="362"/>
    </row>
    <row r="3" spans="1:7" s="139" customFormat="1" ht="15" x14ac:dyDescent="0.3">
      <c r="A3" s="363" t="s">
        <v>196</v>
      </c>
      <c r="B3" s="363"/>
      <c r="C3" s="363"/>
      <c r="D3" s="363"/>
      <c r="E3" s="363"/>
      <c r="F3" s="363"/>
      <c r="G3" s="363"/>
    </row>
    <row r="4" spans="1:7" s="139" customFormat="1" ht="33.75" customHeight="1" x14ac:dyDescent="0.2">
      <c r="A4" s="364"/>
      <c r="B4" s="364"/>
      <c r="C4" s="201" t="s">
        <v>182</v>
      </c>
      <c r="D4" s="218" t="s">
        <v>146</v>
      </c>
      <c r="E4" s="218" t="s">
        <v>164</v>
      </c>
      <c r="F4" s="218" t="s">
        <v>183</v>
      </c>
      <c r="G4" s="218" t="s">
        <v>184</v>
      </c>
    </row>
    <row r="5" spans="1:7" s="139" customFormat="1" ht="15.75" x14ac:dyDescent="0.25">
      <c r="A5" s="219"/>
      <c r="B5" s="219" t="s">
        <v>139</v>
      </c>
      <c r="C5" s="220">
        <v>80000000</v>
      </c>
      <c r="D5" s="220"/>
      <c r="E5" s="220">
        <f>+C5+D5</f>
        <v>80000000</v>
      </c>
      <c r="F5" s="220">
        <v>0</v>
      </c>
      <c r="G5" s="220">
        <f>+E5-F5</f>
        <v>80000000</v>
      </c>
    </row>
    <row r="6" spans="1:7" s="139" customFormat="1" ht="17.25" thickBot="1" x14ac:dyDescent="0.35">
      <c r="A6" s="221"/>
      <c r="B6" s="222" t="s">
        <v>140</v>
      </c>
      <c r="C6" s="223">
        <f>SUM(C5)</f>
        <v>80000000</v>
      </c>
      <c r="D6" s="223">
        <f>SUM(D5)</f>
        <v>0</v>
      </c>
      <c r="E6" s="223">
        <f>SUM(E5)</f>
        <v>80000000</v>
      </c>
      <c r="F6" s="223">
        <f>SUM(F5)</f>
        <v>0</v>
      </c>
      <c r="G6" s="223">
        <f>SUM(G5)</f>
        <v>80000000</v>
      </c>
    </row>
    <row r="7" spans="1:7" s="139" customFormat="1" ht="16.5" x14ac:dyDescent="0.3">
      <c r="A7" s="224"/>
      <c r="B7" s="225"/>
      <c r="C7" s="226"/>
      <c r="D7" s="227"/>
      <c r="E7" s="227"/>
      <c r="F7" s="227"/>
      <c r="G7" s="227"/>
    </row>
    <row r="8" spans="1:7" s="139" customFormat="1" ht="33.75" customHeight="1" x14ac:dyDescent="0.3">
      <c r="A8" s="365"/>
      <c r="B8" s="365"/>
      <c r="C8" s="201" t="str">
        <f>+C4</f>
        <v>PRESUPUESTO 2023</v>
      </c>
      <c r="D8" s="218" t="s">
        <v>147</v>
      </c>
      <c r="E8" s="218" t="str">
        <f>+E4</f>
        <v>PRESUPUESTO AJUSTADO 2,020</v>
      </c>
      <c r="F8" s="218" t="str">
        <f>+F4</f>
        <v>EJECUTADO</v>
      </c>
      <c r="G8" s="218" t="s">
        <v>184</v>
      </c>
    </row>
    <row r="9" spans="1:7" s="139" customFormat="1" ht="15.75" x14ac:dyDescent="0.25">
      <c r="A9" s="228" t="s">
        <v>141</v>
      </c>
      <c r="B9" s="140" t="s">
        <v>185</v>
      </c>
      <c r="C9" s="141">
        <v>45918607.82</v>
      </c>
      <c r="D9" s="158"/>
      <c r="E9" s="141">
        <f>+C9+D9</f>
        <v>45918607.82</v>
      </c>
      <c r="F9" s="141"/>
      <c r="G9" s="141">
        <f>+E9-F9</f>
        <v>45918607.82</v>
      </c>
    </row>
    <row r="10" spans="1:7" s="139" customFormat="1" ht="16.5" x14ac:dyDescent="0.3">
      <c r="A10" s="229"/>
      <c r="B10" s="142" t="s">
        <v>142</v>
      </c>
      <c r="C10" s="143">
        <f>SUM(C9)</f>
        <v>45918607.82</v>
      </c>
      <c r="D10" s="159">
        <f>SUM(D9)</f>
        <v>0</v>
      </c>
      <c r="E10" s="148">
        <f>SUM(E9)</f>
        <v>45918607.82</v>
      </c>
      <c r="F10" s="143">
        <f>SUM(F9)</f>
        <v>0</v>
      </c>
      <c r="G10" s="143">
        <f>SUM(G9)</f>
        <v>45918607.82</v>
      </c>
    </row>
    <row r="11" spans="1:7" s="139" customFormat="1" ht="16.5" x14ac:dyDescent="0.3">
      <c r="A11" s="230"/>
      <c r="B11" s="142"/>
      <c r="C11" s="143"/>
      <c r="D11" s="160"/>
      <c r="E11" s="160"/>
      <c r="F11" s="160"/>
      <c r="G11" s="160"/>
    </row>
    <row r="12" spans="1:7" s="139" customFormat="1" ht="33.75" customHeight="1" x14ac:dyDescent="0.25">
      <c r="A12" s="231"/>
      <c r="B12" s="231" t="s">
        <v>186</v>
      </c>
      <c r="C12" s="232" t="str">
        <f>+C8</f>
        <v>PRESUPUESTO 2023</v>
      </c>
      <c r="D12" s="233" t="s">
        <v>147</v>
      </c>
      <c r="E12" s="233" t="str">
        <f>+E8</f>
        <v>PRESUPUESTO AJUSTADO 2,020</v>
      </c>
      <c r="F12" s="233" t="str">
        <f>+F8</f>
        <v>EJECUTADO</v>
      </c>
      <c r="G12" s="233" t="s">
        <v>184</v>
      </c>
    </row>
    <row r="13" spans="1:7" s="139" customFormat="1" ht="15.75" x14ac:dyDescent="0.25">
      <c r="A13" s="229">
        <v>111</v>
      </c>
      <c r="B13" s="144" t="s">
        <v>16</v>
      </c>
      <c r="C13" s="145">
        <v>968000</v>
      </c>
      <c r="D13" s="158"/>
      <c r="E13" s="145">
        <f>+C13+D13</f>
        <v>968000</v>
      </c>
      <c r="F13" s="145"/>
      <c r="G13" s="145">
        <f>+E13-F13</f>
        <v>968000</v>
      </c>
    </row>
    <row r="14" spans="1:7" s="139" customFormat="1" ht="15.75" x14ac:dyDescent="0.25">
      <c r="A14" s="229">
        <v>113</v>
      </c>
      <c r="B14" s="144" t="s">
        <v>17</v>
      </c>
      <c r="C14" s="145">
        <v>127435.66</v>
      </c>
      <c r="D14" s="158"/>
      <c r="E14" s="145">
        <f>+C14+D14</f>
        <v>127435.66</v>
      </c>
      <c r="F14" s="145"/>
      <c r="G14" s="145">
        <f t="shared" ref="G14:G23" si="0">+E14-F14</f>
        <v>127435.66</v>
      </c>
    </row>
    <row r="15" spans="1:7" s="139" customFormat="1" ht="15.75" x14ac:dyDescent="0.25">
      <c r="A15" s="229">
        <v>122</v>
      </c>
      <c r="B15" s="144" t="s">
        <v>18</v>
      </c>
      <c r="C15" s="145">
        <v>68124.37</v>
      </c>
      <c r="D15" s="158"/>
      <c r="E15" s="145">
        <f t="shared" ref="E15:E38" si="1">+C15+D15</f>
        <v>68124.37</v>
      </c>
      <c r="F15" s="145"/>
      <c r="G15" s="145">
        <f t="shared" si="0"/>
        <v>68124.37</v>
      </c>
    </row>
    <row r="16" spans="1:7" s="139" customFormat="1" ht="15.75" x14ac:dyDescent="0.25">
      <c r="A16" s="229">
        <v>163</v>
      </c>
      <c r="B16" s="144" t="s">
        <v>19</v>
      </c>
      <c r="C16" s="145">
        <v>1321525</v>
      </c>
      <c r="D16" s="158"/>
      <c r="E16" s="145">
        <f t="shared" si="1"/>
        <v>1321525</v>
      </c>
      <c r="F16" s="145"/>
      <c r="G16" s="145">
        <f t="shared" si="0"/>
        <v>1321525</v>
      </c>
    </row>
    <row r="17" spans="1:7" s="139" customFormat="1" ht="15.75" x14ac:dyDescent="0.25">
      <c r="A17" s="229">
        <v>168</v>
      </c>
      <c r="B17" s="144" t="s">
        <v>187</v>
      </c>
      <c r="C17" s="145">
        <v>1000</v>
      </c>
      <c r="D17" s="158"/>
      <c r="E17" s="145">
        <f t="shared" si="1"/>
        <v>1000</v>
      </c>
      <c r="F17" s="145"/>
      <c r="G17" s="145">
        <f t="shared" si="0"/>
        <v>1000</v>
      </c>
    </row>
    <row r="18" spans="1:7" s="139" customFormat="1" ht="15.75" x14ac:dyDescent="0.25">
      <c r="A18" s="229">
        <v>169</v>
      </c>
      <c r="B18" s="144" t="s">
        <v>143</v>
      </c>
      <c r="C18" s="145">
        <v>43150</v>
      </c>
      <c r="D18" s="158"/>
      <c r="E18" s="145">
        <f t="shared" si="1"/>
        <v>43150</v>
      </c>
      <c r="F18" s="145"/>
      <c r="G18" s="145">
        <f t="shared" si="0"/>
        <v>43150</v>
      </c>
    </row>
    <row r="19" spans="1:7" s="139" customFormat="1" ht="15.75" x14ac:dyDescent="0.25">
      <c r="A19" s="229">
        <v>171</v>
      </c>
      <c r="B19" s="144" t="s">
        <v>188</v>
      </c>
      <c r="C19" s="145">
        <v>43660</v>
      </c>
      <c r="D19" s="158"/>
      <c r="E19" s="145">
        <f t="shared" si="1"/>
        <v>43660</v>
      </c>
      <c r="F19" s="145"/>
      <c r="G19" s="145">
        <f t="shared" si="0"/>
        <v>43660</v>
      </c>
    </row>
    <row r="20" spans="1:7" s="139" customFormat="1" ht="15.75" x14ac:dyDescent="0.25">
      <c r="A20" s="229">
        <v>174</v>
      </c>
      <c r="B20" s="144" t="s">
        <v>20</v>
      </c>
      <c r="C20" s="145">
        <v>116687.92</v>
      </c>
      <c r="D20" s="158"/>
      <c r="E20" s="145">
        <f t="shared" si="1"/>
        <v>116687.92</v>
      </c>
      <c r="F20" s="145"/>
      <c r="G20" s="145">
        <f t="shared" si="0"/>
        <v>116687.92</v>
      </c>
    </row>
    <row r="21" spans="1:7" s="139" customFormat="1" ht="15.75" x14ac:dyDescent="0.25">
      <c r="A21" s="229">
        <v>182</v>
      </c>
      <c r="B21" s="144" t="s">
        <v>21</v>
      </c>
      <c r="C21" s="146">
        <v>3039388</v>
      </c>
      <c r="D21" s="158"/>
      <c r="E21" s="145">
        <f t="shared" si="1"/>
        <v>3039388</v>
      </c>
      <c r="F21" s="145"/>
      <c r="G21" s="145">
        <f t="shared" si="0"/>
        <v>3039388</v>
      </c>
    </row>
    <row r="22" spans="1:7" s="139" customFormat="1" ht="15.75" x14ac:dyDescent="0.25">
      <c r="A22" s="229">
        <v>197</v>
      </c>
      <c r="B22" s="144" t="s">
        <v>22</v>
      </c>
      <c r="C22" s="146">
        <v>172800</v>
      </c>
      <c r="D22" s="158"/>
      <c r="E22" s="145">
        <f t="shared" si="1"/>
        <v>172800</v>
      </c>
      <c r="F22" s="145"/>
      <c r="G22" s="145">
        <f t="shared" si="0"/>
        <v>172800</v>
      </c>
    </row>
    <row r="23" spans="1:7" s="139" customFormat="1" ht="15.75" x14ac:dyDescent="0.25">
      <c r="A23" s="229">
        <v>199</v>
      </c>
      <c r="B23" s="144" t="s">
        <v>23</v>
      </c>
      <c r="C23" s="145">
        <v>767314.4</v>
      </c>
      <c r="D23" s="158"/>
      <c r="E23" s="145">
        <f t="shared" si="1"/>
        <v>767314.4</v>
      </c>
      <c r="F23" s="145"/>
      <c r="G23" s="145">
        <f t="shared" si="0"/>
        <v>767314.4</v>
      </c>
    </row>
    <row r="24" spans="1:7" s="139" customFormat="1" ht="15.75" x14ac:dyDescent="0.25">
      <c r="A24" s="229">
        <v>211</v>
      </c>
      <c r="B24" s="144" t="s">
        <v>26</v>
      </c>
      <c r="C24" s="145">
        <v>543132.75</v>
      </c>
      <c r="D24" s="158"/>
      <c r="E24" s="145">
        <f t="shared" si="1"/>
        <v>543132.75</v>
      </c>
      <c r="F24" s="145"/>
      <c r="G24" s="145">
        <f>+E24-F24</f>
        <v>543132.75</v>
      </c>
    </row>
    <row r="25" spans="1:7" s="139" customFormat="1" ht="15.75" x14ac:dyDescent="0.25">
      <c r="A25" s="229">
        <v>232</v>
      </c>
      <c r="B25" s="144" t="s">
        <v>27</v>
      </c>
      <c r="C25" s="145">
        <v>198280</v>
      </c>
      <c r="D25" s="158"/>
      <c r="E25" s="145">
        <f t="shared" si="1"/>
        <v>198280</v>
      </c>
      <c r="F25" s="145"/>
      <c r="G25" s="145">
        <f t="shared" ref="G25:G38" si="2">+E25-F25</f>
        <v>198280</v>
      </c>
    </row>
    <row r="26" spans="1:7" s="139" customFormat="1" ht="15.75" x14ac:dyDescent="0.25">
      <c r="A26" s="229">
        <v>261</v>
      </c>
      <c r="B26" s="144" t="s">
        <v>28</v>
      </c>
      <c r="C26" s="146">
        <v>1009687.36</v>
      </c>
      <c r="D26" s="158"/>
      <c r="E26" s="145">
        <f t="shared" si="1"/>
        <v>1009687.36</v>
      </c>
      <c r="F26" s="145"/>
      <c r="G26" s="145">
        <f t="shared" si="2"/>
        <v>1009687.36</v>
      </c>
    </row>
    <row r="27" spans="1:7" s="139" customFormat="1" ht="15.75" x14ac:dyDescent="0.25">
      <c r="A27" s="229">
        <v>262</v>
      </c>
      <c r="B27" s="144" t="s">
        <v>29</v>
      </c>
      <c r="C27" s="145">
        <v>8000</v>
      </c>
      <c r="D27" s="158"/>
      <c r="E27" s="145">
        <f t="shared" si="1"/>
        <v>8000</v>
      </c>
      <c r="F27" s="145"/>
      <c r="G27" s="145">
        <f t="shared" si="2"/>
        <v>8000</v>
      </c>
    </row>
    <row r="28" spans="1:7" s="139" customFormat="1" ht="15.75" x14ac:dyDescent="0.25">
      <c r="A28" s="229">
        <v>266</v>
      </c>
      <c r="B28" s="144" t="s">
        <v>30</v>
      </c>
      <c r="C28" s="146">
        <v>1429212.26</v>
      </c>
      <c r="D28" s="158"/>
      <c r="E28" s="145">
        <f t="shared" si="1"/>
        <v>1429212.26</v>
      </c>
      <c r="F28" s="145"/>
      <c r="G28" s="145">
        <f t="shared" si="2"/>
        <v>1429212.26</v>
      </c>
    </row>
    <row r="29" spans="1:7" s="139" customFormat="1" ht="15.75" x14ac:dyDescent="0.25">
      <c r="A29" s="229">
        <v>267</v>
      </c>
      <c r="B29" s="144" t="s">
        <v>31</v>
      </c>
      <c r="C29" s="145">
        <v>9000</v>
      </c>
      <c r="D29" s="158"/>
      <c r="E29" s="145">
        <f t="shared" si="1"/>
        <v>9000</v>
      </c>
      <c r="F29" s="145"/>
      <c r="G29" s="145">
        <f t="shared" si="2"/>
        <v>9000</v>
      </c>
    </row>
    <row r="30" spans="1:7" s="139" customFormat="1" ht="15.75" x14ac:dyDescent="0.25">
      <c r="A30" s="229">
        <v>268</v>
      </c>
      <c r="B30" s="144" t="s">
        <v>32</v>
      </c>
      <c r="C30" s="145">
        <v>122943.5</v>
      </c>
      <c r="D30" s="158"/>
      <c r="E30" s="145">
        <f t="shared" si="1"/>
        <v>122943.5</v>
      </c>
      <c r="F30" s="145"/>
      <c r="G30" s="145">
        <f t="shared" si="2"/>
        <v>122943.5</v>
      </c>
    </row>
    <row r="31" spans="1:7" s="139" customFormat="1" ht="15.75" x14ac:dyDescent="0.25">
      <c r="A31" s="229">
        <v>269</v>
      </c>
      <c r="B31" s="147" t="s">
        <v>33</v>
      </c>
      <c r="C31" s="145">
        <v>10000</v>
      </c>
      <c r="D31" s="158"/>
      <c r="E31" s="145">
        <f t="shared" si="1"/>
        <v>10000</v>
      </c>
      <c r="F31" s="145"/>
      <c r="G31" s="145">
        <f t="shared" si="2"/>
        <v>10000</v>
      </c>
    </row>
    <row r="32" spans="1:7" s="139" customFormat="1" ht="15.75" x14ac:dyDescent="0.25">
      <c r="A32" s="229">
        <v>289</v>
      </c>
      <c r="B32" s="144" t="s">
        <v>34</v>
      </c>
      <c r="C32" s="145">
        <v>11537</v>
      </c>
      <c r="D32" s="158"/>
      <c r="E32" s="145">
        <f t="shared" si="1"/>
        <v>11537</v>
      </c>
      <c r="F32" s="145"/>
      <c r="G32" s="145">
        <f t="shared" si="2"/>
        <v>11537</v>
      </c>
    </row>
    <row r="33" spans="1:7" s="139" customFormat="1" ht="15.75" x14ac:dyDescent="0.25">
      <c r="A33" s="229">
        <v>292</v>
      </c>
      <c r="B33" s="144" t="s">
        <v>35</v>
      </c>
      <c r="C33" s="145">
        <v>149896.79</v>
      </c>
      <c r="D33" s="158"/>
      <c r="E33" s="145">
        <f t="shared" si="1"/>
        <v>149896.79</v>
      </c>
      <c r="F33" s="145"/>
      <c r="G33" s="145">
        <f t="shared" si="2"/>
        <v>149896.79</v>
      </c>
    </row>
    <row r="34" spans="1:7" s="139" customFormat="1" ht="15.75" x14ac:dyDescent="0.25">
      <c r="A34" s="229">
        <v>295</v>
      </c>
      <c r="B34" s="144" t="s">
        <v>36</v>
      </c>
      <c r="C34" s="146">
        <v>20762705.059999999</v>
      </c>
      <c r="D34" s="158"/>
      <c r="E34" s="145">
        <f t="shared" si="1"/>
        <v>20762705.059999999</v>
      </c>
      <c r="F34" s="145"/>
      <c r="G34" s="145">
        <f t="shared" si="2"/>
        <v>20762705.059999999</v>
      </c>
    </row>
    <row r="35" spans="1:7" s="139" customFormat="1" ht="15.75" x14ac:dyDescent="0.25">
      <c r="A35" s="229">
        <v>297</v>
      </c>
      <c r="B35" s="144" t="s">
        <v>37</v>
      </c>
      <c r="C35" s="145">
        <v>18945.439999999999</v>
      </c>
      <c r="D35" s="158"/>
      <c r="E35" s="145">
        <f t="shared" si="1"/>
        <v>18945.439999999999</v>
      </c>
      <c r="F35" s="145"/>
      <c r="G35" s="145">
        <f t="shared" si="2"/>
        <v>18945.439999999999</v>
      </c>
    </row>
    <row r="36" spans="1:7" s="139" customFormat="1" ht="15.75" x14ac:dyDescent="0.25">
      <c r="A36" s="229">
        <v>298</v>
      </c>
      <c r="B36" s="144" t="s">
        <v>38</v>
      </c>
      <c r="C36" s="145">
        <v>409801.67</v>
      </c>
      <c r="D36" s="158"/>
      <c r="E36" s="145">
        <f t="shared" si="1"/>
        <v>409801.67</v>
      </c>
      <c r="F36" s="145"/>
      <c r="G36" s="145">
        <f t="shared" si="2"/>
        <v>409801.67</v>
      </c>
    </row>
    <row r="37" spans="1:7" s="139" customFormat="1" ht="15.75" x14ac:dyDescent="0.25">
      <c r="A37" s="229">
        <v>299</v>
      </c>
      <c r="B37" s="144" t="s">
        <v>39</v>
      </c>
      <c r="C37" s="145">
        <v>229165</v>
      </c>
      <c r="D37" s="158"/>
      <c r="E37" s="145">
        <f>+C37+D37</f>
        <v>229165</v>
      </c>
      <c r="F37" s="145"/>
      <c r="G37" s="145">
        <f>+E37-F37</f>
        <v>229165</v>
      </c>
    </row>
    <row r="38" spans="1:7" s="139" customFormat="1" ht="15.75" x14ac:dyDescent="0.25">
      <c r="A38" s="229">
        <v>323</v>
      </c>
      <c r="B38" s="144" t="s">
        <v>167</v>
      </c>
      <c r="C38" s="145">
        <v>2500000</v>
      </c>
      <c r="D38" s="158"/>
      <c r="E38" s="145">
        <f t="shared" si="1"/>
        <v>2500000</v>
      </c>
      <c r="F38" s="145"/>
      <c r="G38" s="145">
        <f t="shared" si="2"/>
        <v>2500000</v>
      </c>
    </row>
    <row r="39" spans="1:7" s="139" customFormat="1" ht="17.25" thickBot="1" x14ac:dyDescent="0.35">
      <c r="A39" s="234"/>
      <c r="B39" s="235" t="s">
        <v>40</v>
      </c>
      <c r="C39" s="236">
        <f>SUM(C13:C38)</f>
        <v>34081392.18</v>
      </c>
      <c r="D39" s="223">
        <f>SUM(D24:D38)</f>
        <v>0</v>
      </c>
      <c r="E39" s="223">
        <f>SUM(E13:E38)</f>
        <v>34081392.18</v>
      </c>
      <c r="F39" s="223">
        <f>SUM(F13:F38)</f>
        <v>0</v>
      </c>
      <c r="G39" s="223">
        <f>SUM(G13:G38)</f>
        <v>34081392.18</v>
      </c>
    </row>
    <row r="40" spans="1:7" s="139" customFormat="1" ht="16.5" x14ac:dyDescent="0.3">
      <c r="A40" s="140"/>
      <c r="B40" s="142" t="s">
        <v>144</v>
      </c>
      <c r="C40" s="148">
        <f>+C39+C10</f>
        <v>80000000</v>
      </c>
      <c r="D40" s="148">
        <f>+D39+D10</f>
        <v>0</v>
      </c>
      <c r="E40" s="148">
        <f>+E39+E10</f>
        <v>80000000</v>
      </c>
      <c r="F40" s="148">
        <f>+F39+F10</f>
        <v>0</v>
      </c>
      <c r="G40" s="148">
        <f>+G39+G10</f>
        <v>80000000</v>
      </c>
    </row>
    <row r="41" spans="1:7" s="139" customFormat="1" ht="16.5" x14ac:dyDescent="0.3">
      <c r="A41" s="149"/>
      <c r="B41" s="150"/>
      <c r="C41" s="151"/>
    </row>
    <row r="42" spans="1:7" s="139" customFormat="1" x14ac:dyDescent="0.25">
      <c r="A42" s="237" t="s">
        <v>189</v>
      </c>
      <c r="C42" s="152"/>
    </row>
    <row r="43" spans="1:7" s="139" customFormat="1" x14ac:dyDescent="0.25">
      <c r="A43" s="237" t="s">
        <v>190</v>
      </c>
      <c r="C43" s="152"/>
    </row>
    <row r="44" spans="1:7" s="139" customFormat="1" x14ac:dyDescent="0.25">
      <c r="A44" s="153"/>
      <c r="C44" s="154"/>
    </row>
    <row r="45" spans="1:7" s="139" customFormat="1" ht="13.5" customHeight="1" x14ac:dyDescent="0.2">
      <c r="A45" s="361" t="s">
        <v>145</v>
      </c>
      <c r="B45" s="361"/>
      <c r="C45" s="361"/>
    </row>
    <row r="46" spans="1:7" s="139" customFormat="1" ht="18.75" customHeight="1" x14ac:dyDescent="0.2">
      <c r="A46" s="361" t="s">
        <v>85</v>
      </c>
      <c r="B46" s="361"/>
      <c r="C46" s="361"/>
    </row>
    <row r="47" spans="1:7" s="139" customFormat="1" ht="18.75" customHeight="1" x14ac:dyDescent="0.2">
      <c r="A47" s="361" t="s">
        <v>86</v>
      </c>
      <c r="B47" s="361"/>
      <c r="C47" s="361"/>
    </row>
    <row r="48" spans="1:7" s="139" customFormat="1" x14ac:dyDescent="0.25">
      <c r="A48" s="153"/>
      <c r="C48" s="152"/>
    </row>
    <row r="49" spans="1:3" s="139" customFormat="1" x14ac:dyDescent="0.25">
      <c r="A49" s="153"/>
      <c r="C49" s="152"/>
    </row>
    <row r="50" spans="1:3" s="139" customFormat="1" x14ac:dyDescent="0.25">
      <c r="A50" s="153"/>
      <c r="C50" s="152"/>
    </row>
    <row r="51" spans="1:3" s="139" customFormat="1" x14ac:dyDescent="0.25">
      <c r="A51" s="153"/>
      <c r="C51" s="152"/>
    </row>
    <row r="52" spans="1:3" s="139" customFormat="1" x14ac:dyDescent="0.25">
      <c r="A52" s="153"/>
      <c r="C52" s="152"/>
    </row>
    <row r="53" spans="1:3" s="139" customFormat="1" x14ac:dyDescent="0.25">
      <c r="A53" s="153"/>
      <c r="C53" s="152"/>
    </row>
    <row r="54" spans="1:3" s="139" customFormat="1" x14ac:dyDescent="0.25">
      <c r="A54" s="153"/>
      <c r="C54" s="152"/>
    </row>
    <row r="55" spans="1:3" s="139" customFormat="1" x14ac:dyDescent="0.25">
      <c r="A55" s="153"/>
      <c r="C55" s="152"/>
    </row>
    <row r="56" spans="1:3" s="139" customFormat="1" x14ac:dyDescent="0.25">
      <c r="A56" s="153"/>
      <c r="C56" s="152"/>
    </row>
    <row r="57" spans="1:3" s="139" customFormat="1" x14ac:dyDescent="0.25">
      <c r="A57" s="153"/>
      <c r="C57" s="152"/>
    </row>
    <row r="58" spans="1:3" s="139" customFormat="1" x14ac:dyDescent="0.25">
      <c r="A58" s="153"/>
      <c r="C58" s="152"/>
    </row>
    <row r="59" spans="1:3" s="139" customFormat="1" x14ac:dyDescent="0.25">
      <c r="A59" s="153"/>
      <c r="C59" s="152"/>
    </row>
    <row r="60" spans="1:3" s="139" customFormat="1" x14ac:dyDescent="0.25">
      <c r="A60" s="153"/>
      <c r="C60" s="152"/>
    </row>
    <row r="61" spans="1:3" s="139" customFormat="1" x14ac:dyDescent="0.25">
      <c r="A61" s="153"/>
      <c r="C61" s="152"/>
    </row>
    <row r="62" spans="1:3" s="139" customFormat="1" x14ac:dyDescent="0.25">
      <c r="A62" s="153"/>
      <c r="C62" s="152"/>
    </row>
    <row r="63" spans="1:3" s="139" customFormat="1" x14ac:dyDescent="0.25">
      <c r="A63" s="153"/>
      <c r="C63" s="152"/>
    </row>
    <row r="64" spans="1:3" s="139" customFormat="1" x14ac:dyDescent="0.25">
      <c r="A64" s="153"/>
      <c r="C64" s="152"/>
    </row>
    <row r="65" spans="1:3" s="139" customFormat="1" x14ac:dyDescent="0.25">
      <c r="A65" s="153"/>
      <c r="C65" s="152"/>
    </row>
    <row r="66" spans="1:3" s="139" customFormat="1" x14ac:dyDescent="0.25">
      <c r="A66" s="153"/>
      <c r="C66" s="152"/>
    </row>
    <row r="67" spans="1:3" s="139" customFormat="1" x14ac:dyDescent="0.25">
      <c r="A67" s="153"/>
      <c r="C67" s="152"/>
    </row>
    <row r="68" spans="1:3" s="139" customFormat="1" x14ac:dyDescent="0.25">
      <c r="A68" s="153"/>
      <c r="C68" s="152"/>
    </row>
    <row r="69" spans="1:3" s="139" customFormat="1" x14ac:dyDescent="0.25">
      <c r="A69" s="153"/>
      <c r="C69" s="152"/>
    </row>
    <row r="70" spans="1:3" s="139" customFormat="1" x14ac:dyDescent="0.25">
      <c r="A70" s="153"/>
      <c r="C70" s="152"/>
    </row>
    <row r="71" spans="1:3" s="139" customFormat="1" x14ac:dyDescent="0.25">
      <c r="A71" s="153"/>
      <c r="C71" s="152"/>
    </row>
    <row r="72" spans="1:3" s="139" customFormat="1" x14ac:dyDescent="0.25">
      <c r="A72" s="153"/>
      <c r="C72" s="152"/>
    </row>
    <row r="73" spans="1:3" x14ac:dyDescent="0.25">
      <c r="A73" s="153"/>
      <c r="B73" s="139"/>
      <c r="C73" s="152"/>
    </row>
    <row r="74" spans="1:3" x14ac:dyDescent="0.25">
      <c r="A74" s="153"/>
      <c r="B74" s="139"/>
      <c r="C74" s="152"/>
    </row>
    <row r="75" spans="1:3" x14ac:dyDescent="0.25">
      <c r="A75" s="153"/>
      <c r="B75" s="139"/>
      <c r="C75" s="152"/>
    </row>
    <row r="76" spans="1:3" x14ac:dyDescent="0.25">
      <c r="A76" s="153"/>
      <c r="B76" s="139"/>
      <c r="C76" s="152"/>
    </row>
    <row r="77" spans="1:3" x14ac:dyDescent="0.25">
      <c r="A77" s="153"/>
      <c r="B77" s="139"/>
      <c r="C77" s="152"/>
    </row>
    <row r="78" spans="1:3" x14ac:dyDescent="0.25">
      <c r="A78" s="153"/>
      <c r="B78" s="139"/>
      <c r="C78" s="152"/>
    </row>
    <row r="79" spans="1:3" x14ac:dyDescent="0.25">
      <c r="A79" s="153"/>
      <c r="B79" s="139"/>
      <c r="C79" s="152"/>
    </row>
    <row r="80" spans="1:3" x14ac:dyDescent="0.25">
      <c r="A80" s="153"/>
      <c r="B80" s="139"/>
      <c r="C80" s="152"/>
    </row>
    <row r="81" spans="1:3" x14ac:dyDescent="0.25">
      <c r="A81" s="153"/>
      <c r="B81" s="139"/>
      <c r="C81" s="152"/>
    </row>
    <row r="82" spans="1:3" x14ac:dyDescent="0.25">
      <c r="A82" s="153"/>
      <c r="B82" s="139"/>
      <c r="C82" s="152"/>
    </row>
    <row r="83" spans="1:3" x14ac:dyDescent="0.25">
      <c r="A83" s="153"/>
      <c r="B83" s="139"/>
      <c r="C83" s="152"/>
    </row>
    <row r="84" spans="1:3" x14ac:dyDescent="0.25">
      <c r="A84" s="153"/>
      <c r="B84" s="139"/>
      <c r="C84" s="152"/>
    </row>
    <row r="85" spans="1:3" x14ac:dyDescent="0.25">
      <c r="A85" s="153"/>
      <c r="B85" s="139"/>
      <c r="C85" s="152"/>
    </row>
    <row r="86" spans="1:3" x14ac:dyDescent="0.25">
      <c r="A86" s="153"/>
      <c r="B86" s="139"/>
      <c r="C86" s="152"/>
    </row>
  </sheetData>
  <mergeCells count="8">
    <mergeCell ref="A46:C46"/>
    <mergeCell ref="A47:C47"/>
    <mergeCell ref="A1:G1"/>
    <mergeCell ref="A2:G2"/>
    <mergeCell ref="A3:G3"/>
    <mergeCell ref="A4:B4"/>
    <mergeCell ref="A8:B8"/>
    <mergeCell ref="A45:C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opLeftCell="A31" workbookViewId="0">
      <selection activeCell="A4" sqref="A4:B4"/>
    </sheetView>
  </sheetViews>
  <sheetFormatPr baseColWidth="10" defaultRowHeight="13.5" x14ac:dyDescent="0.25"/>
  <cols>
    <col min="1" max="1" width="5.140625" style="156" customWidth="1"/>
    <col min="2" max="2" width="62.140625" style="155" bestFit="1" customWidth="1"/>
    <col min="3" max="3" width="18.28515625" style="157" bestFit="1" customWidth="1"/>
    <col min="4" max="4" width="14.42578125" style="155" hidden="1" customWidth="1"/>
    <col min="5" max="7" width="15.5703125" style="155" hidden="1" customWidth="1"/>
    <col min="8" max="256" width="11.42578125" style="155"/>
    <col min="257" max="257" width="5.140625" style="155" customWidth="1"/>
    <col min="258" max="258" width="62.140625" style="155" bestFit="1" customWidth="1"/>
    <col min="259" max="259" width="18.28515625" style="155" bestFit="1" customWidth="1"/>
    <col min="260" max="263" width="0" style="155" hidden="1" customWidth="1"/>
    <col min="264" max="512" width="11.42578125" style="155"/>
    <col min="513" max="513" width="5.140625" style="155" customWidth="1"/>
    <col min="514" max="514" width="62.140625" style="155" bestFit="1" customWidth="1"/>
    <col min="515" max="515" width="18.28515625" style="155" bestFit="1" customWidth="1"/>
    <col min="516" max="519" width="0" style="155" hidden="1" customWidth="1"/>
    <col min="520" max="768" width="11.42578125" style="155"/>
    <col min="769" max="769" width="5.140625" style="155" customWidth="1"/>
    <col min="770" max="770" width="62.140625" style="155" bestFit="1" customWidth="1"/>
    <col min="771" max="771" width="18.28515625" style="155" bestFit="1" customWidth="1"/>
    <col min="772" max="775" width="0" style="155" hidden="1" customWidth="1"/>
    <col min="776" max="1024" width="11.42578125" style="155"/>
    <col min="1025" max="1025" width="5.140625" style="155" customWidth="1"/>
    <col min="1026" max="1026" width="62.140625" style="155" bestFit="1" customWidth="1"/>
    <col min="1027" max="1027" width="18.28515625" style="155" bestFit="1" customWidth="1"/>
    <col min="1028" max="1031" width="0" style="155" hidden="1" customWidth="1"/>
    <col min="1032" max="1280" width="11.42578125" style="155"/>
    <col min="1281" max="1281" width="5.140625" style="155" customWidth="1"/>
    <col min="1282" max="1282" width="62.140625" style="155" bestFit="1" customWidth="1"/>
    <col min="1283" max="1283" width="18.28515625" style="155" bestFit="1" customWidth="1"/>
    <col min="1284" max="1287" width="0" style="155" hidden="1" customWidth="1"/>
    <col min="1288" max="1536" width="11.42578125" style="155"/>
    <col min="1537" max="1537" width="5.140625" style="155" customWidth="1"/>
    <col min="1538" max="1538" width="62.140625" style="155" bestFit="1" customWidth="1"/>
    <col min="1539" max="1539" width="18.28515625" style="155" bestFit="1" customWidth="1"/>
    <col min="1540" max="1543" width="0" style="155" hidden="1" customWidth="1"/>
    <col min="1544" max="1792" width="11.42578125" style="155"/>
    <col min="1793" max="1793" width="5.140625" style="155" customWidth="1"/>
    <col min="1794" max="1794" width="62.140625" style="155" bestFit="1" customWidth="1"/>
    <col min="1795" max="1795" width="18.28515625" style="155" bestFit="1" customWidth="1"/>
    <col min="1796" max="1799" width="0" style="155" hidden="1" customWidth="1"/>
    <col min="1800" max="2048" width="11.42578125" style="155"/>
    <col min="2049" max="2049" width="5.140625" style="155" customWidth="1"/>
    <col min="2050" max="2050" width="62.140625" style="155" bestFit="1" customWidth="1"/>
    <col min="2051" max="2051" width="18.28515625" style="155" bestFit="1" customWidth="1"/>
    <col min="2052" max="2055" width="0" style="155" hidden="1" customWidth="1"/>
    <col min="2056" max="2304" width="11.42578125" style="155"/>
    <col min="2305" max="2305" width="5.140625" style="155" customWidth="1"/>
    <col min="2306" max="2306" width="62.140625" style="155" bestFit="1" customWidth="1"/>
    <col min="2307" max="2307" width="18.28515625" style="155" bestFit="1" customWidth="1"/>
    <col min="2308" max="2311" width="0" style="155" hidden="1" customWidth="1"/>
    <col min="2312" max="2560" width="11.42578125" style="155"/>
    <col min="2561" max="2561" width="5.140625" style="155" customWidth="1"/>
    <col min="2562" max="2562" width="62.140625" style="155" bestFit="1" customWidth="1"/>
    <col min="2563" max="2563" width="18.28515625" style="155" bestFit="1" customWidth="1"/>
    <col min="2564" max="2567" width="0" style="155" hidden="1" customWidth="1"/>
    <col min="2568" max="2816" width="11.42578125" style="155"/>
    <col min="2817" max="2817" width="5.140625" style="155" customWidth="1"/>
    <col min="2818" max="2818" width="62.140625" style="155" bestFit="1" customWidth="1"/>
    <col min="2819" max="2819" width="18.28515625" style="155" bestFit="1" customWidth="1"/>
    <col min="2820" max="2823" width="0" style="155" hidden="1" customWidth="1"/>
    <col min="2824" max="3072" width="11.42578125" style="155"/>
    <col min="3073" max="3073" width="5.140625" style="155" customWidth="1"/>
    <col min="3074" max="3074" width="62.140625" style="155" bestFit="1" customWidth="1"/>
    <col min="3075" max="3075" width="18.28515625" style="155" bestFit="1" customWidth="1"/>
    <col min="3076" max="3079" width="0" style="155" hidden="1" customWidth="1"/>
    <col min="3080" max="3328" width="11.42578125" style="155"/>
    <col min="3329" max="3329" width="5.140625" style="155" customWidth="1"/>
    <col min="3330" max="3330" width="62.140625" style="155" bestFit="1" customWidth="1"/>
    <col min="3331" max="3331" width="18.28515625" style="155" bestFit="1" customWidth="1"/>
    <col min="3332" max="3335" width="0" style="155" hidden="1" customWidth="1"/>
    <col min="3336" max="3584" width="11.42578125" style="155"/>
    <col min="3585" max="3585" width="5.140625" style="155" customWidth="1"/>
    <col min="3586" max="3586" width="62.140625" style="155" bestFit="1" customWidth="1"/>
    <col min="3587" max="3587" width="18.28515625" style="155" bestFit="1" customWidth="1"/>
    <col min="3588" max="3591" width="0" style="155" hidden="1" customWidth="1"/>
    <col min="3592" max="3840" width="11.42578125" style="155"/>
    <col min="3841" max="3841" width="5.140625" style="155" customWidth="1"/>
    <col min="3842" max="3842" width="62.140625" style="155" bestFit="1" customWidth="1"/>
    <col min="3843" max="3843" width="18.28515625" style="155" bestFit="1" customWidth="1"/>
    <col min="3844" max="3847" width="0" style="155" hidden="1" customWidth="1"/>
    <col min="3848" max="4096" width="11.42578125" style="155"/>
    <col min="4097" max="4097" width="5.140625" style="155" customWidth="1"/>
    <col min="4098" max="4098" width="62.140625" style="155" bestFit="1" customWidth="1"/>
    <col min="4099" max="4099" width="18.28515625" style="155" bestFit="1" customWidth="1"/>
    <col min="4100" max="4103" width="0" style="155" hidden="1" customWidth="1"/>
    <col min="4104" max="4352" width="11.42578125" style="155"/>
    <col min="4353" max="4353" width="5.140625" style="155" customWidth="1"/>
    <col min="4354" max="4354" width="62.140625" style="155" bestFit="1" customWidth="1"/>
    <col min="4355" max="4355" width="18.28515625" style="155" bestFit="1" customWidth="1"/>
    <col min="4356" max="4359" width="0" style="155" hidden="1" customWidth="1"/>
    <col min="4360" max="4608" width="11.42578125" style="155"/>
    <col min="4609" max="4609" width="5.140625" style="155" customWidth="1"/>
    <col min="4610" max="4610" width="62.140625" style="155" bestFit="1" customWidth="1"/>
    <col min="4611" max="4611" width="18.28515625" style="155" bestFit="1" customWidth="1"/>
    <col min="4612" max="4615" width="0" style="155" hidden="1" customWidth="1"/>
    <col min="4616" max="4864" width="11.42578125" style="155"/>
    <col min="4865" max="4865" width="5.140625" style="155" customWidth="1"/>
    <col min="4866" max="4866" width="62.140625" style="155" bestFit="1" customWidth="1"/>
    <col min="4867" max="4867" width="18.28515625" style="155" bestFit="1" customWidth="1"/>
    <col min="4868" max="4871" width="0" style="155" hidden="1" customWidth="1"/>
    <col min="4872" max="5120" width="11.42578125" style="155"/>
    <col min="5121" max="5121" width="5.140625" style="155" customWidth="1"/>
    <col min="5122" max="5122" width="62.140625" style="155" bestFit="1" customWidth="1"/>
    <col min="5123" max="5123" width="18.28515625" style="155" bestFit="1" customWidth="1"/>
    <col min="5124" max="5127" width="0" style="155" hidden="1" customWidth="1"/>
    <col min="5128" max="5376" width="11.42578125" style="155"/>
    <col min="5377" max="5377" width="5.140625" style="155" customWidth="1"/>
    <col min="5378" max="5378" width="62.140625" style="155" bestFit="1" customWidth="1"/>
    <col min="5379" max="5379" width="18.28515625" style="155" bestFit="1" customWidth="1"/>
    <col min="5380" max="5383" width="0" style="155" hidden="1" customWidth="1"/>
    <col min="5384" max="5632" width="11.42578125" style="155"/>
    <col min="5633" max="5633" width="5.140625" style="155" customWidth="1"/>
    <col min="5634" max="5634" width="62.140625" style="155" bestFit="1" customWidth="1"/>
    <col min="5635" max="5635" width="18.28515625" style="155" bestFit="1" customWidth="1"/>
    <col min="5636" max="5639" width="0" style="155" hidden="1" customWidth="1"/>
    <col min="5640" max="5888" width="11.42578125" style="155"/>
    <col min="5889" max="5889" width="5.140625" style="155" customWidth="1"/>
    <col min="5890" max="5890" width="62.140625" style="155" bestFit="1" customWidth="1"/>
    <col min="5891" max="5891" width="18.28515625" style="155" bestFit="1" customWidth="1"/>
    <col min="5892" max="5895" width="0" style="155" hidden="1" customWidth="1"/>
    <col min="5896" max="6144" width="11.42578125" style="155"/>
    <col min="6145" max="6145" width="5.140625" style="155" customWidth="1"/>
    <col min="6146" max="6146" width="62.140625" style="155" bestFit="1" customWidth="1"/>
    <col min="6147" max="6147" width="18.28515625" style="155" bestFit="1" customWidth="1"/>
    <col min="6148" max="6151" width="0" style="155" hidden="1" customWidth="1"/>
    <col min="6152" max="6400" width="11.42578125" style="155"/>
    <col min="6401" max="6401" width="5.140625" style="155" customWidth="1"/>
    <col min="6402" max="6402" width="62.140625" style="155" bestFit="1" customWidth="1"/>
    <col min="6403" max="6403" width="18.28515625" style="155" bestFit="1" customWidth="1"/>
    <col min="6404" max="6407" width="0" style="155" hidden="1" customWidth="1"/>
    <col min="6408" max="6656" width="11.42578125" style="155"/>
    <col min="6657" max="6657" width="5.140625" style="155" customWidth="1"/>
    <col min="6658" max="6658" width="62.140625" style="155" bestFit="1" customWidth="1"/>
    <col min="6659" max="6659" width="18.28515625" style="155" bestFit="1" customWidth="1"/>
    <col min="6660" max="6663" width="0" style="155" hidden="1" customWidth="1"/>
    <col min="6664" max="6912" width="11.42578125" style="155"/>
    <col min="6913" max="6913" width="5.140625" style="155" customWidth="1"/>
    <col min="6914" max="6914" width="62.140625" style="155" bestFit="1" customWidth="1"/>
    <col min="6915" max="6915" width="18.28515625" style="155" bestFit="1" customWidth="1"/>
    <col min="6916" max="6919" width="0" style="155" hidden="1" customWidth="1"/>
    <col min="6920" max="7168" width="11.42578125" style="155"/>
    <col min="7169" max="7169" width="5.140625" style="155" customWidth="1"/>
    <col min="7170" max="7170" width="62.140625" style="155" bestFit="1" customWidth="1"/>
    <col min="7171" max="7171" width="18.28515625" style="155" bestFit="1" customWidth="1"/>
    <col min="7172" max="7175" width="0" style="155" hidden="1" customWidth="1"/>
    <col min="7176" max="7424" width="11.42578125" style="155"/>
    <col min="7425" max="7425" width="5.140625" style="155" customWidth="1"/>
    <col min="7426" max="7426" width="62.140625" style="155" bestFit="1" customWidth="1"/>
    <col min="7427" max="7427" width="18.28515625" style="155" bestFit="1" customWidth="1"/>
    <col min="7428" max="7431" width="0" style="155" hidden="1" customWidth="1"/>
    <col min="7432" max="7680" width="11.42578125" style="155"/>
    <col min="7681" max="7681" width="5.140625" style="155" customWidth="1"/>
    <col min="7682" max="7682" width="62.140625" style="155" bestFit="1" customWidth="1"/>
    <col min="7683" max="7683" width="18.28515625" style="155" bestFit="1" customWidth="1"/>
    <col min="7684" max="7687" width="0" style="155" hidden="1" customWidth="1"/>
    <col min="7688" max="7936" width="11.42578125" style="155"/>
    <col min="7937" max="7937" width="5.140625" style="155" customWidth="1"/>
    <col min="7938" max="7938" width="62.140625" style="155" bestFit="1" customWidth="1"/>
    <col min="7939" max="7939" width="18.28515625" style="155" bestFit="1" customWidth="1"/>
    <col min="7940" max="7943" width="0" style="155" hidden="1" customWidth="1"/>
    <col min="7944" max="8192" width="11.42578125" style="155"/>
    <col min="8193" max="8193" width="5.140625" style="155" customWidth="1"/>
    <col min="8194" max="8194" width="62.140625" style="155" bestFit="1" customWidth="1"/>
    <col min="8195" max="8195" width="18.28515625" style="155" bestFit="1" customWidth="1"/>
    <col min="8196" max="8199" width="0" style="155" hidden="1" customWidth="1"/>
    <col min="8200" max="8448" width="11.42578125" style="155"/>
    <col min="8449" max="8449" width="5.140625" style="155" customWidth="1"/>
    <col min="8450" max="8450" width="62.140625" style="155" bestFit="1" customWidth="1"/>
    <col min="8451" max="8451" width="18.28515625" style="155" bestFit="1" customWidth="1"/>
    <col min="8452" max="8455" width="0" style="155" hidden="1" customWidth="1"/>
    <col min="8456" max="8704" width="11.42578125" style="155"/>
    <col min="8705" max="8705" width="5.140625" style="155" customWidth="1"/>
    <col min="8706" max="8706" width="62.140625" style="155" bestFit="1" customWidth="1"/>
    <col min="8707" max="8707" width="18.28515625" style="155" bestFit="1" customWidth="1"/>
    <col min="8708" max="8711" width="0" style="155" hidden="1" customWidth="1"/>
    <col min="8712" max="8960" width="11.42578125" style="155"/>
    <col min="8961" max="8961" width="5.140625" style="155" customWidth="1"/>
    <col min="8962" max="8962" width="62.140625" style="155" bestFit="1" customWidth="1"/>
    <col min="8963" max="8963" width="18.28515625" style="155" bestFit="1" customWidth="1"/>
    <col min="8964" max="8967" width="0" style="155" hidden="1" customWidth="1"/>
    <col min="8968" max="9216" width="11.42578125" style="155"/>
    <col min="9217" max="9217" width="5.140625" style="155" customWidth="1"/>
    <col min="9218" max="9218" width="62.140625" style="155" bestFit="1" customWidth="1"/>
    <col min="9219" max="9219" width="18.28515625" style="155" bestFit="1" customWidth="1"/>
    <col min="9220" max="9223" width="0" style="155" hidden="1" customWidth="1"/>
    <col min="9224" max="9472" width="11.42578125" style="155"/>
    <col min="9473" max="9473" width="5.140625" style="155" customWidth="1"/>
    <col min="9474" max="9474" width="62.140625" style="155" bestFit="1" customWidth="1"/>
    <col min="9475" max="9475" width="18.28515625" style="155" bestFit="1" customWidth="1"/>
    <col min="9476" max="9479" width="0" style="155" hidden="1" customWidth="1"/>
    <col min="9480" max="9728" width="11.42578125" style="155"/>
    <col min="9729" max="9729" width="5.140625" style="155" customWidth="1"/>
    <col min="9730" max="9730" width="62.140625" style="155" bestFit="1" customWidth="1"/>
    <col min="9731" max="9731" width="18.28515625" style="155" bestFit="1" customWidth="1"/>
    <col min="9732" max="9735" width="0" style="155" hidden="1" customWidth="1"/>
    <col min="9736" max="9984" width="11.42578125" style="155"/>
    <col min="9985" max="9985" width="5.140625" style="155" customWidth="1"/>
    <col min="9986" max="9986" width="62.140625" style="155" bestFit="1" customWidth="1"/>
    <col min="9987" max="9987" width="18.28515625" style="155" bestFit="1" customWidth="1"/>
    <col min="9988" max="9991" width="0" style="155" hidden="1" customWidth="1"/>
    <col min="9992" max="10240" width="11.42578125" style="155"/>
    <col min="10241" max="10241" width="5.140625" style="155" customWidth="1"/>
    <col min="10242" max="10242" width="62.140625" style="155" bestFit="1" customWidth="1"/>
    <col min="10243" max="10243" width="18.28515625" style="155" bestFit="1" customWidth="1"/>
    <col min="10244" max="10247" width="0" style="155" hidden="1" customWidth="1"/>
    <col min="10248" max="10496" width="11.42578125" style="155"/>
    <col min="10497" max="10497" width="5.140625" style="155" customWidth="1"/>
    <col min="10498" max="10498" width="62.140625" style="155" bestFit="1" customWidth="1"/>
    <col min="10499" max="10499" width="18.28515625" style="155" bestFit="1" customWidth="1"/>
    <col min="10500" max="10503" width="0" style="155" hidden="1" customWidth="1"/>
    <col min="10504" max="10752" width="11.42578125" style="155"/>
    <col min="10753" max="10753" width="5.140625" style="155" customWidth="1"/>
    <col min="10754" max="10754" width="62.140625" style="155" bestFit="1" customWidth="1"/>
    <col min="10755" max="10755" width="18.28515625" style="155" bestFit="1" customWidth="1"/>
    <col min="10756" max="10759" width="0" style="155" hidden="1" customWidth="1"/>
    <col min="10760" max="11008" width="11.42578125" style="155"/>
    <col min="11009" max="11009" width="5.140625" style="155" customWidth="1"/>
    <col min="11010" max="11010" width="62.140625" style="155" bestFit="1" customWidth="1"/>
    <col min="11011" max="11011" width="18.28515625" style="155" bestFit="1" customWidth="1"/>
    <col min="11012" max="11015" width="0" style="155" hidden="1" customWidth="1"/>
    <col min="11016" max="11264" width="11.42578125" style="155"/>
    <col min="11265" max="11265" width="5.140625" style="155" customWidth="1"/>
    <col min="11266" max="11266" width="62.140625" style="155" bestFit="1" customWidth="1"/>
    <col min="11267" max="11267" width="18.28515625" style="155" bestFit="1" customWidth="1"/>
    <col min="11268" max="11271" width="0" style="155" hidden="1" customWidth="1"/>
    <col min="11272" max="11520" width="11.42578125" style="155"/>
    <col min="11521" max="11521" width="5.140625" style="155" customWidth="1"/>
    <col min="11522" max="11522" width="62.140625" style="155" bestFit="1" customWidth="1"/>
    <col min="11523" max="11523" width="18.28515625" style="155" bestFit="1" customWidth="1"/>
    <col min="11524" max="11527" width="0" style="155" hidden="1" customWidth="1"/>
    <col min="11528" max="11776" width="11.42578125" style="155"/>
    <col min="11777" max="11777" width="5.140625" style="155" customWidth="1"/>
    <col min="11778" max="11778" width="62.140625" style="155" bestFit="1" customWidth="1"/>
    <col min="11779" max="11779" width="18.28515625" style="155" bestFit="1" customWidth="1"/>
    <col min="11780" max="11783" width="0" style="155" hidden="1" customWidth="1"/>
    <col min="11784" max="12032" width="11.42578125" style="155"/>
    <col min="12033" max="12033" width="5.140625" style="155" customWidth="1"/>
    <col min="12034" max="12034" width="62.140625" style="155" bestFit="1" customWidth="1"/>
    <col min="12035" max="12035" width="18.28515625" style="155" bestFit="1" customWidth="1"/>
    <col min="12036" max="12039" width="0" style="155" hidden="1" customWidth="1"/>
    <col min="12040" max="12288" width="11.42578125" style="155"/>
    <col min="12289" max="12289" width="5.140625" style="155" customWidth="1"/>
    <col min="12290" max="12290" width="62.140625" style="155" bestFit="1" customWidth="1"/>
    <col min="12291" max="12291" width="18.28515625" style="155" bestFit="1" customWidth="1"/>
    <col min="12292" max="12295" width="0" style="155" hidden="1" customWidth="1"/>
    <col min="12296" max="12544" width="11.42578125" style="155"/>
    <col min="12545" max="12545" width="5.140625" style="155" customWidth="1"/>
    <col min="12546" max="12546" width="62.140625" style="155" bestFit="1" customWidth="1"/>
    <col min="12547" max="12547" width="18.28515625" style="155" bestFit="1" customWidth="1"/>
    <col min="12548" max="12551" width="0" style="155" hidden="1" customWidth="1"/>
    <col min="12552" max="12800" width="11.42578125" style="155"/>
    <col min="12801" max="12801" width="5.140625" style="155" customWidth="1"/>
    <col min="12802" max="12802" width="62.140625" style="155" bestFit="1" customWidth="1"/>
    <col min="12803" max="12803" width="18.28515625" style="155" bestFit="1" customWidth="1"/>
    <col min="12804" max="12807" width="0" style="155" hidden="1" customWidth="1"/>
    <col min="12808" max="13056" width="11.42578125" style="155"/>
    <col min="13057" max="13057" width="5.140625" style="155" customWidth="1"/>
    <col min="13058" max="13058" width="62.140625" style="155" bestFit="1" customWidth="1"/>
    <col min="13059" max="13059" width="18.28515625" style="155" bestFit="1" customWidth="1"/>
    <col min="13060" max="13063" width="0" style="155" hidden="1" customWidth="1"/>
    <col min="13064" max="13312" width="11.42578125" style="155"/>
    <col min="13313" max="13313" width="5.140625" style="155" customWidth="1"/>
    <col min="13314" max="13314" width="62.140625" style="155" bestFit="1" customWidth="1"/>
    <col min="13315" max="13315" width="18.28515625" style="155" bestFit="1" customWidth="1"/>
    <col min="13316" max="13319" width="0" style="155" hidden="1" customWidth="1"/>
    <col min="13320" max="13568" width="11.42578125" style="155"/>
    <col min="13569" max="13569" width="5.140625" style="155" customWidth="1"/>
    <col min="13570" max="13570" width="62.140625" style="155" bestFit="1" customWidth="1"/>
    <col min="13571" max="13571" width="18.28515625" style="155" bestFit="1" customWidth="1"/>
    <col min="13572" max="13575" width="0" style="155" hidden="1" customWidth="1"/>
    <col min="13576" max="13824" width="11.42578125" style="155"/>
    <col min="13825" max="13825" width="5.140625" style="155" customWidth="1"/>
    <col min="13826" max="13826" width="62.140625" style="155" bestFit="1" customWidth="1"/>
    <col min="13827" max="13827" width="18.28515625" style="155" bestFit="1" customWidth="1"/>
    <col min="13828" max="13831" width="0" style="155" hidden="1" customWidth="1"/>
    <col min="13832" max="14080" width="11.42578125" style="155"/>
    <col min="14081" max="14081" width="5.140625" style="155" customWidth="1"/>
    <col min="14082" max="14082" width="62.140625" style="155" bestFit="1" customWidth="1"/>
    <col min="14083" max="14083" width="18.28515625" style="155" bestFit="1" customWidth="1"/>
    <col min="14084" max="14087" width="0" style="155" hidden="1" customWidth="1"/>
    <col min="14088" max="14336" width="11.42578125" style="155"/>
    <col min="14337" max="14337" width="5.140625" style="155" customWidth="1"/>
    <col min="14338" max="14338" width="62.140625" style="155" bestFit="1" customWidth="1"/>
    <col min="14339" max="14339" width="18.28515625" style="155" bestFit="1" customWidth="1"/>
    <col min="14340" max="14343" width="0" style="155" hidden="1" customWidth="1"/>
    <col min="14344" max="14592" width="11.42578125" style="155"/>
    <col min="14593" max="14593" width="5.140625" style="155" customWidth="1"/>
    <col min="14594" max="14594" width="62.140625" style="155" bestFit="1" customWidth="1"/>
    <col min="14595" max="14595" width="18.28515625" style="155" bestFit="1" customWidth="1"/>
    <col min="14596" max="14599" width="0" style="155" hidden="1" customWidth="1"/>
    <col min="14600" max="14848" width="11.42578125" style="155"/>
    <col min="14849" max="14849" width="5.140625" style="155" customWidth="1"/>
    <col min="14850" max="14850" width="62.140625" style="155" bestFit="1" customWidth="1"/>
    <col min="14851" max="14851" width="18.28515625" style="155" bestFit="1" customWidth="1"/>
    <col min="14852" max="14855" width="0" style="155" hidden="1" customWidth="1"/>
    <col min="14856" max="15104" width="11.42578125" style="155"/>
    <col min="15105" max="15105" width="5.140625" style="155" customWidth="1"/>
    <col min="15106" max="15106" width="62.140625" style="155" bestFit="1" customWidth="1"/>
    <col min="15107" max="15107" width="18.28515625" style="155" bestFit="1" customWidth="1"/>
    <col min="15108" max="15111" width="0" style="155" hidden="1" customWidth="1"/>
    <col min="15112" max="15360" width="11.42578125" style="155"/>
    <col min="15361" max="15361" width="5.140625" style="155" customWidth="1"/>
    <col min="15362" max="15362" width="62.140625" style="155" bestFit="1" customWidth="1"/>
    <col min="15363" max="15363" width="18.28515625" style="155" bestFit="1" customWidth="1"/>
    <col min="15364" max="15367" width="0" style="155" hidden="1" customWidth="1"/>
    <col min="15368" max="15616" width="11.42578125" style="155"/>
    <col min="15617" max="15617" width="5.140625" style="155" customWidth="1"/>
    <col min="15618" max="15618" width="62.140625" style="155" bestFit="1" customWidth="1"/>
    <col min="15619" max="15619" width="18.28515625" style="155" bestFit="1" customWidth="1"/>
    <col min="15620" max="15623" width="0" style="155" hidden="1" customWidth="1"/>
    <col min="15624" max="15872" width="11.42578125" style="155"/>
    <col min="15873" max="15873" width="5.140625" style="155" customWidth="1"/>
    <col min="15874" max="15874" width="62.140625" style="155" bestFit="1" customWidth="1"/>
    <col min="15875" max="15875" width="18.28515625" style="155" bestFit="1" customWidth="1"/>
    <col min="15876" max="15879" width="0" style="155" hidden="1" customWidth="1"/>
    <col min="15880" max="16128" width="11.42578125" style="155"/>
    <col min="16129" max="16129" width="5.140625" style="155" customWidth="1"/>
    <col min="16130" max="16130" width="62.140625" style="155" bestFit="1" customWidth="1"/>
    <col min="16131" max="16131" width="18.28515625" style="155" bestFit="1" customWidth="1"/>
    <col min="16132" max="16135" width="0" style="155" hidden="1" customWidth="1"/>
    <col min="16136" max="16384" width="11.42578125" style="155"/>
  </cols>
  <sheetData>
    <row r="1" spans="1:7" s="139" customFormat="1" ht="15" x14ac:dyDescent="0.3">
      <c r="A1" s="362" t="s">
        <v>2</v>
      </c>
      <c r="B1" s="362"/>
      <c r="C1" s="362"/>
      <c r="D1" s="362"/>
      <c r="E1" s="362"/>
      <c r="F1" s="362"/>
      <c r="G1" s="362"/>
    </row>
    <row r="2" spans="1:7" s="139" customFormat="1" ht="15" x14ac:dyDescent="0.3">
      <c r="A2" s="362" t="s">
        <v>138</v>
      </c>
      <c r="B2" s="362"/>
      <c r="C2" s="362"/>
      <c r="D2" s="362"/>
      <c r="E2" s="362"/>
      <c r="F2" s="362"/>
      <c r="G2" s="362"/>
    </row>
    <row r="3" spans="1:7" s="139" customFormat="1" ht="15" x14ac:dyDescent="0.3">
      <c r="A3" s="363" t="s">
        <v>203</v>
      </c>
      <c r="B3" s="363"/>
      <c r="C3" s="363"/>
      <c r="D3" s="363"/>
      <c r="E3" s="363"/>
      <c r="F3" s="363"/>
      <c r="G3" s="363"/>
    </row>
    <row r="4" spans="1:7" s="139" customFormat="1" ht="33.75" customHeight="1" x14ac:dyDescent="0.2">
      <c r="A4" s="364"/>
      <c r="B4" s="364"/>
      <c r="C4" s="277" t="s">
        <v>182</v>
      </c>
      <c r="D4" s="218" t="s">
        <v>146</v>
      </c>
      <c r="E4" s="218" t="s">
        <v>164</v>
      </c>
      <c r="F4" s="218" t="s">
        <v>183</v>
      </c>
      <c r="G4" s="218" t="s">
        <v>184</v>
      </c>
    </row>
    <row r="5" spans="1:7" s="139" customFormat="1" ht="15.75" x14ac:dyDescent="0.25">
      <c r="A5" s="219"/>
      <c r="B5" s="219" t="s">
        <v>139</v>
      </c>
      <c r="C5" s="220">
        <v>80000000</v>
      </c>
      <c r="D5" s="220"/>
      <c r="E5" s="220">
        <f>+C5+D5</f>
        <v>80000000</v>
      </c>
      <c r="F5" s="220">
        <v>0</v>
      </c>
      <c r="G5" s="220">
        <f>+E5-F5</f>
        <v>80000000</v>
      </c>
    </row>
    <row r="6" spans="1:7" s="139" customFormat="1" ht="17.25" thickBot="1" x14ac:dyDescent="0.35">
      <c r="A6" s="221"/>
      <c r="B6" s="222" t="s">
        <v>140</v>
      </c>
      <c r="C6" s="223">
        <f>SUM(C5)</f>
        <v>80000000</v>
      </c>
      <c r="D6" s="223">
        <f>SUM(D5)</f>
        <v>0</v>
      </c>
      <c r="E6" s="223">
        <f>SUM(E5)</f>
        <v>80000000</v>
      </c>
      <c r="F6" s="223">
        <f>SUM(F5)</f>
        <v>0</v>
      </c>
      <c r="G6" s="223">
        <f>SUM(G5)</f>
        <v>80000000</v>
      </c>
    </row>
    <row r="7" spans="1:7" s="139" customFormat="1" ht="16.5" x14ac:dyDescent="0.3">
      <c r="A7" s="224"/>
      <c r="B7" s="225"/>
      <c r="C7" s="226"/>
      <c r="D7" s="227"/>
      <c r="E7" s="227"/>
      <c r="F7" s="227"/>
      <c r="G7" s="227"/>
    </row>
    <row r="8" spans="1:7" s="139" customFormat="1" ht="33.75" customHeight="1" x14ac:dyDescent="0.3">
      <c r="A8" s="365"/>
      <c r="B8" s="365"/>
      <c r="C8" s="277" t="str">
        <f>+C4</f>
        <v>PRESUPUESTO 2023</v>
      </c>
      <c r="D8" s="218" t="s">
        <v>147</v>
      </c>
      <c r="E8" s="218" t="str">
        <f>+E4</f>
        <v>PRESUPUESTO AJUSTADO 2,020</v>
      </c>
      <c r="F8" s="218" t="str">
        <f>+F4</f>
        <v>EJECUTADO</v>
      </c>
      <c r="G8" s="218" t="s">
        <v>184</v>
      </c>
    </row>
    <row r="9" spans="1:7" s="139" customFormat="1" ht="15.75" x14ac:dyDescent="0.25">
      <c r="A9" s="228" t="s">
        <v>141</v>
      </c>
      <c r="B9" s="140" t="s">
        <v>185</v>
      </c>
      <c r="C9" s="141">
        <v>45918607.82</v>
      </c>
      <c r="D9" s="158"/>
      <c r="E9" s="141">
        <f>+C9+D9</f>
        <v>45918607.82</v>
      </c>
      <c r="F9" s="141"/>
      <c r="G9" s="141">
        <f>+E9-F9</f>
        <v>45918607.82</v>
      </c>
    </row>
    <row r="10" spans="1:7" s="139" customFormat="1" ht="16.5" x14ac:dyDescent="0.3">
      <c r="A10" s="229"/>
      <c r="B10" s="142" t="s">
        <v>142</v>
      </c>
      <c r="C10" s="143">
        <f>SUM(C9)</f>
        <v>45918607.82</v>
      </c>
      <c r="D10" s="159">
        <f>SUM(D9)</f>
        <v>0</v>
      </c>
      <c r="E10" s="148">
        <f>SUM(E9)</f>
        <v>45918607.82</v>
      </c>
      <c r="F10" s="143">
        <f>SUM(F9)</f>
        <v>0</v>
      </c>
      <c r="G10" s="143">
        <f>SUM(G9)</f>
        <v>45918607.82</v>
      </c>
    </row>
    <row r="11" spans="1:7" s="139" customFormat="1" ht="16.5" x14ac:dyDescent="0.3">
      <c r="A11" s="230"/>
      <c r="B11" s="142"/>
      <c r="C11" s="143"/>
      <c r="D11" s="160"/>
      <c r="E11" s="160"/>
      <c r="F11" s="160"/>
      <c r="G11" s="160"/>
    </row>
    <row r="12" spans="1:7" s="139" customFormat="1" ht="33.75" customHeight="1" x14ac:dyDescent="0.25">
      <c r="A12" s="231"/>
      <c r="B12" s="231" t="s">
        <v>186</v>
      </c>
      <c r="C12" s="232" t="str">
        <f>+C8</f>
        <v>PRESUPUESTO 2023</v>
      </c>
      <c r="D12" s="233" t="s">
        <v>147</v>
      </c>
      <c r="E12" s="233" t="str">
        <f>+E8</f>
        <v>PRESUPUESTO AJUSTADO 2,020</v>
      </c>
      <c r="F12" s="233" t="str">
        <f>+F8</f>
        <v>EJECUTADO</v>
      </c>
      <c r="G12" s="233" t="s">
        <v>184</v>
      </c>
    </row>
    <row r="13" spans="1:7" s="139" customFormat="1" ht="15.75" x14ac:dyDescent="0.25">
      <c r="A13" s="229">
        <v>111</v>
      </c>
      <c r="B13" s="144" t="s">
        <v>16</v>
      </c>
      <c r="C13" s="145">
        <v>968000</v>
      </c>
      <c r="D13" s="158"/>
      <c r="E13" s="145">
        <f>+C13+D13</f>
        <v>968000</v>
      </c>
      <c r="F13" s="145"/>
      <c r="G13" s="145">
        <f>+E13-F13</f>
        <v>968000</v>
      </c>
    </row>
    <row r="14" spans="1:7" s="139" customFormat="1" ht="15.75" x14ac:dyDescent="0.25">
      <c r="A14" s="229">
        <v>113</v>
      </c>
      <c r="B14" s="144" t="s">
        <v>17</v>
      </c>
      <c r="C14" s="145">
        <v>127435.66</v>
      </c>
      <c r="D14" s="158"/>
      <c r="E14" s="145">
        <f>+C14+D14</f>
        <v>127435.66</v>
      </c>
      <c r="F14" s="145"/>
      <c r="G14" s="145">
        <f t="shared" ref="G14:G23" si="0">+E14-F14</f>
        <v>127435.66</v>
      </c>
    </row>
    <row r="15" spans="1:7" s="139" customFormat="1" ht="15.75" x14ac:dyDescent="0.25">
      <c r="A15" s="229">
        <v>122</v>
      </c>
      <c r="B15" s="144" t="s">
        <v>18</v>
      </c>
      <c r="C15" s="145">
        <v>68124.37</v>
      </c>
      <c r="D15" s="158"/>
      <c r="E15" s="145">
        <f t="shared" ref="E15:E38" si="1">+C15+D15</f>
        <v>68124.37</v>
      </c>
      <c r="F15" s="145"/>
      <c r="G15" s="145">
        <f t="shared" si="0"/>
        <v>68124.37</v>
      </c>
    </row>
    <row r="16" spans="1:7" s="139" customFormat="1" ht="15.75" x14ac:dyDescent="0.25">
      <c r="A16" s="229">
        <v>163</v>
      </c>
      <c r="B16" s="144" t="s">
        <v>19</v>
      </c>
      <c r="C16" s="145">
        <v>1321525</v>
      </c>
      <c r="D16" s="158"/>
      <c r="E16" s="145">
        <f t="shared" si="1"/>
        <v>1321525</v>
      </c>
      <c r="F16" s="145"/>
      <c r="G16" s="145">
        <f t="shared" si="0"/>
        <v>1321525</v>
      </c>
    </row>
    <row r="17" spans="1:7" s="139" customFormat="1" ht="15.75" x14ac:dyDescent="0.25">
      <c r="A17" s="229">
        <v>168</v>
      </c>
      <c r="B17" s="144" t="s">
        <v>187</v>
      </c>
      <c r="C17" s="145">
        <v>1000</v>
      </c>
      <c r="D17" s="158"/>
      <c r="E17" s="145">
        <f t="shared" si="1"/>
        <v>1000</v>
      </c>
      <c r="F17" s="145"/>
      <c r="G17" s="145">
        <f t="shared" si="0"/>
        <v>1000</v>
      </c>
    </row>
    <row r="18" spans="1:7" s="139" customFormat="1" ht="15.75" x14ac:dyDescent="0.25">
      <c r="A18" s="229">
        <v>169</v>
      </c>
      <c r="B18" s="144" t="s">
        <v>143</v>
      </c>
      <c r="C18" s="145">
        <v>43150</v>
      </c>
      <c r="D18" s="158"/>
      <c r="E18" s="145">
        <f t="shared" si="1"/>
        <v>43150</v>
      </c>
      <c r="F18" s="145"/>
      <c r="G18" s="145">
        <f t="shared" si="0"/>
        <v>43150</v>
      </c>
    </row>
    <row r="19" spans="1:7" s="139" customFormat="1" ht="15.75" x14ac:dyDescent="0.25">
      <c r="A19" s="229">
        <v>171</v>
      </c>
      <c r="B19" s="144" t="s">
        <v>188</v>
      </c>
      <c r="C19" s="145">
        <v>43660</v>
      </c>
      <c r="D19" s="158"/>
      <c r="E19" s="145">
        <f t="shared" si="1"/>
        <v>43660</v>
      </c>
      <c r="F19" s="145"/>
      <c r="G19" s="145">
        <f t="shared" si="0"/>
        <v>43660</v>
      </c>
    </row>
    <row r="20" spans="1:7" s="139" customFormat="1" ht="15.75" x14ac:dyDescent="0.25">
      <c r="A20" s="229">
        <v>174</v>
      </c>
      <c r="B20" s="144" t="s">
        <v>20</v>
      </c>
      <c r="C20" s="145">
        <v>116687.92</v>
      </c>
      <c r="D20" s="158"/>
      <c r="E20" s="145">
        <f t="shared" si="1"/>
        <v>116687.92</v>
      </c>
      <c r="F20" s="145"/>
      <c r="G20" s="145">
        <f t="shared" si="0"/>
        <v>116687.92</v>
      </c>
    </row>
    <row r="21" spans="1:7" s="139" customFormat="1" ht="15.75" x14ac:dyDescent="0.25">
      <c r="A21" s="229">
        <v>182</v>
      </c>
      <c r="B21" s="144" t="s">
        <v>21</v>
      </c>
      <c r="C21" s="146">
        <v>3039388</v>
      </c>
      <c r="D21" s="158"/>
      <c r="E21" s="145">
        <f t="shared" si="1"/>
        <v>3039388</v>
      </c>
      <c r="F21" s="145"/>
      <c r="G21" s="145">
        <f t="shared" si="0"/>
        <v>3039388</v>
      </c>
    </row>
    <row r="22" spans="1:7" s="139" customFormat="1" ht="15.75" x14ac:dyDescent="0.25">
      <c r="A22" s="229">
        <v>197</v>
      </c>
      <c r="B22" s="144" t="s">
        <v>22</v>
      </c>
      <c r="C22" s="146">
        <v>172800</v>
      </c>
      <c r="D22" s="158"/>
      <c r="E22" s="145">
        <f t="shared" si="1"/>
        <v>172800</v>
      </c>
      <c r="F22" s="145"/>
      <c r="G22" s="145">
        <f t="shared" si="0"/>
        <v>172800</v>
      </c>
    </row>
    <row r="23" spans="1:7" s="139" customFormat="1" ht="15.75" x14ac:dyDescent="0.25">
      <c r="A23" s="229">
        <v>199</v>
      </c>
      <c r="B23" s="144" t="s">
        <v>23</v>
      </c>
      <c r="C23" s="145">
        <v>767314.4</v>
      </c>
      <c r="D23" s="158"/>
      <c r="E23" s="145">
        <f t="shared" si="1"/>
        <v>767314.4</v>
      </c>
      <c r="F23" s="145"/>
      <c r="G23" s="145">
        <f t="shared" si="0"/>
        <v>767314.4</v>
      </c>
    </row>
    <row r="24" spans="1:7" s="139" customFormat="1" ht="15.75" x14ac:dyDescent="0.25">
      <c r="A24" s="229">
        <v>211</v>
      </c>
      <c r="B24" s="144" t="s">
        <v>26</v>
      </c>
      <c r="C24" s="145">
        <v>543132.75</v>
      </c>
      <c r="D24" s="158"/>
      <c r="E24" s="145">
        <f t="shared" si="1"/>
        <v>543132.75</v>
      </c>
      <c r="F24" s="145"/>
      <c r="G24" s="145">
        <f>+E24-F24</f>
        <v>543132.75</v>
      </c>
    </row>
    <row r="25" spans="1:7" s="139" customFormat="1" ht="15.75" x14ac:dyDescent="0.25">
      <c r="A25" s="229">
        <v>232</v>
      </c>
      <c r="B25" s="144" t="s">
        <v>27</v>
      </c>
      <c r="C25" s="145">
        <v>198280</v>
      </c>
      <c r="D25" s="158"/>
      <c r="E25" s="145">
        <f t="shared" si="1"/>
        <v>198280</v>
      </c>
      <c r="F25" s="145"/>
      <c r="G25" s="145">
        <f t="shared" ref="G25:G38" si="2">+E25-F25</f>
        <v>198280</v>
      </c>
    </row>
    <row r="26" spans="1:7" s="139" customFormat="1" ht="15.75" x14ac:dyDescent="0.25">
      <c r="A26" s="229">
        <v>261</v>
      </c>
      <c r="B26" s="144" t="s">
        <v>28</v>
      </c>
      <c r="C26" s="146">
        <v>1009687.36</v>
      </c>
      <c r="D26" s="158"/>
      <c r="E26" s="145">
        <f t="shared" si="1"/>
        <v>1009687.36</v>
      </c>
      <c r="F26" s="145"/>
      <c r="G26" s="145">
        <f t="shared" si="2"/>
        <v>1009687.36</v>
      </c>
    </row>
    <row r="27" spans="1:7" s="139" customFormat="1" ht="15.75" x14ac:dyDescent="0.25">
      <c r="A27" s="229">
        <v>262</v>
      </c>
      <c r="B27" s="144" t="s">
        <v>29</v>
      </c>
      <c r="C27" s="145">
        <v>8000</v>
      </c>
      <c r="D27" s="158"/>
      <c r="E27" s="145">
        <f t="shared" si="1"/>
        <v>8000</v>
      </c>
      <c r="F27" s="145"/>
      <c r="G27" s="145">
        <f t="shared" si="2"/>
        <v>8000</v>
      </c>
    </row>
    <row r="28" spans="1:7" s="139" customFormat="1" ht="15.75" x14ac:dyDescent="0.25">
      <c r="A28" s="229">
        <v>266</v>
      </c>
      <c r="B28" s="144" t="s">
        <v>30</v>
      </c>
      <c r="C28" s="146">
        <v>1429212.26</v>
      </c>
      <c r="D28" s="158"/>
      <c r="E28" s="145">
        <f t="shared" si="1"/>
        <v>1429212.26</v>
      </c>
      <c r="F28" s="145"/>
      <c r="G28" s="145">
        <f t="shared" si="2"/>
        <v>1429212.26</v>
      </c>
    </row>
    <row r="29" spans="1:7" s="139" customFormat="1" ht="15.75" x14ac:dyDescent="0.25">
      <c r="A29" s="229">
        <v>267</v>
      </c>
      <c r="B29" s="144" t="s">
        <v>31</v>
      </c>
      <c r="C29" s="145">
        <v>9000</v>
      </c>
      <c r="D29" s="158"/>
      <c r="E29" s="145">
        <f t="shared" si="1"/>
        <v>9000</v>
      </c>
      <c r="F29" s="145"/>
      <c r="G29" s="145">
        <f t="shared" si="2"/>
        <v>9000</v>
      </c>
    </row>
    <row r="30" spans="1:7" s="139" customFormat="1" ht="15.75" x14ac:dyDescent="0.25">
      <c r="A30" s="229">
        <v>268</v>
      </c>
      <c r="B30" s="144" t="s">
        <v>32</v>
      </c>
      <c r="C30" s="145">
        <v>122943.5</v>
      </c>
      <c r="D30" s="158"/>
      <c r="E30" s="145">
        <f t="shared" si="1"/>
        <v>122943.5</v>
      </c>
      <c r="F30" s="145"/>
      <c r="G30" s="145">
        <f t="shared" si="2"/>
        <v>122943.5</v>
      </c>
    </row>
    <row r="31" spans="1:7" s="139" customFormat="1" ht="15.75" x14ac:dyDescent="0.25">
      <c r="A31" s="229">
        <v>269</v>
      </c>
      <c r="B31" s="147" t="s">
        <v>33</v>
      </c>
      <c r="C31" s="145">
        <v>10000</v>
      </c>
      <c r="D31" s="158"/>
      <c r="E31" s="145">
        <f t="shared" si="1"/>
        <v>10000</v>
      </c>
      <c r="F31" s="145"/>
      <c r="G31" s="145">
        <f t="shared" si="2"/>
        <v>10000</v>
      </c>
    </row>
    <row r="32" spans="1:7" s="139" customFormat="1" ht="15.75" x14ac:dyDescent="0.25">
      <c r="A32" s="229">
        <v>289</v>
      </c>
      <c r="B32" s="144" t="s">
        <v>34</v>
      </c>
      <c r="C32" s="145">
        <v>11537</v>
      </c>
      <c r="D32" s="158"/>
      <c r="E32" s="145">
        <f t="shared" si="1"/>
        <v>11537</v>
      </c>
      <c r="F32" s="145"/>
      <c r="G32" s="145">
        <f t="shared" si="2"/>
        <v>11537</v>
      </c>
    </row>
    <row r="33" spans="1:7" s="139" customFormat="1" ht="15.75" x14ac:dyDescent="0.25">
      <c r="A33" s="229">
        <v>292</v>
      </c>
      <c r="B33" s="144" t="s">
        <v>35</v>
      </c>
      <c r="C33" s="145">
        <v>149896.79</v>
      </c>
      <c r="D33" s="158"/>
      <c r="E33" s="145">
        <f t="shared" si="1"/>
        <v>149896.79</v>
      </c>
      <c r="F33" s="145"/>
      <c r="G33" s="145">
        <f t="shared" si="2"/>
        <v>149896.79</v>
      </c>
    </row>
    <row r="34" spans="1:7" s="139" customFormat="1" ht="15.75" x14ac:dyDescent="0.25">
      <c r="A34" s="229">
        <v>295</v>
      </c>
      <c r="B34" s="144" t="s">
        <v>36</v>
      </c>
      <c r="C34" s="146">
        <v>20762705.059999999</v>
      </c>
      <c r="D34" s="158"/>
      <c r="E34" s="145">
        <f t="shared" si="1"/>
        <v>20762705.059999999</v>
      </c>
      <c r="F34" s="145"/>
      <c r="G34" s="145">
        <f t="shared" si="2"/>
        <v>20762705.059999999</v>
      </c>
    </row>
    <row r="35" spans="1:7" s="139" customFormat="1" ht="15.75" x14ac:dyDescent="0.25">
      <c r="A35" s="229">
        <v>297</v>
      </c>
      <c r="B35" s="144" t="s">
        <v>37</v>
      </c>
      <c r="C35" s="145">
        <v>18945.439999999999</v>
      </c>
      <c r="D35" s="158"/>
      <c r="E35" s="145">
        <f t="shared" si="1"/>
        <v>18945.439999999999</v>
      </c>
      <c r="F35" s="145"/>
      <c r="G35" s="145">
        <f t="shared" si="2"/>
        <v>18945.439999999999</v>
      </c>
    </row>
    <row r="36" spans="1:7" s="139" customFormat="1" ht="15.75" x14ac:dyDescent="0.25">
      <c r="A36" s="229">
        <v>298</v>
      </c>
      <c r="B36" s="144" t="s">
        <v>38</v>
      </c>
      <c r="C36" s="145">
        <v>409801.67</v>
      </c>
      <c r="D36" s="158"/>
      <c r="E36" s="145">
        <f t="shared" si="1"/>
        <v>409801.67</v>
      </c>
      <c r="F36" s="145"/>
      <c r="G36" s="145">
        <f t="shared" si="2"/>
        <v>409801.67</v>
      </c>
    </row>
    <row r="37" spans="1:7" s="139" customFormat="1" ht="15.75" x14ac:dyDescent="0.25">
      <c r="A37" s="229">
        <v>299</v>
      </c>
      <c r="B37" s="144" t="s">
        <v>39</v>
      </c>
      <c r="C37" s="145">
        <v>229165</v>
      </c>
      <c r="D37" s="158"/>
      <c r="E37" s="145">
        <f>+C37+D37</f>
        <v>229165</v>
      </c>
      <c r="F37" s="145"/>
      <c r="G37" s="145">
        <f>+E37-F37</f>
        <v>229165</v>
      </c>
    </row>
    <row r="38" spans="1:7" s="139" customFormat="1" ht="15.75" x14ac:dyDescent="0.25">
      <c r="A38" s="229">
        <v>323</v>
      </c>
      <c r="B38" s="144" t="s">
        <v>167</v>
      </c>
      <c r="C38" s="145">
        <v>2500000</v>
      </c>
      <c r="D38" s="158"/>
      <c r="E38" s="145">
        <f t="shared" si="1"/>
        <v>2500000</v>
      </c>
      <c r="F38" s="145"/>
      <c r="G38" s="145">
        <f t="shared" si="2"/>
        <v>2500000</v>
      </c>
    </row>
    <row r="39" spans="1:7" s="139" customFormat="1" ht="17.25" thickBot="1" x14ac:dyDescent="0.35">
      <c r="A39" s="234"/>
      <c r="B39" s="235" t="s">
        <v>40</v>
      </c>
      <c r="C39" s="236">
        <f>SUM(C13:C38)</f>
        <v>34081392.18</v>
      </c>
      <c r="D39" s="223">
        <f>SUM(D24:D38)</f>
        <v>0</v>
      </c>
      <c r="E39" s="223">
        <f>SUM(E13:E38)</f>
        <v>34081392.18</v>
      </c>
      <c r="F39" s="223">
        <f>SUM(F13:F38)</f>
        <v>0</v>
      </c>
      <c r="G39" s="223">
        <f>SUM(G13:G38)</f>
        <v>34081392.18</v>
      </c>
    </row>
    <row r="40" spans="1:7" s="139" customFormat="1" ht="16.5" x14ac:dyDescent="0.3">
      <c r="A40" s="140"/>
      <c r="B40" s="142" t="s">
        <v>144</v>
      </c>
      <c r="C40" s="148">
        <f>+C39+C10</f>
        <v>80000000</v>
      </c>
      <c r="D40" s="148">
        <f>+D39+D10</f>
        <v>0</v>
      </c>
      <c r="E40" s="148">
        <f>+E39+E10</f>
        <v>80000000</v>
      </c>
      <c r="F40" s="148">
        <f>+F39+F10</f>
        <v>0</v>
      </c>
      <c r="G40" s="148">
        <f>+G39+G10</f>
        <v>80000000</v>
      </c>
    </row>
    <row r="41" spans="1:7" s="139" customFormat="1" ht="16.5" x14ac:dyDescent="0.3">
      <c r="A41" s="149"/>
      <c r="B41" s="150"/>
      <c r="C41" s="151"/>
    </row>
    <row r="42" spans="1:7" s="139" customFormat="1" x14ac:dyDescent="0.25">
      <c r="A42" s="237" t="s">
        <v>189</v>
      </c>
      <c r="C42" s="152"/>
    </row>
    <row r="43" spans="1:7" s="139" customFormat="1" x14ac:dyDescent="0.25">
      <c r="A43" s="237" t="s">
        <v>190</v>
      </c>
      <c r="C43" s="152"/>
    </row>
    <row r="44" spans="1:7" s="139" customFormat="1" x14ac:dyDescent="0.25">
      <c r="A44" s="153"/>
      <c r="C44" s="154"/>
    </row>
    <row r="45" spans="1:7" s="139" customFormat="1" ht="13.5" customHeight="1" x14ac:dyDescent="0.2">
      <c r="A45" s="361" t="s">
        <v>145</v>
      </c>
      <c r="B45" s="361"/>
      <c r="C45" s="361"/>
    </row>
    <row r="46" spans="1:7" s="139" customFormat="1" ht="18.75" customHeight="1" x14ac:dyDescent="0.2">
      <c r="A46" s="361" t="s">
        <v>85</v>
      </c>
      <c r="B46" s="361"/>
      <c r="C46" s="361"/>
    </row>
    <row r="47" spans="1:7" s="139" customFormat="1" ht="18.75" customHeight="1" x14ac:dyDescent="0.2">
      <c r="A47" s="361" t="s">
        <v>86</v>
      </c>
      <c r="B47" s="361"/>
      <c r="C47" s="361"/>
    </row>
    <row r="48" spans="1:7" s="139" customFormat="1" x14ac:dyDescent="0.25">
      <c r="A48" s="153"/>
      <c r="C48" s="152"/>
    </row>
    <row r="49" spans="1:3" s="139" customFormat="1" x14ac:dyDescent="0.25">
      <c r="A49" s="153"/>
      <c r="C49" s="152"/>
    </row>
    <row r="50" spans="1:3" s="139" customFormat="1" x14ac:dyDescent="0.25">
      <c r="A50" s="153"/>
      <c r="C50" s="152"/>
    </row>
    <row r="51" spans="1:3" s="139" customFormat="1" x14ac:dyDescent="0.25">
      <c r="A51" s="153"/>
      <c r="C51" s="152"/>
    </row>
    <row r="52" spans="1:3" s="139" customFormat="1" x14ac:dyDescent="0.25">
      <c r="A52" s="153"/>
      <c r="C52" s="152"/>
    </row>
    <row r="53" spans="1:3" s="139" customFormat="1" x14ac:dyDescent="0.25">
      <c r="A53" s="153"/>
      <c r="C53" s="152"/>
    </row>
    <row r="54" spans="1:3" s="139" customFormat="1" x14ac:dyDescent="0.25">
      <c r="A54" s="153"/>
      <c r="C54" s="152"/>
    </row>
    <row r="55" spans="1:3" s="139" customFormat="1" x14ac:dyDescent="0.25">
      <c r="A55" s="153"/>
      <c r="C55" s="152"/>
    </row>
    <row r="56" spans="1:3" s="139" customFormat="1" x14ac:dyDescent="0.25">
      <c r="A56" s="153"/>
      <c r="C56" s="152"/>
    </row>
    <row r="57" spans="1:3" s="139" customFormat="1" x14ac:dyDescent="0.25">
      <c r="A57" s="153"/>
      <c r="C57" s="152"/>
    </row>
    <row r="58" spans="1:3" s="139" customFormat="1" x14ac:dyDescent="0.25">
      <c r="A58" s="153"/>
      <c r="C58" s="152"/>
    </row>
    <row r="59" spans="1:3" s="139" customFormat="1" x14ac:dyDescent="0.25">
      <c r="A59" s="153"/>
      <c r="C59" s="152"/>
    </row>
    <row r="60" spans="1:3" s="139" customFormat="1" x14ac:dyDescent="0.25">
      <c r="A60" s="153"/>
      <c r="C60" s="152"/>
    </row>
    <row r="61" spans="1:3" s="139" customFormat="1" x14ac:dyDescent="0.25">
      <c r="A61" s="153"/>
      <c r="C61" s="152"/>
    </row>
    <row r="62" spans="1:3" s="139" customFormat="1" x14ac:dyDescent="0.25">
      <c r="A62" s="153"/>
      <c r="C62" s="152"/>
    </row>
    <row r="63" spans="1:3" s="139" customFormat="1" x14ac:dyDescent="0.25">
      <c r="A63" s="153"/>
      <c r="C63" s="152"/>
    </row>
    <row r="64" spans="1:3" s="139" customFormat="1" x14ac:dyDescent="0.25">
      <c r="A64" s="153"/>
      <c r="C64" s="152"/>
    </row>
    <row r="65" spans="1:3" s="139" customFormat="1" x14ac:dyDescent="0.25">
      <c r="A65" s="153"/>
      <c r="C65" s="152"/>
    </row>
    <row r="66" spans="1:3" s="139" customFormat="1" x14ac:dyDescent="0.25">
      <c r="A66" s="153"/>
      <c r="C66" s="152"/>
    </row>
    <row r="67" spans="1:3" s="139" customFormat="1" x14ac:dyDescent="0.25">
      <c r="A67" s="153"/>
      <c r="C67" s="152"/>
    </row>
    <row r="68" spans="1:3" s="139" customFormat="1" x14ac:dyDescent="0.25">
      <c r="A68" s="153"/>
      <c r="C68" s="152"/>
    </row>
    <row r="69" spans="1:3" s="139" customFormat="1" x14ac:dyDescent="0.25">
      <c r="A69" s="153"/>
      <c r="C69" s="152"/>
    </row>
    <row r="70" spans="1:3" s="139" customFormat="1" x14ac:dyDescent="0.25">
      <c r="A70" s="153"/>
      <c r="C70" s="152"/>
    </row>
    <row r="71" spans="1:3" s="139" customFormat="1" x14ac:dyDescent="0.25">
      <c r="A71" s="153"/>
      <c r="C71" s="152"/>
    </row>
    <row r="72" spans="1:3" s="139" customFormat="1" x14ac:dyDescent="0.25">
      <c r="A72" s="153"/>
      <c r="C72" s="152"/>
    </row>
    <row r="73" spans="1:3" x14ac:dyDescent="0.25">
      <c r="A73" s="153"/>
      <c r="B73" s="139"/>
      <c r="C73" s="152"/>
    </row>
    <row r="74" spans="1:3" x14ac:dyDescent="0.25">
      <c r="A74" s="153"/>
      <c r="B74" s="139"/>
      <c r="C74" s="152"/>
    </row>
    <row r="75" spans="1:3" x14ac:dyDescent="0.25">
      <c r="A75" s="153"/>
      <c r="B75" s="139"/>
      <c r="C75" s="152"/>
    </row>
    <row r="76" spans="1:3" x14ac:dyDescent="0.25">
      <c r="A76" s="153"/>
      <c r="B76" s="139"/>
      <c r="C76" s="152"/>
    </row>
    <row r="77" spans="1:3" x14ac:dyDescent="0.25">
      <c r="A77" s="153"/>
      <c r="B77" s="139"/>
      <c r="C77" s="152"/>
    </row>
    <row r="78" spans="1:3" x14ac:dyDescent="0.25">
      <c r="A78" s="153"/>
      <c r="B78" s="139"/>
      <c r="C78" s="152"/>
    </row>
    <row r="79" spans="1:3" x14ac:dyDescent="0.25">
      <c r="A79" s="153"/>
      <c r="B79" s="139"/>
      <c r="C79" s="152"/>
    </row>
    <row r="80" spans="1:3" x14ac:dyDescent="0.25">
      <c r="A80" s="153"/>
      <c r="B80" s="139"/>
      <c r="C80" s="152"/>
    </row>
    <row r="81" spans="1:3" x14ac:dyDescent="0.25">
      <c r="A81" s="153"/>
      <c r="B81" s="139"/>
      <c r="C81" s="152"/>
    </row>
    <row r="82" spans="1:3" x14ac:dyDescent="0.25">
      <c r="A82" s="153"/>
      <c r="B82" s="139"/>
      <c r="C82" s="152"/>
    </row>
    <row r="83" spans="1:3" x14ac:dyDescent="0.25">
      <c r="A83" s="153"/>
      <c r="B83" s="139"/>
      <c r="C83" s="152"/>
    </row>
    <row r="84" spans="1:3" x14ac:dyDescent="0.25">
      <c r="A84" s="153"/>
      <c r="B84" s="139"/>
      <c r="C84" s="152"/>
    </row>
    <row r="85" spans="1:3" x14ac:dyDescent="0.25">
      <c r="A85" s="153"/>
      <c r="B85" s="139"/>
      <c r="C85" s="152"/>
    </row>
    <row r="86" spans="1:3" x14ac:dyDescent="0.25">
      <c r="A86" s="153"/>
      <c r="B86" s="139"/>
      <c r="C86" s="152"/>
    </row>
  </sheetData>
  <mergeCells count="8">
    <mergeCell ref="A46:C46"/>
    <mergeCell ref="A47:C47"/>
    <mergeCell ref="A1:G1"/>
    <mergeCell ref="A2:G2"/>
    <mergeCell ref="A3:G3"/>
    <mergeCell ref="A4:B4"/>
    <mergeCell ref="A8:B8"/>
    <mergeCell ref="A45:C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opLeftCell="A31" workbookViewId="0">
      <selection activeCell="A4" sqref="A4:B4"/>
    </sheetView>
  </sheetViews>
  <sheetFormatPr baseColWidth="10" defaultRowHeight="13.5" x14ac:dyDescent="0.25"/>
  <cols>
    <col min="1" max="1" width="5.140625" style="156" customWidth="1"/>
    <col min="2" max="2" width="62.140625" style="155" bestFit="1" customWidth="1"/>
    <col min="3" max="3" width="18.28515625" style="157" bestFit="1" customWidth="1"/>
    <col min="4" max="4" width="14.42578125" style="155" hidden="1" customWidth="1"/>
    <col min="5" max="7" width="15.5703125" style="155" hidden="1" customWidth="1"/>
    <col min="8" max="256" width="11.42578125" style="155"/>
    <col min="257" max="257" width="5.140625" style="155" customWidth="1"/>
    <col min="258" max="258" width="62.140625" style="155" bestFit="1" customWidth="1"/>
    <col min="259" max="259" width="18.28515625" style="155" bestFit="1" customWidth="1"/>
    <col min="260" max="263" width="0" style="155" hidden="1" customWidth="1"/>
    <col min="264" max="512" width="11.42578125" style="155"/>
    <col min="513" max="513" width="5.140625" style="155" customWidth="1"/>
    <col min="514" max="514" width="62.140625" style="155" bestFit="1" customWidth="1"/>
    <col min="515" max="515" width="18.28515625" style="155" bestFit="1" customWidth="1"/>
    <col min="516" max="519" width="0" style="155" hidden="1" customWidth="1"/>
    <col min="520" max="768" width="11.42578125" style="155"/>
    <col min="769" max="769" width="5.140625" style="155" customWidth="1"/>
    <col min="770" max="770" width="62.140625" style="155" bestFit="1" customWidth="1"/>
    <col min="771" max="771" width="18.28515625" style="155" bestFit="1" customWidth="1"/>
    <col min="772" max="775" width="0" style="155" hidden="1" customWidth="1"/>
    <col min="776" max="1024" width="11.42578125" style="155"/>
    <col min="1025" max="1025" width="5.140625" style="155" customWidth="1"/>
    <col min="1026" max="1026" width="62.140625" style="155" bestFit="1" customWidth="1"/>
    <col min="1027" max="1027" width="18.28515625" style="155" bestFit="1" customWidth="1"/>
    <col min="1028" max="1031" width="0" style="155" hidden="1" customWidth="1"/>
    <col min="1032" max="1280" width="11.42578125" style="155"/>
    <col min="1281" max="1281" width="5.140625" style="155" customWidth="1"/>
    <col min="1282" max="1282" width="62.140625" style="155" bestFit="1" customWidth="1"/>
    <col min="1283" max="1283" width="18.28515625" style="155" bestFit="1" customWidth="1"/>
    <col min="1284" max="1287" width="0" style="155" hidden="1" customWidth="1"/>
    <col min="1288" max="1536" width="11.42578125" style="155"/>
    <col min="1537" max="1537" width="5.140625" style="155" customWidth="1"/>
    <col min="1538" max="1538" width="62.140625" style="155" bestFit="1" customWidth="1"/>
    <col min="1539" max="1539" width="18.28515625" style="155" bestFit="1" customWidth="1"/>
    <col min="1540" max="1543" width="0" style="155" hidden="1" customWidth="1"/>
    <col min="1544" max="1792" width="11.42578125" style="155"/>
    <col min="1793" max="1793" width="5.140625" style="155" customWidth="1"/>
    <col min="1794" max="1794" width="62.140625" style="155" bestFit="1" customWidth="1"/>
    <col min="1795" max="1795" width="18.28515625" style="155" bestFit="1" customWidth="1"/>
    <col min="1796" max="1799" width="0" style="155" hidden="1" customWidth="1"/>
    <col min="1800" max="2048" width="11.42578125" style="155"/>
    <col min="2049" max="2049" width="5.140625" style="155" customWidth="1"/>
    <col min="2050" max="2050" width="62.140625" style="155" bestFit="1" customWidth="1"/>
    <col min="2051" max="2051" width="18.28515625" style="155" bestFit="1" customWidth="1"/>
    <col min="2052" max="2055" width="0" style="155" hidden="1" customWidth="1"/>
    <col min="2056" max="2304" width="11.42578125" style="155"/>
    <col min="2305" max="2305" width="5.140625" style="155" customWidth="1"/>
    <col min="2306" max="2306" width="62.140625" style="155" bestFit="1" customWidth="1"/>
    <col min="2307" max="2307" width="18.28515625" style="155" bestFit="1" customWidth="1"/>
    <col min="2308" max="2311" width="0" style="155" hidden="1" customWidth="1"/>
    <col min="2312" max="2560" width="11.42578125" style="155"/>
    <col min="2561" max="2561" width="5.140625" style="155" customWidth="1"/>
    <col min="2562" max="2562" width="62.140625" style="155" bestFit="1" customWidth="1"/>
    <col min="2563" max="2563" width="18.28515625" style="155" bestFit="1" customWidth="1"/>
    <col min="2564" max="2567" width="0" style="155" hidden="1" customWidth="1"/>
    <col min="2568" max="2816" width="11.42578125" style="155"/>
    <col min="2817" max="2817" width="5.140625" style="155" customWidth="1"/>
    <col min="2818" max="2818" width="62.140625" style="155" bestFit="1" customWidth="1"/>
    <col min="2819" max="2819" width="18.28515625" style="155" bestFit="1" customWidth="1"/>
    <col min="2820" max="2823" width="0" style="155" hidden="1" customWidth="1"/>
    <col min="2824" max="3072" width="11.42578125" style="155"/>
    <col min="3073" max="3073" width="5.140625" style="155" customWidth="1"/>
    <col min="3074" max="3074" width="62.140625" style="155" bestFit="1" customWidth="1"/>
    <col min="3075" max="3075" width="18.28515625" style="155" bestFit="1" customWidth="1"/>
    <col min="3076" max="3079" width="0" style="155" hidden="1" customWidth="1"/>
    <col min="3080" max="3328" width="11.42578125" style="155"/>
    <col min="3329" max="3329" width="5.140625" style="155" customWidth="1"/>
    <col min="3330" max="3330" width="62.140625" style="155" bestFit="1" customWidth="1"/>
    <col min="3331" max="3331" width="18.28515625" style="155" bestFit="1" customWidth="1"/>
    <col min="3332" max="3335" width="0" style="155" hidden="1" customWidth="1"/>
    <col min="3336" max="3584" width="11.42578125" style="155"/>
    <col min="3585" max="3585" width="5.140625" style="155" customWidth="1"/>
    <col min="3586" max="3586" width="62.140625" style="155" bestFit="1" customWidth="1"/>
    <col min="3587" max="3587" width="18.28515625" style="155" bestFit="1" customWidth="1"/>
    <col min="3588" max="3591" width="0" style="155" hidden="1" customWidth="1"/>
    <col min="3592" max="3840" width="11.42578125" style="155"/>
    <col min="3841" max="3841" width="5.140625" style="155" customWidth="1"/>
    <col min="3842" max="3842" width="62.140625" style="155" bestFit="1" customWidth="1"/>
    <col min="3843" max="3843" width="18.28515625" style="155" bestFit="1" customWidth="1"/>
    <col min="3844" max="3847" width="0" style="155" hidden="1" customWidth="1"/>
    <col min="3848" max="4096" width="11.42578125" style="155"/>
    <col min="4097" max="4097" width="5.140625" style="155" customWidth="1"/>
    <col min="4098" max="4098" width="62.140625" style="155" bestFit="1" customWidth="1"/>
    <col min="4099" max="4099" width="18.28515625" style="155" bestFit="1" customWidth="1"/>
    <col min="4100" max="4103" width="0" style="155" hidden="1" customWidth="1"/>
    <col min="4104" max="4352" width="11.42578125" style="155"/>
    <col min="4353" max="4353" width="5.140625" style="155" customWidth="1"/>
    <col min="4354" max="4354" width="62.140625" style="155" bestFit="1" customWidth="1"/>
    <col min="4355" max="4355" width="18.28515625" style="155" bestFit="1" customWidth="1"/>
    <col min="4356" max="4359" width="0" style="155" hidden="1" customWidth="1"/>
    <col min="4360" max="4608" width="11.42578125" style="155"/>
    <col min="4609" max="4609" width="5.140625" style="155" customWidth="1"/>
    <col min="4610" max="4610" width="62.140625" style="155" bestFit="1" customWidth="1"/>
    <col min="4611" max="4611" width="18.28515625" style="155" bestFit="1" customWidth="1"/>
    <col min="4612" max="4615" width="0" style="155" hidden="1" customWidth="1"/>
    <col min="4616" max="4864" width="11.42578125" style="155"/>
    <col min="4865" max="4865" width="5.140625" style="155" customWidth="1"/>
    <col min="4866" max="4866" width="62.140625" style="155" bestFit="1" customWidth="1"/>
    <col min="4867" max="4867" width="18.28515625" style="155" bestFit="1" customWidth="1"/>
    <col min="4868" max="4871" width="0" style="155" hidden="1" customWidth="1"/>
    <col min="4872" max="5120" width="11.42578125" style="155"/>
    <col min="5121" max="5121" width="5.140625" style="155" customWidth="1"/>
    <col min="5122" max="5122" width="62.140625" style="155" bestFit="1" customWidth="1"/>
    <col min="5123" max="5123" width="18.28515625" style="155" bestFit="1" customWidth="1"/>
    <col min="5124" max="5127" width="0" style="155" hidden="1" customWidth="1"/>
    <col min="5128" max="5376" width="11.42578125" style="155"/>
    <col min="5377" max="5377" width="5.140625" style="155" customWidth="1"/>
    <col min="5378" max="5378" width="62.140625" style="155" bestFit="1" customWidth="1"/>
    <col min="5379" max="5379" width="18.28515625" style="155" bestFit="1" customWidth="1"/>
    <col min="5380" max="5383" width="0" style="155" hidden="1" customWidth="1"/>
    <col min="5384" max="5632" width="11.42578125" style="155"/>
    <col min="5633" max="5633" width="5.140625" style="155" customWidth="1"/>
    <col min="5634" max="5634" width="62.140625" style="155" bestFit="1" customWidth="1"/>
    <col min="5635" max="5635" width="18.28515625" style="155" bestFit="1" customWidth="1"/>
    <col min="5636" max="5639" width="0" style="155" hidden="1" customWidth="1"/>
    <col min="5640" max="5888" width="11.42578125" style="155"/>
    <col min="5889" max="5889" width="5.140625" style="155" customWidth="1"/>
    <col min="5890" max="5890" width="62.140625" style="155" bestFit="1" customWidth="1"/>
    <col min="5891" max="5891" width="18.28515625" style="155" bestFit="1" customWidth="1"/>
    <col min="5892" max="5895" width="0" style="155" hidden="1" customWidth="1"/>
    <col min="5896" max="6144" width="11.42578125" style="155"/>
    <col min="6145" max="6145" width="5.140625" style="155" customWidth="1"/>
    <col min="6146" max="6146" width="62.140625" style="155" bestFit="1" customWidth="1"/>
    <col min="6147" max="6147" width="18.28515625" style="155" bestFit="1" customWidth="1"/>
    <col min="6148" max="6151" width="0" style="155" hidden="1" customWidth="1"/>
    <col min="6152" max="6400" width="11.42578125" style="155"/>
    <col min="6401" max="6401" width="5.140625" style="155" customWidth="1"/>
    <col min="6402" max="6402" width="62.140625" style="155" bestFit="1" customWidth="1"/>
    <col min="6403" max="6403" width="18.28515625" style="155" bestFit="1" customWidth="1"/>
    <col min="6404" max="6407" width="0" style="155" hidden="1" customWidth="1"/>
    <col min="6408" max="6656" width="11.42578125" style="155"/>
    <col min="6657" max="6657" width="5.140625" style="155" customWidth="1"/>
    <col min="6658" max="6658" width="62.140625" style="155" bestFit="1" customWidth="1"/>
    <col min="6659" max="6659" width="18.28515625" style="155" bestFit="1" customWidth="1"/>
    <col min="6660" max="6663" width="0" style="155" hidden="1" customWidth="1"/>
    <col min="6664" max="6912" width="11.42578125" style="155"/>
    <col min="6913" max="6913" width="5.140625" style="155" customWidth="1"/>
    <col min="6914" max="6914" width="62.140625" style="155" bestFit="1" customWidth="1"/>
    <col min="6915" max="6915" width="18.28515625" style="155" bestFit="1" customWidth="1"/>
    <col min="6916" max="6919" width="0" style="155" hidden="1" customWidth="1"/>
    <col min="6920" max="7168" width="11.42578125" style="155"/>
    <col min="7169" max="7169" width="5.140625" style="155" customWidth="1"/>
    <col min="7170" max="7170" width="62.140625" style="155" bestFit="1" customWidth="1"/>
    <col min="7171" max="7171" width="18.28515625" style="155" bestFit="1" customWidth="1"/>
    <col min="7172" max="7175" width="0" style="155" hidden="1" customWidth="1"/>
    <col min="7176" max="7424" width="11.42578125" style="155"/>
    <col min="7425" max="7425" width="5.140625" style="155" customWidth="1"/>
    <col min="7426" max="7426" width="62.140625" style="155" bestFit="1" customWidth="1"/>
    <col min="7427" max="7427" width="18.28515625" style="155" bestFit="1" customWidth="1"/>
    <col min="7428" max="7431" width="0" style="155" hidden="1" customWidth="1"/>
    <col min="7432" max="7680" width="11.42578125" style="155"/>
    <col min="7681" max="7681" width="5.140625" style="155" customWidth="1"/>
    <col min="7682" max="7682" width="62.140625" style="155" bestFit="1" customWidth="1"/>
    <col min="7683" max="7683" width="18.28515625" style="155" bestFit="1" customWidth="1"/>
    <col min="7684" max="7687" width="0" style="155" hidden="1" customWidth="1"/>
    <col min="7688" max="7936" width="11.42578125" style="155"/>
    <col min="7937" max="7937" width="5.140625" style="155" customWidth="1"/>
    <col min="7938" max="7938" width="62.140625" style="155" bestFit="1" customWidth="1"/>
    <col min="7939" max="7939" width="18.28515625" style="155" bestFit="1" customWidth="1"/>
    <col min="7940" max="7943" width="0" style="155" hidden="1" customWidth="1"/>
    <col min="7944" max="8192" width="11.42578125" style="155"/>
    <col min="8193" max="8193" width="5.140625" style="155" customWidth="1"/>
    <col min="8194" max="8194" width="62.140625" style="155" bestFit="1" customWidth="1"/>
    <col min="8195" max="8195" width="18.28515625" style="155" bestFit="1" customWidth="1"/>
    <col min="8196" max="8199" width="0" style="155" hidden="1" customWidth="1"/>
    <col min="8200" max="8448" width="11.42578125" style="155"/>
    <col min="8449" max="8449" width="5.140625" style="155" customWidth="1"/>
    <col min="8450" max="8450" width="62.140625" style="155" bestFit="1" customWidth="1"/>
    <col min="8451" max="8451" width="18.28515625" style="155" bestFit="1" customWidth="1"/>
    <col min="8452" max="8455" width="0" style="155" hidden="1" customWidth="1"/>
    <col min="8456" max="8704" width="11.42578125" style="155"/>
    <col min="8705" max="8705" width="5.140625" style="155" customWidth="1"/>
    <col min="8706" max="8706" width="62.140625" style="155" bestFit="1" customWidth="1"/>
    <col min="8707" max="8707" width="18.28515625" style="155" bestFit="1" customWidth="1"/>
    <col min="8708" max="8711" width="0" style="155" hidden="1" customWidth="1"/>
    <col min="8712" max="8960" width="11.42578125" style="155"/>
    <col min="8961" max="8961" width="5.140625" style="155" customWidth="1"/>
    <col min="8962" max="8962" width="62.140625" style="155" bestFit="1" customWidth="1"/>
    <col min="8963" max="8963" width="18.28515625" style="155" bestFit="1" customWidth="1"/>
    <col min="8964" max="8967" width="0" style="155" hidden="1" customWidth="1"/>
    <col min="8968" max="9216" width="11.42578125" style="155"/>
    <col min="9217" max="9217" width="5.140625" style="155" customWidth="1"/>
    <col min="9218" max="9218" width="62.140625" style="155" bestFit="1" customWidth="1"/>
    <col min="9219" max="9219" width="18.28515625" style="155" bestFit="1" customWidth="1"/>
    <col min="9220" max="9223" width="0" style="155" hidden="1" customWidth="1"/>
    <col min="9224" max="9472" width="11.42578125" style="155"/>
    <col min="9473" max="9473" width="5.140625" style="155" customWidth="1"/>
    <col min="9474" max="9474" width="62.140625" style="155" bestFit="1" customWidth="1"/>
    <col min="9475" max="9475" width="18.28515625" style="155" bestFit="1" customWidth="1"/>
    <col min="9476" max="9479" width="0" style="155" hidden="1" customWidth="1"/>
    <col min="9480" max="9728" width="11.42578125" style="155"/>
    <col min="9729" max="9729" width="5.140625" style="155" customWidth="1"/>
    <col min="9730" max="9730" width="62.140625" style="155" bestFit="1" customWidth="1"/>
    <col min="9731" max="9731" width="18.28515625" style="155" bestFit="1" customWidth="1"/>
    <col min="9732" max="9735" width="0" style="155" hidden="1" customWidth="1"/>
    <col min="9736" max="9984" width="11.42578125" style="155"/>
    <col min="9985" max="9985" width="5.140625" style="155" customWidth="1"/>
    <col min="9986" max="9986" width="62.140625" style="155" bestFit="1" customWidth="1"/>
    <col min="9987" max="9987" width="18.28515625" style="155" bestFit="1" customWidth="1"/>
    <col min="9988" max="9991" width="0" style="155" hidden="1" customWidth="1"/>
    <col min="9992" max="10240" width="11.42578125" style="155"/>
    <col min="10241" max="10241" width="5.140625" style="155" customWidth="1"/>
    <col min="10242" max="10242" width="62.140625" style="155" bestFit="1" customWidth="1"/>
    <col min="10243" max="10243" width="18.28515625" style="155" bestFit="1" customWidth="1"/>
    <col min="10244" max="10247" width="0" style="155" hidden="1" customWidth="1"/>
    <col min="10248" max="10496" width="11.42578125" style="155"/>
    <col min="10497" max="10497" width="5.140625" style="155" customWidth="1"/>
    <col min="10498" max="10498" width="62.140625" style="155" bestFit="1" customWidth="1"/>
    <col min="10499" max="10499" width="18.28515625" style="155" bestFit="1" customWidth="1"/>
    <col min="10500" max="10503" width="0" style="155" hidden="1" customWidth="1"/>
    <col min="10504" max="10752" width="11.42578125" style="155"/>
    <col min="10753" max="10753" width="5.140625" style="155" customWidth="1"/>
    <col min="10754" max="10754" width="62.140625" style="155" bestFit="1" customWidth="1"/>
    <col min="10755" max="10755" width="18.28515625" style="155" bestFit="1" customWidth="1"/>
    <col min="10756" max="10759" width="0" style="155" hidden="1" customWidth="1"/>
    <col min="10760" max="11008" width="11.42578125" style="155"/>
    <col min="11009" max="11009" width="5.140625" style="155" customWidth="1"/>
    <col min="11010" max="11010" width="62.140625" style="155" bestFit="1" customWidth="1"/>
    <col min="11011" max="11011" width="18.28515625" style="155" bestFit="1" customWidth="1"/>
    <col min="11012" max="11015" width="0" style="155" hidden="1" customWidth="1"/>
    <col min="11016" max="11264" width="11.42578125" style="155"/>
    <col min="11265" max="11265" width="5.140625" style="155" customWidth="1"/>
    <col min="11266" max="11266" width="62.140625" style="155" bestFit="1" customWidth="1"/>
    <col min="11267" max="11267" width="18.28515625" style="155" bestFit="1" customWidth="1"/>
    <col min="11268" max="11271" width="0" style="155" hidden="1" customWidth="1"/>
    <col min="11272" max="11520" width="11.42578125" style="155"/>
    <col min="11521" max="11521" width="5.140625" style="155" customWidth="1"/>
    <col min="11522" max="11522" width="62.140625" style="155" bestFit="1" customWidth="1"/>
    <col min="11523" max="11523" width="18.28515625" style="155" bestFit="1" customWidth="1"/>
    <col min="11524" max="11527" width="0" style="155" hidden="1" customWidth="1"/>
    <col min="11528" max="11776" width="11.42578125" style="155"/>
    <col min="11777" max="11777" width="5.140625" style="155" customWidth="1"/>
    <col min="11778" max="11778" width="62.140625" style="155" bestFit="1" customWidth="1"/>
    <col min="11779" max="11779" width="18.28515625" style="155" bestFit="1" customWidth="1"/>
    <col min="11780" max="11783" width="0" style="155" hidden="1" customWidth="1"/>
    <col min="11784" max="12032" width="11.42578125" style="155"/>
    <col min="12033" max="12033" width="5.140625" style="155" customWidth="1"/>
    <col min="12034" max="12034" width="62.140625" style="155" bestFit="1" customWidth="1"/>
    <col min="12035" max="12035" width="18.28515625" style="155" bestFit="1" customWidth="1"/>
    <col min="12036" max="12039" width="0" style="155" hidden="1" customWidth="1"/>
    <col min="12040" max="12288" width="11.42578125" style="155"/>
    <col min="12289" max="12289" width="5.140625" style="155" customWidth="1"/>
    <col min="12290" max="12290" width="62.140625" style="155" bestFit="1" customWidth="1"/>
    <col min="12291" max="12291" width="18.28515625" style="155" bestFit="1" customWidth="1"/>
    <col min="12292" max="12295" width="0" style="155" hidden="1" customWidth="1"/>
    <col min="12296" max="12544" width="11.42578125" style="155"/>
    <col min="12545" max="12545" width="5.140625" style="155" customWidth="1"/>
    <col min="12546" max="12546" width="62.140625" style="155" bestFit="1" customWidth="1"/>
    <col min="12547" max="12547" width="18.28515625" style="155" bestFit="1" customWidth="1"/>
    <col min="12548" max="12551" width="0" style="155" hidden="1" customWidth="1"/>
    <col min="12552" max="12800" width="11.42578125" style="155"/>
    <col min="12801" max="12801" width="5.140625" style="155" customWidth="1"/>
    <col min="12802" max="12802" width="62.140625" style="155" bestFit="1" customWidth="1"/>
    <col min="12803" max="12803" width="18.28515625" style="155" bestFit="1" customWidth="1"/>
    <col min="12804" max="12807" width="0" style="155" hidden="1" customWidth="1"/>
    <col min="12808" max="13056" width="11.42578125" style="155"/>
    <col min="13057" max="13057" width="5.140625" style="155" customWidth="1"/>
    <col min="13058" max="13058" width="62.140625" style="155" bestFit="1" customWidth="1"/>
    <col min="13059" max="13059" width="18.28515625" style="155" bestFit="1" customWidth="1"/>
    <col min="13060" max="13063" width="0" style="155" hidden="1" customWidth="1"/>
    <col min="13064" max="13312" width="11.42578125" style="155"/>
    <col min="13313" max="13313" width="5.140625" style="155" customWidth="1"/>
    <col min="13314" max="13314" width="62.140625" style="155" bestFit="1" customWidth="1"/>
    <col min="13315" max="13315" width="18.28515625" style="155" bestFit="1" customWidth="1"/>
    <col min="13316" max="13319" width="0" style="155" hidden="1" customWidth="1"/>
    <col min="13320" max="13568" width="11.42578125" style="155"/>
    <col min="13569" max="13569" width="5.140625" style="155" customWidth="1"/>
    <col min="13570" max="13570" width="62.140625" style="155" bestFit="1" customWidth="1"/>
    <col min="13571" max="13571" width="18.28515625" style="155" bestFit="1" customWidth="1"/>
    <col min="13572" max="13575" width="0" style="155" hidden="1" customWidth="1"/>
    <col min="13576" max="13824" width="11.42578125" style="155"/>
    <col min="13825" max="13825" width="5.140625" style="155" customWidth="1"/>
    <col min="13826" max="13826" width="62.140625" style="155" bestFit="1" customWidth="1"/>
    <col min="13827" max="13827" width="18.28515625" style="155" bestFit="1" customWidth="1"/>
    <col min="13828" max="13831" width="0" style="155" hidden="1" customWidth="1"/>
    <col min="13832" max="14080" width="11.42578125" style="155"/>
    <col min="14081" max="14081" width="5.140625" style="155" customWidth="1"/>
    <col min="14082" max="14082" width="62.140625" style="155" bestFit="1" customWidth="1"/>
    <col min="14083" max="14083" width="18.28515625" style="155" bestFit="1" customWidth="1"/>
    <col min="14084" max="14087" width="0" style="155" hidden="1" customWidth="1"/>
    <col min="14088" max="14336" width="11.42578125" style="155"/>
    <col min="14337" max="14337" width="5.140625" style="155" customWidth="1"/>
    <col min="14338" max="14338" width="62.140625" style="155" bestFit="1" customWidth="1"/>
    <col min="14339" max="14339" width="18.28515625" style="155" bestFit="1" customWidth="1"/>
    <col min="14340" max="14343" width="0" style="155" hidden="1" customWidth="1"/>
    <col min="14344" max="14592" width="11.42578125" style="155"/>
    <col min="14593" max="14593" width="5.140625" style="155" customWidth="1"/>
    <col min="14594" max="14594" width="62.140625" style="155" bestFit="1" customWidth="1"/>
    <col min="14595" max="14595" width="18.28515625" style="155" bestFit="1" customWidth="1"/>
    <col min="14596" max="14599" width="0" style="155" hidden="1" customWidth="1"/>
    <col min="14600" max="14848" width="11.42578125" style="155"/>
    <col min="14849" max="14849" width="5.140625" style="155" customWidth="1"/>
    <col min="14850" max="14850" width="62.140625" style="155" bestFit="1" customWidth="1"/>
    <col min="14851" max="14851" width="18.28515625" style="155" bestFit="1" customWidth="1"/>
    <col min="14852" max="14855" width="0" style="155" hidden="1" customWidth="1"/>
    <col min="14856" max="15104" width="11.42578125" style="155"/>
    <col min="15105" max="15105" width="5.140625" style="155" customWidth="1"/>
    <col min="15106" max="15106" width="62.140625" style="155" bestFit="1" customWidth="1"/>
    <col min="15107" max="15107" width="18.28515625" style="155" bestFit="1" customWidth="1"/>
    <col min="15108" max="15111" width="0" style="155" hidden="1" customWidth="1"/>
    <col min="15112" max="15360" width="11.42578125" style="155"/>
    <col min="15361" max="15361" width="5.140625" style="155" customWidth="1"/>
    <col min="15362" max="15362" width="62.140625" style="155" bestFit="1" customWidth="1"/>
    <col min="15363" max="15363" width="18.28515625" style="155" bestFit="1" customWidth="1"/>
    <col min="15364" max="15367" width="0" style="155" hidden="1" customWidth="1"/>
    <col min="15368" max="15616" width="11.42578125" style="155"/>
    <col min="15617" max="15617" width="5.140625" style="155" customWidth="1"/>
    <col min="15618" max="15618" width="62.140625" style="155" bestFit="1" customWidth="1"/>
    <col min="15619" max="15619" width="18.28515625" style="155" bestFit="1" customWidth="1"/>
    <col min="15620" max="15623" width="0" style="155" hidden="1" customWidth="1"/>
    <col min="15624" max="15872" width="11.42578125" style="155"/>
    <col min="15873" max="15873" width="5.140625" style="155" customWidth="1"/>
    <col min="15874" max="15874" width="62.140625" style="155" bestFit="1" customWidth="1"/>
    <col min="15875" max="15875" width="18.28515625" style="155" bestFit="1" customWidth="1"/>
    <col min="15876" max="15879" width="0" style="155" hidden="1" customWidth="1"/>
    <col min="15880" max="16128" width="11.42578125" style="155"/>
    <col min="16129" max="16129" width="5.140625" style="155" customWidth="1"/>
    <col min="16130" max="16130" width="62.140625" style="155" bestFit="1" customWidth="1"/>
    <col min="16131" max="16131" width="18.28515625" style="155" bestFit="1" customWidth="1"/>
    <col min="16132" max="16135" width="0" style="155" hidden="1" customWidth="1"/>
    <col min="16136" max="16384" width="11.42578125" style="155"/>
  </cols>
  <sheetData>
    <row r="1" spans="1:7" s="139" customFormat="1" ht="15" x14ac:dyDescent="0.3">
      <c r="A1" s="362" t="s">
        <v>2</v>
      </c>
      <c r="B1" s="362"/>
      <c r="C1" s="362"/>
      <c r="D1" s="362"/>
      <c r="E1" s="362"/>
      <c r="F1" s="362"/>
      <c r="G1" s="362"/>
    </row>
    <row r="2" spans="1:7" s="139" customFormat="1" ht="15" x14ac:dyDescent="0.3">
      <c r="A2" s="362" t="s">
        <v>138</v>
      </c>
      <c r="B2" s="362"/>
      <c r="C2" s="362"/>
      <c r="D2" s="362"/>
      <c r="E2" s="362"/>
      <c r="F2" s="362"/>
      <c r="G2" s="362"/>
    </row>
    <row r="3" spans="1:7" s="139" customFormat="1" ht="15" x14ac:dyDescent="0.3">
      <c r="A3" s="363" t="s">
        <v>208</v>
      </c>
      <c r="B3" s="363"/>
      <c r="C3" s="363"/>
      <c r="D3" s="363"/>
      <c r="E3" s="363"/>
      <c r="F3" s="363"/>
      <c r="G3" s="363"/>
    </row>
    <row r="4" spans="1:7" s="139" customFormat="1" ht="33.75" customHeight="1" x14ac:dyDescent="0.2">
      <c r="A4" s="364"/>
      <c r="B4" s="364"/>
      <c r="C4" s="304" t="s">
        <v>182</v>
      </c>
      <c r="D4" s="218" t="s">
        <v>146</v>
      </c>
      <c r="E4" s="218" t="s">
        <v>164</v>
      </c>
      <c r="F4" s="218" t="s">
        <v>183</v>
      </c>
      <c r="G4" s="218" t="s">
        <v>184</v>
      </c>
    </row>
    <row r="5" spans="1:7" s="139" customFormat="1" ht="15.75" x14ac:dyDescent="0.25">
      <c r="A5" s="219"/>
      <c r="B5" s="219" t="s">
        <v>139</v>
      </c>
      <c r="C5" s="220">
        <v>80000000</v>
      </c>
      <c r="D5" s="220"/>
      <c r="E5" s="220">
        <f>+C5+D5</f>
        <v>80000000</v>
      </c>
      <c r="F5" s="220">
        <v>0</v>
      </c>
      <c r="G5" s="220">
        <f>+E5-F5</f>
        <v>80000000</v>
      </c>
    </row>
    <row r="6" spans="1:7" s="139" customFormat="1" ht="17.25" thickBot="1" x14ac:dyDescent="0.35">
      <c r="A6" s="221"/>
      <c r="B6" s="222" t="s">
        <v>140</v>
      </c>
      <c r="C6" s="223">
        <f>SUM(C5)</f>
        <v>80000000</v>
      </c>
      <c r="D6" s="223">
        <f>SUM(D5)</f>
        <v>0</v>
      </c>
      <c r="E6" s="223">
        <f>SUM(E5)</f>
        <v>80000000</v>
      </c>
      <c r="F6" s="223">
        <f>SUM(F5)</f>
        <v>0</v>
      </c>
      <c r="G6" s="223">
        <f>SUM(G5)</f>
        <v>80000000</v>
      </c>
    </row>
    <row r="7" spans="1:7" s="139" customFormat="1" ht="16.5" x14ac:dyDescent="0.3">
      <c r="A7" s="224"/>
      <c r="B7" s="225"/>
      <c r="C7" s="226"/>
      <c r="D7" s="227"/>
      <c r="E7" s="227"/>
      <c r="F7" s="227"/>
      <c r="G7" s="227"/>
    </row>
    <row r="8" spans="1:7" s="139" customFormat="1" ht="33.75" customHeight="1" x14ac:dyDescent="0.3">
      <c r="A8" s="365"/>
      <c r="B8" s="365"/>
      <c r="C8" s="304" t="str">
        <f>+C4</f>
        <v>PRESUPUESTO 2023</v>
      </c>
      <c r="D8" s="218" t="s">
        <v>147</v>
      </c>
      <c r="E8" s="218" t="str">
        <f>+E4</f>
        <v>PRESUPUESTO AJUSTADO 2,020</v>
      </c>
      <c r="F8" s="218" t="str">
        <f>+F4</f>
        <v>EJECUTADO</v>
      </c>
      <c r="G8" s="218" t="s">
        <v>184</v>
      </c>
    </row>
    <row r="9" spans="1:7" s="139" customFormat="1" ht="15.75" x14ac:dyDescent="0.25">
      <c r="A9" s="228" t="s">
        <v>141</v>
      </c>
      <c r="B9" s="140" t="s">
        <v>185</v>
      </c>
      <c r="C9" s="141">
        <v>45918607.82</v>
      </c>
      <c r="D9" s="158"/>
      <c r="E9" s="141">
        <f>+C9+D9</f>
        <v>45918607.82</v>
      </c>
      <c r="F9" s="141"/>
      <c r="G9" s="141">
        <f>+E9-F9</f>
        <v>45918607.82</v>
      </c>
    </row>
    <row r="10" spans="1:7" s="139" customFormat="1" ht="16.5" x14ac:dyDescent="0.3">
      <c r="A10" s="229"/>
      <c r="B10" s="142" t="s">
        <v>142</v>
      </c>
      <c r="C10" s="143">
        <f>SUM(C9)</f>
        <v>45918607.82</v>
      </c>
      <c r="D10" s="159">
        <f>SUM(D9)</f>
        <v>0</v>
      </c>
      <c r="E10" s="148">
        <f>SUM(E9)</f>
        <v>45918607.82</v>
      </c>
      <c r="F10" s="143">
        <f>SUM(F9)</f>
        <v>0</v>
      </c>
      <c r="G10" s="143">
        <f>SUM(G9)</f>
        <v>45918607.82</v>
      </c>
    </row>
    <row r="11" spans="1:7" s="139" customFormat="1" ht="16.5" x14ac:dyDescent="0.3">
      <c r="A11" s="230"/>
      <c r="B11" s="142"/>
      <c r="C11" s="143"/>
      <c r="D11" s="160"/>
      <c r="E11" s="160"/>
      <c r="F11" s="160"/>
      <c r="G11" s="160"/>
    </row>
    <row r="12" spans="1:7" s="139" customFormat="1" ht="33.75" customHeight="1" x14ac:dyDescent="0.25">
      <c r="A12" s="231"/>
      <c r="B12" s="231" t="s">
        <v>186</v>
      </c>
      <c r="C12" s="232" t="str">
        <f>+C8</f>
        <v>PRESUPUESTO 2023</v>
      </c>
      <c r="D12" s="233" t="s">
        <v>147</v>
      </c>
      <c r="E12" s="233" t="str">
        <f>+E8</f>
        <v>PRESUPUESTO AJUSTADO 2,020</v>
      </c>
      <c r="F12" s="233" t="str">
        <f>+F8</f>
        <v>EJECUTADO</v>
      </c>
      <c r="G12" s="233" t="s">
        <v>184</v>
      </c>
    </row>
    <row r="13" spans="1:7" s="139" customFormat="1" ht="15.75" x14ac:dyDescent="0.25">
      <c r="A13" s="229">
        <v>111</v>
      </c>
      <c r="B13" s="144" t="s">
        <v>16</v>
      </c>
      <c r="C13" s="145">
        <v>968000</v>
      </c>
      <c r="D13" s="158"/>
      <c r="E13" s="145">
        <f>+C13+D13</f>
        <v>968000</v>
      </c>
      <c r="F13" s="145"/>
      <c r="G13" s="145">
        <f>+E13-F13</f>
        <v>968000</v>
      </c>
    </row>
    <row r="14" spans="1:7" s="139" customFormat="1" ht="15.75" x14ac:dyDescent="0.25">
      <c r="A14" s="229">
        <v>113</v>
      </c>
      <c r="B14" s="144" t="s">
        <v>17</v>
      </c>
      <c r="C14" s="145">
        <v>127435.66</v>
      </c>
      <c r="D14" s="158"/>
      <c r="E14" s="145">
        <f>+C14+D14</f>
        <v>127435.66</v>
      </c>
      <c r="F14" s="145"/>
      <c r="G14" s="145">
        <f t="shared" ref="G14:G23" si="0">+E14-F14</f>
        <v>127435.66</v>
      </c>
    </row>
    <row r="15" spans="1:7" s="139" customFormat="1" ht="15.75" x14ac:dyDescent="0.25">
      <c r="A15" s="229">
        <v>122</v>
      </c>
      <c r="B15" s="144" t="s">
        <v>18</v>
      </c>
      <c r="C15" s="145">
        <v>68124.37</v>
      </c>
      <c r="D15" s="158"/>
      <c r="E15" s="145">
        <f t="shared" ref="E15:E38" si="1">+C15+D15</f>
        <v>68124.37</v>
      </c>
      <c r="F15" s="145"/>
      <c r="G15" s="145">
        <f t="shared" si="0"/>
        <v>68124.37</v>
      </c>
    </row>
    <row r="16" spans="1:7" s="139" customFormat="1" ht="15.75" x14ac:dyDescent="0.25">
      <c r="A16" s="229">
        <v>163</v>
      </c>
      <c r="B16" s="144" t="s">
        <v>19</v>
      </c>
      <c r="C16" s="145">
        <v>1321525</v>
      </c>
      <c r="D16" s="158"/>
      <c r="E16" s="145">
        <f t="shared" si="1"/>
        <v>1321525</v>
      </c>
      <c r="F16" s="145"/>
      <c r="G16" s="145">
        <f t="shared" si="0"/>
        <v>1321525</v>
      </c>
    </row>
    <row r="17" spans="1:7" s="139" customFormat="1" ht="15.75" x14ac:dyDescent="0.25">
      <c r="A17" s="229">
        <v>168</v>
      </c>
      <c r="B17" s="144" t="s">
        <v>187</v>
      </c>
      <c r="C17" s="145">
        <v>1000</v>
      </c>
      <c r="D17" s="158"/>
      <c r="E17" s="145">
        <f t="shared" si="1"/>
        <v>1000</v>
      </c>
      <c r="F17" s="145"/>
      <c r="G17" s="145">
        <f t="shared" si="0"/>
        <v>1000</v>
      </c>
    </row>
    <row r="18" spans="1:7" s="139" customFormat="1" ht="15.75" x14ac:dyDescent="0.25">
      <c r="A18" s="229">
        <v>169</v>
      </c>
      <c r="B18" s="144" t="s">
        <v>143</v>
      </c>
      <c r="C18" s="145">
        <v>43150</v>
      </c>
      <c r="D18" s="158"/>
      <c r="E18" s="145">
        <f t="shared" si="1"/>
        <v>43150</v>
      </c>
      <c r="F18" s="145"/>
      <c r="G18" s="145">
        <f t="shared" si="0"/>
        <v>43150</v>
      </c>
    </row>
    <row r="19" spans="1:7" s="139" customFormat="1" ht="15.75" x14ac:dyDescent="0.25">
      <c r="A19" s="229">
        <v>171</v>
      </c>
      <c r="B19" s="144" t="s">
        <v>188</v>
      </c>
      <c r="C19" s="145">
        <v>43660</v>
      </c>
      <c r="D19" s="158"/>
      <c r="E19" s="145">
        <f t="shared" si="1"/>
        <v>43660</v>
      </c>
      <c r="F19" s="145"/>
      <c r="G19" s="145">
        <f t="shared" si="0"/>
        <v>43660</v>
      </c>
    </row>
    <row r="20" spans="1:7" s="139" customFormat="1" ht="15.75" x14ac:dyDescent="0.25">
      <c r="A20" s="229">
        <v>174</v>
      </c>
      <c r="B20" s="144" t="s">
        <v>20</v>
      </c>
      <c r="C20" s="145">
        <v>116687.92</v>
      </c>
      <c r="D20" s="158"/>
      <c r="E20" s="145">
        <f t="shared" si="1"/>
        <v>116687.92</v>
      </c>
      <c r="F20" s="145"/>
      <c r="G20" s="145">
        <f t="shared" si="0"/>
        <v>116687.92</v>
      </c>
    </row>
    <row r="21" spans="1:7" s="139" customFormat="1" ht="15.75" x14ac:dyDescent="0.25">
      <c r="A21" s="229">
        <v>182</v>
      </c>
      <c r="B21" s="144" t="s">
        <v>21</v>
      </c>
      <c r="C21" s="146">
        <v>3039388</v>
      </c>
      <c r="D21" s="158"/>
      <c r="E21" s="145">
        <f t="shared" si="1"/>
        <v>3039388</v>
      </c>
      <c r="F21" s="145"/>
      <c r="G21" s="145">
        <f t="shared" si="0"/>
        <v>3039388</v>
      </c>
    </row>
    <row r="22" spans="1:7" s="139" customFormat="1" ht="15.75" x14ac:dyDescent="0.25">
      <c r="A22" s="229">
        <v>197</v>
      </c>
      <c r="B22" s="144" t="s">
        <v>22</v>
      </c>
      <c r="C22" s="146">
        <v>172800</v>
      </c>
      <c r="D22" s="158"/>
      <c r="E22" s="145">
        <f t="shared" si="1"/>
        <v>172800</v>
      </c>
      <c r="F22" s="145"/>
      <c r="G22" s="145">
        <f t="shared" si="0"/>
        <v>172800</v>
      </c>
    </row>
    <row r="23" spans="1:7" s="139" customFormat="1" ht="15.75" x14ac:dyDescent="0.25">
      <c r="A23" s="229">
        <v>199</v>
      </c>
      <c r="B23" s="144" t="s">
        <v>23</v>
      </c>
      <c r="C23" s="145">
        <v>767314.4</v>
      </c>
      <c r="D23" s="158"/>
      <c r="E23" s="145">
        <f t="shared" si="1"/>
        <v>767314.4</v>
      </c>
      <c r="F23" s="145"/>
      <c r="G23" s="145">
        <f t="shared" si="0"/>
        <v>767314.4</v>
      </c>
    </row>
    <row r="24" spans="1:7" s="139" customFormat="1" ht="15.75" x14ac:dyDescent="0.25">
      <c r="A24" s="229">
        <v>211</v>
      </c>
      <c r="B24" s="144" t="s">
        <v>26</v>
      </c>
      <c r="C24" s="145">
        <v>543132.75</v>
      </c>
      <c r="D24" s="158"/>
      <c r="E24" s="145">
        <f t="shared" si="1"/>
        <v>543132.75</v>
      </c>
      <c r="F24" s="145"/>
      <c r="G24" s="145">
        <f>+E24-F24</f>
        <v>543132.75</v>
      </c>
    </row>
    <row r="25" spans="1:7" s="139" customFormat="1" ht="15.75" x14ac:dyDescent="0.25">
      <c r="A25" s="229">
        <v>232</v>
      </c>
      <c r="B25" s="144" t="s">
        <v>27</v>
      </c>
      <c r="C25" s="145">
        <v>198280</v>
      </c>
      <c r="D25" s="158"/>
      <c r="E25" s="145">
        <f t="shared" si="1"/>
        <v>198280</v>
      </c>
      <c r="F25" s="145"/>
      <c r="G25" s="145">
        <f t="shared" ref="G25:G38" si="2">+E25-F25</f>
        <v>198280</v>
      </c>
    </row>
    <row r="26" spans="1:7" s="139" customFormat="1" ht="15.75" x14ac:dyDescent="0.25">
      <c r="A26" s="229">
        <v>261</v>
      </c>
      <c r="B26" s="144" t="s">
        <v>28</v>
      </c>
      <c r="C26" s="146">
        <v>1009687.36</v>
      </c>
      <c r="D26" s="158"/>
      <c r="E26" s="145">
        <f t="shared" si="1"/>
        <v>1009687.36</v>
      </c>
      <c r="F26" s="145"/>
      <c r="G26" s="145">
        <f t="shared" si="2"/>
        <v>1009687.36</v>
      </c>
    </row>
    <row r="27" spans="1:7" s="139" customFormat="1" ht="15.75" x14ac:dyDescent="0.25">
      <c r="A27" s="229">
        <v>262</v>
      </c>
      <c r="B27" s="144" t="s">
        <v>29</v>
      </c>
      <c r="C27" s="145">
        <v>8000</v>
      </c>
      <c r="D27" s="158"/>
      <c r="E27" s="145">
        <f t="shared" si="1"/>
        <v>8000</v>
      </c>
      <c r="F27" s="145"/>
      <c r="G27" s="145">
        <f t="shared" si="2"/>
        <v>8000</v>
      </c>
    </row>
    <row r="28" spans="1:7" s="139" customFormat="1" ht="15.75" x14ac:dyDescent="0.25">
      <c r="A28" s="229">
        <v>266</v>
      </c>
      <c r="B28" s="144" t="s">
        <v>30</v>
      </c>
      <c r="C28" s="146">
        <v>1429212.26</v>
      </c>
      <c r="D28" s="158"/>
      <c r="E28" s="145">
        <f t="shared" si="1"/>
        <v>1429212.26</v>
      </c>
      <c r="F28" s="145"/>
      <c r="G28" s="145">
        <f t="shared" si="2"/>
        <v>1429212.26</v>
      </c>
    </row>
    <row r="29" spans="1:7" s="139" customFormat="1" ht="15.75" x14ac:dyDescent="0.25">
      <c r="A29" s="229">
        <v>267</v>
      </c>
      <c r="B29" s="144" t="s">
        <v>31</v>
      </c>
      <c r="C29" s="145">
        <v>9000</v>
      </c>
      <c r="D29" s="158"/>
      <c r="E29" s="145">
        <f t="shared" si="1"/>
        <v>9000</v>
      </c>
      <c r="F29" s="145"/>
      <c r="G29" s="145">
        <f t="shared" si="2"/>
        <v>9000</v>
      </c>
    </row>
    <row r="30" spans="1:7" s="139" customFormat="1" ht="15.75" x14ac:dyDescent="0.25">
      <c r="A30" s="229">
        <v>268</v>
      </c>
      <c r="B30" s="144" t="s">
        <v>32</v>
      </c>
      <c r="C30" s="145">
        <v>122943.5</v>
      </c>
      <c r="D30" s="158"/>
      <c r="E30" s="145">
        <f t="shared" si="1"/>
        <v>122943.5</v>
      </c>
      <c r="F30" s="145"/>
      <c r="G30" s="145">
        <f t="shared" si="2"/>
        <v>122943.5</v>
      </c>
    </row>
    <row r="31" spans="1:7" s="139" customFormat="1" ht="15.75" x14ac:dyDescent="0.25">
      <c r="A31" s="229">
        <v>269</v>
      </c>
      <c r="B31" s="147" t="s">
        <v>33</v>
      </c>
      <c r="C31" s="145">
        <v>10000</v>
      </c>
      <c r="D31" s="158"/>
      <c r="E31" s="145">
        <f t="shared" si="1"/>
        <v>10000</v>
      </c>
      <c r="F31" s="145"/>
      <c r="G31" s="145">
        <f t="shared" si="2"/>
        <v>10000</v>
      </c>
    </row>
    <row r="32" spans="1:7" s="139" customFormat="1" ht="15.75" x14ac:dyDescent="0.25">
      <c r="A32" s="229">
        <v>289</v>
      </c>
      <c r="B32" s="144" t="s">
        <v>34</v>
      </c>
      <c r="C32" s="145">
        <v>11537</v>
      </c>
      <c r="D32" s="158"/>
      <c r="E32" s="145">
        <f t="shared" si="1"/>
        <v>11537</v>
      </c>
      <c r="F32" s="145"/>
      <c r="G32" s="145">
        <f t="shared" si="2"/>
        <v>11537</v>
      </c>
    </row>
    <row r="33" spans="1:7" s="139" customFormat="1" ht="15.75" x14ac:dyDescent="0.25">
      <c r="A33" s="229">
        <v>292</v>
      </c>
      <c r="B33" s="144" t="s">
        <v>35</v>
      </c>
      <c r="C33" s="145">
        <v>149896.79</v>
      </c>
      <c r="D33" s="158"/>
      <c r="E33" s="145">
        <f t="shared" si="1"/>
        <v>149896.79</v>
      </c>
      <c r="F33" s="145"/>
      <c r="G33" s="145">
        <f t="shared" si="2"/>
        <v>149896.79</v>
      </c>
    </row>
    <row r="34" spans="1:7" s="139" customFormat="1" ht="15.75" x14ac:dyDescent="0.25">
      <c r="A34" s="229">
        <v>295</v>
      </c>
      <c r="B34" s="144" t="s">
        <v>36</v>
      </c>
      <c r="C34" s="146">
        <v>20762705.059999999</v>
      </c>
      <c r="D34" s="158"/>
      <c r="E34" s="145">
        <f t="shared" si="1"/>
        <v>20762705.059999999</v>
      </c>
      <c r="F34" s="145"/>
      <c r="G34" s="145">
        <f t="shared" si="2"/>
        <v>20762705.059999999</v>
      </c>
    </row>
    <row r="35" spans="1:7" s="139" customFormat="1" ht="15.75" x14ac:dyDescent="0.25">
      <c r="A35" s="229">
        <v>297</v>
      </c>
      <c r="B35" s="144" t="s">
        <v>37</v>
      </c>
      <c r="C35" s="145">
        <v>18945.439999999999</v>
      </c>
      <c r="D35" s="158"/>
      <c r="E35" s="145">
        <f t="shared" si="1"/>
        <v>18945.439999999999</v>
      </c>
      <c r="F35" s="145"/>
      <c r="G35" s="145">
        <f t="shared" si="2"/>
        <v>18945.439999999999</v>
      </c>
    </row>
    <row r="36" spans="1:7" s="139" customFormat="1" ht="15.75" x14ac:dyDescent="0.25">
      <c r="A36" s="229">
        <v>298</v>
      </c>
      <c r="B36" s="144" t="s">
        <v>38</v>
      </c>
      <c r="C36" s="145">
        <v>409801.67</v>
      </c>
      <c r="D36" s="158"/>
      <c r="E36" s="145">
        <f t="shared" si="1"/>
        <v>409801.67</v>
      </c>
      <c r="F36" s="145"/>
      <c r="G36" s="145">
        <f t="shared" si="2"/>
        <v>409801.67</v>
      </c>
    </row>
    <row r="37" spans="1:7" s="139" customFormat="1" ht="15.75" x14ac:dyDescent="0.25">
      <c r="A37" s="229">
        <v>299</v>
      </c>
      <c r="B37" s="144" t="s">
        <v>39</v>
      </c>
      <c r="C37" s="145">
        <v>229165</v>
      </c>
      <c r="D37" s="158"/>
      <c r="E37" s="145">
        <f>+C37+D37</f>
        <v>229165</v>
      </c>
      <c r="F37" s="145"/>
      <c r="G37" s="145">
        <f>+E37-F37</f>
        <v>229165</v>
      </c>
    </row>
    <row r="38" spans="1:7" s="139" customFormat="1" ht="15.75" x14ac:dyDescent="0.25">
      <c r="A38" s="229">
        <v>323</v>
      </c>
      <c r="B38" s="144" t="s">
        <v>167</v>
      </c>
      <c r="C38" s="145">
        <v>2500000</v>
      </c>
      <c r="D38" s="158"/>
      <c r="E38" s="145">
        <f t="shared" si="1"/>
        <v>2500000</v>
      </c>
      <c r="F38" s="145"/>
      <c r="G38" s="145">
        <f t="shared" si="2"/>
        <v>2500000</v>
      </c>
    </row>
    <row r="39" spans="1:7" s="139" customFormat="1" ht="17.25" thickBot="1" x14ac:dyDescent="0.35">
      <c r="A39" s="234"/>
      <c r="B39" s="235" t="s">
        <v>40</v>
      </c>
      <c r="C39" s="236">
        <f>SUM(C13:C38)</f>
        <v>34081392.18</v>
      </c>
      <c r="D39" s="223">
        <f>SUM(D24:D38)</f>
        <v>0</v>
      </c>
      <c r="E39" s="223">
        <f>SUM(E13:E38)</f>
        <v>34081392.18</v>
      </c>
      <c r="F39" s="223">
        <f>SUM(F13:F38)</f>
        <v>0</v>
      </c>
      <c r="G39" s="223">
        <f>SUM(G13:G38)</f>
        <v>34081392.18</v>
      </c>
    </row>
    <row r="40" spans="1:7" s="139" customFormat="1" ht="16.5" x14ac:dyDescent="0.3">
      <c r="A40" s="140"/>
      <c r="B40" s="142" t="s">
        <v>144</v>
      </c>
      <c r="C40" s="148">
        <f>+C39+C10</f>
        <v>80000000</v>
      </c>
      <c r="D40" s="148">
        <f>+D39+D10</f>
        <v>0</v>
      </c>
      <c r="E40" s="148">
        <f>+E39+E10</f>
        <v>80000000</v>
      </c>
      <c r="F40" s="148">
        <f>+F39+F10</f>
        <v>0</v>
      </c>
      <c r="G40" s="148">
        <f>+G39+G10</f>
        <v>80000000</v>
      </c>
    </row>
    <row r="41" spans="1:7" s="139" customFormat="1" ht="16.5" x14ac:dyDescent="0.3">
      <c r="A41" s="149"/>
      <c r="B41" s="150"/>
      <c r="C41" s="151"/>
    </row>
    <row r="42" spans="1:7" s="139" customFormat="1" x14ac:dyDescent="0.25">
      <c r="A42" s="237" t="s">
        <v>189</v>
      </c>
      <c r="C42" s="152"/>
    </row>
    <row r="43" spans="1:7" s="139" customFormat="1" x14ac:dyDescent="0.25">
      <c r="A43" s="237" t="s">
        <v>190</v>
      </c>
      <c r="C43" s="152"/>
    </row>
    <row r="44" spans="1:7" s="139" customFormat="1" x14ac:dyDescent="0.25">
      <c r="A44" s="153"/>
      <c r="C44" s="154"/>
    </row>
    <row r="45" spans="1:7" s="139" customFormat="1" ht="13.5" customHeight="1" x14ac:dyDescent="0.2">
      <c r="A45" s="361" t="s">
        <v>145</v>
      </c>
      <c r="B45" s="361"/>
      <c r="C45" s="361"/>
    </row>
    <row r="46" spans="1:7" s="139" customFormat="1" ht="18.75" customHeight="1" x14ac:dyDescent="0.2">
      <c r="A46" s="361" t="s">
        <v>85</v>
      </c>
      <c r="B46" s="361"/>
      <c r="C46" s="361"/>
    </row>
    <row r="47" spans="1:7" s="139" customFormat="1" ht="18.75" customHeight="1" x14ac:dyDescent="0.2">
      <c r="A47" s="361" t="s">
        <v>86</v>
      </c>
      <c r="B47" s="361"/>
      <c r="C47" s="361"/>
    </row>
    <row r="48" spans="1:7" s="139" customFormat="1" x14ac:dyDescent="0.25">
      <c r="A48" s="153"/>
      <c r="C48" s="152"/>
    </row>
    <row r="49" spans="1:3" s="139" customFormat="1" x14ac:dyDescent="0.25">
      <c r="A49" s="153"/>
      <c r="C49" s="152"/>
    </row>
    <row r="50" spans="1:3" s="139" customFormat="1" x14ac:dyDescent="0.25">
      <c r="A50" s="153"/>
      <c r="C50" s="152"/>
    </row>
    <row r="51" spans="1:3" s="139" customFormat="1" x14ac:dyDescent="0.25">
      <c r="A51" s="153"/>
      <c r="C51" s="152"/>
    </row>
    <row r="52" spans="1:3" s="139" customFormat="1" x14ac:dyDescent="0.25">
      <c r="A52" s="153"/>
      <c r="C52" s="152"/>
    </row>
    <row r="53" spans="1:3" s="139" customFormat="1" x14ac:dyDescent="0.25">
      <c r="A53" s="153"/>
      <c r="C53" s="152"/>
    </row>
    <row r="54" spans="1:3" s="139" customFormat="1" x14ac:dyDescent="0.25">
      <c r="A54" s="153"/>
      <c r="C54" s="152"/>
    </row>
    <row r="55" spans="1:3" s="139" customFormat="1" x14ac:dyDescent="0.25">
      <c r="A55" s="153"/>
      <c r="C55" s="152"/>
    </row>
    <row r="56" spans="1:3" s="139" customFormat="1" x14ac:dyDescent="0.25">
      <c r="A56" s="153"/>
      <c r="C56" s="152"/>
    </row>
    <row r="57" spans="1:3" s="139" customFormat="1" x14ac:dyDescent="0.25">
      <c r="A57" s="153"/>
      <c r="C57" s="152"/>
    </row>
    <row r="58" spans="1:3" s="139" customFormat="1" x14ac:dyDescent="0.25">
      <c r="A58" s="153"/>
      <c r="C58" s="152"/>
    </row>
    <row r="59" spans="1:3" s="139" customFormat="1" x14ac:dyDescent="0.25">
      <c r="A59" s="153"/>
      <c r="C59" s="152"/>
    </row>
    <row r="60" spans="1:3" s="139" customFormat="1" x14ac:dyDescent="0.25">
      <c r="A60" s="153"/>
      <c r="C60" s="152"/>
    </row>
    <row r="61" spans="1:3" s="139" customFormat="1" x14ac:dyDescent="0.25">
      <c r="A61" s="153"/>
      <c r="C61" s="152"/>
    </row>
    <row r="62" spans="1:3" s="139" customFormat="1" x14ac:dyDescent="0.25">
      <c r="A62" s="153"/>
      <c r="C62" s="152"/>
    </row>
    <row r="63" spans="1:3" s="139" customFormat="1" x14ac:dyDescent="0.25">
      <c r="A63" s="153"/>
      <c r="C63" s="152"/>
    </row>
    <row r="64" spans="1:3" s="139" customFormat="1" x14ac:dyDescent="0.25">
      <c r="A64" s="153"/>
      <c r="C64" s="152"/>
    </row>
    <row r="65" spans="1:3" s="139" customFormat="1" x14ac:dyDescent="0.25">
      <c r="A65" s="153"/>
      <c r="C65" s="152"/>
    </row>
    <row r="66" spans="1:3" s="139" customFormat="1" x14ac:dyDescent="0.25">
      <c r="A66" s="153"/>
      <c r="C66" s="152"/>
    </row>
    <row r="67" spans="1:3" s="139" customFormat="1" x14ac:dyDescent="0.25">
      <c r="A67" s="153"/>
      <c r="C67" s="152"/>
    </row>
    <row r="68" spans="1:3" s="139" customFormat="1" x14ac:dyDescent="0.25">
      <c r="A68" s="153"/>
      <c r="C68" s="152"/>
    </row>
    <row r="69" spans="1:3" s="139" customFormat="1" x14ac:dyDescent="0.25">
      <c r="A69" s="153"/>
      <c r="C69" s="152"/>
    </row>
    <row r="70" spans="1:3" s="139" customFormat="1" x14ac:dyDescent="0.25">
      <c r="A70" s="153"/>
      <c r="C70" s="152"/>
    </row>
    <row r="71" spans="1:3" s="139" customFormat="1" x14ac:dyDescent="0.25">
      <c r="A71" s="153"/>
      <c r="C71" s="152"/>
    </row>
    <row r="72" spans="1:3" s="139" customFormat="1" x14ac:dyDescent="0.25">
      <c r="A72" s="153"/>
      <c r="C72" s="152"/>
    </row>
    <row r="73" spans="1:3" x14ac:dyDescent="0.25">
      <c r="A73" s="153"/>
      <c r="B73" s="139"/>
      <c r="C73" s="152"/>
    </row>
    <row r="74" spans="1:3" x14ac:dyDescent="0.25">
      <c r="A74" s="153"/>
      <c r="B74" s="139"/>
      <c r="C74" s="152"/>
    </row>
    <row r="75" spans="1:3" x14ac:dyDescent="0.25">
      <c r="A75" s="153"/>
      <c r="B75" s="139"/>
      <c r="C75" s="152"/>
    </row>
    <row r="76" spans="1:3" x14ac:dyDescent="0.25">
      <c r="A76" s="153"/>
      <c r="B76" s="139"/>
      <c r="C76" s="152"/>
    </row>
    <row r="77" spans="1:3" x14ac:dyDescent="0.25">
      <c r="A77" s="153"/>
      <c r="B77" s="139"/>
      <c r="C77" s="152"/>
    </row>
    <row r="78" spans="1:3" x14ac:dyDescent="0.25">
      <c r="A78" s="153"/>
      <c r="B78" s="139"/>
      <c r="C78" s="152"/>
    </row>
    <row r="79" spans="1:3" x14ac:dyDescent="0.25">
      <c r="A79" s="153"/>
      <c r="B79" s="139"/>
      <c r="C79" s="152"/>
    </row>
    <row r="80" spans="1:3" x14ac:dyDescent="0.25">
      <c r="A80" s="153"/>
      <c r="B80" s="139"/>
      <c r="C80" s="152"/>
    </row>
    <row r="81" spans="1:3" x14ac:dyDescent="0.25">
      <c r="A81" s="153"/>
      <c r="B81" s="139"/>
      <c r="C81" s="152"/>
    </row>
    <row r="82" spans="1:3" x14ac:dyDescent="0.25">
      <c r="A82" s="153"/>
      <c r="B82" s="139"/>
      <c r="C82" s="152"/>
    </row>
    <row r="83" spans="1:3" x14ac:dyDescent="0.25">
      <c r="A83" s="153"/>
      <c r="B83" s="139"/>
      <c r="C83" s="152"/>
    </row>
    <row r="84" spans="1:3" x14ac:dyDescent="0.25">
      <c r="A84" s="153"/>
      <c r="B84" s="139"/>
      <c r="C84" s="152"/>
    </row>
    <row r="85" spans="1:3" x14ac:dyDescent="0.25">
      <c r="A85" s="153"/>
      <c r="B85" s="139"/>
      <c r="C85" s="152"/>
    </row>
    <row r="86" spans="1:3" x14ac:dyDescent="0.25">
      <c r="A86" s="153"/>
      <c r="B86" s="139"/>
      <c r="C86" s="152"/>
    </row>
  </sheetData>
  <mergeCells count="8">
    <mergeCell ref="A46:C46"/>
    <mergeCell ref="A47:C47"/>
    <mergeCell ref="A1:G1"/>
    <mergeCell ref="A2:G2"/>
    <mergeCell ref="A3:G3"/>
    <mergeCell ref="A4:B4"/>
    <mergeCell ref="A8:B8"/>
    <mergeCell ref="A45:C45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A8" sqref="A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67" t="s">
        <v>191</v>
      </c>
      <c r="B1" s="367"/>
      <c r="C1" s="367"/>
      <c r="D1" s="367"/>
      <c r="E1" s="367"/>
      <c r="F1" s="367"/>
    </row>
    <row r="2" spans="1:6" x14ac:dyDescent="0.25">
      <c r="A2" s="366"/>
      <c r="B2" s="366"/>
      <c r="C2" s="366"/>
      <c r="D2" s="366"/>
      <c r="E2" s="366"/>
    </row>
    <row r="3" spans="1:6" x14ac:dyDescent="0.25">
      <c r="A3" s="161" t="s">
        <v>148</v>
      </c>
      <c r="B3" s="161" t="s">
        <v>149</v>
      </c>
      <c r="C3" s="161" t="s">
        <v>150</v>
      </c>
      <c r="D3" s="161" t="s">
        <v>151</v>
      </c>
      <c r="E3" s="161" t="s">
        <v>152</v>
      </c>
      <c r="F3" s="287" t="s">
        <v>204</v>
      </c>
    </row>
    <row r="4" spans="1:6" x14ac:dyDescent="0.25">
      <c r="A4" s="162" t="s">
        <v>7</v>
      </c>
      <c r="B4" s="163">
        <v>0</v>
      </c>
      <c r="C4" s="290"/>
      <c r="D4" s="290"/>
      <c r="E4" s="291"/>
      <c r="F4" s="288"/>
    </row>
    <row r="5" spans="1:6" ht="15.75" thickBot="1" x14ac:dyDescent="0.3">
      <c r="A5" s="164" t="s">
        <v>153</v>
      </c>
      <c r="B5" s="165">
        <f>SUM(B4:B4)</f>
        <v>0</v>
      </c>
      <c r="C5" s="292"/>
      <c r="D5" s="292"/>
      <c r="E5" s="292"/>
      <c r="F5" s="294"/>
    </row>
    <row r="6" spans="1:6" ht="15.75" thickTop="1" x14ac:dyDescent="0.25">
      <c r="B6" s="166"/>
      <c r="C6" s="166"/>
      <c r="D6" s="166"/>
      <c r="E6" s="166"/>
    </row>
    <row r="7" spans="1:6" x14ac:dyDescent="0.25">
      <c r="B7" s="166"/>
      <c r="C7" s="166"/>
      <c r="D7" s="166"/>
      <c r="E7" s="166"/>
    </row>
    <row r="8" spans="1:6" x14ac:dyDescent="0.25">
      <c r="B8" s="166"/>
      <c r="C8" s="166"/>
      <c r="D8" s="166"/>
      <c r="E8" s="166"/>
    </row>
    <row r="9" spans="1:6" x14ac:dyDescent="0.25">
      <c r="B9" s="166"/>
      <c r="C9" s="166"/>
      <c r="D9" s="166"/>
      <c r="E9" s="166"/>
    </row>
    <row r="10" spans="1:6" x14ac:dyDescent="0.25">
      <c r="B10" s="166"/>
      <c r="C10" s="166"/>
      <c r="D10" s="166"/>
      <c r="E10" s="166"/>
    </row>
    <row r="11" spans="1:6" x14ac:dyDescent="0.25">
      <c r="A11" s="350" t="s">
        <v>89</v>
      </c>
      <c r="B11" s="350"/>
      <c r="C11" s="350"/>
      <c r="D11" s="350"/>
      <c r="E11" s="350"/>
      <c r="F11" s="350"/>
    </row>
    <row r="12" spans="1:6" x14ac:dyDescent="0.25">
      <c r="A12" s="350" t="s">
        <v>154</v>
      </c>
      <c r="B12" s="350"/>
      <c r="C12" s="350"/>
      <c r="D12" s="350"/>
      <c r="E12" s="350"/>
      <c r="F12" s="350"/>
    </row>
    <row r="13" spans="1:6" x14ac:dyDescent="0.25">
      <c r="A13" s="350" t="s">
        <v>86</v>
      </c>
      <c r="B13" s="350"/>
      <c r="C13" s="350"/>
      <c r="D13" s="350"/>
      <c r="E13" s="350"/>
      <c r="F13" s="350"/>
    </row>
    <row r="14" spans="1:6" x14ac:dyDescent="0.25">
      <c r="A14" s="350" t="s">
        <v>2</v>
      </c>
      <c r="B14" s="350"/>
      <c r="C14" s="350"/>
      <c r="D14" s="350"/>
      <c r="E14" s="350"/>
      <c r="F14" s="350"/>
    </row>
    <row r="15" spans="1:6" x14ac:dyDescent="0.25">
      <c r="B15" s="166"/>
      <c r="C15" s="166"/>
      <c r="D15" s="166"/>
      <c r="E15" s="166"/>
    </row>
    <row r="16" spans="1:6" x14ac:dyDescent="0.25">
      <c r="B16" s="166"/>
      <c r="C16" s="166"/>
      <c r="D16" s="166"/>
      <c r="E16" s="166"/>
    </row>
    <row r="17" spans="2:5" x14ac:dyDescent="0.25">
      <c r="B17" s="166"/>
      <c r="C17" s="166"/>
      <c r="D17" s="166"/>
      <c r="E17" s="166"/>
    </row>
    <row r="18" spans="2:5" x14ac:dyDescent="0.25">
      <c r="B18" s="166"/>
      <c r="C18" s="166"/>
      <c r="D18" s="166"/>
      <c r="E18" s="166"/>
    </row>
    <row r="19" spans="2:5" x14ac:dyDescent="0.25">
      <c r="B19" s="166"/>
      <c r="C19" s="166"/>
      <c r="D19" s="166"/>
      <c r="E19" s="166"/>
    </row>
    <row r="20" spans="2:5" x14ac:dyDescent="0.25">
      <c r="B20" s="166"/>
      <c r="C20" s="166"/>
      <c r="D20" s="166"/>
      <c r="E20" s="166"/>
    </row>
    <row r="21" spans="2:5" x14ac:dyDescent="0.25">
      <c r="B21" s="166"/>
      <c r="C21" s="166"/>
      <c r="D21" s="166"/>
      <c r="E21" s="166"/>
    </row>
  </sheetData>
  <mergeCells count="6">
    <mergeCell ref="A14:F14"/>
    <mergeCell ref="A2:E2"/>
    <mergeCell ref="A1:F1"/>
    <mergeCell ref="A11:F11"/>
    <mergeCell ref="A12:F12"/>
    <mergeCell ref="A13:F13"/>
  </mergeCells>
  <pageMargins left="0.11811023622047245" right="0.11811023622047245" top="0.11811023622047245" bottom="0.74803149606299213" header="0.11811023622047245" footer="0.31496062992125984"/>
  <pageSetup scale="135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A7" sqref="A7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67" t="s">
        <v>191</v>
      </c>
      <c r="B1" s="367"/>
      <c r="C1" s="367"/>
      <c r="D1" s="367"/>
      <c r="E1" s="367"/>
      <c r="F1" s="367"/>
    </row>
    <row r="2" spans="1:6" x14ac:dyDescent="0.25">
      <c r="A2" s="366"/>
      <c r="B2" s="366"/>
      <c r="C2" s="366"/>
      <c r="D2" s="366"/>
      <c r="E2" s="366"/>
    </row>
    <row r="3" spans="1:6" x14ac:dyDescent="0.25">
      <c r="A3" s="161" t="s">
        <v>148</v>
      </c>
      <c r="B3" s="161" t="s">
        <v>149</v>
      </c>
      <c r="C3" s="161" t="s">
        <v>150</v>
      </c>
      <c r="D3" s="161" t="s">
        <v>151</v>
      </c>
      <c r="E3" s="161" t="s">
        <v>152</v>
      </c>
      <c r="F3" s="287" t="s">
        <v>204</v>
      </c>
    </row>
    <row r="4" spans="1:6" x14ac:dyDescent="0.25">
      <c r="A4" s="162" t="s">
        <v>7</v>
      </c>
      <c r="B4" s="163">
        <v>0</v>
      </c>
      <c r="C4" s="161"/>
      <c r="D4" s="161"/>
      <c r="E4" s="161"/>
      <c r="F4" s="57"/>
    </row>
    <row r="5" spans="1:6" x14ac:dyDescent="0.25">
      <c r="A5" s="162" t="s">
        <v>8</v>
      </c>
      <c r="B5" s="163">
        <v>0</v>
      </c>
      <c r="C5" s="290"/>
      <c r="D5" s="290"/>
      <c r="E5" s="291"/>
      <c r="F5" s="288"/>
    </row>
    <row r="6" spans="1:6" ht="15.75" thickBot="1" x14ac:dyDescent="0.3">
      <c r="A6" s="164" t="s">
        <v>153</v>
      </c>
      <c r="B6" s="165">
        <f>SUM(B5:B5)</f>
        <v>0</v>
      </c>
      <c r="C6" s="292"/>
      <c r="D6" s="292"/>
      <c r="E6" s="292"/>
      <c r="F6" s="293"/>
    </row>
    <row r="7" spans="1:6" ht="15.75" thickTop="1" x14ac:dyDescent="0.25">
      <c r="B7" s="166"/>
      <c r="C7" s="166"/>
      <c r="D7" s="166"/>
      <c r="E7" s="166"/>
    </row>
    <row r="8" spans="1:6" x14ac:dyDescent="0.25">
      <c r="B8" s="166"/>
      <c r="C8" s="166"/>
      <c r="D8" s="166"/>
      <c r="E8" s="166"/>
    </row>
    <row r="9" spans="1:6" x14ac:dyDescent="0.25">
      <c r="B9" s="166"/>
      <c r="C9" s="166"/>
      <c r="D9" s="166"/>
      <c r="E9" s="166"/>
    </row>
    <row r="10" spans="1:6" x14ac:dyDescent="0.25">
      <c r="B10" s="166"/>
      <c r="C10" s="166"/>
      <c r="D10" s="166"/>
      <c r="E10" s="166"/>
    </row>
    <row r="11" spans="1:6" x14ac:dyDescent="0.25">
      <c r="B11" s="166"/>
      <c r="C11" s="166"/>
      <c r="D11" s="166"/>
      <c r="E11" s="166"/>
    </row>
    <row r="12" spans="1:6" x14ac:dyDescent="0.25">
      <c r="A12" s="350" t="s">
        <v>89</v>
      </c>
      <c r="B12" s="350"/>
      <c r="C12" s="350"/>
      <c r="D12" s="350"/>
      <c r="E12" s="350"/>
      <c r="F12" s="350"/>
    </row>
    <row r="13" spans="1:6" x14ac:dyDescent="0.25">
      <c r="A13" s="350" t="s">
        <v>154</v>
      </c>
      <c r="B13" s="350"/>
      <c r="C13" s="350"/>
      <c r="D13" s="350"/>
      <c r="E13" s="350"/>
      <c r="F13" s="350"/>
    </row>
    <row r="14" spans="1:6" x14ac:dyDescent="0.25">
      <c r="A14" s="350" t="s">
        <v>86</v>
      </c>
      <c r="B14" s="350"/>
      <c r="C14" s="350"/>
      <c r="D14" s="350"/>
      <c r="E14" s="350"/>
      <c r="F14" s="350"/>
    </row>
    <row r="15" spans="1:6" x14ac:dyDescent="0.25">
      <c r="A15" s="350" t="s">
        <v>2</v>
      </c>
      <c r="B15" s="350"/>
      <c r="C15" s="350"/>
      <c r="D15" s="350"/>
      <c r="E15" s="350"/>
      <c r="F15" s="350"/>
    </row>
    <row r="16" spans="1:6" x14ac:dyDescent="0.25">
      <c r="B16" s="166"/>
      <c r="C16" s="166"/>
      <c r="D16" s="166"/>
      <c r="E16" s="166"/>
    </row>
    <row r="17" spans="2:5" x14ac:dyDescent="0.25">
      <c r="B17" s="166"/>
      <c r="C17" s="166"/>
      <c r="D17" s="166"/>
      <c r="E17" s="166"/>
    </row>
    <row r="18" spans="2:5" x14ac:dyDescent="0.25">
      <c r="B18" s="166"/>
      <c r="C18" s="166"/>
      <c r="D18" s="166"/>
      <c r="E18" s="166"/>
    </row>
    <row r="19" spans="2:5" x14ac:dyDescent="0.25">
      <c r="B19" s="166"/>
      <c r="C19" s="166"/>
      <c r="D19" s="166"/>
      <c r="E19" s="166"/>
    </row>
    <row r="20" spans="2:5" x14ac:dyDescent="0.25">
      <c r="B20" s="166"/>
      <c r="C20" s="166"/>
      <c r="D20" s="166"/>
      <c r="E20" s="166"/>
    </row>
    <row r="21" spans="2:5" x14ac:dyDescent="0.25">
      <c r="B21" s="166"/>
      <c r="C21" s="166"/>
      <c r="D21" s="166"/>
      <c r="E21" s="166"/>
    </row>
    <row r="22" spans="2:5" x14ac:dyDescent="0.25">
      <c r="B22" s="166"/>
      <c r="C22" s="166"/>
      <c r="D22" s="166"/>
      <c r="E22" s="166"/>
    </row>
  </sheetData>
  <mergeCells count="6">
    <mergeCell ref="A15:F15"/>
    <mergeCell ref="A2:E2"/>
    <mergeCell ref="A1:F1"/>
    <mergeCell ref="A12:F12"/>
    <mergeCell ref="A13:F13"/>
    <mergeCell ref="A14:F14"/>
  </mergeCells>
  <pageMargins left="0.11811023622047245" right="0.11811023622047245" top="0.11811023622047245" bottom="0.74803149606299213" header="0.11811023622047245" footer="0.31496062992125984"/>
  <pageSetup scale="135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4" sqref="A4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67" t="s">
        <v>191</v>
      </c>
      <c r="B1" s="367"/>
      <c r="C1" s="367"/>
      <c r="D1" s="367"/>
      <c r="E1" s="367"/>
      <c r="F1" s="367"/>
    </row>
    <row r="2" spans="1:6" x14ac:dyDescent="0.25">
      <c r="A2" s="366"/>
      <c r="B2" s="366"/>
      <c r="C2" s="366"/>
      <c r="D2" s="366"/>
      <c r="E2" s="366"/>
    </row>
    <row r="3" spans="1:6" x14ac:dyDescent="0.25">
      <c r="A3" s="161" t="s">
        <v>148</v>
      </c>
      <c r="B3" s="161" t="s">
        <v>149</v>
      </c>
      <c r="C3" s="161" t="s">
        <v>150</v>
      </c>
      <c r="D3" s="161" t="s">
        <v>151</v>
      </c>
      <c r="E3" s="161" t="s">
        <v>152</v>
      </c>
      <c r="F3" s="287" t="s">
        <v>204</v>
      </c>
    </row>
    <row r="4" spans="1:6" x14ac:dyDescent="0.25">
      <c r="A4" s="162" t="s">
        <v>7</v>
      </c>
      <c r="B4" s="163">
        <v>0</v>
      </c>
      <c r="C4" s="161"/>
      <c r="D4" s="161"/>
      <c r="E4" s="161"/>
      <c r="F4" s="305"/>
    </row>
    <row r="5" spans="1:6" x14ac:dyDescent="0.25">
      <c r="A5" s="162" t="s">
        <v>8</v>
      </c>
      <c r="B5" s="163">
        <v>0</v>
      </c>
      <c r="C5" s="161"/>
      <c r="D5" s="161"/>
      <c r="E5" s="161"/>
      <c r="F5" s="305"/>
    </row>
    <row r="6" spans="1:6" x14ac:dyDescent="0.25">
      <c r="A6" s="162" t="s">
        <v>9</v>
      </c>
      <c r="B6" s="163">
        <v>16000000</v>
      </c>
      <c r="C6" s="285">
        <v>44998</v>
      </c>
      <c r="D6" s="286">
        <v>261082</v>
      </c>
      <c r="E6" s="286">
        <v>2779817143</v>
      </c>
      <c r="F6" s="306">
        <v>3612</v>
      </c>
    </row>
    <row r="7" spans="1:6" ht="15.75" thickBot="1" x14ac:dyDescent="0.3">
      <c r="A7" s="164" t="s">
        <v>153</v>
      </c>
      <c r="B7" s="165">
        <f>SUM(B6:B6)</f>
        <v>16000000</v>
      </c>
      <c r="C7" s="289"/>
      <c r="D7" s="289"/>
      <c r="E7" s="289"/>
      <c r="F7" s="12"/>
    </row>
    <row r="8" spans="1:6" ht="15.75" thickTop="1" x14ac:dyDescent="0.25">
      <c r="B8" s="166"/>
      <c r="C8" s="166"/>
      <c r="D8" s="166"/>
      <c r="E8" s="166"/>
    </row>
    <row r="9" spans="1:6" x14ac:dyDescent="0.25">
      <c r="B9" s="166"/>
      <c r="C9" s="166"/>
      <c r="D9" s="166"/>
      <c r="E9" s="166"/>
    </row>
    <row r="10" spans="1:6" x14ac:dyDescent="0.25">
      <c r="B10" s="166"/>
      <c r="C10" s="166"/>
      <c r="D10" s="166"/>
      <c r="E10" s="166"/>
    </row>
    <row r="11" spans="1:6" x14ac:dyDescent="0.25">
      <c r="B11" s="166"/>
      <c r="C11" s="166"/>
      <c r="D11" s="166"/>
      <c r="E11" s="166"/>
    </row>
    <row r="12" spans="1:6" x14ac:dyDescent="0.25">
      <c r="B12" s="166"/>
      <c r="C12" s="166"/>
      <c r="D12" s="166"/>
      <c r="E12" s="166"/>
    </row>
    <row r="13" spans="1:6" x14ac:dyDescent="0.25">
      <c r="A13" s="350" t="s">
        <v>89</v>
      </c>
      <c r="B13" s="350"/>
      <c r="C13" s="350"/>
      <c r="D13" s="350"/>
      <c r="E13" s="350"/>
      <c r="F13" s="350"/>
    </row>
    <row r="14" spans="1:6" x14ac:dyDescent="0.25">
      <c r="A14" s="350" t="s">
        <v>154</v>
      </c>
      <c r="B14" s="350"/>
      <c r="C14" s="350"/>
      <c r="D14" s="350"/>
      <c r="E14" s="350"/>
      <c r="F14" s="350"/>
    </row>
    <row r="15" spans="1:6" x14ac:dyDescent="0.25">
      <c r="A15" s="350" t="s">
        <v>86</v>
      </c>
      <c r="B15" s="350"/>
      <c r="C15" s="350"/>
      <c r="D15" s="350"/>
      <c r="E15" s="350"/>
      <c r="F15" s="350"/>
    </row>
    <row r="16" spans="1:6" x14ac:dyDescent="0.25">
      <c r="A16" s="350" t="s">
        <v>2</v>
      </c>
      <c r="B16" s="350"/>
      <c r="C16" s="350"/>
      <c r="D16" s="350"/>
      <c r="E16" s="350"/>
      <c r="F16" s="350"/>
    </row>
    <row r="17" spans="2:5" x14ac:dyDescent="0.25">
      <c r="B17" s="166"/>
      <c r="C17" s="166"/>
      <c r="D17" s="166"/>
      <c r="E17" s="166"/>
    </row>
    <row r="18" spans="2:5" x14ac:dyDescent="0.25">
      <c r="B18" s="166"/>
      <c r="C18" s="166"/>
      <c r="D18" s="166"/>
      <c r="E18" s="166"/>
    </row>
    <row r="19" spans="2:5" x14ac:dyDescent="0.25">
      <c r="B19" s="166"/>
      <c r="C19" s="166"/>
      <c r="D19" s="166"/>
      <c r="E19" s="166"/>
    </row>
    <row r="20" spans="2:5" x14ac:dyDescent="0.25">
      <c r="B20" s="166"/>
      <c r="C20" s="166"/>
      <c r="D20" s="166"/>
      <c r="E20" s="166"/>
    </row>
    <row r="21" spans="2:5" x14ac:dyDescent="0.25">
      <c r="B21" s="166"/>
      <c r="C21" s="166"/>
      <c r="D21" s="166"/>
      <c r="E21" s="166"/>
    </row>
    <row r="22" spans="2:5" x14ac:dyDescent="0.25">
      <c r="B22" s="166"/>
      <c r="C22" s="166"/>
      <c r="D22" s="166"/>
      <c r="E22" s="166"/>
    </row>
    <row r="23" spans="2:5" x14ac:dyDescent="0.25">
      <c r="B23" s="166"/>
      <c r="C23" s="166"/>
      <c r="D23" s="166"/>
      <c r="E23" s="166"/>
    </row>
  </sheetData>
  <mergeCells count="6">
    <mergeCell ref="A16:F16"/>
    <mergeCell ref="A1:F1"/>
    <mergeCell ref="A2:E2"/>
    <mergeCell ref="A13:F13"/>
    <mergeCell ref="A14:F14"/>
    <mergeCell ref="A15:F15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A8" sqref="A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67" t="s">
        <v>191</v>
      </c>
      <c r="B1" s="367"/>
      <c r="C1" s="367"/>
      <c r="D1" s="367"/>
      <c r="E1" s="367"/>
      <c r="F1" s="367"/>
    </row>
    <row r="2" spans="1:6" x14ac:dyDescent="0.25">
      <c r="A2" s="366"/>
      <c r="B2" s="366"/>
      <c r="C2" s="366"/>
      <c r="D2" s="366"/>
      <c r="E2" s="366"/>
    </row>
    <row r="3" spans="1:6" x14ac:dyDescent="0.25">
      <c r="A3" s="161" t="s">
        <v>148</v>
      </c>
      <c r="B3" s="161" t="s">
        <v>149</v>
      </c>
      <c r="C3" s="161" t="s">
        <v>150</v>
      </c>
      <c r="D3" s="161" t="s">
        <v>151</v>
      </c>
      <c r="E3" s="161" t="s">
        <v>152</v>
      </c>
      <c r="F3" s="287" t="s">
        <v>204</v>
      </c>
    </row>
    <row r="4" spans="1:6" x14ac:dyDescent="0.25">
      <c r="A4" s="162" t="s">
        <v>7</v>
      </c>
      <c r="B4" s="163">
        <v>0</v>
      </c>
      <c r="C4" s="161"/>
      <c r="D4" s="161"/>
      <c r="E4" s="161"/>
      <c r="F4" s="305"/>
    </row>
    <row r="5" spans="1:6" x14ac:dyDescent="0.25">
      <c r="A5" s="162" t="s">
        <v>8</v>
      </c>
      <c r="B5" s="163">
        <v>0</v>
      </c>
      <c r="C5" s="161"/>
      <c r="D5" s="161"/>
      <c r="E5" s="161"/>
      <c r="F5" s="305"/>
    </row>
    <row r="6" spans="1:6" x14ac:dyDescent="0.25">
      <c r="A6" s="162" t="s">
        <v>9</v>
      </c>
      <c r="B6" s="163">
        <v>16000000</v>
      </c>
      <c r="C6" s="285">
        <v>44998</v>
      </c>
      <c r="D6" s="286">
        <v>261082</v>
      </c>
      <c r="E6" s="286">
        <v>2779817143</v>
      </c>
      <c r="F6" s="306">
        <v>3612</v>
      </c>
    </row>
    <row r="7" spans="1:6" x14ac:dyDescent="0.25">
      <c r="A7" s="162" t="s">
        <v>10</v>
      </c>
      <c r="B7" s="163">
        <v>3150000</v>
      </c>
      <c r="C7" s="285">
        <v>45029</v>
      </c>
      <c r="D7" s="286">
        <v>261084</v>
      </c>
      <c r="E7" s="286">
        <v>2794292440</v>
      </c>
      <c r="F7" s="306">
        <v>4848</v>
      </c>
    </row>
    <row r="8" spans="1:6" ht="15.75" thickBot="1" x14ac:dyDescent="0.3">
      <c r="A8" s="164" t="s">
        <v>153</v>
      </c>
      <c r="B8" s="165">
        <f>SUM(B4:B7)</f>
        <v>19150000</v>
      </c>
      <c r="C8" s="289"/>
      <c r="D8" s="289"/>
      <c r="E8" s="289"/>
      <c r="F8" s="12"/>
    </row>
    <row r="9" spans="1:6" ht="15.75" thickTop="1" x14ac:dyDescent="0.25">
      <c r="B9" s="166"/>
      <c r="C9" s="166"/>
      <c r="D9" s="166"/>
      <c r="E9" s="166"/>
    </row>
    <row r="10" spans="1:6" x14ac:dyDescent="0.25">
      <c r="B10" s="166"/>
      <c r="C10" s="166"/>
      <c r="D10" s="166"/>
      <c r="E10" s="166"/>
    </row>
    <row r="11" spans="1:6" x14ac:dyDescent="0.25">
      <c r="B11" s="166"/>
      <c r="C11" s="166"/>
      <c r="D11" s="166"/>
      <c r="E11" s="166"/>
    </row>
    <row r="12" spans="1:6" x14ac:dyDescent="0.25">
      <c r="B12" s="166"/>
      <c r="C12" s="166"/>
      <c r="D12" s="166"/>
      <c r="E12" s="166"/>
    </row>
    <row r="13" spans="1:6" x14ac:dyDescent="0.25">
      <c r="B13" s="166"/>
      <c r="C13" s="166"/>
      <c r="D13" s="166"/>
      <c r="E13" s="166"/>
    </row>
    <row r="14" spans="1:6" x14ac:dyDescent="0.25">
      <c r="A14" s="350" t="s">
        <v>89</v>
      </c>
      <c r="B14" s="350"/>
      <c r="C14" s="350"/>
      <c r="D14" s="350"/>
      <c r="E14" s="350"/>
      <c r="F14" s="350"/>
    </row>
    <row r="15" spans="1:6" x14ac:dyDescent="0.25">
      <c r="A15" s="350" t="s">
        <v>154</v>
      </c>
      <c r="B15" s="350"/>
      <c r="C15" s="350"/>
      <c r="D15" s="350"/>
      <c r="E15" s="350"/>
      <c r="F15" s="350"/>
    </row>
    <row r="16" spans="1:6" x14ac:dyDescent="0.25">
      <c r="A16" s="350" t="s">
        <v>86</v>
      </c>
      <c r="B16" s="350"/>
      <c r="C16" s="350"/>
      <c r="D16" s="350"/>
      <c r="E16" s="350"/>
      <c r="F16" s="350"/>
    </row>
    <row r="17" spans="1:6" x14ac:dyDescent="0.25">
      <c r="A17" s="350" t="s">
        <v>2</v>
      </c>
      <c r="B17" s="350"/>
      <c r="C17" s="350"/>
      <c r="D17" s="350"/>
      <c r="E17" s="350"/>
      <c r="F17" s="350"/>
    </row>
    <row r="18" spans="1:6" x14ac:dyDescent="0.25">
      <c r="B18" s="166"/>
      <c r="C18" s="166"/>
      <c r="D18" s="166"/>
      <c r="E18" s="166"/>
    </row>
    <row r="19" spans="1:6" x14ac:dyDescent="0.25">
      <c r="B19" s="166"/>
      <c r="C19" s="166"/>
      <c r="D19" s="166"/>
      <c r="E19" s="166"/>
    </row>
    <row r="20" spans="1:6" x14ac:dyDescent="0.25">
      <c r="B20" s="166"/>
      <c r="C20" s="166"/>
      <c r="D20" s="166"/>
      <c r="E20" s="166"/>
    </row>
    <row r="21" spans="1:6" x14ac:dyDescent="0.25">
      <c r="B21" s="166"/>
      <c r="C21" s="166"/>
      <c r="D21" s="166"/>
      <c r="E21" s="166"/>
    </row>
    <row r="22" spans="1:6" x14ac:dyDescent="0.25">
      <c r="B22" s="166"/>
      <c r="C22" s="166"/>
      <c r="D22" s="166"/>
      <c r="E22" s="166"/>
    </row>
    <row r="23" spans="1:6" x14ac:dyDescent="0.25">
      <c r="B23" s="166"/>
      <c r="C23" s="166"/>
      <c r="D23" s="166"/>
      <c r="E23" s="166"/>
    </row>
    <row r="24" spans="1:6" x14ac:dyDescent="0.25">
      <c r="B24" s="166"/>
      <c r="C24" s="166"/>
      <c r="D24" s="166"/>
      <c r="E24" s="166"/>
    </row>
  </sheetData>
  <mergeCells count="6">
    <mergeCell ref="A1:F1"/>
    <mergeCell ref="A2:E2"/>
    <mergeCell ref="A14:F14"/>
    <mergeCell ref="A15:F15"/>
    <mergeCell ref="A16:F16"/>
    <mergeCell ref="A17:F17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ENERO CTE-5</vt:lpstr>
      <vt:lpstr>FEBRERO CTE-5</vt:lpstr>
      <vt:lpstr>MARZO CTE-5</vt:lpstr>
      <vt:lpstr>ABRIL CTE-5</vt:lpstr>
      <vt:lpstr>ENERO ANEXO A CTE-5</vt:lpstr>
      <vt:lpstr>FEBRERO ANEXO A CTE-5</vt:lpstr>
      <vt:lpstr>MARZO ANEXO A CTE-5</vt:lpstr>
      <vt:lpstr>ABRIL ANEXO A CTE-5</vt:lpstr>
      <vt:lpstr>ENERO CTE-7</vt:lpstr>
      <vt:lpstr>FEBRERO CTE-7</vt:lpstr>
      <vt:lpstr>MARZO CTE-7</vt:lpstr>
      <vt:lpstr>ABRIL CTE-7</vt:lpstr>
      <vt:lpstr>EJECUCION FISICA ENERO</vt:lpstr>
      <vt:lpstr>EJECUCION FISICA FEBRERO</vt:lpstr>
      <vt:lpstr>EJECUCION FISICA MARZO</vt:lpstr>
      <vt:lpstr>EJECUCION FISICA ABRIL</vt:lpstr>
      <vt:lpstr>PRESUPUESTO ENERO</vt:lpstr>
      <vt:lpstr>PRESUPUESTO FEBRERO</vt:lpstr>
      <vt:lpstr>PRESUPUESTO MARZO</vt:lpstr>
      <vt:lpstr>PRESUPUESTO ABRIL</vt:lpstr>
      <vt:lpstr>APORTES ENERO</vt:lpstr>
      <vt:lpstr>APORTES FEBRERO</vt:lpstr>
      <vt:lpstr>APORTES MARZO</vt:lpstr>
      <vt:lpstr>APORTES ABRIL</vt:lpstr>
      <vt:lpstr>'ABRIL ANEXO A CTE-5'!Área_de_impresión</vt:lpstr>
      <vt:lpstr>'ABRIL CTE-5'!Área_de_impresión</vt:lpstr>
      <vt:lpstr>'ABRIL CTE-7'!Área_de_impresión</vt:lpstr>
      <vt:lpstr>'APORTES ABRIL'!Área_de_impresión</vt:lpstr>
      <vt:lpstr>'APORTES ENERO'!Área_de_impresión</vt:lpstr>
      <vt:lpstr>'APORTES FEBRERO'!Área_de_impresión</vt:lpstr>
      <vt:lpstr>'APORTES MARZO'!Área_de_impresión</vt:lpstr>
      <vt:lpstr>'EJECUCION FISICA ABRIL'!Área_de_impresión</vt:lpstr>
      <vt:lpstr>'EJECUCION FISICA ENERO'!Área_de_impresión</vt:lpstr>
      <vt:lpstr>'EJECUCION FISICA FEBRERO'!Área_de_impresión</vt:lpstr>
      <vt:lpstr>'EJECUCION FISICA MARZO'!Área_de_impresión</vt:lpstr>
      <vt:lpstr>'ENERO ANEXO A CTE-5'!Área_de_impresión</vt:lpstr>
      <vt:lpstr>'ENERO CTE-5'!Área_de_impresión</vt:lpstr>
      <vt:lpstr>'ENERO CTE-7'!Área_de_impresión</vt:lpstr>
      <vt:lpstr>'FEBRERO ANEXO A CTE-5'!Área_de_impresión</vt:lpstr>
      <vt:lpstr>'FEBRERO CTE-5'!Área_de_impresión</vt:lpstr>
      <vt:lpstr>'FEBRERO CTE-7'!Área_de_impresión</vt:lpstr>
      <vt:lpstr>'MARZO ANEXO A CTE-5'!Área_de_impresión</vt:lpstr>
      <vt:lpstr>'MARZO CTE-5'!Área_de_impresión</vt:lpstr>
      <vt:lpstr>'MARZO CTE-7'!Área_de_impresión</vt:lpstr>
      <vt:lpstr>'PRESUPUESTO ABRIL'!Área_de_impresión</vt:lpstr>
      <vt:lpstr>'PRESUPUESTO ENERO'!Área_de_impresión</vt:lpstr>
      <vt:lpstr>'PRESUPUESTO FEBRERO'!Área_de_impresión</vt:lpstr>
      <vt:lpstr>'PRESUPUESTO MARZO'!Área_de_impresión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Cesar Gonzalez</cp:lastModifiedBy>
  <cp:lastPrinted>2023-04-11T23:10:47Z</cp:lastPrinted>
  <dcterms:created xsi:type="dcterms:W3CDTF">2021-05-20T16:42:59Z</dcterms:created>
  <dcterms:modified xsi:type="dcterms:W3CDTF">2023-05-12T13:32:15Z</dcterms:modified>
</cp:coreProperties>
</file>