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680" firstSheet="17" activeTab="19"/>
  </bookViews>
  <sheets>
    <sheet name="MAYO CTE-5" sheetId="60" r:id="rId1"/>
    <sheet name="JUNIO CTE-5" sheetId="63" r:id="rId2"/>
    <sheet name="JULIO CTE-5" sheetId="69" r:id="rId3"/>
    <sheet name="AGOSTO CTE-5" sheetId="75" r:id="rId4"/>
    <sheet name="MAYO ANEXO A CTE-5" sheetId="61" r:id="rId5"/>
    <sheet name="JUNIO ANEXO A CTE-5" sheetId="64" r:id="rId6"/>
    <sheet name="JULIO ANEXO A CTE-5" sheetId="70" r:id="rId7"/>
    <sheet name="AGOSTO ANEXO A CTE-5" sheetId="76" r:id="rId8"/>
    <sheet name="MAYO CTE-7" sheetId="62" r:id="rId9"/>
    <sheet name="JUNIO CTE-7" sheetId="65" r:id="rId10"/>
    <sheet name="JULIO CTE-7" sheetId="71" r:id="rId11"/>
    <sheet name="AGOSTO CTE-7" sheetId="77" r:id="rId12"/>
    <sheet name="EJEC. FISICA MAYO" sheetId="57" r:id="rId13"/>
    <sheet name="EJEC. FISICA JUNIO" sheetId="66" r:id="rId14"/>
    <sheet name="EJEC. FISICA JULIO" sheetId="72" r:id="rId15"/>
    <sheet name="EJEC. FISICA AGOSTO" sheetId="78" r:id="rId16"/>
    <sheet name="PRESUPUESTO MAYO 2022" sheetId="59" r:id="rId17"/>
    <sheet name="PRESUPUESTO JUNIO 2022" sheetId="67" r:id="rId18"/>
    <sheet name="PRESUPUESTO JULIO 2022" sheetId="73" r:id="rId19"/>
    <sheet name="PRESUPUESTO AGOSTO 2022" sheetId="79" r:id="rId20"/>
    <sheet name="APORTES A MAYO 2022" sheetId="35" r:id="rId21"/>
    <sheet name="APORTES A JUNIO 2022" sheetId="68" r:id="rId22"/>
    <sheet name="APORTES A JULIO 2022" sheetId="74" r:id="rId23"/>
    <sheet name="APORTES A AGOSTO 2022" sheetId="80" r:id="rId24"/>
  </sheets>
  <definedNames>
    <definedName name="_xlnm.Print_Area" localSheetId="7">'AGOSTO ANEXO A CTE-5'!$A$1:$J$243</definedName>
    <definedName name="_xlnm.Print_Area" localSheetId="3">'AGOSTO CTE-5'!$A$1:$L$232</definedName>
    <definedName name="_xlnm.Print_Area" localSheetId="11">'AGOSTO CTE-7'!$A$1:$K$70</definedName>
    <definedName name="_xlnm.Print_Area" localSheetId="23">'APORTES A AGOSTO 2022'!$A$1:$E$29</definedName>
    <definedName name="_xlnm.Print_Area" localSheetId="22">'APORTES A JULIO 2022'!$A$1:$E$24</definedName>
    <definedName name="_xlnm.Print_Area" localSheetId="21">'APORTES A JUNIO 2022'!$A$1:$E$23</definedName>
    <definedName name="_xlnm.Print_Area" localSheetId="20">'APORTES A MAYO 2022'!$A$2:$E$16</definedName>
    <definedName name="_xlnm.Print_Area" localSheetId="15">'EJEC. FISICA AGOSTO'!$A$1:$N$116</definedName>
    <definedName name="_xlnm.Print_Area" localSheetId="14">'EJEC. FISICA JULIO'!$A$1:$N$116</definedName>
    <definedName name="_xlnm.Print_Area" localSheetId="13">'EJEC. FISICA JUNIO'!$A$1:$N$116</definedName>
    <definedName name="_xlnm.Print_Area" localSheetId="12">'EJEC. FISICA MAYO'!$A$1:$N$116</definedName>
    <definedName name="_xlnm.Print_Area" localSheetId="6">'JULIO ANEXO A CTE-5'!$A$1:$J$243</definedName>
    <definedName name="_xlnm.Print_Area" localSheetId="2">'JULIO CTE-5'!$A$1:$L$232</definedName>
    <definedName name="_xlnm.Print_Area" localSheetId="10">'JULIO CTE-7'!$A$1:$K$70</definedName>
    <definedName name="_xlnm.Print_Area" localSheetId="5">'JUNIO ANEXO A CTE-5'!$A$1:$J$243</definedName>
    <definedName name="_xlnm.Print_Area" localSheetId="1">'JUNIO CTE-5'!$A$1:$L$232</definedName>
    <definedName name="_xlnm.Print_Area" localSheetId="9">'JUNIO CTE-7'!$A$1:$K$70</definedName>
    <definedName name="_xlnm.Print_Area" localSheetId="4">'MAYO ANEXO A CTE-5'!$A$1:$J$246</definedName>
    <definedName name="_xlnm.Print_Area" localSheetId="0">'MAYO CTE-5'!$A$1:$L$232</definedName>
    <definedName name="_xlnm.Print_Area" localSheetId="8">'MAYO CTE-7'!$A$1:$K$70</definedName>
    <definedName name="_xlnm.Print_Area" localSheetId="19">'PRESUPUESTO AGOSTO 2022'!$A$1:$S$54</definedName>
    <definedName name="_xlnm.Print_Area" localSheetId="18">'PRESUPUESTO JULIO 2022'!$A$1:$S$54</definedName>
    <definedName name="_xlnm.Print_Area" localSheetId="17">'PRESUPUESTO JUNIO 2022'!$A$1:$S$54</definedName>
    <definedName name="_xlnm.Print_Area" localSheetId="16">'PRESUPUESTO MAYO 2022'!$A$1:$S$44</definedName>
  </definedNames>
  <calcPr calcId="145621"/>
</workbook>
</file>

<file path=xl/calcChain.xml><?xml version="1.0" encoding="utf-8"?>
<calcChain xmlns="http://schemas.openxmlformats.org/spreadsheetml/2006/main">
  <c r="B18" i="80" l="1"/>
  <c r="Q45" i="79"/>
  <c r="P44" i="79"/>
  <c r="P45" i="79" s="1"/>
  <c r="L44" i="79"/>
  <c r="L45" i="79" s="1"/>
  <c r="Q43" i="79"/>
  <c r="P43" i="79"/>
  <c r="O43" i="79"/>
  <c r="O44" i="79" s="1"/>
  <c r="O45" i="79" s="1"/>
  <c r="N43" i="79"/>
  <c r="N44" i="79" s="1"/>
  <c r="N45" i="79" s="1"/>
  <c r="M43" i="79"/>
  <c r="M44" i="79" s="1"/>
  <c r="M45" i="79" s="1"/>
  <c r="L43" i="79"/>
  <c r="K43" i="79"/>
  <c r="K44" i="79" s="1"/>
  <c r="K45" i="79" s="1"/>
  <c r="J43" i="79"/>
  <c r="I43" i="79"/>
  <c r="H43" i="79"/>
  <c r="G43" i="79"/>
  <c r="F43" i="79"/>
  <c r="D43" i="79"/>
  <c r="C43" i="79"/>
  <c r="R42" i="79"/>
  <c r="S42" i="79" s="1"/>
  <c r="E42" i="79"/>
  <c r="R41" i="79"/>
  <c r="E41" i="79"/>
  <c r="S41" i="79" s="1"/>
  <c r="R40" i="79"/>
  <c r="E40" i="79"/>
  <c r="S40" i="79" s="1"/>
  <c r="S39" i="79"/>
  <c r="R39" i="79"/>
  <c r="E39" i="79"/>
  <c r="R38" i="79"/>
  <c r="S38" i="79" s="1"/>
  <c r="E38" i="79"/>
  <c r="R37" i="79"/>
  <c r="E37" i="79"/>
  <c r="S37" i="79" s="1"/>
  <c r="R36" i="79"/>
  <c r="E36" i="79"/>
  <c r="S36" i="79" s="1"/>
  <c r="S35" i="79"/>
  <c r="R35" i="79"/>
  <c r="E35" i="79"/>
  <c r="R34" i="79"/>
  <c r="S34" i="79" s="1"/>
  <c r="E34" i="79"/>
  <c r="R33" i="79"/>
  <c r="E33" i="79"/>
  <c r="S33" i="79" s="1"/>
  <c r="R32" i="79"/>
  <c r="E32" i="79"/>
  <c r="S32" i="79" s="1"/>
  <c r="S31" i="79"/>
  <c r="R31" i="79"/>
  <c r="E31" i="79"/>
  <c r="R30" i="79"/>
  <c r="S30" i="79" s="1"/>
  <c r="E30" i="79"/>
  <c r="R29" i="79"/>
  <c r="E29" i="79"/>
  <c r="E43" i="79" s="1"/>
  <c r="R28" i="79"/>
  <c r="E28" i="79"/>
  <c r="S28" i="79" s="1"/>
  <c r="S27" i="79"/>
  <c r="R27" i="79"/>
  <c r="E27" i="79"/>
  <c r="R26" i="79"/>
  <c r="R43" i="79" s="1"/>
  <c r="E26" i="79"/>
  <c r="Q25" i="79"/>
  <c r="P25" i="79"/>
  <c r="O25" i="79"/>
  <c r="N25" i="79"/>
  <c r="M25" i="79"/>
  <c r="L25" i="79"/>
  <c r="K25" i="79"/>
  <c r="J25" i="79"/>
  <c r="I25" i="79"/>
  <c r="H25" i="79"/>
  <c r="J24" i="79"/>
  <c r="I24" i="79"/>
  <c r="H24" i="79"/>
  <c r="H44" i="79" s="1"/>
  <c r="H45" i="79" s="1"/>
  <c r="G24" i="79"/>
  <c r="F24" i="79"/>
  <c r="D24" i="79"/>
  <c r="D44" i="79" s="1"/>
  <c r="C24" i="79"/>
  <c r="R23" i="79"/>
  <c r="E23" i="79"/>
  <c r="S23" i="79" s="1"/>
  <c r="R22" i="79"/>
  <c r="E22" i="79"/>
  <c r="S22" i="79" s="1"/>
  <c r="S21" i="79"/>
  <c r="R21" i="79"/>
  <c r="E21" i="79"/>
  <c r="R20" i="79"/>
  <c r="S20" i="79" s="1"/>
  <c r="E20" i="79"/>
  <c r="R19" i="79"/>
  <c r="E19" i="79"/>
  <c r="S19" i="79" s="1"/>
  <c r="R18" i="79"/>
  <c r="E18" i="79"/>
  <c r="S18" i="79" s="1"/>
  <c r="S17" i="79"/>
  <c r="R17" i="79"/>
  <c r="E17" i="79"/>
  <c r="R16" i="79"/>
  <c r="S16" i="79" s="1"/>
  <c r="E16" i="79"/>
  <c r="R15" i="79"/>
  <c r="E15" i="79"/>
  <c r="S15" i="79" s="1"/>
  <c r="R14" i="79"/>
  <c r="E14" i="79"/>
  <c r="S14" i="79" s="1"/>
  <c r="S13" i="79"/>
  <c r="S24" i="79" s="1"/>
  <c r="R13" i="79"/>
  <c r="R24" i="79" s="1"/>
  <c r="E13" i="79"/>
  <c r="Q12" i="79"/>
  <c r="P12" i="79"/>
  <c r="M12" i="79"/>
  <c r="L12" i="79"/>
  <c r="I12" i="79"/>
  <c r="H12" i="79"/>
  <c r="E12" i="79"/>
  <c r="E25" i="79" s="1"/>
  <c r="C12" i="79"/>
  <c r="C25" i="79" s="1"/>
  <c r="J10" i="79"/>
  <c r="J44" i="79" s="1"/>
  <c r="J45" i="79" s="1"/>
  <c r="I10" i="79"/>
  <c r="I44" i="79" s="1"/>
  <c r="I45" i="79" s="1"/>
  <c r="H10" i="79"/>
  <c r="G10" i="79"/>
  <c r="G44" i="79" s="1"/>
  <c r="G45" i="79" s="1"/>
  <c r="F10" i="79"/>
  <c r="F44" i="79" s="1"/>
  <c r="F45" i="79" s="1"/>
  <c r="E10" i="79"/>
  <c r="D10" i="79"/>
  <c r="C10" i="79"/>
  <c r="C44" i="79" s="1"/>
  <c r="R9" i="79"/>
  <c r="S9" i="79" s="1"/>
  <c r="S10" i="79" s="1"/>
  <c r="E9" i="79"/>
  <c r="Q8" i="79"/>
  <c r="P8" i="79"/>
  <c r="O8" i="79"/>
  <c r="O12" i="79" s="1"/>
  <c r="N8" i="79"/>
  <c r="N12" i="79" s="1"/>
  <c r="M8" i="79"/>
  <c r="L8" i="79"/>
  <c r="K8" i="79"/>
  <c r="K12" i="79" s="1"/>
  <c r="J8" i="79"/>
  <c r="J12" i="79" s="1"/>
  <c r="I8" i="79"/>
  <c r="H8" i="79"/>
  <c r="G8" i="79"/>
  <c r="G12" i="79" s="1"/>
  <c r="G25" i="79" s="1"/>
  <c r="F8" i="79"/>
  <c r="F12" i="79" s="1"/>
  <c r="F25" i="79" s="1"/>
  <c r="E8" i="79"/>
  <c r="C8" i="79"/>
  <c r="I6" i="79"/>
  <c r="G6" i="79"/>
  <c r="F6" i="79"/>
  <c r="E6" i="79"/>
  <c r="D6" i="79"/>
  <c r="C6" i="79"/>
  <c r="S5" i="79"/>
  <c r="S6" i="79" s="1"/>
  <c r="R5" i="79"/>
  <c r="R6" i="79" s="1"/>
  <c r="E5" i="79"/>
  <c r="J68" i="78"/>
  <c r="I68" i="78"/>
  <c r="H68" i="78"/>
  <c r="G68" i="78"/>
  <c r="F68" i="78"/>
  <c r="E68" i="78"/>
  <c r="D68" i="78"/>
  <c r="C68" i="78"/>
  <c r="L67" i="78"/>
  <c r="K67" i="78"/>
  <c r="L66" i="78"/>
  <c r="N66" i="78" s="1"/>
  <c r="K66" i="78"/>
  <c r="L65" i="78"/>
  <c r="K65" i="78"/>
  <c r="L64" i="78"/>
  <c r="K64" i="78"/>
  <c r="L63" i="78"/>
  <c r="N63" i="78" s="1"/>
  <c r="K63" i="78"/>
  <c r="L62" i="78"/>
  <c r="K62" i="78"/>
  <c r="L61" i="78"/>
  <c r="N61" i="78" s="1"/>
  <c r="K61" i="78"/>
  <c r="L60" i="78"/>
  <c r="K60" i="78"/>
  <c r="L59" i="78"/>
  <c r="K59" i="78"/>
  <c r="L58" i="78"/>
  <c r="N58" i="78" s="1"/>
  <c r="K58" i="78"/>
  <c r="L57" i="78"/>
  <c r="K57" i="78"/>
  <c r="L56" i="78"/>
  <c r="K56" i="78"/>
  <c r="L55" i="78"/>
  <c r="N55" i="78" s="1"/>
  <c r="K55" i="78"/>
  <c r="L54" i="78"/>
  <c r="K54" i="78"/>
  <c r="L53" i="78"/>
  <c r="N53" i="78" s="1"/>
  <c r="K53" i="78"/>
  <c r="K68" i="78" s="1"/>
  <c r="J48" i="78"/>
  <c r="I48" i="78"/>
  <c r="H48" i="78"/>
  <c r="G48" i="78"/>
  <c r="F48" i="78"/>
  <c r="E48" i="78"/>
  <c r="D48" i="78"/>
  <c r="C48" i="78"/>
  <c r="M47" i="78"/>
  <c r="M67" i="78" s="1"/>
  <c r="L47" i="78"/>
  <c r="N47" i="78" s="1"/>
  <c r="K47" i="78"/>
  <c r="L46" i="78"/>
  <c r="N46" i="78" s="1"/>
  <c r="K46" i="78"/>
  <c r="M45" i="78"/>
  <c r="M65" i="78" s="1"/>
  <c r="L45" i="78"/>
  <c r="N45" i="78" s="1"/>
  <c r="K45" i="78"/>
  <c r="L44" i="78"/>
  <c r="N44" i="78" s="1"/>
  <c r="K44" i="78"/>
  <c r="M43" i="78"/>
  <c r="M63" i="78" s="1"/>
  <c r="L43" i="78"/>
  <c r="N43" i="78" s="1"/>
  <c r="K43" i="78"/>
  <c r="L42" i="78"/>
  <c r="N42" i="78" s="1"/>
  <c r="K42" i="78"/>
  <c r="M41" i="78"/>
  <c r="M61" i="78" s="1"/>
  <c r="L41" i="78"/>
  <c r="N41" i="78" s="1"/>
  <c r="K41" i="78"/>
  <c r="L40" i="78"/>
  <c r="N40" i="78" s="1"/>
  <c r="K40" i="78"/>
  <c r="M39" i="78"/>
  <c r="M59" i="78" s="1"/>
  <c r="L39" i="78"/>
  <c r="N39" i="78" s="1"/>
  <c r="K39" i="78"/>
  <c r="L38" i="78"/>
  <c r="N38" i="78" s="1"/>
  <c r="K38" i="78"/>
  <c r="M37" i="78"/>
  <c r="M57" i="78" s="1"/>
  <c r="L37" i="78"/>
  <c r="N37" i="78" s="1"/>
  <c r="K37" i="78"/>
  <c r="L36" i="78"/>
  <c r="N36" i="78" s="1"/>
  <c r="K36" i="78"/>
  <c r="M35" i="78"/>
  <c r="M55" i="78" s="1"/>
  <c r="L35" i="78"/>
  <c r="N35" i="78" s="1"/>
  <c r="K35" i="78"/>
  <c r="L34" i="78"/>
  <c r="N34" i="78" s="1"/>
  <c r="K34" i="78"/>
  <c r="M33" i="78"/>
  <c r="L33" i="78"/>
  <c r="N33" i="78" s="1"/>
  <c r="K33" i="78"/>
  <c r="K48" i="78" s="1"/>
  <c r="J28" i="78"/>
  <c r="I28" i="78"/>
  <c r="H28" i="78"/>
  <c r="G28" i="78"/>
  <c r="F28" i="78"/>
  <c r="E28" i="78"/>
  <c r="D28" i="78"/>
  <c r="C28" i="78"/>
  <c r="L27" i="78"/>
  <c r="D88" i="78" s="1"/>
  <c r="K27" i="78"/>
  <c r="C88" i="78" s="1"/>
  <c r="L26" i="78"/>
  <c r="D87" i="78" s="1"/>
  <c r="K26" i="78"/>
  <c r="M46" i="78" s="1"/>
  <c r="M66" i="78" s="1"/>
  <c r="L25" i="78"/>
  <c r="D86" i="78" s="1"/>
  <c r="K25" i="78"/>
  <c r="C86" i="78" s="1"/>
  <c r="L24" i="78"/>
  <c r="D85" i="78" s="1"/>
  <c r="K24" i="78"/>
  <c r="C85" i="78" s="1"/>
  <c r="L23" i="78"/>
  <c r="D84" i="78" s="1"/>
  <c r="K23" i="78"/>
  <c r="C84" i="78" s="1"/>
  <c r="L22" i="78"/>
  <c r="D83" i="78" s="1"/>
  <c r="K22" i="78"/>
  <c r="C83" i="78" s="1"/>
  <c r="L21" i="78"/>
  <c r="D82" i="78" s="1"/>
  <c r="K21" i="78"/>
  <c r="C82" i="78" s="1"/>
  <c r="L20" i="78"/>
  <c r="D81" i="78" s="1"/>
  <c r="K20" i="78"/>
  <c r="C81" i="78" s="1"/>
  <c r="L19" i="78"/>
  <c r="D80" i="78" s="1"/>
  <c r="K19" i="78"/>
  <c r="C80" i="78" s="1"/>
  <c r="L18" i="78"/>
  <c r="D79" i="78" s="1"/>
  <c r="K18" i="78"/>
  <c r="C79" i="78" s="1"/>
  <c r="L17" i="78"/>
  <c r="D78" i="78" s="1"/>
  <c r="K17" i="78"/>
  <c r="C78" i="78" s="1"/>
  <c r="L16" i="78"/>
  <c r="D77" i="78" s="1"/>
  <c r="K16" i="78"/>
  <c r="C77" i="78" s="1"/>
  <c r="L15" i="78"/>
  <c r="D76" i="78" s="1"/>
  <c r="K15" i="78"/>
  <c r="C76" i="78" s="1"/>
  <c r="L14" i="78"/>
  <c r="D75" i="78" s="1"/>
  <c r="K14" i="78"/>
  <c r="C75" i="78" s="1"/>
  <c r="L13" i="78"/>
  <c r="L28" i="78" s="1"/>
  <c r="K13" i="78"/>
  <c r="C74" i="78" s="1"/>
  <c r="I39" i="77"/>
  <c r="H39" i="77"/>
  <c r="G39" i="77"/>
  <c r="F39" i="77"/>
  <c r="E39" i="77"/>
  <c r="D39" i="77"/>
  <c r="C39" i="77"/>
  <c r="B39" i="77"/>
  <c r="K38" i="77"/>
  <c r="C48" i="77" s="1"/>
  <c r="J38" i="77"/>
  <c r="B48" i="77" s="1"/>
  <c r="K37" i="77"/>
  <c r="J37" i="77"/>
  <c r="J39" i="77" s="1"/>
  <c r="K36" i="77"/>
  <c r="K39" i="77" s="1"/>
  <c r="J36" i="77"/>
  <c r="I29" i="77"/>
  <c r="H29" i="77"/>
  <c r="G29" i="77"/>
  <c r="F29" i="77"/>
  <c r="E29" i="77"/>
  <c r="D29" i="77"/>
  <c r="C29" i="77"/>
  <c r="B29" i="77"/>
  <c r="K28" i="77"/>
  <c r="J28" i="77"/>
  <c r="K27" i="77"/>
  <c r="J27" i="77"/>
  <c r="J29" i="77" s="1"/>
  <c r="K26" i="77"/>
  <c r="K29" i="77" s="1"/>
  <c r="J26" i="77"/>
  <c r="I20" i="77"/>
  <c r="H20" i="77"/>
  <c r="G20" i="77"/>
  <c r="F20" i="77"/>
  <c r="E20" i="77"/>
  <c r="D20" i="77"/>
  <c r="C20" i="77"/>
  <c r="B20" i="77"/>
  <c r="K19" i="77"/>
  <c r="J19" i="77"/>
  <c r="K18" i="77"/>
  <c r="C47" i="77" s="1"/>
  <c r="J18" i="77"/>
  <c r="B47" i="77" s="1"/>
  <c r="K17" i="77"/>
  <c r="K20" i="77" s="1"/>
  <c r="J17" i="77"/>
  <c r="B46" i="77" s="1"/>
  <c r="F218" i="76"/>
  <c r="E217" i="76"/>
  <c r="E216" i="76"/>
  <c r="E215" i="76"/>
  <c r="E214" i="76"/>
  <c r="F211" i="76"/>
  <c r="F212" i="76" s="1"/>
  <c r="F195" i="76"/>
  <c r="J152" i="76"/>
  <c r="I152" i="76"/>
  <c r="H152" i="76"/>
  <c r="G152" i="76"/>
  <c r="F152" i="76"/>
  <c r="E152" i="76"/>
  <c r="D152" i="76"/>
  <c r="C152" i="76"/>
  <c r="J136" i="76"/>
  <c r="I136" i="76"/>
  <c r="H136" i="76"/>
  <c r="G136" i="76"/>
  <c r="F136" i="76"/>
  <c r="E136" i="76"/>
  <c r="D136" i="76"/>
  <c r="C136" i="76"/>
  <c r="J128" i="76"/>
  <c r="I128" i="76"/>
  <c r="H128" i="76"/>
  <c r="G128" i="76"/>
  <c r="F128" i="76"/>
  <c r="E128" i="76"/>
  <c r="D128" i="76"/>
  <c r="C128" i="76"/>
  <c r="J102" i="76"/>
  <c r="I102" i="76"/>
  <c r="H102" i="76"/>
  <c r="G102" i="76"/>
  <c r="F102" i="76"/>
  <c r="E102" i="76"/>
  <c r="D102" i="76"/>
  <c r="C102" i="76"/>
  <c r="J86" i="76"/>
  <c r="I86" i="76"/>
  <c r="H86" i="76"/>
  <c r="G86" i="76"/>
  <c r="F86" i="76"/>
  <c r="E86" i="76"/>
  <c r="D86" i="76"/>
  <c r="C86" i="76"/>
  <c r="J78" i="76"/>
  <c r="I78" i="76"/>
  <c r="H78" i="76"/>
  <c r="G78" i="76"/>
  <c r="F78" i="76"/>
  <c r="E78" i="76"/>
  <c r="D78" i="76"/>
  <c r="C78" i="76"/>
  <c r="J43" i="76"/>
  <c r="I43" i="76"/>
  <c r="H43" i="76"/>
  <c r="G43" i="76"/>
  <c r="F43" i="76"/>
  <c r="E43" i="76"/>
  <c r="D43" i="76"/>
  <c r="C43" i="76"/>
  <c r="J27" i="76"/>
  <c r="I27" i="76"/>
  <c r="H27" i="76"/>
  <c r="G27" i="76"/>
  <c r="F27" i="76"/>
  <c r="E27" i="76"/>
  <c r="D27" i="76"/>
  <c r="C27" i="76"/>
  <c r="J19" i="76"/>
  <c r="I19" i="76"/>
  <c r="H19" i="76"/>
  <c r="G19" i="76"/>
  <c r="F19" i="76"/>
  <c r="E19" i="76"/>
  <c r="D19" i="76"/>
  <c r="C19" i="76"/>
  <c r="D213" i="75"/>
  <c r="D212" i="75"/>
  <c r="C212" i="75"/>
  <c r="D211" i="75"/>
  <c r="D210" i="75"/>
  <c r="C210" i="75"/>
  <c r="D187" i="75"/>
  <c r="J137" i="75"/>
  <c r="I137" i="75"/>
  <c r="H137" i="75"/>
  <c r="G137" i="75"/>
  <c r="F137" i="75"/>
  <c r="E137" i="75"/>
  <c r="D137" i="75"/>
  <c r="C137" i="75"/>
  <c r="L136" i="75"/>
  <c r="K136" i="75"/>
  <c r="L135" i="75"/>
  <c r="L137" i="75" s="1"/>
  <c r="K135" i="75"/>
  <c r="K137" i="75" s="1"/>
  <c r="J133" i="75"/>
  <c r="I133" i="75"/>
  <c r="I105" i="75" s="1"/>
  <c r="H133" i="75"/>
  <c r="H105" i="75" s="1"/>
  <c r="G133" i="75"/>
  <c r="F133" i="75"/>
  <c r="E133" i="75"/>
  <c r="E105" i="75" s="1"/>
  <c r="D133" i="75"/>
  <c r="D105" i="75" s="1"/>
  <c r="C133" i="75"/>
  <c r="L132" i="75"/>
  <c r="K132" i="75"/>
  <c r="L131" i="75"/>
  <c r="K131" i="75"/>
  <c r="L130" i="75"/>
  <c r="K130" i="75"/>
  <c r="L129" i="75"/>
  <c r="K129" i="75"/>
  <c r="L128" i="75"/>
  <c r="K128" i="75"/>
  <c r="L127" i="75"/>
  <c r="K127" i="75"/>
  <c r="L126" i="75"/>
  <c r="K126" i="75"/>
  <c r="L125" i="75"/>
  <c r="K125" i="75"/>
  <c r="L124" i="75"/>
  <c r="K124" i="75"/>
  <c r="L123" i="75"/>
  <c r="K123" i="75"/>
  <c r="L122" i="75"/>
  <c r="K122" i="75"/>
  <c r="L121" i="75"/>
  <c r="K121" i="75"/>
  <c r="L120" i="75"/>
  <c r="K120" i="75"/>
  <c r="L119" i="75"/>
  <c r="L133" i="75" s="1"/>
  <c r="K119" i="75"/>
  <c r="K133" i="75" s="1"/>
  <c r="J117" i="75"/>
  <c r="I117" i="75"/>
  <c r="H117" i="75"/>
  <c r="G117" i="75"/>
  <c r="F117" i="75"/>
  <c r="E117" i="75"/>
  <c r="D117" i="75"/>
  <c r="C117" i="75"/>
  <c r="L116" i="75"/>
  <c r="K116" i="75"/>
  <c r="L115" i="75"/>
  <c r="K115" i="75"/>
  <c r="L114" i="75"/>
  <c r="K114" i="75"/>
  <c r="L113" i="75"/>
  <c r="K113" i="75"/>
  <c r="L112" i="75"/>
  <c r="K112" i="75"/>
  <c r="L111" i="75"/>
  <c r="K111" i="75"/>
  <c r="L110" i="75"/>
  <c r="K110" i="75"/>
  <c r="L109" i="75"/>
  <c r="K109" i="75"/>
  <c r="L108" i="75"/>
  <c r="K108" i="75"/>
  <c r="L107" i="75"/>
  <c r="K107" i="75"/>
  <c r="K117" i="75" s="1"/>
  <c r="L106" i="75"/>
  <c r="L117" i="75" s="1"/>
  <c r="K106" i="75"/>
  <c r="J105" i="75"/>
  <c r="G105" i="75"/>
  <c r="F105" i="75"/>
  <c r="C105" i="75"/>
  <c r="K105" i="75" s="1"/>
  <c r="L103" i="75"/>
  <c r="D177" i="75" s="1"/>
  <c r="F181" i="76" s="1"/>
  <c r="K103" i="75"/>
  <c r="J97" i="75"/>
  <c r="I97" i="75"/>
  <c r="H97" i="75"/>
  <c r="G97" i="75"/>
  <c r="F97" i="75"/>
  <c r="E97" i="75"/>
  <c r="D97" i="75"/>
  <c r="C97" i="75"/>
  <c r="L96" i="75"/>
  <c r="K96" i="75"/>
  <c r="L95" i="75"/>
  <c r="L97" i="75" s="1"/>
  <c r="K95" i="75"/>
  <c r="K97" i="75" s="1"/>
  <c r="J93" i="75"/>
  <c r="I93" i="75"/>
  <c r="H93" i="75"/>
  <c r="G93" i="75"/>
  <c r="F93" i="75"/>
  <c r="E93" i="75"/>
  <c r="D93" i="75"/>
  <c r="C93" i="75"/>
  <c r="L92" i="75"/>
  <c r="K92" i="75"/>
  <c r="M92" i="75" s="1"/>
  <c r="N91" i="75"/>
  <c r="L91" i="75"/>
  <c r="K91" i="75"/>
  <c r="M91" i="75" s="1"/>
  <c r="L90" i="75"/>
  <c r="K90" i="75"/>
  <c r="M90" i="75" s="1"/>
  <c r="N89" i="75"/>
  <c r="L89" i="75"/>
  <c r="K89" i="75"/>
  <c r="M89" i="75" s="1"/>
  <c r="L88" i="75"/>
  <c r="K88" i="75"/>
  <c r="M88" i="75" s="1"/>
  <c r="N87" i="75"/>
  <c r="L87" i="75"/>
  <c r="K87" i="75"/>
  <c r="M87" i="75" s="1"/>
  <c r="L86" i="75"/>
  <c r="K86" i="75"/>
  <c r="M86" i="75" s="1"/>
  <c r="N85" i="75"/>
  <c r="L85" i="75"/>
  <c r="K85" i="75"/>
  <c r="M85" i="75" s="1"/>
  <c r="L84" i="75"/>
  <c r="K84" i="75"/>
  <c r="M84" i="75" s="1"/>
  <c r="N83" i="75"/>
  <c r="L83" i="75"/>
  <c r="K83" i="75"/>
  <c r="M83" i="75" s="1"/>
  <c r="L82" i="75"/>
  <c r="K82" i="75"/>
  <c r="M82" i="75" s="1"/>
  <c r="N81" i="75"/>
  <c r="L81" i="75"/>
  <c r="K81" i="75"/>
  <c r="M81" i="75" s="1"/>
  <c r="L80" i="75"/>
  <c r="K80" i="75"/>
  <c r="M80" i="75" s="1"/>
  <c r="N79" i="75"/>
  <c r="L79" i="75"/>
  <c r="L93" i="75" s="1"/>
  <c r="K79" i="75"/>
  <c r="M79" i="75" s="1"/>
  <c r="M93" i="75" s="1"/>
  <c r="J77" i="75"/>
  <c r="I77" i="75"/>
  <c r="H77" i="75"/>
  <c r="G77" i="75"/>
  <c r="F77" i="75"/>
  <c r="E77" i="75"/>
  <c r="D77" i="75"/>
  <c r="C77" i="75"/>
  <c r="N76" i="75"/>
  <c r="L76" i="75"/>
  <c r="K76" i="75"/>
  <c r="M76" i="75" s="1"/>
  <c r="L75" i="75"/>
  <c r="K75" i="75"/>
  <c r="M75" i="75" s="1"/>
  <c r="N74" i="75"/>
  <c r="L74" i="75"/>
  <c r="K74" i="75"/>
  <c r="M74" i="75" s="1"/>
  <c r="L73" i="75"/>
  <c r="K73" i="75"/>
  <c r="M73" i="75" s="1"/>
  <c r="N72" i="75"/>
  <c r="L72" i="75"/>
  <c r="K72" i="75"/>
  <c r="M72" i="75" s="1"/>
  <c r="L71" i="75"/>
  <c r="K71" i="75"/>
  <c r="M71" i="75" s="1"/>
  <c r="N70" i="75"/>
  <c r="L70" i="75"/>
  <c r="K70" i="75"/>
  <c r="M70" i="75" s="1"/>
  <c r="L69" i="75"/>
  <c r="K69" i="75"/>
  <c r="M69" i="75" s="1"/>
  <c r="N68" i="75"/>
  <c r="L68" i="75"/>
  <c r="K68" i="75"/>
  <c r="M68" i="75" s="1"/>
  <c r="L67" i="75"/>
  <c r="K67" i="75"/>
  <c r="M67" i="75" s="1"/>
  <c r="N66" i="75"/>
  <c r="L66" i="75"/>
  <c r="L77" i="75" s="1"/>
  <c r="K66" i="75"/>
  <c r="K77" i="75" s="1"/>
  <c r="J65" i="75"/>
  <c r="I65" i="75"/>
  <c r="H65" i="75"/>
  <c r="G65" i="75"/>
  <c r="F65" i="75"/>
  <c r="E65" i="75"/>
  <c r="D65" i="75"/>
  <c r="C65" i="75"/>
  <c r="K65" i="75" s="1"/>
  <c r="N63" i="75"/>
  <c r="L63" i="75"/>
  <c r="K63" i="75"/>
  <c r="M63" i="75" s="1"/>
  <c r="L51" i="75"/>
  <c r="J51" i="75"/>
  <c r="I51" i="75"/>
  <c r="H51" i="75"/>
  <c r="G51" i="75"/>
  <c r="F51" i="75"/>
  <c r="E51" i="75"/>
  <c r="D51" i="75"/>
  <c r="C51" i="75"/>
  <c r="L50" i="75"/>
  <c r="K50" i="75"/>
  <c r="C213" i="75" s="1"/>
  <c r="L49" i="75"/>
  <c r="K49" i="75"/>
  <c r="C211" i="75" s="1"/>
  <c r="J47" i="75"/>
  <c r="J19" i="75" s="1"/>
  <c r="I47" i="75"/>
  <c r="H47" i="75"/>
  <c r="G47" i="75"/>
  <c r="G19" i="75" s="1"/>
  <c r="F47" i="75"/>
  <c r="F19" i="75" s="1"/>
  <c r="E47" i="75"/>
  <c r="D47" i="75"/>
  <c r="C47" i="75"/>
  <c r="C19" i="75" s="1"/>
  <c r="K19" i="75" s="1"/>
  <c r="L46" i="75"/>
  <c r="D206" i="75" s="1"/>
  <c r="K46" i="75"/>
  <c r="C206" i="75" s="1"/>
  <c r="E210" i="76" s="1"/>
  <c r="L45" i="75"/>
  <c r="K45" i="75"/>
  <c r="C205" i="75" s="1"/>
  <c r="E209" i="76" s="1"/>
  <c r="L44" i="75"/>
  <c r="N90" i="75" s="1"/>
  <c r="K44" i="75"/>
  <c r="C204" i="75" s="1"/>
  <c r="E208" i="76" s="1"/>
  <c r="L43" i="75"/>
  <c r="K43" i="75"/>
  <c r="C203" i="75" s="1"/>
  <c r="E207" i="76" s="1"/>
  <c r="L42" i="75"/>
  <c r="D202" i="75" s="1"/>
  <c r="K42" i="75"/>
  <c r="C202" i="75" s="1"/>
  <c r="E206" i="76" s="1"/>
  <c r="L41" i="75"/>
  <c r="K41" i="75"/>
  <c r="C201" i="75" s="1"/>
  <c r="E205" i="76" s="1"/>
  <c r="L40" i="75"/>
  <c r="N86" i="75" s="1"/>
  <c r="K40" i="75"/>
  <c r="C200" i="75" s="1"/>
  <c r="E204" i="76" s="1"/>
  <c r="L39" i="75"/>
  <c r="K39" i="75"/>
  <c r="C199" i="75" s="1"/>
  <c r="E203" i="76" s="1"/>
  <c r="L38" i="75"/>
  <c r="D198" i="75" s="1"/>
  <c r="K38" i="75"/>
  <c r="C198" i="75" s="1"/>
  <c r="E202" i="76" s="1"/>
  <c r="L37" i="75"/>
  <c r="K37" i="75"/>
  <c r="C197" i="75" s="1"/>
  <c r="E201" i="76" s="1"/>
  <c r="L36" i="75"/>
  <c r="N82" i="75" s="1"/>
  <c r="K36" i="75"/>
  <c r="C196" i="75" s="1"/>
  <c r="E200" i="76" s="1"/>
  <c r="L35" i="75"/>
  <c r="K35" i="75"/>
  <c r="C195" i="75" s="1"/>
  <c r="E199" i="76" s="1"/>
  <c r="L34" i="75"/>
  <c r="D194" i="75" s="1"/>
  <c r="K34" i="75"/>
  <c r="C194" i="75" s="1"/>
  <c r="E198" i="76" s="1"/>
  <c r="L33" i="75"/>
  <c r="K33" i="75"/>
  <c r="K47" i="75" s="1"/>
  <c r="L31" i="75"/>
  <c r="J31" i="75"/>
  <c r="I31" i="75"/>
  <c r="H31" i="75"/>
  <c r="H19" i="75" s="1"/>
  <c r="G31" i="75"/>
  <c r="F31" i="75"/>
  <c r="E31" i="75"/>
  <c r="D31" i="75"/>
  <c r="C31" i="75"/>
  <c r="L30" i="75"/>
  <c r="D190" i="75" s="1"/>
  <c r="K30" i="75"/>
  <c r="C190" i="75" s="1"/>
  <c r="E194" i="76" s="1"/>
  <c r="L29" i="75"/>
  <c r="N75" i="75" s="1"/>
  <c r="K29" i="75"/>
  <c r="C189" i="75" s="1"/>
  <c r="E193" i="76" s="1"/>
  <c r="L28" i="75"/>
  <c r="D188" i="75" s="1"/>
  <c r="K28" i="75"/>
  <c r="C188" i="75" s="1"/>
  <c r="E192" i="76" s="1"/>
  <c r="L27" i="75"/>
  <c r="N73" i="75" s="1"/>
  <c r="K27" i="75"/>
  <c r="C187" i="75" s="1"/>
  <c r="E191" i="76" s="1"/>
  <c r="L26" i="75"/>
  <c r="D186" i="75" s="1"/>
  <c r="K26" i="75"/>
  <c r="C186" i="75" s="1"/>
  <c r="E190" i="76" s="1"/>
  <c r="L25" i="75"/>
  <c r="D185" i="75" s="1"/>
  <c r="K25" i="75"/>
  <c r="C185" i="75" s="1"/>
  <c r="E189" i="76" s="1"/>
  <c r="L24" i="75"/>
  <c r="D184" i="75" s="1"/>
  <c r="K24" i="75"/>
  <c r="C184" i="75" s="1"/>
  <c r="E188" i="76" s="1"/>
  <c r="L23" i="75"/>
  <c r="D183" i="75" s="1"/>
  <c r="K23" i="75"/>
  <c r="C183" i="75" s="1"/>
  <c r="E187" i="76" s="1"/>
  <c r="L22" i="75"/>
  <c r="D182" i="75" s="1"/>
  <c r="K22" i="75"/>
  <c r="C182" i="75" s="1"/>
  <c r="E186" i="76" s="1"/>
  <c r="L21" i="75"/>
  <c r="N67" i="75" s="1"/>
  <c r="K21" i="75"/>
  <c r="C181" i="75" s="1"/>
  <c r="E185" i="76" s="1"/>
  <c r="L20" i="75"/>
  <c r="D180" i="75" s="1"/>
  <c r="K20" i="75"/>
  <c r="K31" i="75" s="1"/>
  <c r="I19" i="75"/>
  <c r="E19" i="75"/>
  <c r="D19" i="75"/>
  <c r="L19" i="75" s="1"/>
  <c r="L17" i="75"/>
  <c r="K17" i="75"/>
  <c r="C177" i="75" s="1"/>
  <c r="E181" i="76" s="1"/>
  <c r="R10" i="79" l="1"/>
  <c r="R44" i="79" s="1"/>
  <c r="R45" i="79" s="1"/>
  <c r="S29" i="79"/>
  <c r="E24" i="79"/>
  <c r="E44" i="79" s="1"/>
  <c r="S26" i="79"/>
  <c r="S43" i="79" s="1"/>
  <c r="S44" i="79" s="1"/>
  <c r="N48" i="78"/>
  <c r="N54" i="78"/>
  <c r="N56" i="78"/>
  <c r="N60" i="78"/>
  <c r="N68" i="78" s="1"/>
  <c r="N62" i="78"/>
  <c r="N64" i="78"/>
  <c r="C89" i="78"/>
  <c r="N57" i="78"/>
  <c r="N59" i="78"/>
  <c r="N65" i="78"/>
  <c r="N67" i="78"/>
  <c r="L48" i="78"/>
  <c r="D74" i="78"/>
  <c r="D89" i="78" s="1"/>
  <c r="K28" i="78"/>
  <c r="M34" i="78"/>
  <c r="M54" i="78" s="1"/>
  <c r="M38" i="78"/>
  <c r="M58" i="78" s="1"/>
  <c r="M42" i="78"/>
  <c r="M62" i="78" s="1"/>
  <c r="M44" i="78"/>
  <c r="M64" i="78" s="1"/>
  <c r="M53" i="78"/>
  <c r="C87" i="78"/>
  <c r="L68" i="78"/>
  <c r="M36" i="78"/>
  <c r="M56" i="78" s="1"/>
  <c r="M40" i="78"/>
  <c r="M60" i="78" s="1"/>
  <c r="D196" i="75"/>
  <c r="F219" i="76"/>
  <c r="M65" i="75"/>
  <c r="N69" i="75"/>
  <c r="N77" i="75" s="1"/>
  <c r="N80" i="75"/>
  <c r="N84" i="75"/>
  <c r="N88" i="75"/>
  <c r="N92" i="75"/>
  <c r="N93" i="75" s="1"/>
  <c r="D181" i="75"/>
  <c r="D191" i="75" s="1"/>
  <c r="D189" i="75"/>
  <c r="D193" i="75"/>
  <c r="D195" i="75"/>
  <c r="D197" i="75"/>
  <c r="D199" i="75"/>
  <c r="D201" i="75"/>
  <c r="D203" i="75"/>
  <c r="D205" i="75"/>
  <c r="L65" i="75"/>
  <c r="N65" i="75" s="1"/>
  <c r="D200" i="75"/>
  <c r="B49" i="77"/>
  <c r="L105" i="75"/>
  <c r="D204" i="75"/>
  <c r="N71" i="75"/>
  <c r="C46" i="77"/>
  <c r="C49" i="77" s="1"/>
  <c r="K93" i="75"/>
  <c r="C180" i="75"/>
  <c r="C193" i="75"/>
  <c r="J20" i="77"/>
  <c r="K51" i="75"/>
  <c r="M66" i="75"/>
  <c r="M77" i="75" s="1"/>
  <c r="L47" i="75"/>
  <c r="B13" i="74"/>
  <c r="Q45" i="73"/>
  <c r="P44" i="73"/>
  <c r="P45" i="73" s="1"/>
  <c r="N44" i="73"/>
  <c r="N45" i="73" s="1"/>
  <c r="L44" i="73"/>
  <c r="L45" i="73" s="1"/>
  <c r="Q43" i="73"/>
  <c r="P43" i="73"/>
  <c r="O43" i="73"/>
  <c r="O44" i="73" s="1"/>
  <c r="O45" i="73" s="1"/>
  <c r="N43" i="73"/>
  <c r="M43" i="73"/>
  <c r="M44" i="73" s="1"/>
  <c r="M45" i="73" s="1"/>
  <c r="L43" i="73"/>
  <c r="K43" i="73"/>
  <c r="K44" i="73" s="1"/>
  <c r="K45" i="73" s="1"/>
  <c r="J43" i="73"/>
  <c r="I43" i="73"/>
  <c r="H43" i="73"/>
  <c r="G43" i="73"/>
  <c r="F43" i="73"/>
  <c r="D43" i="73"/>
  <c r="C43" i="73"/>
  <c r="R42" i="73"/>
  <c r="E42" i="73"/>
  <c r="S42" i="73" s="1"/>
  <c r="S41" i="73"/>
  <c r="R41" i="73"/>
  <c r="E41" i="73"/>
  <c r="R40" i="73"/>
  <c r="E40" i="73"/>
  <c r="S40" i="73" s="1"/>
  <c r="R39" i="73"/>
  <c r="E39" i="73"/>
  <c r="S39" i="73" s="1"/>
  <c r="R38" i="73"/>
  <c r="E38" i="73"/>
  <c r="S38" i="73" s="1"/>
  <c r="S37" i="73"/>
  <c r="R37" i="73"/>
  <c r="E37" i="73"/>
  <c r="R36" i="73"/>
  <c r="E36" i="73"/>
  <c r="S36" i="73" s="1"/>
  <c r="R35" i="73"/>
  <c r="E35" i="73"/>
  <c r="S35" i="73" s="1"/>
  <c r="R34" i="73"/>
  <c r="E34" i="73"/>
  <c r="S34" i="73" s="1"/>
  <c r="S33" i="73"/>
  <c r="R33" i="73"/>
  <c r="E33" i="73"/>
  <c r="R32" i="73"/>
  <c r="E32" i="73"/>
  <c r="S32" i="73" s="1"/>
  <c r="R31" i="73"/>
  <c r="E31" i="73"/>
  <c r="S31" i="73" s="1"/>
  <c r="R30" i="73"/>
  <c r="E30" i="73"/>
  <c r="S30" i="73" s="1"/>
  <c r="S29" i="73"/>
  <c r="R29" i="73"/>
  <c r="E29" i="73"/>
  <c r="R28" i="73"/>
  <c r="S28" i="73" s="1"/>
  <c r="E28" i="73"/>
  <c r="R27" i="73"/>
  <c r="E27" i="73"/>
  <c r="E43" i="73" s="1"/>
  <c r="R26" i="73"/>
  <c r="R43" i="73" s="1"/>
  <c r="E26" i="73"/>
  <c r="S26" i="73" s="1"/>
  <c r="Q25" i="73"/>
  <c r="P25" i="73"/>
  <c r="O25" i="73"/>
  <c r="N25" i="73"/>
  <c r="M25" i="73"/>
  <c r="L25" i="73"/>
  <c r="K25" i="73"/>
  <c r="J25" i="73"/>
  <c r="I25" i="73"/>
  <c r="H25" i="73"/>
  <c r="J24" i="73"/>
  <c r="J44" i="73" s="1"/>
  <c r="J45" i="73" s="1"/>
  <c r="I24" i="73"/>
  <c r="H24" i="73"/>
  <c r="H44" i="73" s="1"/>
  <c r="H45" i="73" s="1"/>
  <c r="G24" i="73"/>
  <c r="F24" i="73"/>
  <c r="F44" i="73" s="1"/>
  <c r="F45" i="73" s="1"/>
  <c r="D24" i="73"/>
  <c r="D44" i="73" s="1"/>
  <c r="C24" i="73"/>
  <c r="S23" i="73"/>
  <c r="R23" i="73"/>
  <c r="E23" i="73"/>
  <c r="R22" i="73"/>
  <c r="S22" i="73" s="1"/>
  <c r="E22" i="73"/>
  <c r="R21" i="73"/>
  <c r="E21" i="73"/>
  <c r="S21" i="73" s="1"/>
  <c r="R20" i="73"/>
  <c r="E20" i="73"/>
  <c r="S20" i="73" s="1"/>
  <c r="S19" i="73"/>
  <c r="R19" i="73"/>
  <c r="E19" i="73"/>
  <c r="R18" i="73"/>
  <c r="S18" i="73" s="1"/>
  <c r="E18" i="73"/>
  <c r="R17" i="73"/>
  <c r="E17" i="73"/>
  <c r="S17" i="73" s="1"/>
  <c r="R16" i="73"/>
  <c r="E16" i="73"/>
  <c r="S16" i="73" s="1"/>
  <c r="S15" i="73"/>
  <c r="R15" i="73"/>
  <c r="E15" i="73"/>
  <c r="R14" i="73"/>
  <c r="S14" i="73" s="1"/>
  <c r="E14" i="73"/>
  <c r="R13" i="73"/>
  <c r="R24" i="73" s="1"/>
  <c r="E13" i="73"/>
  <c r="E24" i="73" s="1"/>
  <c r="P12" i="73"/>
  <c r="N12" i="73"/>
  <c r="L12" i="73"/>
  <c r="J12" i="73"/>
  <c r="H12" i="73"/>
  <c r="F12" i="73"/>
  <c r="F25" i="73" s="1"/>
  <c r="C12" i="73"/>
  <c r="C25" i="73" s="1"/>
  <c r="R10" i="73"/>
  <c r="R44" i="73" s="1"/>
  <c r="R45" i="73" s="1"/>
  <c r="J10" i="73"/>
  <c r="I10" i="73"/>
  <c r="I44" i="73" s="1"/>
  <c r="I45" i="73" s="1"/>
  <c r="H10" i="73"/>
  <c r="G10" i="73"/>
  <c r="G44" i="73" s="1"/>
  <c r="G45" i="73" s="1"/>
  <c r="F10" i="73"/>
  <c r="E10" i="73"/>
  <c r="D10" i="73"/>
  <c r="C10" i="73"/>
  <c r="C44" i="73" s="1"/>
  <c r="R9" i="73"/>
  <c r="E9" i="73"/>
  <c r="S9" i="73" s="1"/>
  <c r="S10" i="73" s="1"/>
  <c r="Q8" i="73"/>
  <c r="Q12" i="73" s="1"/>
  <c r="P8" i="73"/>
  <c r="O8" i="73"/>
  <c r="O12" i="73" s="1"/>
  <c r="N8" i="73"/>
  <c r="M8" i="73"/>
  <c r="M12" i="73" s="1"/>
  <c r="L8" i="73"/>
  <c r="K8" i="73"/>
  <c r="K12" i="73" s="1"/>
  <c r="J8" i="73"/>
  <c r="I8" i="73"/>
  <c r="I12" i="73" s="1"/>
  <c r="H8" i="73"/>
  <c r="G8" i="73"/>
  <c r="G12" i="73" s="1"/>
  <c r="G25" i="73" s="1"/>
  <c r="F8" i="73"/>
  <c r="E8" i="73"/>
  <c r="E12" i="73" s="1"/>
  <c r="E25" i="73" s="1"/>
  <c r="C8" i="73"/>
  <c r="I6" i="73"/>
  <c r="G6" i="73"/>
  <c r="F6" i="73"/>
  <c r="D6" i="73"/>
  <c r="C6" i="73"/>
  <c r="R5" i="73"/>
  <c r="R6" i="73" s="1"/>
  <c r="E5" i="73"/>
  <c r="E6" i="73" s="1"/>
  <c r="J68" i="72"/>
  <c r="I68" i="72"/>
  <c r="H68" i="72"/>
  <c r="G68" i="72"/>
  <c r="F68" i="72"/>
  <c r="E68" i="72"/>
  <c r="D68" i="72"/>
  <c r="C68" i="72"/>
  <c r="L67" i="72"/>
  <c r="K67" i="72"/>
  <c r="L66" i="72"/>
  <c r="N66" i="72" s="1"/>
  <c r="K66" i="72"/>
  <c r="M66" i="72" s="1"/>
  <c r="L65" i="72"/>
  <c r="K65" i="72"/>
  <c r="L64" i="72"/>
  <c r="N64" i="72" s="1"/>
  <c r="K64" i="72"/>
  <c r="M64" i="72" s="1"/>
  <c r="L63" i="72"/>
  <c r="K63" i="72"/>
  <c r="L62" i="72"/>
  <c r="N62" i="72" s="1"/>
  <c r="K62" i="72"/>
  <c r="M62" i="72" s="1"/>
  <c r="L61" i="72"/>
  <c r="K61" i="72"/>
  <c r="L60" i="72"/>
  <c r="N60" i="72" s="1"/>
  <c r="K60" i="72"/>
  <c r="M60" i="72" s="1"/>
  <c r="L59" i="72"/>
  <c r="K59" i="72"/>
  <c r="L58" i="72"/>
  <c r="N58" i="72" s="1"/>
  <c r="K58" i="72"/>
  <c r="M58" i="72" s="1"/>
  <c r="L57" i="72"/>
  <c r="K57" i="72"/>
  <c r="L56" i="72"/>
  <c r="N56" i="72" s="1"/>
  <c r="K56" i="72"/>
  <c r="M56" i="72" s="1"/>
  <c r="L55" i="72"/>
  <c r="K55" i="72"/>
  <c r="L54" i="72"/>
  <c r="N54" i="72" s="1"/>
  <c r="K54" i="72"/>
  <c r="M54" i="72" s="1"/>
  <c r="L53" i="72"/>
  <c r="K53" i="72"/>
  <c r="J48" i="72"/>
  <c r="I48" i="72"/>
  <c r="H48" i="72"/>
  <c r="G48" i="72"/>
  <c r="F48" i="72"/>
  <c r="E48" i="72"/>
  <c r="D48" i="72"/>
  <c r="C48" i="72"/>
  <c r="L47" i="72"/>
  <c r="N47" i="72" s="1"/>
  <c r="K47" i="72"/>
  <c r="M47" i="72" s="1"/>
  <c r="L46" i="72"/>
  <c r="N46" i="72" s="1"/>
  <c r="K46" i="72"/>
  <c r="M46" i="72" s="1"/>
  <c r="L45" i="72"/>
  <c r="N45" i="72" s="1"/>
  <c r="K45" i="72"/>
  <c r="M45" i="72" s="1"/>
  <c r="L44" i="72"/>
  <c r="N44" i="72" s="1"/>
  <c r="K44" i="72"/>
  <c r="M44" i="72" s="1"/>
  <c r="L43" i="72"/>
  <c r="N43" i="72" s="1"/>
  <c r="K43" i="72"/>
  <c r="M43" i="72" s="1"/>
  <c r="L42" i="72"/>
  <c r="N42" i="72" s="1"/>
  <c r="K42" i="72"/>
  <c r="M42" i="72" s="1"/>
  <c r="L41" i="72"/>
  <c r="N41" i="72" s="1"/>
  <c r="K41" i="72"/>
  <c r="M41" i="72" s="1"/>
  <c r="L40" i="72"/>
  <c r="N40" i="72" s="1"/>
  <c r="K40" i="72"/>
  <c r="M40" i="72" s="1"/>
  <c r="L39" i="72"/>
  <c r="N39" i="72" s="1"/>
  <c r="K39" i="72"/>
  <c r="M39" i="72" s="1"/>
  <c r="L38" i="72"/>
  <c r="N38" i="72" s="1"/>
  <c r="K38" i="72"/>
  <c r="M38" i="72" s="1"/>
  <c r="L37" i="72"/>
  <c r="N37" i="72" s="1"/>
  <c r="K37" i="72"/>
  <c r="M37" i="72" s="1"/>
  <c r="L36" i="72"/>
  <c r="N36" i="72" s="1"/>
  <c r="K36" i="72"/>
  <c r="M36" i="72" s="1"/>
  <c r="L35" i="72"/>
  <c r="N35" i="72" s="1"/>
  <c r="K35" i="72"/>
  <c r="M35" i="72" s="1"/>
  <c r="L34" i="72"/>
  <c r="N34" i="72" s="1"/>
  <c r="K34" i="72"/>
  <c r="M34" i="72" s="1"/>
  <c r="L33" i="72"/>
  <c r="N33" i="72" s="1"/>
  <c r="N48" i="72" s="1"/>
  <c r="K33" i="72"/>
  <c r="K48" i="72" s="1"/>
  <c r="J28" i="72"/>
  <c r="I28" i="72"/>
  <c r="H28" i="72"/>
  <c r="G28" i="72"/>
  <c r="F28" i="72"/>
  <c r="E28" i="72"/>
  <c r="D28" i="72"/>
  <c r="C28" i="72"/>
  <c r="L27" i="72"/>
  <c r="D88" i="72" s="1"/>
  <c r="K27" i="72"/>
  <c r="C88" i="72" s="1"/>
  <c r="L26" i="72"/>
  <c r="D87" i="72" s="1"/>
  <c r="K26" i="72"/>
  <c r="C87" i="72" s="1"/>
  <c r="L25" i="72"/>
  <c r="D86" i="72" s="1"/>
  <c r="K25" i="72"/>
  <c r="C86" i="72" s="1"/>
  <c r="L24" i="72"/>
  <c r="D85" i="72" s="1"/>
  <c r="K24" i="72"/>
  <c r="C85" i="72" s="1"/>
  <c r="L23" i="72"/>
  <c r="D84" i="72" s="1"/>
  <c r="K23" i="72"/>
  <c r="C84" i="72" s="1"/>
  <c r="L22" i="72"/>
  <c r="D83" i="72" s="1"/>
  <c r="K22" i="72"/>
  <c r="C83" i="72" s="1"/>
  <c r="L21" i="72"/>
  <c r="D82" i="72" s="1"/>
  <c r="K21" i="72"/>
  <c r="C82" i="72" s="1"/>
  <c r="L20" i="72"/>
  <c r="D81" i="72" s="1"/>
  <c r="K20" i="72"/>
  <c r="C81" i="72" s="1"/>
  <c r="L19" i="72"/>
  <c r="D80" i="72" s="1"/>
  <c r="K19" i="72"/>
  <c r="C80" i="72" s="1"/>
  <c r="L18" i="72"/>
  <c r="D79" i="72" s="1"/>
  <c r="K18" i="72"/>
  <c r="C79" i="72" s="1"/>
  <c r="L17" i="72"/>
  <c r="D78" i="72" s="1"/>
  <c r="K17" i="72"/>
  <c r="C78" i="72" s="1"/>
  <c r="L16" i="72"/>
  <c r="D77" i="72" s="1"/>
  <c r="K16" i="72"/>
  <c r="C77" i="72" s="1"/>
  <c r="L15" i="72"/>
  <c r="D76" i="72" s="1"/>
  <c r="K15" i="72"/>
  <c r="C76" i="72" s="1"/>
  <c r="L14" i="72"/>
  <c r="D75" i="72" s="1"/>
  <c r="K14" i="72"/>
  <c r="C75" i="72" s="1"/>
  <c r="L13" i="72"/>
  <c r="L28" i="72" s="1"/>
  <c r="K13" i="72"/>
  <c r="K28" i="72" s="1"/>
  <c r="I39" i="71"/>
  <c r="H39" i="71"/>
  <c r="G39" i="71"/>
  <c r="F39" i="71"/>
  <c r="E39" i="71"/>
  <c r="D39" i="71"/>
  <c r="C39" i="71"/>
  <c r="B39" i="71"/>
  <c r="K38" i="71"/>
  <c r="C48" i="71" s="1"/>
  <c r="J38" i="71"/>
  <c r="B48" i="71" s="1"/>
  <c r="K37" i="71"/>
  <c r="J37" i="71"/>
  <c r="K36" i="71"/>
  <c r="K39" i="71" s="1"/>
  <c r="J36" i="71"/>
  <c r="J39" i="71" s="1"/>
  <c r="I29" i="71"/>
  <c r="H29" i="71"/>
  <c r="G29" i="71"/>
  <c r="F29" i="71"/>
  <c r="E29" i="71"/>
  <c r="D29" i="71"/>
  <c r="C29" i="71"/>
  <c r="B29" i="71"/>
  <c r="K28" i="71"/>
  <c r="J28" i="71"/>
  <c r="K27" i="71"/>
  <c r="J27" i="71"/>
  <c r="K26" i="71"/>
  <c r="K29" i="71" s="1"/>
  <c r="J26" i="71"/>
  <c r="J29" i="71" s="1"/>
  <c r="I20" i="71"/>
  <c r="H20" i="71"/>
  <c r="G20" i="71"/>
  <c r="F20" i="71"/>
  <c r="E20" i="71"/>
  <c r="D20" i="71"/>
  <c r="C20" i="71"/>
  <c r="B20" i="71"/>
  <c r="K19" i="71"/>
  <c r="J19" i="71"/>
  <c r="K18" i="71"/>
  <c r="C47" i="71" s="1"/>
  <c r="J18" i="71"/>
  <c r="B47" i="71" s="1"/>
  <c r="K17" i="71"/>
  <c r="K20" i="71" s="1"/>
  <c r="J17" i="71"/>
  <c r="B46" i="71" s="1"/>
  <c r="B49" i="71" s="1"/>
  <c r="F218" i="70"/>
  <c r="E217" i="70"/>
  <c r="E216" i="70"/>
  <c r="E215" i="70"/>
  <c r="E214" i="70"/>
  <c r="F212" i="70"/>
  <c r="F219" i="70" s="1"/>
  <c r="F211" i="70"/>
  <c r="F195" i="70"/>
  <c r="J152" i="70"/>
  <c r="I152" i="70"/>
  <c r="H152" i="70"/>
  <c r="G152" i="70"/>
  <c r="F152" i="70"/>
  <c r="E152" i="70"/>
  <c r="D152" i="70"/>
  <c r="C152" i="70"/>
  <c r="J136" i="70"/>
  <c r="I136" i="70"/>
  <c r="H136" i="70"/>
  <c r="G136" i="70"/>
  <c r="F136" i="70"/>
  <c r="E136" i="70"/>
  <c r="D136" i="70"/>
  <c r="C136" i="70"/>
  <c r="J128" i="70"/>
  <c r="I128" i="70"/>
  <c r="H128" i="70"/>
  <c r="G128" i="70"/>
  <c r="F128" i="70"/>
  <c r="E128" i="70"/>
  <c r="D128" i="70"/>
  <c r="C128" i="70"/>
  <c r="J102" i="70"/>
  <c r="I102" i="70"/>
  <c r="H102" i="70"/>
  <c r="G102" i="70"/>
  <c r="F102" i="70"/>
  <c r="E102" i="70"/>
  <c r="D102" i="70"/>
  <c r="C102" i="70"/>
  <c r="J86" i="70"/>
  <c r="I86" i="70"/>
  <c r="H86" i="70"/>
  <c r="G86" i="70"/>
  <c r="F86" i="70"/>
  <c r="E86" i="70"/>
  <c r="D86" i="70"/>
  <c r="C86" i="70"/>
  <c r="J78" i="70"/>
  <c r="I78" i="70"/>
  <c r="H78" i="70"/>
  <c r="G78" i="70"/>
  <c r="F78" i="70"/>
  <c r="E78" i="70"/>
  <c r="D78" i="70"/>
  <c r="C78" i="70"/>
  <c r="J43" i="70"/>
  <c r="I43" i="70"/>
  <c r="H43" i="70"/>
  <c r="G43" i="70"/>
  <c r="F43" i="70"/>
  <c r="E43" i="70"/>
  <c r="D43" i="70"/>
  <c r="C43" i="70"/>
  <c r="J27" i="70"/>
  <c r="I27" i="70"/>
  <c r="H27" i="70"/>
  <c r="G27" i="70"/>
  <c r="F27" i="70"/>
  <c r="E27" i="70"/>
  <c r="D27" i="70"/>
  <c r="C27" i="70"/>
  <c r="J19" i="70"/>
  <c r="I19" i="70"/>
  <c r="H19" i="70"/>
  <c r="G19" i="70"/>
  <c r="F19" i="70"/>
  <c r="E19" i="70"/>
  <c r="D19" i="70"/>
  <c r="C19" i="70"/>
  <c r="D212" i="69"/>
  <c r="C212" i="69"/>
  <c r="D210" i="69"/>
  <c r="C210" i="69"/>
  <c r="J137" i="69"/>
  <c r="I137" i="69"/>
  <c r="H137" i="69"/>
  <c r="G137" i="69"/>
  <c r="F137" i="69"/>
  <c r="E137" i="69"/>
  <c r="D137" i="69"/>
  <c r="C137" i="69"/>
  <c r="L136" i="69"/>
  <c r="K136" i="69"/>
  <c r="L135" i="69"/>
  <c r="L137" i="69" s="1"/>
  <c r="K135" i="69"/>
  <c r="K137" i="69" s="1"/>
  <c r="J133" i="69"/>
  <c r="I133" i="69"/>
  <c r="H133" i="69"/>
  <c r="H105" i="69" s="1"/>
  <c r="G133" i="69"/>
  <c r="G105" i="69" s="1"/>
  <c r="F133" i="69"/>
  <c r="E133" i="69"/>
  <c r="D133" i="69"/>
  <c r="D105" i="69" s="1"/>
  <c r="L105" i="69" s="1"/>
  <c r="C133" i="69"/>
  <c r="C105" i="69" s="1"/>
  <c r="L132" i="69"/>
  <c r="K132" i="69"/>
  <c r="L131" i="69"/>
  <c r="K131" i="69"/>
  <c r="L130" i="69"/>
  <c r="K130" i="69"/>
  <c r="L129" i="69"/>
  <c r="K129" i="69"/>
  <c r="L128" i="69"/>
  <c r="K128" i="69"/>
  <c r="L127" i="69"/>
  <c r="K127" i="69"/>
  <c r="L126" i="69"/>
  <c r="K126" i="69"/>
  <c r="L125" i="69"/>
  <c r="K125" i="69"/>
  <c r="L124" i="69"/>
  <c r="K124" i="69"/>
  <c r="L123" i="69"/>
  <c r="K123" i="69"/>
  <c r="L122" i="69"/>
  <c r="K122" i="69"/>
  <c r="L121" i="69"/>
  <c r="K121" i="69"/>
  <c r="L120" i="69"/>
  <c r="K120" i="69"/>
  <c r="L119" i="69"/>
  <c r="L133" i="69" s="1"/>
  <c r="K119" i="69"/>
  <c r="K133" i="69" s="1"/>
  <c r="J117" i="69"/>
  <c r="I117" i="69"/>
  <c r="H117" i="69"/>
  <c r="G117" i="69"/>
  <c r="F117" i="69"/>
  <c r="E117" i="69"/>
  <c r="D117" i="69"/>
  <c r="C117" i="69"/>
  <c r="L116" i="69"/>
  <c r="K116" i="69"/>
  <c r="L115" i="69"/>
  <c r="K115" i="69"/>
  <c r="L114" i="69"/>
  <c r="K114" i="69"/>
  <c r="L113" i="69"/>
  <c r="K113" i="69"/>
  <c r="L112" i="69"/>
  <c r="K112" i="69"/>
  <c r="L111" i="69"/>
  <c r="K111" i="69"/>
  <c r="L110" i="69"/>
  <c r="K110" i="69"/>
  <c r="L109" i="69"/>
  <c r="K109" i="69"/>
  <c r="L108" i="69"/>
  <c r="K108" i="69"/>
  <c r="L107" i="69"/>
  <c r="K107" i="69"/>
  <c r="L106" i="69"/>
  <c r="L117" i="69" s="1"/>
  <c r="K106" i="69"/>
  <c r="K117" i="69" s="1"/>
  <c r="J105" i="69"/>
  <c r="I105" i="69"/>
  <c r="F105" i="69"/>
  <c r="E105" i="69"/>
  <c r="L103" i="69"/>
  <c r="D177" i="69" s="1"/>
  <c r="F181" i="70" s="1"/>
  <c r="K103" i="69"/>
  <c r="C177" i="69" s="1"/>
  <c r="E181" i="70" s="1"/>
  <c r="J97" i="69"/>
  <c r="I97" i="69"/>
  <c r="H97" i="69"/>
  <c r="G97" i="69"/>
  <c r="F97" i="69"/>
  <c r="E97" i="69"/>
  <c r="D97" i="69"/>
  <c r="C97" i="69"/>
  <c r="L96" i="69"/>
  <c r="D213" i="69" s="1"/>
  <c r="K96" i="69"/>
  <c r="C213" i="69" s="1"/>
  <c r="L95" i="69"/>
  <c r="L97" i="69" s="1"/>
  <c r="K95" i="69"/>
  <c r="K97" i="69" s="1"/>
  <c r="J93" i="69"/>
  <c r="I93" i="69"/>
  <c r="H93" i="69"/>
  <c r="G93" i="69"/>
  <c r="F93" i="69"/>
  <c r="E93" i="69"/>
  <c r="D93" i="69"/>
  <c r="C93" i="69"/>
  <c r="L92" i="69"/>
  <c r="K92" i="69"/>
  <c r="N91" i="69"/>
  <c r="M91" i="69"/>
  <c r="L91" i="69"/>
  <c r="K91" i="69"/>
  <c r="L90" i="69"/>
  <c r="K90" i="69"/>
  <c r="N89" i="69"/>
  <c r="M89" i="69"/>
  <c r="L89" i="69"/>
  <c r="K89" i="69"/>
  <c r="L88" i="69"/>
  <c r="K88" i="69"/>
  <c r="N87" i="69"/>
  <c r="M87" i="69"/>
  <c r="L87" i="69"/>
  <c r="K87" i="69"/>
  <c r="L86" i="69"/>
  <c r="K86" i="69"/>
  <c r="N85" i="69"/>
  <c r="M85" i="69"/>
  <c r="L85" i="69"/>
  <c r="K85" i="69"/>
  <c r="L84" i="69"/>
  <c r="K84" i="69"/>
  <c r="N83" i="69"/>
  <c r="M83" i="69"/>
  <c r="L83" i="69"/>
  <c r="K83" i="69"/>
  <c r="L82" i="69"/>
  <c r="K82" i="69"/>
  <c r="N81" i="69"/>
  <c r="M81" i="69"/>
  <c r="L81" i="69"/>
  <c r="K81" i="69"/>
  <c r="L80" i="69"/>
  <c r="K80" i="69"/>
  <c r="N79" i="69"/>
  <c r="M79" i="69"/>
  <c r="L79" i="69"/>
  <c r="L93" i="69" s="1"/>
  <c r="K79" i="69"/>
  <c r="K93" i="69" s="1"/>
  <c r="J77" i="69"/>
  <c r="I77" i="69"/>
  <c r="H77" i="69"/>
  <c r="G77" i="69"/>
  <c r="F77" i="69"/>
  <c r="E77" i="69"/>
  <c r="D77" i="69"/>
  <c r="C77" i="69"/>
  <c r="N76" i="69"/>
  <c r="M76" i="69"/>
  <c r="L76" i="69"/>
  <c r="K76" i="69"/>
  <c r="L75" i="69"/>
  <c r="K75" i="69"/>
  <c r="N74" i="69"/>
  <c r="M74" i="69"/>
  <c r="L74" i="69"/>
  <c r="K74" i="69"/>
  <c r="L73" i="69"/>
  <c r="K73" i="69"/>
  <c r="N72" i="69"/>
  <c r="M72" i="69"/>
  <c r="L72" i="69"/>
  <c r="K72" i="69"/>
  <c r="L71" i="69"/>
  <c r="K71" i="69"/>
  <c r="N70" i="69"/>
  <c r="M70" i="69"/>
  <c r="L70" i="69"/>
  <c r="K70" i="69"/>
  <c r="L69" i="69"/>
  <c r="K69" i="69"/>
  <c r="N68" i="69"/>
  <c r="M68" i="69"/>
  <c r="L68" i="69"/>
  <c r="K68" i="69"/>
  <c r="L67" i="69"/>
  <c r="K67" i="69"/>
  <c r="N66" i="69"/>
  <c r="M66" i="69"/>
  <c r="L66" i="69"/>
  <c r="L77" i="69" s="1"/>
  <c r="K66" i="69"/>
  <c r="K77" i="69" s="1"/>
  <c r="J65" i="69"/>
  <c r="I65" i="69"/>
  <c r="H65" i="69"/>
  <c r="G65" i="69"/>
  <c r="F65" i="69"/>
  <c r="E65" i="69"/>
  <c r="D65" i="69"/>
  <c r="L65" i="69" s="1"/>
  <c r="C65" i="69"/>
  <c r="K65" i="69" s="1"/>
  <c r="N63" i="69"/>
  <c r="M63" i="69"/>
  <c r="L63" i="69"/>
  <c r="K63" i="69"/>
  <c r="J51" i="69"/>
  <c r="I51" i="69"/>
  <c r="H51" i="69"/>
  <c r="G51" i="69"/>
  <c r="F51" i="69"/>
  <c r="E51" i="69"/>
  <c r="D51" i="69"/>
  <c r="C51" i="69"/>
  <c r="L50" i="69"/>
  <c r="K50" i="69"/>
  <c r="L49" i="69"/>
  <c r="D211" i="69" s="1"/>
  <c r="K49" i="69"/>
  <c r="C211" i="69" s="1"/>
  <c r="J47" i="69"/>
  <c r="J19" i="69" s="1"/>
  <c r="I47" i="69"/>
  <c r="I19" i="69" s="1"/>
  <c r="H47" i="69"/>
  <c r="G47" i="69"/>
  <c r="F47" i="69"/>
  <c r="F19" i="69" s="1"/>
  <c r="E47" i="69"/>
  <c r="E19" i="69" s="1"/>
  <c r="D47" i="69"/>
  <c r="C47" i="69"/>
  <c r="L46" i="69"/>
  <c r="D206" i="69" s="1"/>
  <c r="K46" i="69"/>
  <c r="L45" i="69"/>
  <c r="D205" i="69" s="1"/>
  <c r="K45" i="69"/>
  <c r="C205" i="69" s="1"/>
  <c r="E209" i="70" s="1"/>
  <c r="L44" i="69"/>
  <c r="N90" i="69" s="1"/>
  <c r="K44" i="69"/>
  <c r="L43" i="69"/>
  <c r="D203" i="69" s="1"/>
  <c r="K43" i="69"/>
  <c r="C203" i="69" s="1"/>
  <c r="E207" i="70" s="1"/>
  <c r="L42" i="69"/>
  <c r="D202" i="69" s="1"/>
  <c r="K42" i="69"/>
  <c r="L41" i="69"/>
  <c r="D201" i="69" s="1"/>
  <c r="K41" i="69"/>
  <c r="C201" i="69" s="1"/>
  <c r="E205" i="70" s="1"/>
  <c r="L40" i="69"/>
  <c r="N86" i="69" s="1"/>
  <c r="K40" i="69"/>
  <c r="L39" i="69"/>
  <c r="D199" i="69" s="1"/>
  <c r="K39" i="69"/>
  <c r="C199" i="69" s="1"/>
  <c r="E203" i="70" s="1"/>
  <c r="L38" i="69"/>
  <c r="D198" i="69" s="1"/>
  <c r="K38" i="69"/>
  <c r="L37" i="69"/>
  <c r="D197" i="69" s="1"/>
  <c r="K37" i="69"/>
  <c r="C197" i="69" s="1"/>
  <c r="E201" i="70" s="1"/>
  <c r="L36" i="69"/>
  <c r="N82" i="69" s="1"/>
  <c r="K36" i="69"/>
  <c r="L35" i="69"/>
  <c r="D195" i="69" s="1"/>
  <c r="K35" i="69"/>
  <c r="C195" i="69" s="1"/>
  <c r="E199" i="70" s="1"/>
  <c r="L34" i="69"/>
  <c r="D194" i="69" s="1"/>
  <c r="K34" i="69"/>
  <c r="L33" i="69"/>
  <c r="D193" i="69" s="1"/>
  <c r="K33" i="69"/>
  <c r="C193" i="69" s="1"/>
  <c r="J31" i="69"/>
  <c r="I31" i="69"/>
  <c r="H31" i="69"/>
  <c r="G31" i="69"/>
  <c r="G19" i="69" s="1"/>
  <c r="F31" i="69"/>
  <c r="E31" i="69"/>
  <c r="D31" i="69"/>
  <c r="C31" i="69"/>
  <c r="C19" i="69" s="1"/>
  <c r="K19" i="69" s="1"/>
  <c r="L30" i="69"/>
  <c r="D190" i="69" s="1"/>
  <c r="K30" i="69"/>
  <c r="C190" i="69" s="1"/>
  <c r="E194" i="70" s="1"/>
  <c r="L29" i="69"/>
  <c r="D189" i="69" s="1"/>
  <c r="K29" i="69"/>
  <c r="L28" i="69"/>
  <c r="D188" i="69" s="1"/>
  <c r="K28" i="69"/>
  <c r="C188" i="69" s="1"/>
  <c r="E192" i="70" s="1"/>
  <c r="L27" i="69"/>
  <c r="D187" i="69" s="1"/>
  <c r="K27" i="69"/>
  <c r="L26" i="69"/>
  <c r="D186" i="69" s="1"/>
  <c r="K26" i="69"/>
  <c r="C186" i="69" s="1"/>
  <c r="E190" i="70" s="1"/>
  <c r="L25" i="69"/>
  <c r="D185" i="69" s="1"/>
  <c r="K25" i="69"/>
  <c r="L24" i="69"/>
  <c r="D184" i="69" s="1"/>
  <c r="K24" i="69"/>
  <c r="C184" i="69" s="1"/>
  <c r="E188" i="70" s="1"/>
  <c r="L23" i="69"/>
  <c r="N69" i="69" s="1"/>
  <c r="K23" i="69"/>
  <c r="L22" i="69"/>
  <c r="D182" i="69" s="1"/>
  <c r="K22" i="69"/>
  <c r="C182" i="69" s="1"/>
  <c r="E186" i="70" s="1"/>
  <c r="L21" i="69"/>
  <c r="D181" i="69" s="1"/>
  <c r="K21" i="69"/>
  <c r="L20" i="69"/>
  <c r="D180" i="69" s="1"/>
  <c r="K20" i="69"/>
  <c r="C180" i="69" s="1"/>
  <c r="H19" i="69"/>
  <c r="D19" i="69"/>
  <c r="L19" i="69" s="1"/>
  <c r="L17" i="69"/>
  <c r="K17" i="69"/>
  <c r="M48" i="78" l="1"/>
  <c r="M68" i="78"/>
  <c r="E197" i="76"/>
  <c r="E211" i="76" s="1"/>
  <c r="C207" i="75"/>
  <c r="D207" i="75"/>
  <c r="D208" i="75" s="1"/>
  <c r="D215" i="75" s="1"/>
  <c r="E184" i="76"/>
  <c r="E195" i="76" s="1"/>
  <c r="C191" i="75"/>
  <c r="E44" i="73"/>
  <c r="S5" i="73"/>
  <c r="S6" i="73" s="1"/>
  <c r="S13" i="73"/>
  <c r="S24" i="73" s="1"/>
  <c r="S27" i="73"/>
  <c r="S43" i="73" s="1"/>
  <c r="M55" i="72"/>
  <c r="M57" i="72"/>
  <c r="M59" i="72"/>
  <c r="M61" i="72"/>
  <c r="M63" i="72"/>
  <c r="M65" i="72"/>
  <c r="M67" i="72"/>
  <c r="N53" i="72"/>
  <c r="N55" i="72"/>
  <c r="N57" i="72"/>
  <c r="N59" i="72"/>
  <c r="N61" i="72"/>
  <c r="N63" i="72"/>
  <c r="N65" i="72"/>
  <c r="N67" i="72"/>
  <c r="C74" i="72"/>
  <c r="C89" i="72" s="1"/>
  <c r="L48" i="72"/>
  <c r="L68" i="72"/>
  <c r="D74" i="72"/>
  <c r="D89" i="72" s="1"/>
  <c r="K68" i="72"/>
  <c r="M33" i="72"/>
  <c r="M48" i="72" s="1"/>
  <c r="C181" i="69"/>
  <c r="E185" i="70" s="1"/>
  <c r="M67" i="69"/>
  <c r="M77" i="69" s="1"/>
  <c r="C183" i="69"/>
  <c r="E187" i="70" s="1"/>
  <c r="M69" i="69"/>
  <c r="C185" i="69"/>
  <c r="E189" i="70" s="1"/>
  <c r="M71" i="69"/>
  <c r="C187" i="69"/>
  <c r="E191" i="70" s="1"/>
  <c r="M73" i="69"/>
  <c r="C189" i="69"/>
  <c r="E193" i="70" s="1"/>
  <c r="M75" i="69"/>
  <c r="K31" i="69"/>
  <c r="E197" i="70"/>
  <c r="K51" i="69"/>
  <c r="E184" i="70"/>
  <c r="E195" i="70" s="1"/>
  <c r="C191" i="69"/>
  <c r="M65" i="69"/>
  <c r="K105" i="69"/>
  <c r="C194" i="69"/>
  <c r="E198" i="70" s="1"/>
  <c r="M80" i="69"/>
  <c r="M93" i="69" s="1"/>
  <c r="M82" i="69"/>
  <c r="C196" i="69"/>
  <c r="E200" i="70" s="1"/>
  <c r="C198" i="69"/>
  <c r="E202" i="70" s="1"/>
  <c r="M84" i="69"/>
  <c r="M86" i="69"/>
  <c r="C200" i="69"/>
  <c r="E204" i="70" s="1"/>
  <c r="C202" i="69"/>
  <c r="E206" i="70" s="1"/>
  <c r="M88" i="69"/>
  <c r="M90" i="69"/>
  <c r="C204" i="69"/>
  <c r="E208" i="70" s="1"/>
  <c r="C206" i="69"/>
  <c r="E210" i="70" s="1"/>
  <c r="M92" i="69"/>
  <c r="N65" i="69"/>
  <c r="L31" i="69"/>
  <c r="L51" i="69"/>
  <c r="N71" i="69"/>
  <c r="N73" i="69"/>
  <c r="N75" i="69"/>
  <c r="N92" i="69"/>
  <c r="D183" i="69"/>
  <c r="D191" i="69" s="1"/>
  <c r="D196" i="69"/>
  <c r="D207" i="69" s="1"/>
  <c r="D208" i="69" s="1"/>
  <c r="D215" i="69" s="1"/>
  <c r="D200" i="69"/>
  <c r="D204" i="69"/>
  <c r="K47" i="69"/>
  <c r="J20" i="71"/>
  <c r="N67" i="69"/>
  <c r="N77" i="69" s="1"/>
  <c r="N80" i="69"/>
  <c r="N93" i="69" s="1"/>
  <c r="N84" i="69"/>
  <c r="N88" i="69"/>
  <c r="C46" i="71"/>
  <c r="C49" i="71" s="1"/>
  <c r="L47" i="69"/>
  <c r="B12" i="68"/>
  <c r="Q45" i="67"/>
  <c r="P44" i="67"/>
  <c r="P45" i="67" s="1"/>
  <c r="N44" i="67"/>
  <c r="N45" i="67" s="1"/>
  <c r="L44" i="67"/>
  <c r="L45" i="67" s="1"/>
  <c r="Q43" i="67"/>
  <c r="P43" i="67"/>
  <c r="O43" i="67"/>
  <c r="O44" i="67" s="1"/>
  <c r="O45" i="67" s="1"/>
  <c r="N43" i="67"/>
  <c r="M43" i="67"/>
  <c r="M44" i="67" s="1"/>
  <c r="M45" i="67" s="1"/>
  <c r="L43" i="67"/>
  <c r="K43" i="67"/>
  <c r="K44" i="67" s="1"/>
  <c r="K45" i="67" s="1"/>
  <c r="J43" i="67"/>
  <c r="I43" i="67"/>
  <c r="H43" i="67"/>
  <c r="G43" i="67"/>
  <c r="F43" i="67"/>
  <c r="D43" i="67"/>
  <c r="C43" i="67"/>
  <c r="R42" i="67"/>
  <c r="E42" i="67"/>
  <c r="S42" i="67" s="1"/>
  <c r="S41" i="67"/>
  <c r="R41" i="67"/>
  <c r="E41" i="67"/>
  <c r="R40" i="67"/>
  <c r="E40" i="67"/>
  <c r="S40" i="67" s="1"/>
  <c r="R39" i="67"/>
  <c r="E39" i="67"/>
  <c r="S39" i="67" s="1"/>
  <c r="R38" i="67"/>
  <c r="E38" i="67"/>
  <c r="S38" i="67" s="1"/>
  <c r="S37" i="67"/>
  <c r="R37" i="67"/>
  <c r="E37" i="67"/>
  <c r="R36" i="67"/>
  <c r="E36" i="67"/>
  <c r="S36" i="67" s="1"/>
  <c r="R35" i="67"/>
  <c r="E35" i="67"/>
  <c r="S35" i="67" s="1"/>
  <c r="R34" i="67"/>
  <c r="E34" i="67"/>
  <c r="S34" i="67" s="1"/>
  <c r="S33" i="67"/>
  <c r="R33" i="67"/>
  <c r="E33" i="67"/>
  <c r="R32" i="67"/>
  <c r="E32" i="67"/>
  <c r="S32" i="67" s="1"/>
  <c r="R31" i="67"/>
  <c r="E31" i="67"/>
  <c r="S31" i="67" s="1"/>
  <c r="R30" i="67"/>
  <c r="E30" i="67"/>
  <c r="S30" i="67" s="1"/>
  <c r="S29" i="67"/>
  <c r="R29" i="67"/>
  <c r="E29" i="67"/>
  <c r="R28" i="67"/>
  <c r="S28" i="67" s="1"/>
  <c r="E28" i="67"/>
  <c r="R27" i="67"/>
  <c r="E27" i="67"/>
  <c r="E43" i="67" s="1"/>
  <c r="R26" i="67"/>
  <c r="R43" i="67" s="1"/>
  <c r="E26" i="67"/>
  <c r="S26" i="67" s="1"/>
  <c r="Q25" i="67"/>
  <c r="P25" i="67"/>
  <c r="O25" i="67"/>
  <c r="N25" i="67"/>
  <c r="M25" i="67"/>
  <c r="L25" i="67"/>
  <c r="K25" i="67"/>
  <c r="J25" i="67"/>
  <c r="I25" i="67"/>
  <c r="H25" i="67"/>
  <c r="J24" i="67"/>
  <c r="J44" i="67" s="1"/>
  <c r="J45" i="67" s="1"/>
  <c r="I24" i="67"/>
  <c r="H24" i="67"/>
  <c r="H44" i="67" s="1"/>
  <c r="H45" i="67" s="1"/>
  <c r="G24" i="67"/>
  <c r="F24" i="67"/>
  <c r="F44" i="67" s="1"/>
  <c r="F45" i="67" s="1"/>
  <c r="D24" i="67"/>
  <c r="D44" i="67" s="1"/>
  <c r="C24" i="67"/>
  <c r="S23" i="67"/>
  <c r="R23" i="67"/>
  <c r="E23" i="67"/>
  <c r="R22" i="67"/>
  <c r="S22" i="67" s="1"/>
  <c r="E22" i="67"/>
  <c r="R21" i="67"/>
  <c r="E21" i="67"/>
  <c r="S21" i="67" s="1"/>
  <c r="R20" i="67"/>
  <c r="E20" i="67"/>
  <c r="S20" i="67" s="1"/>
  <c r="S19" i="67"/>
  <c r="R19" i="67"/>
  <c r="E19" i="67"/>
  <c r="R18" i="67"/>
  <c r="S18" i="67" s="1"/>
  <c r="E18" i="67"/>
  <c r="R17" i="67"/>
  <c r="E17" i="67"/>
  <c r="S17" i="67" s="1"/>
  <c r="R16" i="67"/>
  <c r="E16" i="67"/>
  <c r="S16" i="67" s="1"/>
  <c r="S15" i="67"/>
  <c r="R15" i="67"/>
  <c r="E15" i="67"/>
  <c r="R14" i="67"/>
  <c r="S14" i="67" s="1"/>
  <c r="E14" i="67"/>
  <c r="R13" i="67"/>
  <c r="R24" i="67" s="1"/>
  <c r="E13" i="67"/>
  <c r="E24" i="67" s="1"/>
  <c r="P12" i="67"/>
  <c r="N12" i="67"/>
  <c r="L12" i="67"/>
  <c r="J12" i="67"/>
  <c r="H12" i="67"/>
  <c r="F12" i="67"/>
  <c r="F25" i="67" s="1"/>
  <c r="C12" i="67"/>
  <c r="C25" i="67" s="1"/>
  <c r="R10" i="67"/>
  <c r="R44" i="67" s="1"/>
  <c r="R45" i="67" s="1"/>
  <c r="J10" i="67"/>
  <c r="I10" i="67"/>
  <c r="I44" i="67" s="1"/>
  <c r="I45" i="67" s="1"/>
  <c r="H10" i="67"/>
  <c r="G10" i="67"/>
  <c r="G44" i="67" s="1"/>
  <c r="G45" i="67" s="1"/>
  <c r="F10" i="67"/>
  <c r="E10" i="67"/>
  <c r="D10" i="67"/>
  <c r="C10" i="67"/>
  <c r="C44" i="67" s="1"/>
  <c r="R9" i="67"/>
  <c r="E9" i="67"/>
  <c r="S9" i="67" s="1"/>
  <c r="S10" i="67" s="1"/>
  <c r="Q8" i="67"/>
  <c r="Q12" i="67" s="1"/>
  <c r="P8" i="67"/>
  <c r="O8" i="67"/>
  <c r="O12" i="67" s="1"/>
  <c r="N8" i="67"/>
  <c r="M8" i="67"/>
  <c r="M12" i="67" s="1"/>
  <c r="L8" i="67"/>
  <c r="K8" i="67"/>
  <c r="K12" i="67" s="1"/>
  <c r="J8" i="67"/>
  <c r="I8" i="67"/>
  <c r="I12" i="67" s="1"/>
  <c r="H8" i="67"/>
  <c r="G8" i="67"/>
  <c r="G12" i="67" s="1"/>
  <c r="G25" i="67" s="1"/>
  <c r="F8" i="67"/>
  <c r="E8" i="67"/>
  <c r="E12" i="67" s="1"/>
  <c r="E25" i="67" s="1"/>
  <c r="C8" i="67"/>
  <c r="I6" i="67"/>
  <c r="G6" i="67"/>
  <c r="F6" i="67"/>
  <c r="D6" i="67"/>
  <c r="C6" i="67"/>
  <c r="R5" i="67"/>
  <c r="R6" i="67" s="1"/>
  <c r="E5" i="67"/>
  <c r="E6" i="67" s="1"/>
  <c r="J68" i="66"/>
  <c r="I68" i="66"/>
  <c r="H68" i="66"/>
  <c r="G68" i="66"/>
  <c r="F68" i="66"/>
  <c r="E68" i="66"/>
  <c r="D68" i="66"/>
  <c r="C68" i="66"/>
  <c r="L67" i="66"/>
  <c r="K67" i="66"/>
  <c r="L66" i="66"/>
  <c r="K66" i="66"/>
  <c r="L65" i="66"/>
  <c r="K65" i="66"/>
  <c r="L64" i="66"/>
  <c r="K64" i="66"/>
  <c r="L63" i="66"/>
  <c r="K63" i="66"/>
  <c r="L62" i="66"/>
  <c r="K62" i="66"/>
  <c r="L61" i="66"/>
  <c r="K61" i="66"/>
  <c r="M61" i="66" s="1"/>
  <c r="L60" i="66"/>
  <c r="K60" i="66"/>
  <c r="L59" i="66"/>
  <c r="K59" i="66"/>
  <c r="M59" i="66" s="1"/>
  <c r="L58" i="66"/>
  <c r="K58" i="66"/>
  <c r="L57" i="66"/>
  <c r="K57" i="66"/>
  <c r="M57" i="66" s="1"/>
  <c r="L56" i="66"/>
  <c r="K56" i="66"/>
  <c r="L55" i="66"/>
  <c r="K55" i="66"/>
  <c r="M55" i="66" s="1"/>
  <c r="L54" i="66"/>
  <c r="K54" i="66"/>
  <c r="L53" i="66"/>
  <c r="L68" i="66" s="1"/>
  <c r="K53" i="66"/>
  <c r="M53" i="66" s="1"/>
  <c r="J48" i="66"/>
  <c r="I48" i="66"/>
  <c r="H48" i="66"/>
  <c r="G48" i="66"/>
  <c r="F48" i="66"/>
  <c r="E48" i="66"/>
  <c r="D48" i="66"/>
  <c r="C48" i="66"/>
  <c r="L47" i="66"/>
  <c r="K47" i="66"/>
  <c r="M47" i="66" s="1"/>
  <c r="M67" i="66" s="1"/>
  <c r="L46" i="66"/>
  <c r="K46" i="66"/>
  <c r="M46" i="66" s="1"/>
  <c r="M66" i="66" s="1"/>
  <c r="L45" i="66"/>
  <c r="K45" i="66"/>
  <c r="M45" i="66" s="1"/>
  <c r="M65" i="66" s="1"/>
  <c r="L44" i="66"/>
  <c r="K44" i="66"/>
  <c r="M44" i="66" s="1"/>
  <c r="M64" i="66" s="1"/>
  <c r="L43" i="66"/>
  <c r="N43" i="66" s="1"/>
  <c r="N63" i="66" s="1"/>
  <c r="K43" i="66"/>
  <c r="M43" i="66" s="1"/>
  <c r="M63" i="66" s="1"/>
  <c r="L42" i="66"/>
  <c r="N42" i="66" s="1"/>
  <c r="N62" i="66" s="1"/>
  <c r="K42" i="66"/>
  <c r="M42" i="66" s="1"/>
  <c r="L41" i="66"/>
  <c r="N41" i="66" s="1"/>
  <c r="N61" i="66" s="1"/>
  <c r="K41" i="66"/>
  <c r="M41" i="66" s="1"/>
  <c r="L40" i="66"/>
  <c r="N40" i="66" s="1"/>
  <c r="N60" i="66" s="1"/>
  <c r="K40" i="66"/>
  <c r="M40" i="66" s="1"/>
  <c r="L39" i="66"/>
  <c r="N39" i="66" s="1"/>
  <c r="N59" i="66" s="1"/>
  <c r="K39" i="66"/>
  <c r="M39" i="66" s="1"/>
  <c r="L38" i="66"/>
  <c r="N38" i="66" s="1"/>
  <c r="N58" i="66" s="1"/>
  <c r="K38" i="66"/>
  <c r="M38" i="66" s="1"/>
  <c r="L37" i="66"/>
  <c r="N37" i="66" s="1"/>
  <c r="N57" i="66" s="1"/>
  <c r="K37" i="66"/>
  <c r="M37" i="66" s="1"/>
  <c r="L36" i="66"/>
  <c r="N36" i="66" s="1"/>
  <c r="N56" i="66" s="1"/>
  <c r="K36" i="66"/>
  <c r="M36" i="66" s="1"/>
  <c r="L35" i="66"/>
  <c r="N35" i="66" s="1"/>
  <c r="N55" i="66" s="1"/>
  <c r="K35" i="66"/>
  <c r="M35" i="66" s="1"/>
  <c r="L34" i="66"/>
  <c r="N34" i="66" s="1"/>
  <c r="N54" i="66" s="1"/>
  <c r="K34" i="66"/>
  <c r="M34" i="66" s="1"/>
  <c r="L33" i="66"/>
  <c r="N33" i="66" s="1"/>
  <c r="K33" i="66"/>
  <c r="M33" i="66" s="1"/>
  <c r="J28" i="66"/>
  <c r="I28" i="66"/>
  <c r="H28" i="66"/>
  <c r="G28" i="66"/>
  <c r="F28" i="66"/>
  <c r="E28" i="66"/>
  <c r="D28" i="66"/>
  <c r="C28" i="66"/>
  <c r="L27" i="66"/>
  <c r="N47" i="66" s="1"/>
  <c r="N67" i="66" s="1"/>
  <c r="K27" i="66"/>
  <c r="C88" i="66" s="1"/>
  <c r="L26" i="66"/>
  <c r="D87" i="66" s="1"/>
  <c r="K26" i="66"/>
  <c r="C87" i="66" s="1"/>
  <c r="L25" i="66"/>
  <c r="N45" i="66" s="1"/>
  <c r="N65" i="66" s="1"/>
  <c r="K25" i="66"/>
  <c r="C86" i="66" s="1"/>
  <c r="L24" i="66"/>
  <c r="D85" i="66" s="1"/>
  <c r="K24" i="66"/>
  <c r="C85" i="66" s="1"/>
  <c r="L23" i="66"/>
  <c r="D84" i="66" s="1"/>
  <c r="K23" i="66"/>
  <c r="C84" i="66" s="1"/>
  <c r="L22" i="66"/>
  <c r="D83" i="66" s="1"/>
  <c r="K22" i="66"/>
  <c r="C83" i="66" s="1"/>
  <c r="L21" i="66"/>
  <c r="D82" i="66" s="1"/>
  <c r="K21" i="66"/>
  <c r="C82" i="66" s="1"/>
  <c r="L20" i="66"/>
  <c r="D81" i="66" s="1"/>
  <c r="K20" i="66"/>
  <c r="C81" i="66" s="1"/>
  <c r="L19" i="66"/>
  <c r="D80" i="66" s="1"/>
  <c r="K19" i="66"/>
  <c r="C80" i="66" s="1"/>
  <c r="L18" i="66"/>
  <c r="D79" i="66" s="1"/>
  <c r="K18" i="66"/>
  <c r="C79" i="66" s="1"/>
  <c r="L17" i="66"/>
  <c r="D78" i="66" s="1"/>
  <c r="K17" i="66"/>
  <c r="C78" i="66" s="1"/>
  <c r="L16" i="66"/>
  <c r="D77" i="66" s="1"/>
  <c r="K16" i="66"/>
  <c r="C77" i="66" s="1"/>
  <c r="L15" i="66"/>
  <c r="D76" i="66" s="1"/>
  <c r="K15" i="66"/>
  <c r="C76" i="66" s="1"/>
  <c r="L14" i="66"/>
  <c r="D75" i="66" s="1"/>
  <c r="K14" i="66"/>
  <c r="C75" i="66" s="1"/>
  <c r="L13" i="66"/>
  <c r="L28" i="66" s="1"/>
  <c r="K13" i="66"/>
  <c r="K28" i="66" s="1"/>
  <c r="I39" i="65"/>
  <c r="H39" i="65"/>
  <c r="G39" i="65"/>
  <c r="F39" i="65"/>
  <c r="E39" i="65"/>
  <c r="D39" i="65"/>
  <c r="C39" i="65"/>
  <c r="B39" i="65"/>
  <c r="K38" i="65"/>
  <c r="C48" i="65" s="1"/>
  <c r="J38" i="65"/>
  <c r="B48" i="65" s="1"/>
  <c r="K37" i="65"/>
  <c r="J37" i="65"/>
  <c r="K36" i="65"/>
  <c r="K39" i="65" s="1"/>
  <c r="J36" i="65"/>
  <c r="J39" i="65" s="1"/>
  <c r="I29" i="65"/>
  <c r="H29" i="65"/>
  <c r="G29" i="65"/>
  <c r="F29" i="65"/>
  <c r="E29" i="65"/>
  <c r="D29" i="65"/>
  <c r="C29" i="65"/>
  <c r="B29" i="65"/>
  <c r="K28" i="65"/>
  <c r="J28" i="65"/>
  <c r="K27" i="65"/>
  <c r="J27" i="65"/>
  <c r="K26" i="65"/>
  <c r="K29" i="65" s="1"/>
  <c r="J26" i="65"/>
  <c r="J29" i="65" s="1"/>
  <c r="I20" i="65"/>
  <c r="H20" i="65"/>
  <c r="G20" i="65"/>
  <c r="F20" i="65"/>
  <c r="E20" i="65"/>
  <c r="D20" i="65"/>
  <c r="C20" i="65"/>
  <c r="B20" i="65"/>
  <c r="K19" i="65"/>
  <c r="J19" i="65"/>
  <c r="K18" i="65"/>
  <c r="C47" i="65" s="1"/>
  <c r="J18" i="65"/>
  <c r="B47" i="65" s="1"/>
  <c r="K17" i="65"/>
  <c r="K20" i="65" s="1"/>
  <c r="J17" i="65"/>
  <c r="B46" i="65" s="1"/>
  <c r="F218" i="64"/>
  <c r="E217" i="64"/>
  <c r="E216" i="64"/>
  <c r="E215" i="64"/>
  <c r="E214" i="64"/>
  <c r="F212" i="64"/>
  <c r="F219" i="64" s="1"/>
  <c r="F211" i="64"/>
  <c r="F195" i="64"/>
  <c r="J152" i="64"/>
  <c r="I152" i="64"/>
  <c r="H152" i="64"/>
  <c r="G152" i="64"/>
  <c r="F152" i="64"/>
  <c r="E152" i="64"/>
  <c r="D152" i="64"/>
  <c r="C152" i="64"/>
  <c r="J136" i="64"/>
  <c r="I136" i="64"/>
  <c r="H136" i="64"/>
  <c r="G136" i="64"/>
  <c r="F136" i="64"/>
  <c r="E136" i="64"/>
  <c r="D136" i="64"/>
  <c r="C136" i="64"/>
  <c r="J128" i="64"/>
  <c r="I128" i="64"/>
  <c r="H128" i="64"/>
  <c r="G128" i="64"/>
  <c r="F128" i="64"/>
  <c r="E128" i="64"/>
  <c r="D128" i="64"/>
  <c r="C128" i="64"/>
  <c r="J102" i="64"/>
  <c r="I102" i="64"/>
  <c r="H102" i="64"/>
  <c r="G102" i="64"/>
  <c r="F102" i="64"/>
  <c r="E102" i="64"/>
  <c r="D102" i="64"/>
  <c r="C102" i="64"/>
  <c r="J86" i="64"/>
  <c r="I86" i="64"/>
  <c r="H86" i="64"/>
  <c r="G86" i="64"/>
  <c r="F86" i="64"/>
  <c r="E86" i="64"/>
  <c r="D86" i="64"/>
  <c r="C86" i="64"/>
  <c r="J78" i="64"/>
  <c r="I78" i="64"/>
  <c r="H78" i="64"/>
  <c r="G78" i="64"/>
  <c r="F78" i="64"/>
  <c r="E78" i="64"/>
  <c r="D78" i="64"/>
  <c r="C78" i="64"/>
  <c r="J43" i="64"/>
  <c r="I43" i="64"/>
  <c r="H43" i="64"/>
  <c r="G43" i="64"/>
  <c r="F43" i="64"/>
  <c r="E43" i="64"/>
  <c r="D43" i="64"/>
  <c r="C43" i="64"/>
  <c r="J27" i="64"/>
  <c r="I27" i="64"/>
  <c r="H27" i="64"/>
  <c r="G27" i="64"/>
  <c r="F27" i="64"/>
  <c r="E27" i="64"/>
  <c r="D27" i="64"/>
  <c r="C27" i="64"/>
  <c r="J19" i="64"/>
  <c r="I19" i="64"/>
  <c r="H19" i="64"/>
  <c r="G19" i="64"/>
  <c r="F19" i="64"/>
  <c r="E19" i="64"/>
  <c r="D19" i="64"/>
  <c r="C19" i="64"/>
  <c r="D212" i="63"/>
  <c r="C212" i="63"/>
  <c r="D210" i="63"/>
  <c r="C210" i="63"/>
  <c r="J137" i="63"/>
  <c r="I137" i="63"/>
  <c r="H137" i="63"/>
  <c r="G137" i="63"/>
  <c r="F137" i="63"/>
  <c r="E137" i="63"/>
  <c r="D137" i="63"/>
  <c r="C137" i="63"/>
  <c r="L136" i="63"/>
  <c r="K136" i="63"/>
  <c r="L135" i="63"/>
  <c r="L137" i="63" s="1"/>
  <c r="K135" i="63"/>
  <c r="K137" i="63" s="1"/>
  <c r="J133" i="63"/>
  <c r="I133" i="63"/>
  <c r="H133" i="63"/>
  <c r="H105" i="63" s="1"/>
  <c r="G133" i="63"/>
  <c r="G105" i="63" s="1"/>
  <c r="F133" i="63"/>
  <c r="E133" i="63"/>
  <c r="D133" i="63"/>
  <c r="D105" i="63" s="1"/>
  <c r="L105" i="63" s="1"/>
  <c r="C133" i="63"/>
  <c r="C105" i="63" s="1"/>
  <c r="K105" i="63" s="1"/>
  <c r="L132" i="63"/>
  <c r="K132" i="63"/>
  <c r="L131" i="63"/>
  <c r="K131" i="63"/>
  <c r="L130" i="63"/>
  <c r="K130" i="63"/>
  <c r="L129" i="63"/>
  <c r="K129" i="63"/>
  <c r="L128" i="63"/>
  <c r="K128" i="63"/>
  <c r="L127" i="63"/>
  <c r="K127" i="63"/>
  <c r="L126" i="63"/>
  <c r="K126" i="63"/>
  <c r="L125" i="63"/>
  <c r="K125" i="63"/>
  <c r="L124" i="63"/>
  <c r="K124" i="63"/>
  <c r="L123" i="63"/>
  <c r="K123" i="63"/>
  <c r="L122" i="63"/>
  <c r="K122" i="63"/>
  <c r="L121" i="63"/>
  <c r="K121" i="63"/>
  <c r="L120" i="63"/>
  <c r="K120" i="63"/>
  <c r="L119" i="63"/>
  <c r="L133" i="63" s="1"/>
  <c r="K119" i="63"/>
  <c r="K133" i="63" s="1"/>
  <c r="J117" i="63"/>
  <c r="I117" i="63"/>
  <c r="H117" i="63"/>
  <c r="G117" i="63"/>
  <c r="F117" i="63"/>
  <c r="E117" i="63"/>
  <c r="D117" i="63"/>
  <c r="C117" i="63"/>
  <c r="L116" i="63"/>
  <c r="K116" i="63"/>
  <c r="L115" i="63"/>
  <c r="K115" i="63"/>
  <c r="L114" i="63"/>
  <c r="K114" i="63"/>
  <c r="L113" i="63"/>
  <c r="K113" i="63"/>
  <c r="L112" i="63"/>
  <c r="K112" i="63"/>
  <c r="L111" i="63"/>
  <c r="K111" i="63"/>
  <c r="L110" i="63"/>
  <c r="K110" i="63"/>
  <c r="L109" i="63"/>
  <c r="K109" i="63"/>
  <c r="L108" i="63"/>
  <c r="K108" i="63"/>
  <c r="L107" i="63"/>
  <c r="K107" i="63"/>
  <c r="L106" i="63"/>
  <c r="L117" i="63" s="1"/>
  <c r="K106" i="63"/>
  <c r="K117" i="63" s="1"/>
  <c r="J105" i="63"/>
  <c r="I105" i="63"/>
  <c r="F105" i="63"/>
  <c r="E105" i="63"/>
  <c r="L103" i="63"/>
  <c r="D177" i="63" s="1"/>
  <c r="F181" i="64" s="1"/>
  <c r="K103" i="63"/>
  <c r="C177" i="63" s="1"/>
  <c r="E181" i="64" s="1"/>
  <c r="J97" i="63"/>
  <c r="I97" i="63"/>
  <c r="H97" i="63"/>
  <c r="G97" i="63"/>
  <c r="F97" i="63"/>
  <c r="E97" i="63"/>
  <c r="D97" i="63"/>
  <c r="C97" i="63"/>
  <c r="L96" i="63"/>
  <c r="D213" i="63" s="1"/>
  <c r="K96" i="63"/>
  <c r="C213" i="63" s="1"/>
  <c r="L95" i="63"/>
  <c r="L97" i="63" s="1"/>
  <c r="K95" i="63"/>
  <c r="K97" i="63" s="1"/>
  <c r="J93" i="63"/>
  <c r="I93" i="63"/>
  <c r="H93" i="63"/>
  <c r="G93" i="63"/>
  <c r="F93" i="63"/>
  <c r="E93" i="63"/>
  <c r="D93" i="63"/>
  <c r="C93" i="63"/>
  <c r="L92" i="63"/>
  <c r="K92" i="63"/>
  <c r="N91" i="63"/>
  <c r="M91" i="63"/>
  <c r="L91" i="63"/>
  <c r="K91" i="63"/>
  <c r="L90" i="63"/>
  <c r="K90" i="63"/>
  <c r="N89" i="63"/>
  <c r="M89" i="63"/>
  <c r="L89" i="63"/>
  <c r="K89" i="63"/>
  <c r="L88" i="63"/>
  <c r="K88" i="63"/>
  <c r="N87" i="63"/>
  <c r="M87" i="63"/>
  <c r="L87" i="63"/>
  <c r="K87" i="63"/>
  <c r="L86" i="63"/>
  <c r="K86" i="63"/>
  <c r="N85" i="63"/>
  <c r="M85" i="63"/>
  <c r="L85" i="63"/>
  <c r="K85" i="63"/>
  <c r="L84" i="63"/>
  <c r="K84" i="63"/>
  <c r="N83" i="63"/>
  <c r="M83" i="63"/>
  <c r="L83" i="63"/>
  <c r="K83" i="63"/>
  <c r="L82" i="63"/>
  <c r="K82" i="63"/>
  <c r="N81" i="63"/>
  <c r="M81" i="63"/>
  <c r="L81" i="63"/>
  <c r="K81" i="63"/>
  <c r="L80" i="63"/>
  <c r="K80" i="63"/>
  <c r="N79" i="63"/>
  <c r="M79" i="63"/>
  <c r="L79" i="63"/>
  <c r="L93" i="63" s="1"/>
  <c r="K79" i="63"/>
  <c r="K93" i="63" s="1"/>
  <c r="J77" i="63"/>
  <c r="I77" i="63"/>
  <c r="H77" i="63"/>
  <c r="G77" i="63"/>
  <c r="F77" i="63"/>
  <c r="E77" i="63"/>
  <c r="D77" i="63"/>
  <c r="C77" i="63"/>
  <c r="N76" i="63"/>
  <c r="M76" i="63"/>
  <c r="L76" i="63"/>
  <c r="K76" i="63"/>
  <c r="L75" i="63"/>
  <c r="K75" i="63"/>
  <c r="N74" i="63"/>
  <c r="M74" i="63"/>
  <c r="L74" i="63"/>
  <c r="K74" i="63"/>
  <c r="L73" i="63"/>
  <c r="K73" i="63"/>
  <c r="N72" i="63"/>
  <c r="M72" i="63"/>
  <c r="L72" i="63"/>
  <c r="K72" i="63"/>
  <c r="L71" i="63"/>
  <c r="K71" i="63"/>
  <c r="N70" i="63"/>
  <c r="M70" i="63"/>
  <c r="L70" i="63"/>
  <c r="K70" i="63"/>
  <c r="L69" i="63"/>
  <c r="K69" i="63"/>
  <c r="N68" i="63"/>
  <c r="M68" i="63"/>
  <c r="L68" i="63"/>
  <c r="K68" i="63"/>
  <c r="L67" i="63"/>
  <c r="K67" i="63"/>
  <c r="N66" i="63"/>
  <c r="M66" i="63"/>
  <c r="L66" i="63"/>
  <c r="L77" i="63" s="1"/>
  <c r="K66" i="63"/>
  <c r="K77" i="63" s="1"/>
  <c r="J65" i="63"/>
  <c r="I65" i="63"/>
  <c r="H65" i="63"/>
  <c r="G65" i="63"/>
  <c r="F65" i="63"/>
  <c r="E65" i="63"/>
  <c r="D65" i="63"/>
  <c r="L65" i="63" s="1"/>
  <c r="C65" i="63"/>
  <c r="N63" i="63"/>
  <c r="M63" i="63"/>
  <c r="L63" i="63"/>
  <c r="K63" i="63"/>
  <c r="J51" i="63"/>
  <c r="I51" i="63"/>
  <c r="H51" i="63"/>
  <c r="G51" i="63"/>
  <c r="F51" i="63"/>
  <c r="E51" i="63"/>
  <c r="D51" i="63"/>
  <c r="C51" i="63"/>
  <c r="L50" i="63"/>
  <c r="K50" i="63"/>
  <c r="L49" i="63"/>
  <c r="L51" i="63" s="1"/>
  <c r="K49" i="63"/>
  <c r="C211" i="63" s="1"/>
  <c r="J47" i="63"/>
  <c r="J19" i="63" s="1"/>
  <c r="I47" i="63"/>
  <c r="I19" i="63" s="1"/>
  <c r="H47" i="63"/>
  <c r="G47" i="63"/>
  <c r="F47" i="63"/>
  <c r="F19" i="63" s="1"/>
  <c r="E47" i="63"/>
  <c r="E19" i="63" s="1"/>
  <c r="D47" i="63"/>
  <c r="C47" i="63"/>
  <c r="L46" i="63"/>
  <c r="D206" i="63" s="1"/>
  <c r="K46" i="63"/>
  <c r="L45" i="63"/>
  <c r="D205" i="63" s="1"/>
  <c r="K45" i="63"/>
  <c r="C205" i="63" s="1"/>
  <c r="E209" i="64" s="1"/>
  <c r="L44" i="63"/>
  <c r="D204" i="63" s="1"/>
  <c r="K44" i="63"/>
  <c r="L43" i="63"/>
  <c r="D203" i="63" s="1"/>
  <c r="K43" i="63"/>
  <c r="C203" i="63" s="1"/>
  <c r="E207" i="64" s="1"/>
  <c r="L42" i="63"/>
  <c r="N88" i="63" s="1"/>
  <c r="K42" i="63"/>
  <c r="L41" i="63"/>
  <c r="D201" i="63" s="1"/>
  <c r="K41" i="63"/>
  <c r="C201" i="63" s="1"/>
  <c r="E205" i="64" s="1"/>
  <c r="L40" i="63"/>
  <c r="D200" i="63" s="1"/>
  <c r="K40" i="63"/>
  <c r="L39" i="63"/>
  <c r="D199" i="63" s="1"/>
  <c r="K39" i="63"/>
  <c r="C199" i="63" s="1"/>
  <c r="E203" i="64" s="1"/>
  <c r="L38" i="63"/>
  <c r="N84" i="63" s="1"/>
  <c r="K38" i="63"/>
  <c r="L37" i="63"/>
  <c r="D197" i="63" s="1"/>
  <c r="K37" i="63"/>
  <c r="C197" i="63" s="1"/>
  <c r="E201" i="64" s="1"/>
  <c r="L36" i="63"/>
  <c r="D196" i="63" s="1"/>
  <c r="K36" i="63"/>
  <c r="L35" i="63"/>
  <c r="D195" i="63" s="1"/>
  <c r="K35" i="63"/>
  <c r="C195" i="63" s="1"/>
  <c r="E199" i="64" s="1"/>
  <c r="L34" i="63"/>
  <c r="D194" i="63" s="1"/>
  <c r="K34" i="63"/>
  <c r="L33" i="63"/>
  <c r="D193" i="63" s="1"/>
  <c r="K33" i="63"/>
  <c r="C193" i="63" s="1"/>
  <c r="J31" i="63"/>
  <c r="I31" i="63"/>
  <c r="H31" i="63"/>
  <c r="G31" i="63"/>
  <c r="G19" i="63" s="1"/>
  <c r="F31" i="63"/>
  <c r="E31" i="63"/>
  <c r="D31" i="63"/>
  <c r="C31" i="63"/>
  <c r="C19" i="63" s="1"/>
  <c r="K19" i="63" s="1"/>
  <c r="L30" i="63"/>
  <c r="D190" i="63" s="1"/>
  <c r="K30" i="63"/>
  <c r="C190" i="63" s="1"/>
  <c r="E194" i="64" s="1"/>
  <c r="L29" i="63"/>
  <c r="D189" i="63" s="1"/>
  <c r="K29" i="63"/>
  <c r="L28" i="63"/>
  <c r="D188" i="63" s="1"/>
  <c r="K28" i="63"/>
  <c r="C188" i="63" s="1"/>
  <c r="E192" i="64" s="1"/>
  <c r="L27" i="63"/>
  <c r="D187" i="63" s="1"/>
  <c r="K27" i="63"/>
  <c r="L26" i="63"/>
  <c r="D186" i="63" s="1"/>
  <c r="K26" i="63"/>
  <c r="C186" i="63" s="1"/>
  <c r="E190" i="64" s="1"/>
  <c r="L25" i="63"/>
  <c r="D185" i="63" s="1"/>
  <c r="K25" i="63"/>
  <c r="C185" i="63" s="1"/>
  <c r="E189" i="64" s="1"/>
  <c r="L24" i="63"/>
  <c r="D184" i="63" s="1"/>
  <c r="K24" i="63"/>
  <c r="C184" i="63" s="1"/>
  <c r="E188" i="64" s="1"/>
  <c r="L23" i="63"/>
  <c r="D183" i="63" s="1"/>
  <c r="K23" i="63"/>
  <c r="C183" i="63" s="1"/>
  <c r="E187" i="64" s="1"/>
  <c r="L22" i="63"/>
  <c r="D182" i="63" s="1"/>
  <c r="K22" i="63"/>
  <c r="C182" i="63" s="1"/>
  <c r="E186" i="64" s="1"/>
  <c r="L21" i="63"/>
  <c r="N67" i="63" s="1"/>
  <c r="K21" i="63"/>
  <c r="C181" i="63" s="1"/>
  <c r="E185" i="64" s="1"/>
  <c r="L20" i="63"/>
  <c r="D180" i="63" s="1"/>
  <c r="K20" i="63"/>
  <c r="C180" i="63" s="1"/>
  <c r="H19" i="63"/>
  <c r="D19" i="63"/>
  <c r="L17" i="63"/>
  <c r="K17" i="63"/>
  <c r="C208" i="75" l="1"/>
  <c r="C215" i="75" s="1"/>
  <c r="E212" i="76"/>
  <c r="E219" i="76" s="1"/>
  <c r="S44" i="73"/>
  <c r="N68" i="72"/>
  <c r="M53" i="72"/>
  <c r="M68" i="72" s="1"/>
  <c r="C207" i="69"/>
  <c r="C208" i="69" s="1"/>
  <c r="C215" i="69" s="1"/>
  <c r="E211" i="70"/>
  <c r="E212" i="70" s="1"/>
  <c r="E219" i="70" s="1"/>
  <c r="E44" i="67"/>
  <c r="S5" i="67"/>
  <c r="S6" i="67" s="1"/>
  <c r="S13" i="67"/>
  <c r="S24" i="67" s="1"/>
  <c r="S27" i="67"/>
  <c r="S43" i="67" s="1"/>
  <c r="M48" i="66"/>
  <c r="M54" i="66"/>
  <c r="M68" i="66" s="1"/>
  <c r="M56" i="66"/>
  <c r="M58" i="66"/>
  <c r="M60" i="66"/>
  <c r="M62" i="66"/>
  <c r="N53" i="66"/>
  <c r="N68" i="66" s="1"/>
  <c r="K48" i="66"/>
  <c r="K68" i="66"/>
  <c r="C74" i="66"/>
  <c r="C89" i="66" s="1"/>
  <c r="L48" i="66"/>
  <c r="D74" i="66"/>
  <c r="D86" i="66"/>
  <c r="D88" i="66"/>
  <c r="N44" i="66"/>
  <c r="N64" i="66" s="1"/>
  <c r="N46" i="66"/>
  <c r="N66" i="66" s="1"/>
  <c r="C189" i="63"/>
  <c r="E193" i="64" s="1"/>
  <c r="M75" i="63"/>
  <c r="E197" i="64"/>
  <c r="K51" i="63"/>
  <c r="M67" i="63"/>
  <c r="M77" i="63" s="1"/>
  <c r="L19" i="63"/>
  <c r="N65" i="63" s="1"/>
  <c r="E184" i="64"/>
  <c r="K65" i="63"/>
  <c r="M65" i="63" s="1"/>
  <c r="B49" i="65"/>
  <c r="C187" i="63"/>
  <c r="E191" i="64" s="1"/>
  <c r="M73" i="63"/>
  <c r="K31" i="63"/>
  <c r="M69" i="63"/>
  <c r="C194" i="63"/>
  <c r="E198" i="64" s="1"/>
  <c r="M80" i="63"/>
  <c r="M93" i="63" s="1"/>
  <c r="M82" i="63"/>
  <c r="C196" i="63"/>
  <c r="E200" i="64" s="1"/>
  <c r="C198" i="63"/>
  <c r="E202" i="64" s="1"/>
  <c r="M84" i="63"/>
  <c r="C200" i="63"/>
  <c r="E204" i="64" s="1"/>
  <c r="M86" i="63"/>
  <c r="C202" i="63"/>
  <c r="E206" i="64" s="1"/>
  <c r="M88" i="63"/>
  <c r="M90" i="63"/>
  <c r="C204" i="63"/>
  <c r="E208" i="64" s="1"/>
  <c r="C206" i="63"/>
  <c r="E210" i="64" s="1"/>
  <c r="M92" i="63"/>
  <c r="M71" i="63"/>
  <c r="N69" i="63"/>
  <c r="N71" i="63"/>
  <c r="N73" i="63"/>
  <c r="N77" i="63" s="1"/>
  <c r="N75" i="63"/>
  <c r="N80" i="63"/>
  <c r="N82" i="63"/>
  <c r="N92" i="63"/>
  <c r="D181" i="63"/>
  <c r="D191" i="63" s="1"/>
  <c r="D198" i="63"/>
  <c r="D202" i="63"/>
  <c r="D207" i="63" s="1"/>
  <c r="D211" i="63"/>
  <c r="K47" i="63"/>
  <c r="J20" i="65"/>
  <c r="L31" i="63"/>
  <c r="N86" i="63"/>
  <c r="N93" i="63" s="1"/>
  <c r="N90" i="63"/>
  <c r="C46" i="65"/>
  <c r="C49" i="65" s="1"/>
  <c r="L47" i="63"/>
  <c r="I39" i="62"/>
  <c r="H39" i="62"/>
  <c r="G39" i="62"/>
  <c r="F39" i="62"/>
  <c r="E39" i="62"/>
  <c r="D39" i="62"/>
  <c r="C39" i="62"/>
  <c r="B39" i="62"/>
  <c r="K38" i="62"/>
  <c r="C48" i="62" s="1"/>
  <c r="J38" i="62"/>
  <c r="B48" i="62" s="1"/>
  <c r="K37" i="62"/>
  <c r="J37" i="62"/>
  <c r="K36" i="62"/>
  <c r="K39" i="62" s="1"/>
  <c r="J36" i="62"/>
  <c r="J39" i="62" s="1"/>
  <c r="I29" i="62"/>
  <c r="H29" i="62"/>
  <c r="G29" i="62"/>
  <c r="F29" i="62"/>
  <c r="E29" i="62"/>
  <c r="D29" i="62"/>
  <c r="C29" i="62"/>
  <c r="B29" i="62"/>
  <c r="K28" i="62"/>
  <c r="J28" i="62"/>
  <c r="K27" i="62"/>
  <c r="J27" i="62"/>
  <c r="K26" i="62"/>
  <c r="K29" i="62" s="1"/>
  <c r="J26" i="62"/>
  <c r="J29" i="62" s="1"/>
  <c r="I20" i="62"/>
  <c r="H20" i="62"/>
  <c r="G20" i="62"/>
  <c r="F20" i="62"/>
  <c r="E20" i="62"/>
  <c r="D20" i="62"/>
  <c r="C20" i="62"/>
  <c r="B20" i="62"/>
  <c r="K19" i="62"/>
  <c r="J19" i="62"/>
  <c r="K18" i="62"/>
  <c r="C47" i="62" s="1"/>
  <c r="J18" i="62"/>
  <c r="B47" i="62" s="1"/>
  <c r="K17" i="62"/>
  <c r="K20" i="62" s="1"/>
  <c r="J17" i="62"/>
  <c r="J20" i="62" s="1"/>
  <c r="F218" i="61"/>
  <c r="E217" i="61"/>
  <c r="E216" i="61"/>
  <c r="E215" i="61"/>
  <c r="E214" i="61"/>
  <c r="F212" i="61"/>
  <c r="F211" i="61"/>
  <c r="F195" i="61"/>
  <c r="J152" i="61"/>
  <c r="I152" i="61"/>
  <c r="H152" i="61"/>
  <c r="G152" i="61"/>
  <c r="F152" i="61"/>
  <c r="E152" i="61"/>
  <c r="D152" i="61"/>
  <c r="C152" i="61"/>
  <c r="J136" i="61"/>
  <c r="I136" i="61"/>
  <c r="H136" i="61"/>
  <c r="G136" i="61"/>
  <c r="F136" i="61"/>
  <c r="E136" i="61"/>
  <c r="D136" i="61"/>
  <c r="C136" i="61"/>
  <c r="J128" i="61"/>
  <c r="I128" i="61"/>
  <c r="H128" i="61"/>
  <c r="G128" i="61"/>
  <c r="F128" i="61"/>
  <c r="E128" i="61"/>
  <c r="D128" i="61"/>
  <c r="C128" i="61"/>
  <c r="J102" i="61"/>
  <c r="I102" i="61"/>
  <c r="H102" i="61"/>
  <c r="G102" i="61"/>
  <c r="F102" i="61"/>
  <c r="E102" i="61"/>
  <c r="D102" i="61"/>
  <c r="C102" i="61"/>
  <c r="J86" i="61"/>
  <c r="I86" i="61"/>
  <c r="H86" i="61"/>
  <c r="G86" i="61"/>
  <c r="F86" i="61"/>
  <c r="E86" i="61"/>
  <c r="D86" i="61"/>
  <c r="C86" i="61"/>
  <c r="J78" i="61"/>
  <c r="I78" i="61"/>
  <c r="H78" i="61"/>
  <c r="G78" i="61"/>
  <c r="F78" i="61"/>
  <c r="E78" i="61"/>
  <c r="D78" i="61"/>
  <c r="C78" i="61"/>
  <c r="J43" i="61"/>
  <c r="I43" i="61"/>
  <c r="H43" i="61"/>
  <c r="G43" i="61"/>
  <c r="F43" i="61"/>
  <c r="E43" i="61"/>
  <c r="D43" i="61"/>
  <c r="C43" i="61"/>
  <c r="J27" i="61"/>
  <c r="I27" i="61"/>
  <c r="H27" i="61"/>
  <c r="G27" i="61"/>
  <c r="F27" i="61"/>
  <c r="E27" i="61"/>
  <c r="D27" i="61"/>
  <c r="C27" i="61"/>
  <c r="J19" i="61"/>
  <c r="I19" i="61"/>
  <c r="H19" i="61"/>
  <c r="G19" i="61"/>
  <c r="F19" i="61"/>
  <c r="E19" i="61"/>
  <c r="D19" i="61"/>
  <c r="C19" i="61"/>
  <c r="D212" i="60"/>
  <c r="C212" i="60"/>
  <c r="D210" i="60"/>
  <c r="C210" i="60"/>
  <c r="J137" i="60"/>
  <c r="I137" i="60"/>
  <c r="H137" i="60"/>
  <c r="G137" i="60"/>
  <c r="F137" i="60"/>
  <c r="E137" i="60"/>
  <c r="D137" i="60"/>
  <c r="C137" i="60"/>
  <c r="L136" i="60"/>
  <c r="K136" i="60"/>
  <c r="L135" i="60"/>
  <c r="L137" i="60" s="1"/>
  <c r="K135" i="60"/>
  <c r="K137" i="60" s="1"/>
  <c r="J133" i="60"/>
  <c r="I133" i="60"/>
  <c r="H133" i="60"/>
  <c r="G133" i="60"/>
  <c r="F133" i="60"/>
  <c r="E133" i="60"/>
  <c r="D133" i="60"/>
  <c r="C133" i="60"/>
  <c r="L132" i="60"/>
  <c r="K132" i="60"/>
  <c r="L131" i="60"/>
  <c r="K131" i="60"/>
  <c r="L130" i="60"/>
  <c r="K130" i="60"/>
  <c r="L129" i="60"/>
  <c r="K129" i="60"/>
  <c r="L128" i="60"/>
  <c r="K128" i="60"/>
  <c r="L127" i="60"/>
  <c r="K127" i="60"/>
  <c r="L126" i="60"/>
  <c r="K126" i="60"/>
  <c r="L125" i="60"/>
  <c r="K125" i="60"/>
  <c r="L124" i="60"/>
  <c r="K124" i="60"/>
  <c r="L123" i="60"/>
  <c r="K123" i="60"/>
  <c r="L122" i="60"/>
  <c r="K122" i="60"/>
  <c r="L121" i="60"/>
  <c r="K121" i="60"/>
  <c r="L120" i="60"/>
  <c r="K120" i="60"/>
  <c r="L119" i="60"/>
  <c r="L133" i="60" s="1"/>
  <c r="K119" i="60"/>
  <c r="K133" i="60" s="1"/>
  <c r="J117" i="60"/>
  <c r="I117" i="60"/>
  <c r="H117" i="60"/>
  <c r="G117" i="60"/>
  <c r="F117" i="60"/>
  <c r="E117" i="60"/>
  <c r="D117" i="60"/>
  <c r="C117" i="60"/>
  <c r="L116" i="60"/>
  <c r="K116" i="60"/>
  <c r="L115" i="60"/>
  <c r="K115" i="60"/>
  <c r="L114" i="60"/>
  <c r="K114" i="60"/>
  <c r="L113" i="60"/>
  <c r="K113" i="60"/>
  <c r="L112" i="60"/>
  <c r="K112" i="60"/>
  <c r="L111" i="60"/>
  <c r="K111" i="60"/>
  <c r="L110" i="60"/>
  <c r="K110" i="60"/>
  <c r="L109" i="60"/>
  <c r="K109" i="60"/>
  <c r="L108" i="60"/>
  <c r="K108" i="60"/>
  <c r="L107" i="60"/>
  <c r="K107" i="60"/>
  <c r="L106" i="60"/>
  <c r="L117" i="60" s="1"/>
  <c r="K106" i="60"/>
  <c r="K117" i="60" s="1"/>
  <c r="J105" i="60"/>
  <c r="I105" i="60"/>
  <c r="H105" i="60"/>
  <c r="G105" i="60"/>
  <c r="F105" i="60"/>
  <c r="E105" i="60"/>
  <c r="D105" i="60"/>
  <c r="L105" i="60" s="1"/>
  <c r="C105" i="60"/>
  <c r="K105" i="60" s="1"/>
  <c r="L103" i="60"/>
  <c r="K103" i="60"/>
  <c r="J97" i="60"/>
  <c r="I97" i="60"/>
  <c r="H97" i="60"/>
  <c r="G97" i="60"/>
  <c r="F97" i="60"/>
  <c r="E97" i="60"/>
  <c r="D97" i="60"/>
  <c r="C97" i="60"/>
  <c r="L96" i="60"/>
  <c r="K96" i="60"/>
  <c r="L95" i="60"/>
  <c r="L97" i="60" s="1"/>
  <c r="K95" i="60"/>
  <c r="K97" i="60" s="1"/>
  <c r="J93" i="60"/>
  <c r="I93" i="60"/>
  <c r="H93" i="60"/>
  <c r="G93" i="60"/>
  <c r="F93" i="60"/>
  <c r="E93" i="60"/>
  <c r="D93" i="60"/>
  <c r="C93" i="60"/>
  <c r="L92" i="60"/>
  <c r="N92" i="60" s="1"/>
  <c r="K92" i="60"/>
  <c r="M92" i="60" s="1"/>
  <c r="L91" i="60"/>
  <c r="N91" i="60" s="1"/>
  <c r="K91" i="60"/>
  <c r="M91" i="60" s="1"/>
  <c r="L90" i="60"/>
  <c r="N90" i="60" s="1"/>
  <c r="K90" i="60"/>
  <c r="M90" i="60" s="1"/>
  <c r="L89" i="60"/>
  <c r="N89" i="60" s="1"/>
  <c r="K89" i="60"/>
  <c r="M89" i="60" s="1"/>
  <c r="L88" i="60"/>
  <c r="N88" i="60" s="1"/>
  <c r="K88" i="60"/>
  <c r="M88" i="60" s="1"/>
  <c r="L87" i="60"/>
  <c r="N87" i="60" s="1"/>
  <c r="K87" i="60"/>
  <c r="M87" i="60" s="1"/>
  <c r="L86" i="60"/>
  <c r="N86" i="60" s="1"/>
  <c r="K86" i="60"/>
  <c r="M86" i="60" s="1"/>
  <c r="L85" i="60"/>
  <c r="N85" i="60" s="1"/>
  <c r="K85" i="60"/>
  <c r="M85" i="60" s="1"/>
  <c r="L84" i="60"/>
  <c r="N84" i="60" s="1"/>
  <c r="K84" i="60"/>
  <c r="M84" i="60" s="1"/>
  <c r="L83" i="60"/>
  <c r="N83" i="60" s="1"/>
  <c r="K83" i="60"/>
  <c r="M83" i="60" s="1"/>
  <c r="L82" i="60"/>
  <c r="N82" i="60" s="1"/>
  <c r="K82" i="60"/>
  <c r="M82" i="60" s="1"/>
  <c r="L81" i="60"/>
  <c r="N81" i="60" s="1"/>
  <c r="K81" i="60"/>
  <c r="M81" i="60" s="1"/>
  <c r="L80" i="60"/>
  <c r="N80" i="60" s="1"/>
  <c r="K80" i="60"/>
  <c r="M80" i="60" s="1"/>
  <c r="L79" i="60"/>
  <c r="L93" i="60" s="1"/>
  <c r="K79" i="60"/>
  <c r="K93" i="60" s="1"/>
  <c r="J77" i="60"/>
  <c r="I77" i="60"/>
  <c r="H77" i="60"/>
  <c r="G77" i="60"/>
  <c r="F77" i="60"/>
  <c r="E77" i="60"/>
  <c r="D77" i="60"/>
  <c r="C77" i="60"/>
  <c r="L76" i="60"/>
  <c r="N76" i="60" s="1"/>
  <c r="K76" i="60"/>
  <c r="M76" i="60" s="1"/>
  <c r="L75" i="60"/>
  <c r="N75" i="60" s="1"/>
  <c r="K75" i="60"/>
  <c r="M75" i="60" s="1"/>
  <c r="L74" i="60"/>
  <c r="N74" i="60" s="1"/>
  <c r="K74" i="60"/>
  <c r="M74" i="60" s="1"/>
  <c r="L73" i="60"/>
  <c r="N73" i="60" s="1"/>
  <c r="K73" i="60"/>
  <c r="M73" i="60" s="1"/>
  <c r="L72" i="60"/>
  <c r="N72" i="60" s="1"/>
  <c r="K72" i="60"/>
  <c r="M72" i="60" s="1"/>
  <c r="L71" i="60"/>
  <c r="N71" i="60" s="1"/>
  <c r="K71" i="60"/>
  <c r="M71" i="60" s="1"/>
  <c r="L70" i="60"/>
  <c r="N70" i="60" s="1"/>
  <c r="K70" i="60"/>
  <c r="M70" i="60" s="1"/>
  <c r="L69" i="60"/>
  <c r="N69" i="60" s="1"/>
  <c r="K69" i="60"/>
  <c r="M69" i="60" s="1"/>
  <c r="L68" i="60"/>
  <c r="N68" i="60" s="1"/>
  <c r="K68" i="60"/>
  <c r="M68" i="60" s="1"/>
  <c r="L67" i="60"/>
  <c r="N67" i="60" s="1"/>
  <c r="K67" i="60"/>
  <c r="M67" i="60" s="1"/>
  <c r="L66" i="60"/>
  <c r="L77" i="60" s="1"/>
  <c r="K66" i="60"/>
  <c r="K77" i="60" s="1"/>
  <c r="J65" i="60"/>
  <c r="I65" i="60"/>
  <c r="H65" i="60"/>
  <c r="G65" i="60"/>
  <c r="F65" i="60"/>
  <c r="E65" i="60"/>
  <c r="D65" i="60"/>
  <c r="L65" i="60" s="1"/>
  <c r="C65" i="60"/>
  <c r="K65" i="60" s="1"/>
  <c r="L63" i="60"/>
  <c r="N63" i="60" s="1"/>
  <c r="K63" i="60"/>
  <c r="M63" i="60" s="1"/>
  <c r="J51" i="60"/>
  <c r="I51" i="60"/>
  <c r="H51" i="60"/>
  <c r="G51" i="60"/>
  <c r="F51" i="60"/>
  <c r="E51" i="60"/>
  <c r="D51" i="60"/>
  <c r="C51" i="60"/>
  <c r="L50" i="60"/>
  <c r="D213" i="60" s="1"/>
  <c r="K50" i="60"/>
  <c r="C213" i="60" s="1"/>
  <c r="L49" i="60"/>
  <c r="D211" i="60" s="1"/>
  <c r="K49" i="60"/>
  <c r="C211" i="60" s="1"/>
  <c r="J47" i="60"/>
  <c r="I47" i="60"/>
  <c r="H47" i="60"/>
  <c r="G47" i="60"/>
  <c r="F47" i="60"/>
  <c r="E47" i="60"/>
  <c r="D47" i="60"/>
  <c r="C47" i="60"/>
  <c r="L46" i="60"/>
  <c r="D206" i="60" s="1"/>
  <c r="K46" i="60"/>
  <c r="C206" i="60" s="1"/>
  <c r="E210" i="61" s="1"/>
  <c r="L45" i="60"/>
  <c r="D205" i="60" s="1"/>
  <c r="K45" i="60"/>
  <c r="C205" i="60" s="1"/>
  <c r="E209" i="61" s="1"/>
  <c r="L44" i="60"/>
  <c r="D204" i="60" s="1"/>
  <c r="K44" i="60"/>
  <c r="C204" i="60" s="1"/>
  <c r="E208" i="61" s="1"/>
  <c r="L43" i="60"/>
  <c r="D203" i="60" s="1"/>
  <c r="K43" i="60"/>
  <c r="C203" i="60" s="1"/>
  <c r="E207" i="61" s="1"/>
  <c r="L42" i="60"/>
  <c r="D202" i="60" s="1"/>
  <c r="K42" i="60"/>
  <c r="C202" i="60" s="1"/>
  <c r="E206" i="61" s="1"/>
  <c r="L41" i="60"/>
  <c r="D201" i="60" s="1"/>
  <c r="K41" i="60"/>
  <c r="C201" i="60" s="1"/>
  <c r="E205" i="61" s="1"/>
  <c r="L40" i="60"/>
  <c r="D200" i="60" s="1"/>
  <c r="K40" i="60"/>
  <c r="C200" i="60" s="1"/>
  <c r="E204" i="61" s="1"/>
  <c r="L39" i="60"/>
  <c r="D199" i="60" s="1"/>
  <c r="K39" i="60"/>
  <c r="C199" i="60" s="1"/>
  <c r="E203" i="61" s="1"/>
  <c r="L38" i="60"/>
  <c r="D198" i="60" s="1"/>
  <c r="K38" i="60"/>
  <c r="C198" i="60" s="1"/>
  <c r="E202" i="61" s="1"/>
  <c r="L37" i="60"/>
  <c r="D197" i="60" s="1"/>
  <c r="K37" i="60"/>
  <c r="C197" i="60" s="1"/>
  <c r="E201" i="61" s="1"/>
  <c r="L36" i="60"/>
  <c r="D196" i="60" s="1"/>
  <c r="K36" i="60"/>
  <c r="C196" i="60" s="1"/>
  <c r="E200" i="61" s="1"/>
  <c r="L35" i="60"/>
  <c r="D195" i="60" s="1"/>
  <c r="K35" i="60"/>
  <c r="C195" i="60" s="1"/>
  <c r="E199" i="61" s="1"/>
  <c r="L34" i="60"/>
  <c r="D194" i="60" s="1"/>
  <c r="K34" i="60"/>
  <c r="C194" i="60" s="1"/>
  <c r="E198" i="61" s="1"/>
  <c r="L33" i="60"/>
  <c r="D193" i="60" s="1"/>
  <c r="K33" i="60"/>
  <c r="C193" i="60" s="1"/>
  <c r="J31" i="60"/>
  <c r="I31" i="60"/>
  <c r="H31" i="60"/>
  <c r="G31" i="60"/>
  <c r="F31" i="60"/>
  <c r="E31" i="60"/>
  <c r="D31" i="60"/>
  <c r="C31" i="60"/>
  <c r="L30" i="60"/>
  <c r="D190" i="60" s="1"/>
  <c r="K30" i="60"/>
  <c r="C190" i="60" s="1"/>
  <c r="E194" i="61" s="1"/>
  <c r="L29" i="60"/>
  <c r="D189" i="60" s="1"/>
  <c r="K29" i="60"/>
  <c r="C189" i="60" s="1"/>
  <c r="E193" i="61" s="1"/>
  <c r="L28" i="60"/>
  <c r="D188" i="60" s="1"/>
  <c r="K28" i="60"/>
  <c r="C188" i="60" s="1"/>
  <c r="E192" i="61" s="1"/>
  <c r="L27" i="60"/>
  <c r="D187" i="60" s="1"/>
  <c r="K27" i="60"/>
  <c r="C187" i="60" s="1"/>
  <c r="E191" i="61" s="1"/>
  <c r="L26" i="60"/>
  <c r="D186" i="60" s="1"/>
  <c r="K26" i="60"/>
  <c r="C186" i="60" s="1"/>
  <c r="E190" i="61" s="1"/>
  <c r="L25" i="60"/>
  <c r="D185" i="60" s="1"/>
  <c r="K25" i="60"/>
  <c r="C185" i="60" s="1"/>
  <c r="E189" i="61" s="1"/>
  <c r="L24" i="60"/>
  <c r="D184" i="60" s="1"/>
  <c r="K24" i="60"/>
  <c r="C184" i="60" s="1"/>
  <c r="E188" i="61" s="1"/>
  <c r="L23" i="60"/>
  <c r="D183" i="60" s="1"/>
  <c r="K23" i="60"/>
  <c r="C183" i="60" s="1"/>
  <c r="E187" i="61" s="1"/>
  <c r="L22" i="60"/>
  <c r="D182" i="60" s="1"/>
  <c r="K22" i="60"/>
  <c r="C182" i="60" s="1"/>
  <c r="E186" i="61" s="1"/>
  <c r="L21" i="60"/>
  <c r="D181" i="60" s="1"/>
  <c r="K21" i="60"/>
  <c r="C181" i="60" s="1"/>
  <c r="E185" i="61" s="1"/>
  <c r="L20" i="60"/>
  <c r="D180" i="60" s="1"/>
  <c r="D191" i="60" s="1"/>
  <c r="K20" i="60"/>
  <c r="C180" i="60" s="1"/>
  <c r="J19" i="60"/>
  <c r="I19" i="60"/>
  <c r="H19" i="60"/>
  <c r="G19" i="60"/>
  <c r="F19" i="60"/>
  <c r="E19" i="60"/>
  <c r="D19" i="60"/>
  <c r="L19" i="60" s="1"/>
  <c r="C19" i="60"/>
  <c r="K19" i="60" s="1"/>
  <c r="L17" i="60"/>
  <c r="D177" i="60" s="1"/>
  <c r="F181" i="61" s="1"/>
  <c r="K17" i="60"/>
  <c r="C177" i="60" s="1"/>
  <c r="E181" i="61" s="1"/>
  <c r="S44" i="67" l="1"/>
  <c r="D89" i="66"/>
  <c r="N48" i="66"/>
  <c r="D208" i="63"/>
  <c r="D215" i="63" s="1"/>
  <c r="C207" i="63"/>
  <c r="C208" i="63" s="1"/>
  <c r="C215" i="63" s="1"/>
  <c r="E211" i="64"/>
  <c r="E212" i="64" s="1"/>
  <c r="E219" i="64" s="1"/>
  <c r="C191" i="63"/>
  <c r="E195" i="64"/>
  <c r="E184" i="61"/>
  <c r="E195" i="61" s="1"/>
  <c r="C191" i="60"/>
  <c r="M65" i="60"/>
  <c r="F219" i="61"/>
  <c r="N65" i="60"/>
  <c r="E197" i="61"/>
  <c r="E211" i="61" s="1"/>
  <c r="C207" i="60"/>
  <c r="C208" i="60" s="1"/>
  <c r="C215" i="60" s="1"/>
  <c r="D207" i="60"/>
  <c r="D208" i="60" s="1"/>
  <c r="D215" i="60" s="1"/>
  <c r="K31" i="60"/>
  <c r="K51" i="60"/>
  <c r="M66" i="60"/>
  <c r="M77" i="60" s="1"/>
  <c r="M79" i="60"/>
  <c r="M93" i="60" s="1"/>
  <c r="B46" i="62"/>
  <c r="B49" i="62" s="1"/>
  <c r="L31" i="60"/>
  <c r="L51" i="60"/>
  <c r="N66" i="60"/>
  <c r="N77" i="60" s="1"/>
  <c r="N79" i="60"/>
  <c r="N93" i="60" s="1"/>
  <c r="C46" i="62"/>
  <c r="C49" i="62" s="1"/>
  <c r="K47" i="60"/>
  <c r="L47" i="60"/>
  <c r="Q45" i="59"/>
  <c r="L44" i="59"/>
  <c r="L45" i="59" s="1"/>
  <c r="D44" i="59"/>
  <c r="Q43" i="59"/>
  <c r="P43" i="59"/>
  <c r="P44" i="59" s="1"/>
  <c r="P45" i="59" s="1"/>
  <c r="O43" i="59"/>
  <c r="O44" i="59" s="1"/>
  <c r="O45" i="59" s="1"/>
  <c r="N43" i="59"/>
  <c r="N44" i="59" s="1"/>
  <c r="N45" i="59" s="1"/>
  <c r="M43" i="59"/>
  <c r="M44" i="59" s="1"/>
  <c r="M45" i="59" s="1"/>
  <c r="L43" i="59"/>
  <c r="K43" i="59"/>
  <c r="K44" i="59" s="1"/>
  <c r="K45" i="59" s="1"/>
  <c r="J43" i="59"/>
  <c r="I43" i="59"/>
  <c r="H43" i="59"/>
  <c r="G43" i="59"/>
  <c r="F43" i="59"/>
  <c r="F44" i="59" s="1"/>
  <c r="F45" i="59" s="1"/>
  <c r="D43" i="59"/>
  <c r="C43" i="59"/>
  <c r="R42" i="59"/>
  <c r="S42" i="59" s="1"/>
  <c r="E42" i="59"/>
  <c r="R41" i="59"/>
  <c r="E41" i="59"/>
  <c r="S41" i="59" s="1"/>
  <c r="R40" i="59"/>
  <c r="E40" i="59"/>
  <c r="S40" i="59" s="1"/>
  <c r="S39" i="59"/>
  <c r="R39" i="59"/>
  <c r="E39" i="59"/>
  <c r="R38" i="59"/>
  <c r="S38" i="59" s="1"/>
  <c r="E38" i="59"/>
  <c r="R37" i="59"/>
  <c r="E37" i="59"/>
  <c r="S37" i="59" s="1"/>
  <c r="R36" i="59"/>
  <c r="E36" i="59"/>
  <c r="S36" i="59" s="1"/>
  <c r="S35" i="59"/>
  <c r="R35" i="59"/>
  <c r="E35" i="59"/>
  <c r="R34" i="59"/>
  <c r="S34" i="59" s="1"/>
  <c r="E34" i="59"/>
  <c r="R33" i="59"/>
  <c r="E33" i="59"/>
  <c r="S33" i="59" s="1"/>
  <c r="R32" i="59"/>
  <c r="E32" i="59"/>
  <c r="S32" i="59" s="1"/>
  <c r="S31" i="59"/>
  <c r="R31" i="59"/>
  <c r="E31" i="59"/>
  <c r="R30" i="59"/>
  <c r="S30" i="59" s="1"/>
  <c r="E30" i="59"/>
  <c r="R29" i="59"/>
  <c r="E29" i="59"/>
  <c r="S29" i="59" s="1"/>
  <c r="R28" i="59"/>
  <c r="E28" i="59"/>
  <c r="S28" i="59" s="1"/>
  <c r="S27" i="59"/>
  <c r="R27" i="59"/>
  <c r="E27" i="59"/>
  <c r="R26" i="59"/>
  <c r="R43" i="59" s="1"/>
  <c r="E26" i="59"/>
  <c r="Q25" i="59"/>
  <c r="P25" i="59"/>
  <c r="O25" i="59"/>
  <c r="N25" i="59"/>
  <c r="M25" i="59"/>
  <c r="L25" i="59"/>
  <c r="K25" i="59"/>
  <c r="J25" i="59"/>
  <c r="I25" i="59"/>
  <c r="H25" i="59"/>
  <c r="J24" i="59"/>
  <c r="I24" i="59"/>
  <c r="H24" i="59"/>
  <c r="G24" i="59"/>
  <c r="F24" i="59"/>
  <c r="D24" i="59"/>
  <c r="C24" i="59"/>
  <c r="R23" i="59"/>
  <c r="E23" i="59"/>
  <c r="S23" i="59" s="1"/>
  <c r="S22" i="59"/>
  <c r="R22" i="59"/>
  <c r="E22" i="59"/>
  <c r="R21" i="59"/>
  <c r="S21" i="59" s="1"/>
  <c r="E21" i="59"/>
  <c r="R20" i="59"/>
  <c r="E20" i="59"/>
  <c r="S20" i="59" s="1"/>
  <c r="R19" i="59"/>
  <c r="E19" i="59"/>
  <c r="S19" i="59" s="1"/>
  <c r="S18" i="59"/>
  <c r="R18" i="59"/>
  <c r="E18" i="59"/>
  <c r="R17" i="59"/>
  <c r="S17" i="59" s="1"/>
  <c r="E17" i="59"/>
  <c r="R16" i="59"/>
  <c r="E16" i="59"/>
  <c r="S16" i="59" s="1"/>
  <c r="R15" i="59"/>
  <c r="E15" i="59"/>
  <c r="S15" i="59" s="1"/>
  <c r="S14" i="59"/>
  <c r="R14" i="59"/>
  <c r="E14" i="59"/>
  <c r="E24" i="59" s="1"/>
  <c r="R13" i="59"/>
  <c r="S13" i="59" s="1"/>
  <c r="S24" i="59" s="1"/>
  <c r="E13" i="59"/>
  <c r="N12" i="59"/>
  <c r="F12" i="59"/>
  <c r="F25" i="59" s="1"/>
  <c r="J10" i="59"/>
  <c r="J44" i="59" s="1"/>
  <c r="J45" i="59" s="1"/>
  <c r="I10" i="59"/>
  <c r="I44" i="59" s="1"/>
  <c r="I45" i="59" s="1"/>
  <c r="H10" i="59"/>
  <c r="H44" i="59" s="1"/>
  <c r="H45" i="59" s="1"/>
  <c r="G10" i="59"/>
  <c r="G44" i="59" s="1"/>
  <c r="G45" i="59" s="1"/>
  <c r="F10" i="59"/>
  <c r="D10" i="59"/>
  <c r="C10" i="59"/>
  <c r="C44" i="59" s="1"/>
  <c r="R9" i="59"/>
  <c r="R10" i="59" s="1"/>
  <c r="E9" i="59"/>
  <c r="E10" i="59" s="1"/>
  <c r="Q8" i="59"/>
  <c r="Q12" i="59" s="1"/>
  <c r="P8" i="59"/>
  <c r="P12" i="59" s="1"/>
  <c r="O8" i="59"/>
  <c r="O12" i="59" s="1"/>
  <c r="N8" i="59"/>
  <c r="M8" i="59"/>
  <c r="M12" i="59" s="1"/>
  <c r="L8" i="59"/>
  <c r="L12" i="59" s="1"/>
  <c r="K8" i="59"/>
  <c r="K12" i="59" s="1"/>
  <c r="J8" i="59"/>
  <c r="J12" i="59" s="1"/>
  <c r="I8" i="59"/>
  <c r="I12" i="59" s="1"/>
  <c r="H8" i="59"/>
  <c r="H12" i="59" s="1"/>
  <c r="G8" i="59"/>
  <c r="G12" i="59" s="1"/>
  <c r="G25" i="59" s="1"/>
  <c r="F8" i="59"/>
  <c r="E8" i="59"/>
  <c r="E12" i="59" s="1"/>
  <c r="E25" i="59" s="1"/>
  <c r="C8" i="59"/>
  <c r="C12" i="59" s="1"/>
  <c r="C25" i="59" s="1"/>
  <c r="I6" i="59"/>
  <c r="G6" i="59"/>
  <c r="F6" i="59"/>
  <c r="D6" i="59"/>
  <c r="C6" i="59"/>
  <c r="R5" i="59"/>
  <c r="R6" i="59" s="1"/>
  <c r="E5" i="59"/>
  <c r="E6" i="59" s="1"/>
  <c r="J68" i="57"/>
  <c r="I68" i="57"/>
  <c r="H68" i="57"/>
  <c r="G68" i="57"/>
  <c r="F68" i="57"/>
  <c r="E68" i="57"/>
  <c r="D68" i="57"/>
  <c r="C68" i="57"/>
  <c r="L67" i="57"/>
  <c r="K67" i="57"/>
  <c r="L66" i="57"/>
  <c r="K66" i="57"/>
  <c r="L65" i="57"/>
  <c r="K65" i="57"/>
  <c r="L64" i="57"/>
  <c r="K64" i="57"/>
  <c r="L63" i="57"/>
  <c r="K63" i="57"/>
  <c r="L62" i="57"/>
  <c r="K62" i="57"/>
  <c r="L61" i="57"/>
  <c r="K61" i="57"/>
  <c r="L60" i="57"/>
  <c r="K60" i="57"/>
  <c r="L59" i="57"/>
  <c r="K59" i="57"/>
  <c r="L58" i="57"/>
  <c r="K58" i="57"/>
  <c r="L57" i="57"/>
  <c r="K57" i="57"/>
  <c r="L56" i="57"/>
  <c r="K56" i="57"/>
  <c r="L55" i="57"/>
  <c r="K55" i="57"/>
  <c r="L54" i="57"/>
  <c r="K54" i="57"/>
  <c r="L53" i="57"/>
  <c r="L68" i="57" s="1"/>
  <c r="K53" i="57"/>
  <c r="J48" i="57"/>
  <c r="I48" i="57"/>
  <c r="H48" i="57"/>
  <c r="G48" i="57"/>
  <c r="F48" i="57"/>
  <c r="E48" i="57"/>
  <c r="D48" i="57"/>
  <c r="C48" i="57"/>
  <c r="N47" i="57"/>
  <c r="N67" i="57" s="1"/>
  <c r="L47" i="57"/>
  <c r="K47" i="57"/>
  <c r="M47" i="57" s="1"/>
  <c r="L46" i="57"/>
  <c r="K46" i="57"/>
  <c r="M46" i="57" s="1"/>
  <c r="N45" i="57"/>
  <c r="N65" i="57" s="1"/>
  <c r="L45" i="57"/>
  <c r="K45" i="57"/>
  <c r="M45" i="57" s="1"/>
  <c r="L44" i="57"/>
  <c r="K44" i="57"/>
  <c r="M44" i="57" s="1"/>
  <c r="N43" i="57"/>
  <c r="N63" i="57" s="1"/>
  <c r="L43" i="57"/>
  <c r="K43" i="57"/>
  <c r="M43" i="57" s="1"/>
  <c r="L42" i="57"/>
  <c r="K42" i="57"/>
  <c r="M42" i="57" s="1"/>
  <c r="N41" i="57"/>
  <c r="N61" i="57" s="1"/>
  <c r="L41" i="57"/>
  <c r="K41" i="57"/>
  <c r="M41" i="57" s="1"/>
  <c r="L40" i="57"/>
  <c r="K40" i="57"/>
  <c r="M40" i="57" s="1"/>
  <c r="N39" i="57"/>
  <c r="N59" i="57" s="1"/>
  <c r="L39" i="57"/>
  <c r="K39" i="57"/>
  <c r="M39" i="57" s="1"/>
  <c r="L38" i="57"/>
  <c r="K38" i="57"/>
  <c r="M38" i="57" s="1"/>
  <c r="N37" i="57"/>
  <c r="N57" i="57" s="1"/>
  <c r="L37" i="57"/>
  <c r="K37" i="57"/>
  <c r="M37" i="57" s="1"/>
  <c r="L36" i="57"/>
  <c r="K36" i="57"/>
  <c r="M36" i="57" s="1"/>
  <c r="N35" i="57"/>
  <c r="N55" i="57" s="1"/>
  <c r="L35" i="57"/>
  <c r="K35" i="57"/>
  <c r="M35" i="57" s="1"/>
  <c r="L34" i="57"/>
  <c r="K34" i="57"/>
  <c r="M34" i="57" s="1"/>
  <c r="N33" i="57"/>
  <c r="N53" i="57" s="1"/>
  <c r="L33" i="57"/>
  <c r="L48" i="57" s="1"/>
  <c r="K33" i="57"/>
  <c r="M33" i="57" s="1"/>
  <c r="J28" i="57"/>
  <c r="I28" i="57"/>
  <c r="H28" i="57"/>
  <c r="G28" i="57"/>
  <c r="F28" i="57"/>
  <c r="E28" i="57"/>
  <c r="D28" i="57"/>
  <c r="C28" i="57"/>
  <c r="L27" i="57"/>
  <c r="D88" i="57" s="1"/>
  <c r="K27" i="57"/>
  <c r="C88" i="57" s="1"/>
  <c r="L26" i="57"/>
  <c r="N46" i="57" s="1"/>
  <c r="N66" i="57" s="1"/>
  <c r="K26" i="57"/>
  <c r="C87" i="57" s="1"/>
  <c r="L25" i="57"/>
  <c r="D86" i="57" s="1"/>
  <c r="K25" i="57"/>
  <c r="C86" i="57" s="1"/>
  <c r="L24" i="57"/>
  <c r="N44" i="57" s="1"/>
  <c r="N64" i="57" s="1"/>
  <c r="K24" i="57"/>
  <c r="C85" i="57" s="1"/>
  <c r="L23" i="57"/>
  <c r="D84" i="57" s="1"/>
  <c r="K23" i="57"/>
  <c r="C84" i="57" s="1"/>
  <c r="L22" i="57"/>
  <c r="D83" i="57" s="1"/>
  <c r="K22" i="57"/>
  <c r="C83" i="57" s="1"/>
  <c r="L21" i="57"/>
  <c r="D82" i="57" s="1"/>
  <c r="K21" i="57"/>
  <c r="C82" i="57" s="1"/>
  <c r="L20" i="57"/>
  <c r="N40" i="57" s="1"/>
  <c r="N60" i="57" s="1"/>
  <c r="K20" i="57"/>
  <c r="C81" i="57" s="1"/>
  <c r="L19" i="57"/>
  <c r="D80" i="57" s="1"/>
  <c r="K19" i="57"/>
  <c r="C80" i="57" s="1"/>
  <c r="L18" i="57"/>
  <c r="D79" i="57" s="1"/>
  <c r="K18" i="57"/>
  <c r="C79" i="57" s="1"/>
  <c r="L17" i="57"/>
  <c r="D78" i="57" s="1"/>
  <c r="K17" i="57"/>
  <c r="C78" i="57" s="1"/>
  <c r="L16" i="57"/>
  <c r="D77" i="57" s="1"/>
  <c r="K16" i="57"/>
  <c r="C77" i="57" s="1"/>
  <c r="L15" i="57"/>
  <c r="D76" i="57" s="1"/>
  <c r="K15" i="57"/>
  <c r="C76" i="57" s="1"/>
  <c r="L14" i="57"/>
  <c r="L28" i="57" s="1"/>
  <c r="K14" i="57"/>
  <c r="C75" i="57" s="1"/>
  <c r="L13" i="57"/>
  <c r="D74" i="57" s="1"/>
  <c r="K13" i="57"/>
  <c r="K28" i="57" s="1"/>
  <c r="E212" i="61" l="1"/>
  <c r="E219" i="61" s="1"/>
  <c r="R24" i="59"/>
  <c r="R44" i="59" s="1"/>
  <c r="R45" i="59" s="1"/>
  <c r="S26" i="59"/>
  <c r="S43" i="59" s="1"/>
  <c r="S5" i="59"/>
  <c r="S6" i="59" s="1"/>
  <c r="E43" i="59"/>
  <c r="E44" i="59" s="1"/>
  <c r="S9" i="59"/>
  <c r="S10" i="59" s="1"/>
  <c r="S44" i="59" s="1"/>
  <c r="M48" i="57"/>
  <c r="M54" i="57"/>
  <c r="M56" i="57"/>
  <c r="M58" i="57"/>
  <c r="M60" i="57"/>
  <c r="M62" i="57"/>
  <c r="M64" i="57"/>
  <c r="M66" i="57"/>
  <c r="M53" i="57"/>
  <c r="M55" i="57"/>
  <c r="M57" i="57"/>
  <c r="M59" i="57"/>
  <c r="M61" i="57"/>
  <c r="M63" i="57"/>
  <c r="M65" i="57"/>
  <c r="M67" i="57"/>
  <c r="N36" i="57"/>
  <c r="N56" i="57" s="1"/>
  <c r="N38" i="57"/>
  <c r="N58" i="57" s="1"/>
  <c r="D85" i="57"/>
  <c r="K48" i="57"/>
  <c r="K68" i="57"/>
  <c r="C74" i="57"/>
  <c r="C89" i="57" s="1"/>
  <c r="N34" i="57"/>
  <c r="N54" i="57" s="1"/>
  <c r="N68" i="57" s="1"/>
  <c r="N42" i="57"/>
  <c r="N62" i="57" s="1"/>
  <c r="D75" i="57"/>
  <c r="D81" i="57"/>
  <c r="D89" i="57" s="1"/>
  <c r="D87" i="57"/>
  <c r="N48" i="57" l="1"/>
  <c r="M68" i="57"/>
  <c r="B16" i="35" l="1"/>
</calcChain>
</file>

<file path=xl/sharedStrings.xml><?xml version="1.0" encoding="utf-8"?>
<sst xmlns="http://schemas.openxmlformats.org/spreadsheetml/2006/main" count="3016" uniqueCount="216">
  <si>
    <t>ÀREA FINANCIERA</t>
  </si>
  <si>
    <t>CTE-5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</si>
  <si>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</si>
  <si>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</si>
  <si>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</si>
  <si>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</si>
  <si>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</si>
  <si>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</si>
  <si>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</si>
  <si>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</si>
  <si>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</si>
  <si>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</si>
  <si>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</si>
  <si>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</si>
  <si>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</si>
  <si>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</si>
  <si>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</si>
  <si>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</si>
  <si>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</si>
  <si>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</si>
  <si>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</si>
  <si>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</si>
  <si>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</si>
  <si>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</si>
  <si>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</si>
  <si>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</si>
  <si>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</si>
  <si>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</si>
  <si>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</si>
  <si>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</si>
  <si>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</si>
  <si>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</si>
  <si>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</si>
  <si>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</si>
  <si>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</si>
  <si>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</si>
  <si>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</si>
  <si>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</si>
  <si>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</si>
  <si>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</si>
  <si>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</si>
  <si>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PROPIEDAD PLANTA Y EQUIPO</t>
  </si>
  <si>
    <t>EQUIPO MEDICO SANITARIO Y DE LABORATORIO</t>
  </si>
  <si>
    <t>OTRAS MAQUINARIAS Y EQUIPOS</t>
  </si>
  <si>
    <t>TOTAL PROPIEDAD PLANTA Y EQUIPO</t>
  </si>
  <si>
    <t>MAYO</t>
  </si>
  <si>
    <t>JUNIO</t>
  </si>
  <si>
    <t>JULIO</t>
  </si>
  <si>
    <t>AGOSTO</t>
  </si>
  <si>
    <t>EQUIPO DE OFICINA</t>
  </si>
  <si>
    <t>EQUIPO DE COMPUTACION</t>
  </si>
  <si>
    <t>SEPTIEMBRE</t>
  </si>
  <si>
    <t>OCTUBRE</t>
  </si>
  <si>
    <t>NOVIEMBRE</t>
  </si>
  <si>
    <t>DICIEMBRE</t>
  </si>
  <si>
    <t>PAPEL DE ESCRITORIO</t>
  </si>
  <si>
    <t>PRODUCTOS DE PAPEL O CARTON</t>
  </si>
  <si>
    <t>TOTAL ANUAL</t>
  </si>
  <si>
    <t>TOTAL GASTOS DE FUNCIONAMIENTO</t>
  </si>
  <si>
    <t>SUMA PROPIEDAD PLANTA Y EQUIPO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</si>
  <si>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</si>
  <si>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</si>
  <si>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</si>
  <si>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</si>
  <si>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</si>
  <si>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</si>
  <si>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</si>
  <si>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</si>
  <si>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Dr. Walter Antonio Mazariegos Samayoa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</si>
  <si>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</si>
  <si>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</si>
  <si>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</si>
  <si>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</si>
  <si>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</si>
  <si>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</si>
  <si>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</si>
  <si>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</si>
  <si>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</si>
  <si>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</si>
  <si>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</si>
  <si>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</si>
  <si>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</si>
  <si>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</si>
  <si>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</si>
  <si>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</si>
  <si>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</si>
  <si>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</si>
  <si>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</si>
  <si>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ANEXO DE CTE-5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</si>
  <si>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</si>
  <si>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</si>
  <si>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</si>
  <si>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</si>
  <si>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CTE-7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</si>
  <si>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</si>
  <si>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</si>
  <si>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</si>
  <si>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</si>
  <si>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</si>
  <si>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</si>
  <si>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</si>
  <si>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</si>
  <si>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</si>
  <si>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</si>
  <si>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</si>
  <si>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</si>
  <si>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</si>
  <si>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</si>
  <si>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</si>
  <si>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Propiedad Planta y Equipo</t>
  </si>
  <si>
    <t xml:space="preserve">        Jefe de Contabilidad</t>
  </si>
  <si>
    <t>CTE-9</t>
  </si>
  <si>
    <t xml:space="preserve">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</si>
  <si>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</si>
  <si>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</si>
  <si>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</si>
  <si>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</si>
  <si>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</si>
  <si>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</si>
  <si>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</si>
  <si>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</si>
  <si>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</si>
  <si>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</si>
  <si>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</si>
  <si>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</si>
  <si>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</si>
  <si>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</si>
  <si>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</si>
  <si>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</si>
  <si>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</si>
  <si>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>Programacion de metas fisicas versus ejecucion (mensual) segundo cuatrimestre</t>
  </si>
  <si>
    <t>Programacion de metas fisicas versus ejecucion (mensual) tercer cuatrimestre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</si>
  <si>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</si>
  <si>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</si>
  <si>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</si>
  <si>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</si>
  <si>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</si>
  <si>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 xml:space="preserve">    Dr. Walter Antonio Mazariegos Samayoa</t>
  </si>
  <si>
    <t>FONDOS ESTATALES</t>
  </si>
  <si>
    <t>ASIGNACION DEL ESTADO</t>
  </si>
  <si>
    <t>TOTAL ASIGNACION DEL ESTADO</t>
  </si>
  <si>
    <t>011</t>
  </si>
  <si>
    <t>TOTAL RECURSO HUMANO</t>
  </si>
  <si>
    <t>GASTOS GENERALES</t>
  </si>
  <si>
    <t>MANT. DE SOFTWARE</t>
  </si>
  <si>
    <t>MAT. Y REP. DE OTRAS MAQ. Y EQUIPO</t>
  </si>
  <si>
    <t>MAT. Y REP. DE EDIFICIOS</t>
  </si>
  <si>
    <t>PRENDAS DE VESTIR</t>
  </si>
  <si>
    <t>ESPECIES TIMBRADAS Y VALORES</t>
  </si>
  <si>
    <t>TOTAL GENERAL EGRESOS</t>
  </si>
  <si>
    <t>_______________________________</t>
  </si>
  <si>
    <t>TRANSFERENCIAS (+-), AMPLIACION</t>
  </si>
  <si>
    <t>SALDO</t>
  </si>
  <si>
    <t>TRANSFERENCIAS (+-)</t>
  </si>
  <si>
    <t>MES</t>
  </si>
  <si>
    <t>VALOR</t>
  </si>
  <si>
    <t>FECHA</t>
  </si>
  <si>
    <t>RECIBO</t>
  </si>
  <si>
    <t>N/A</t>
  </si>
  <si>
    <t>TOTALES…</t>
  </si>
  <si>
    <t>UNICAR</t>
  </si>
  <si>
    <t>Total acumulado</t>
  </si>
  <si>
    <t>_____________________________________</t>
  </si>
  <si>
    <t xml:space="preserve">                             Director General</t>
  </si>
  <si>
    <t xml:space="preserve">                     Director General</t>
  </si>
  <si>
    <t xml:space="preserve">                         Director General</t>
  </si>
  <si>
    <t>Programación y ejecucion mensual por tipo de gasto año  2022, Expresado en Quetzales primer cuatrimestre 2022</t>
  </si>
  <si>
    <t>MANTENIMIENTO Y REPARACION DE EQUIPO DE COMPUTO</t>
  </si>
  <si>
    <t>MANT. Y REP. DE OTRAS MAQ. Y EQUIPO</t>
  </si>
  <si>
    <t>MANT. Y REPARACION DE EDIFICIOS</t>
  </si>
  <si>
    <t>Programación y ejecucion mensual por tipo de gasto año  2022, Expresado en Quetzales segundo cuatrimestre 2022</t>
  </si>
  <si>
    <t>TOTAL ACUMULADO</t>
  </si>
  <si>
    <t>Programación y ejecucion mensual por tipo de gasto año  2022, Expresado en Quetzales tercer cuatrimestre 2022</t>
  </si>
  <si>
    <t>RESUMEN AÑO 2022</t>
  </si>
  <si>
    <t>10 de junio 2022</t>
  </si>
  <si>
    <t>PROGRAMACION POR TIPO DE GASTO AÑO 2022</t>
  </si>
  <si>
    <t>RESUMEN AL 31 DE MAYO 2022</t>
  </si>
  <si>
    <t>dgunicar@yahoo.es          Tel. 24163000</t>
  </si>
  <si>
    <t>Ejecucion de avance fìnanciero programado-ejecutado por categoria del gasto primer cuatrimestre 2022</t>
  </si>
  <si>
    <t>Ejecucion de avance fìnanciero programado-ejecutado por categoria del gasto segundo cuatrimestre 2022</t>
  </si>
  <si>
    <t>Ejecucion de avance fìnanciero programado-ejecutado por categoria del gasto tercer cuatrimestre 2022</t>
  </si>
  <si>
    <t>Resumen año 2022</t>
  </si>
  <si>
    <t>año 2022</t>
  </si>
  <si>
    <t>Vigente abril 2022</t>
  </si>
  <si>
    <t>Ejecucion y/o avance de cumplimiento de metas fisicas correspondiente al primer cuatrimestre</t>
  </si>
  <si>
    <t xml:space="preserve">               10 de junio 2,022</t>
  </si>
  <si>
    <t>PRESUPUESTO MAYO 2,022</t>
  </si>
  <si>
    <t>PRESUPUESTO 2022</t>
  </si>
  <si>
    <t>PRESUPUESTO AJUSTADO 2,022</t>
  </si>
  <si>
    <t>EJECUTADO ENERO</t>
  </si>
  <si>
    <t>EJECUTADO FEBRERO</t>
  </si>
  <si>
    <t>EJECUTADO MARZO</t>
  </si>
  <si>
    <t>EJECUTADO ABRIL</t>
  </si>
  <si>
    <t>EJECUTADO MAYO</t>
  </si>
  <si>
    <t>EJECUTADO JUNIO</t>
  </si>
  <si>
    <t>EJECUTADO JULIO</t>
  </si>
  <si>
    <t>EJECUTADO AGOSTO</t>
  </si>
  <si>
    <t>EJECUTADO SEPTIEMBRE</t>
  </si>
  <si>
    <t>EJECUTADO OCTUBRE</t>
  </si>
  <si>
    <t>EJECUTADO NOVIEMBRE</t>
  </si>
  <si>
    <t>EJECUTADO DICIEMBRE</t>
  </si>
  <si>
    <t>EJECUTADO COMPROMETIDO</t>
  </si>
  <si>
    <t>APORTES MINISTERIO DE SALUD PUBLICA Y ASISTENCIA SOCIAL AÑO 2,022</t>
  </si>
  <si>
    <t>08 de julio 2022</t>
  </si>
  <si>
    <t>RESUMEN AL 30 DE JUNIO 2022</t>
  </si>
  <si>
    <t xml:space="preserve">               08 de julio 2,022</t>
  </si>
  <si>
    <t>PRESUPUESTO JUNIO 2,022</t>
  </si>
  <si>
    <t>INGRESOS ESTATALES AÑO 2,022</t>
  </si>
  <si>
    <t>10 de agosto 2022</t>
  </si>
  <si>
    <t>RESUMEN AL 31 DE JULIO 2022</t>
  </si>
  <si>
    <t xml:space="preserve">               10 de agosto 2,022</t>
  </si>
  <si>
    <t>PRESUPUESTO JULIO 2,022</t>
  </si>
  <si>
    <t>9 de septiembre 2022</t>
  </si>
  <si>
    <t>RESUMEN AL 31 DE AGOSTO 2022</t>
  </si>
  <si>
    <t xml:space="preserve">               9 de septiembre 2,022</t>
  </si>
  <si>
    <t>PRESUPUESTO AGOSTO 2,022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</si>
</sst>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&quot;Q&quot;#,##0.00"/>
    <numFmt numFmtId="167" formatCode="#,##0.00;[Red]#,##0.00"/>
    <numFmt numFmtId="168" formatCode="0_);[Red]\(0\)"/>
    <numFmt numFmtId="169" formatCode="_-* #,##0.00_-;\-* #,##0.00_-;_-* &quot;-&quot;??_-;_-@_-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Cambria"/>
      <family val="1"/>
    </font>
    <font>
      <sz val="8.5"/>
      <name val="Book Antiqua"/>
      <family val="1"/>
    </font>
    <font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9"/>
      <name val="Calibri"/>
      <family val="2"/>
    </font>
    <font>
      <b/>
      <sz val="8"/>
      <color theme="1"/>
      <name val="Calibri"/>
      <family val="2"/>
      <scheme val="minor"/>
    </font>
    <font>
      <sz val="12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43" fontId="45" fillId="0" borderId="0" applyFont="0" applyFill="0" applyBorder="0" applyAlignment="0" applyProtection="0"/>
  </cellStyleXfs>
  <cellXfs count="328"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0" xfId="0" applyFont="1" applyAlignment="1"/>
    <xf numFmtId="0" fontId="5" fillId="0" borderId="0" xfId="0" applyFont="1" applyBorder="1" applyAlignment="1"/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  <xf numFmtId="49" fontId="7" fillId="0" borderId="12" xfId="0" applyNumberFormat="1" applyFont="1" applyBorder="1" applyAlignment="1">
      <alignment horizontal="center"/>
    </xf>
    <xf numFmtId="164" fontId="6" fillId="0" borderId="12" xfId="2" applyFont="1" applyBorder="1"/>
    <xf numFmtId="0" fontId="0" fillId="0" borderId="0" xfId="0" applyBorder="1"/>
    <xf numFmtId="0" fontId="8" fillId="0" borderId="12" xfId="0" applyFont="1" applyBorder="1"/>
    <xf numFmtId="0" fontId="9" fillId="0" borderId="12" xfId="0" applyFont="1" applyBorder="1"/>
    <xf numFmtId="43" fontId="8" fillId="0" borderId="12" xfId="0" applyNumberFormat="1" applyFont="1" applyBorder="1"/>
    <xf numFmtId="164" fontId="8" fillId="0" borderId="12" xfId="0" applyNumberFormat="1" applyFont="1" applyBorder="1"/>
    <xf numFmtId="164" fontId="9" fillId="0" borderId="12" xfId="2" applyFont="1" applyBorder="1"/>
    <xf numFmtId="0" fontId="10" fillId="0" borderId="12" xfId="0" applyFont="1" applyBorder="1" applyAlignment="1">
      <alignment horizontal="center"/>
    </xf>
    <xf numFmtId="37" fontId="8" fillId="0" borderId="14" xfId="0" applyNumberFormat="1" applyFont="1" applyBorder="1"/>
    <xf numFmtId="164" fontId="10" fillId="0" borderId="12" xfId="2" applyFont="1" applyBorder="1"/>
    <xf numFmtId="37" fontId="9" fillId="0" borderId="15" xfId="0" applyNumberFormat="1" applyFont="1" applyBorder="1"/>
    <xf numFmtId="164" fontId="11" fillId="0" borderId="15" xfId="2" applyFont="1" applyBorder="1"/>
    <xf numFmtId="37" fontId="9" fillId="0" borderId="14" xfId="0" applyNumberFormat="1" applyFont="1" applyBorder="1"/>
    <xf numFmtId="164" fontId="10" fillId="0" borderId="14" xfId="2" applyFont="1" applyBorder="1"/>
    <xf numFmtId="37" fontId="9" fillId="0" borderId="16" xfId="0" applyNumberFormat="1" applyFont="1" applyBorder="1"/>
    <xf numFmtId="0" fontId="12" fillId="0" borderId="12" xfId="0" applyFont="1" applyBorder="1"/>
    <xf numFmtId="0" fontId="12" fillId="0" borderId="6" xfId="0" applyFont="1" applyBorder="1"/>
    <xf numFmtId="37" fontId="8" fillId="0" borderId="18" xfId="0" applyNumberFormat="1" applyFont="1" applyBorder="1"/>
    <xf numFmtId="37" fontId="9" fillId="0" borderId="19" xfId="0" applyNumberFormat="1" applyFont="1" applyBorder="1"/>
    <xf numFmtId="164" fontId="11" fillId="0" borderId="12" xfId="0" applyNumberFormat="1" applyFont="1" applyBorder="1"/>
    <xf numFmtId="0" fontId="12" fillId="0" borderId="0" xfId="0" applyFont="1"/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49" fontId="8" fillId="0" borderId="12" xfId="0" applyNumberFormat="1" applyFont="1" applyBorder="1" applyAlignment="1">
      <alignment horizontal="center"/>
    </xf>
    <xf numFmtId="37" fontId="9" fillId="0" borderId="12" xfId="0" applyNumberFormat="1" applyFont="1" applyBorder="1"/>
    <xf numFmtId="164" fontId="11" fillId="0" borderId="12" xfId="2" applyFont="1" applyBorder="1"/>
    <xf numFmtId="0" fontId="12" fillId="0" borderId="16" xfId="0" applyFont="1" applyBorder="1"/>
    <xf numFmtId="0" fontId="12" fillId="0" borderId="20" xfId="0" applyFont="1" applyBorder="1"/>
    <xf numFmtId="0" fontId="12" fillId="0" borderId="14" xfId="0" applyFont="1" applyBorder="1"/>
    <xf numFmtId="164" fontId="13" fillId="0" borderId="12" xfId="2" applyFont="1" applyBorder="1"/>
    <xf numFmtId="164" fontId="14" fillId="0" borderId="12" xfId="2" applyFont="1" applyBorder="1"/>
    <xf numFmtId="0" fontId="2" fillId="0" borderId="0" xfId="0" applyFont="1"/>
    <xf numFmtId="43" fontId="0" fillId="0" borderId="0" xfId="0" applyNumberFormat="1"/>
    <xf numFmtId="164" fontId="0" fillId="0" borderId="0" xfId="0" applyNumberFormat="1"/>
    <xf numFmtId="0" fontId="7" fillId="0" borderId="12" xfId="0" applyFont="1" applyBorder="1"/>
    <xf numFmtId="43" fontId="7" fillId="0" borderId="12" xfId="0" applyNumberFormat="1" applyFont="1" applyBorder="1"/>
    <xf numFmtId="164" fontId="15" fillId="0" borderId="0" xfId="0" applyNumberFormat="1" applyFont="1"/>
    <xf numFmtId="43" fontId="16" fillId="0" borderId="0" xfId="0" applyNumberFormat="1" applyFont="1"/>
    <xf numFmtId="0" fontId="14" fillId="0" borderId="12" xfId="0" applyFont="1" applyBorder="1" applyAlignment="1">
      <alignment horizontal="center"/>
    </xf>
    <xf numFmtId="164" fontId="17" fillId="0" borderId="15" xfId="2" applyFont="1" applyBorder="1"/>
    <xf numFmtId="164" fontId="14" fillId="0" borderId="14" xfId="2" applyFont="1" applyBorder="1"/>
    <xf numFmtId="164" fontId="1" fillId="0" borderId="0" xfId="2" applyFont="1"/>
    <xf numFmtId="164" fontId="17" fillId="0" borderId="12" xfId="2" applyFont="1" applyBorder="1"/>
    <xf numFmtId="0" fontId="0" fillId="0" borderId="12" xfId="0" applyBorder="1"/>
    <xf numFmtId="37" fontId="8" fillId="0" borderId="12" xfId="0" applyNumberFormat="1" applyFont="1" applyBorder="1"/>
    <xf numFmtId="43" fontId="14" fillId="0" borderId="0" xfId="0" applyNumberFormat="1" applyFont="1"/>
    <xf numFmtId="164" fontId="6" fillId="0" borderId="21" xfId="2" applyFont="1" applyBorder="1"/>
    <xf numFmtId="40" fontId="18" fillId="0" borderId="0" xfId="0" applyNumberFormat="1" applyFont="1"/>
    <xf numFmtId="164" fontId="6" fillId="0" borderId="0" xfId="2" applyFont="1" applyBorder="1"/>
    <xf numFmtId="164" fontId="19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7" fillId="0" borderId="12" xfId="0" applyNumberFormat="1" applyFont="1" applyBorder="1"/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164" fontId="14" fillId="0" borderId="0" xfId="2" applyFont="1"/>
    <xf numFmtId="0" fontId="6" fillId="0" borderId="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4" xfId="0" applyFont="1" applyBorder="1"/>
    <xf numFmtId="0" fontId="6" fillId="0" borderId="24" xfId="0" applyFont="1" applyBorder="1" applyAlignment="1">
      <alignment horizontal="center"/>
    </xf>
    <xf numFmtId="0" fontId="6" fillId="0" borderId="19" xfId="0" applyFont="1" applyBorder="1"/>
    <xf numFmtId="164" fontId="6" fillId="0" borderId="25" xfId="2" applyFont="1" applyBorder="1"/>
    <xf numFmtId="164" fontId="9" fillId="0" borderId="25" xfId="2" applyFont="1" applyBorder="1"/>
    <xf numFmtId="37" fontId="9" fillId="0" borderId="26" xfId="0" applyNumberFormat="1" applyFont="1" applyBorder="1"/>
    <xf numFmtId="164" fontId="6" fillId="0" borderId="5" xfId="2" applyFont="1" applyBorder="1"/>
    <xf numFmtId="164" fontId="9" fillId="0" borderId="17" xfId="2" applyFont="1" applyBorder="1"/>
    <xf numFmtId="164" fontId="9" fillId="0" borderId="21" xfId="2" applyFont="1" applyBorder="1"/>
    <xf numFmtId="164" fontId="9" fillId="0" borderId="0" xfId="2" applyFont="1" applyBorder="1"/>
    <xf numFmtId="0" fontId="18" fillId="0" borderId="0" xfId="0" applyFont="1"/>
    <xf numFmtId="0" fontId="3" fillId="0" borderId="1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165" fontId="5" fillId="0" borderId="0" xfId="2" applyNumberFormat="1" applyFont="1" applyFill="1" applyBorder="1" applyAlignment="1">
      <alignment wrapText="1"/>
    </xf>
    <xf numFmtId="165" fontId="21" fillId="0" borderId="0" xfId="2" applyNumberFormat="1" applyFont="1" applyFill="1" applyBorder="1" applyAlignment="1">
      <alignment horizontal="center" wrapText="1"/>
    </xf>
    <xf numFmtId="165" fontId="23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/>
    <xf numFmtId="165" fontId="24" fillId="0" borderId="12" xfId="2" applyNumberFormat="1" applyFont="1" applyBorder="1" applyAlignment="1">
      <alignment vertical="top" wrapText="1"/>
    </xf>
    <xf numFmtId="164" fontId="25" fillId="0" borderId="12" xfId="2" applyFont="1" applyBorder="1"/>
    <xf numFmtId="164" fontId="8" fillId="0" borderId="12" xfId="2" applyFont="1" applyBorder="1"/>
    <xf numFmtId="164" fontId="26" fillId="0" borderId="12" xfId="2" applyFont="1" applyBorder="1"/>
    <xf numFmtId="39" fontId="1" fillId="0" borderId="0" xfId="2" applyNumberFormat="1" applyFont="1" applyBorder="1"/>
    <xf numFmtId="164" fontId="12" fillId="0" borderId="12" xfId="2" applyFont="1" applyBorder="1"/>
    <xf numFmtId="164" fontId="27" fillId="0" borderId="12" xfId="2" applyFont="1" applyBorder="1"/>
    <xf numFmtId="164" fontId="28" fillId="0" borderId="12" xfId="2" applyFont="1" applyBorder="1"/>
    <xf numFmtId="165" fontId="1" fillId="0" borderId="0" xfId="2" applyNumberFormat="1" applyFont="1" applyBorder="1"/>
    <xf numFmtId="39" fontId="12" fillId="0" borderId="0" xfId="0" applyNumberFormat="1" applyFont="1"/>
    <xf numFmtId="39" fontId="29" fillId="0" borderId="0" xfId="0" applyNumberFormat="1" applyFont="1"/>
    <xf numFmtId="165" fontId="29" fillId="0" borderId="0" xfId="0" applyNumberFormat="1" applyFont="1"/>
    <xf numFmtId="39" fontId="2" fillId="0" borderId="0" xfId="0" applyNumberFormat="1" applyFont="1"/>
    <xf numFmtId="39" fontId="0" fillId="0" borderId="0" xfId="0" applyNumberFormat="1" applyFont="1"/>
    <xf numFmtId="165" fontId="22" fillId="0" borderId="0" xfId="2" applyNumberFormat="1" applyFont="1" applyFill="1" applyBorder="1" applyAlignment="1">
      <alignment wrapText="1"/>
    </xf>
    <xf numFmtId="165" fontId="30" fillId="0" borderId="12" xfId="2" applyNumberFormat="1" applyFont="1" applyFill="1" applyBorder="1" applyAlignment="1">
      <alignment horizontal="center"/>
    </xf>
    <xf numFmtId="165" fontId="24" fillId="0" borderId="0" xfId="2" applyNumberFormat="1" applyFont="1" applyBorder="1" applyAlignment="1">
      <alignment vertical="top" wrapText="1"/>
    </xf>
    <xf numFmtId="164" fontId="31" fillId="0" borderId="0" xfId="2" applyFont="1" applyBorder="1"/>
    <xf numFmtId="164" fontId="27" fillId="0" borderId="0" xfId="2" applyFont="1" applyBorder="1"/>
    <xf numFmtId="165" fontId="24" fillId="0" borderId="0" xfId="2" applyNumberFormat="1" applyFont="1" applyFill="1" applyBorder="1" applyAlignment="1">
      <alignment horizontal="center" wrapText="1"/>
    </xf>
    <xf numFmtId="165" fontId="22" fillId="0" borderId="0" xfId="2" applyNumberFormat="1" applyFont="1" applyBorder="1" applyAlignment="1">
      <alignment vertical="top" wrapText="1"/>
    </xf>
    <xf numFmtId="164" fontId="32" fillId="0" borderId="0" xfId="2" applyFont="1" applyBorder="1"/>
    <xf numFmtId="164" fontId="33" fillId="0" borderId="0" xfId="2" applyFont="1" applyBorder="1"/>
    <xf numFmtId="165" fontId="22" fillId="0" borderId="0" xfId="2" applyNumberFormat="1" applyFont="1" applyBorder="1" applyAlignment="1">
      <alignment horizontal="left" wrapText="1"/>
    </xf>
    <xf numFmtId="165" fontId="22" fillId="0" borderId="12" xfId="2" applyNumberFormat="1" applyFont="1" applyBorder="1" applyAlignment="1">
      <alignment vertical="top" wrapText="1"/>
    </xf>
    <xf numFmtId="164" fontId="34" fillId="0" borderId="12" xfId="2" applyFont="1" applyBorder="1"/>
    <xf numFmtId="164" fontId="32" fillId="0" borderId="12" xfId="2" applyFont="1" applyBorder="1"/>
    <xf numFmtId="0" fontId="17" fillId="0" borderId="0" xfId="0" applyFont="1" applyAlignment="1">
      <alignment horizontal="center"/>
    </xf>
    <xf numFmtId="164" fontId="17" fillId="0" borderId="21" xfId="2" applyFont="1" applyBorder="1"/>
    <xf numFmtId="164" fontId="17" fillId="0" borderId="0" xfId="2" applyFont="1" applyBorder="1"/>
    <xf numFmtId="0" fontId="2" fillId="0" borderId="1" xfId="0" applyFont="1" applyFill="1" applyBorder="1" applyAlignment="1">
      <alignment horizontal="center"/>
    </xf>
    <xf numFmtId="0" fontId="35" fillId="0" borderId="0" xfId="0" applyFont="1"/>
    <xf numFmtId="165" fontId="22" fillId="0" borderId="15" xfId="2" applyNumberFormat="1" applyFont="1" applyFill="1" applyBorder="1" applyAlignment="1">
      <alignment horizontal="center"/>
    </xf>
    <xf numFmtId="165" fontId="22" fillId="0" borderId="33" xfId="2" applyNumberFormat="1" applyFont="1" applyFill="1" applyBorder="1" applyAlignment="1">
      <alignment horizontal="center"/>
    </xf>
    <xf numFmtId="0" fontId="33" fillId="0" borderId="34" xfId="0" applyFont="1" applyBorder="1" applyAlignment="1">
      <alignment horizontal="center"/>
    </xf>
    <xf numFmtId="165" fontId="36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5" xfId="2" applyNumberFormat="1" applyFont="1" applyBorder="1" applyAlignment="1">
      <alignment horizontal="center"/>
    </xf>
    <xf numFmtId="0" fontId="33" fillId="0" borderId="36" xfId="0" applyFont="1" applyBorder="1" applyAlignment="1">
      <alignment horizontal="center"/>
    </xf>
    <xf numFmtId="165" fontId="36" fillId="0" borderId="12" xfId="2" applyNumberFormat="1" applyFont="1" applyBorder="1" applyAlignment="1">
      <alignment vertical="top" wrapText="1"/>
    </xf>
    <xf numFmtId="165" fontId="36" fillId="0" borderId="12" xfId="2" applyNumberFormat="1" applyFont="1" applyBorder="1" applyAlignment="1">
      <alignment horizontal="left" wrapText="1"/>
    </xf>
    <xf numFmtId="1" fontId="2" fillId="0" borderId="6" xfId="2" applyNumberFormat="1" applyFont="1" applyBorder="1" applyAlignment="1">
      <alignment horizontal="center"/>
    </xf>
    <xf numFmtId="1" fontId="2" fillId="0" borderId="17" xfId="2" applyNumberFormat="1" applyFont="1" applyBorder="1" applyAlignment="1">
      <alignment horizontal="center"/>
    </xf>
    <xf numFmtId="0" fontId="2" fillId="0" borderId="0" xfId="0" applyFont="1" applyBorder="1"/>
    <xf numFmtId="0" fontId="2" fillId="0" borderId="22" xfId="0" applyFont="1" applyBorder="1" applyAlignment="1">
      <alignment horizontal="center"/>
    </xf>
    <xf numFmtId="165" fontId="22" fillId="0" borderId="0" xfId="2" applyNumberFormat="1" applyFont="1" applyBorder="1" applyAlignment="1">
      <alignment horizontal="center"/>
    </xf>
    <xf numFmtId="1" fontId="2" fillId="0" borderId="0" xfId="2" applyNumberFormat="1" applyFont="1" applyBorder="1" applyAlignment="1">
      <alignment horizontal="center"/>
    </xf>
    <xf numFmtId="165" fontId="2" fillId="0" borderId="6" xfId="2" applyNumberFormat="1" applyFont="1" applyBorder="1" applyAlignment="1">
      <alignment horizontal="center"/>
    </xf>
    <xf numFmtId="165" fontId="2" fillId="0" borderId="17" xfId="2" applyNumberFormat="1" applyFont="1" applyBorder="1" applyAlignment="1">
      <alignment horizontal="center"/>
    </xf>
    <xf numFmtId="0" fontId="37" fillId="0" borderId="0" xfId="3" applyBorder="1"/>
    <xf numFmtId="49" fontId="40" fillId="0" borderId="12" xfId="3" applyNumberFormat="1" applyFont="1" applyFill="1" applyBorder="1" applyAlignment="1">
      <alignment horizontal="center"/>
    </xf>
    <xf numFmtId="37" fontId="40" fillId="0" borderId="12" xfId="3" applyNumberFormat="1" applyFont="1" applyFill="1" applyBorder="1" applyAlignment="1">
      <alignment horizontal="center"/>
    </xf>
    <xf numFmtId="39" fontId="40" fillId="0" borderId="12" xfId="4" applyNumberFormat="1" applyFont="1" applyFill="1" applyBorder="1"/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37" fontId="41" fillId="0" borderId="12" xfId="3" applyNumberFormat="1" applyFont="1" applyFill="1" applyBorder="1" applyAlignment="1">
      <alignment horizontal="center"/>
    </xf>
    <xf numFmtId="37" fontId="40" fillId="0" borderId="12" xfId="3" applyNumberFormat="1" applyFont="1" applyFill="1" applyBorder="1"/>
    <xf numFmtId="43" fontId="40" fillId="0" borderId="12" xfId="3" applyNumberFormat="1" applyFont="1" applyFill="1" applyBorder="1"/>
    <xf numFmtId="166" fontId="43" fillId="0" borderId="12" xfId="3" applyNumberFormat="1" applyFont="1" applyFill="1" applyBorder="1" applyAlignment="1">
      <alignment horizontal="left" vertical="center" wrapText="1"/>
    </xf>
    <xf numFmtId="39" fontId="40" fillId="0" borderId="12" xfId="3" applyNumberFormat="1" applyFont="1" applyFill="1" applyBorder="1"/>
    <xf numFmtId="37" fontId="42" fillId="2" borderId="12" xfId="3" applyNumberFormat="1" applyFont="1" applyFill="1" applyBorder="1" applyAlignment="1">
      <alignment horizontal="center"/>
    </xf>
    <xf numFmtId="0" fontId="40" fillId="0" borderId="12" xfId="3" applyNumberFormat="1" applyFont="1" applyFill="1" applyBorder="1" applyAlignment="1" applyProtection="1">
      <alignment vertical="center" wrapText="1"/>
    </xf>
    <xf numFmtId="39" fontId="41" fillId="0" borderId="12" xfId="4" applyNumberFormat="1" applyFont="1" applyFill="1" applyBorder="1"/>
    <xf numFmtId="0" fontId="37" fillId="0" borderId="0" xfId="3"/>
    <xf numFmtId="0" fontId="44" fillId="0" borderId="0" xfId="3" applyFont="1"/>
    <xf numFmtId="43" fontId="38" fillId="2" borderId="12" xfId="3" applyNumberFormat="1" applyFont="1" applyFill="1" applyBorder="1" applyAlignment="1">
      <alignment horizontal="center" vertical="center" wrapText="1"/>
    </xf>
    <xf numFmtId="43" fontId="39" fillId="2" borderId="12" xfId="3" applyNumberFormat="1" applyFont="1" applyFill="1" applyBorder="1" applyAlignment="1">
      <alignment horizontal="center" vertical="center" wrapText="1"/>
    </xf>
    <xf numFmtId="40" fontId="40" fillId="0" borderId="12" xfId="3" applyNumberFormat="1" applyFont="1" applyFill="1" applyBorder="1"/>
    <xf numFmtId="167" fontId="41" fillId="0" borderId="12" xfId="3" applyNumberFormat="1" applyFont="1" applyFill="1" applyBorder="1"/>
    <xf numFmtId="0" fontId="45" fillId="0" borderId="12" xfId="3" applyFont="1" applyFill="1" applyBorder="1"/>
    <xf numFmtId="0" fontId="47" fillId="0" borderId="12" xfId="0" applyFont="1" applyBorder="1" applyAlignment="1">
      <alignment horizontal="center"/>
    </xf>
    <xf numFmtId="0" fontId="48" fillId="0" borderId="12" xfId="0" applyFont="1" applyBorder="1"/>
    <xf numFmtId="40" fontId="45" fillId="0" borderId="12" xfId="0" applyNumberFormat="1" applyFont="1" applyBorder="1"/>
    <xf numFmtId="14" fontId="48" fillId="0" borderId="12" xfId="0" applyNumberFormat="1" applyFont="1" applyBorder="1"/>
    <xf numFmtId="0" fontId="47" fillId="0" borderId="0" xfId="0" applyFont="1" applyFill="1" applyBorder="1"/>
    <xf numFmtId="40" fontId="47" fillId="0" borderId="37" xfId="0" applyNumberFormat="1" applyFont="1" applyBorder="1"/>
    <xf numFmtId="0" fontId="47" fillId="0" borderId="37" xfId="0" applyFont="1" applyBorder="1"/>
    <xf numFmtId="0" fontId="49" fillId="0" borderId="0" xfId="0" applyFont="1"/>
    <xf numFmtId="40" fontId="48" fillId="0" borderId="12" xfId="0" applyNumberFormat="1" applyFont="1" applyBorder="1"/>
    <xf numFmtId="14" fontId="48" fillId="0" borderId="12" xfId="0" applyNumberFormat="1" applyFont="1" applyBorder="1" applyAlignment="1">
      <alignment horizontal="center"/>
    </xf>
    <xf numFmtId="168" fontId="48" fillId="0" borderId="12" xfId="0" applyNumberFormat="1" applyFont="1" applyBorder="1" applyAlignment="1">
      <alignment horizontal="center"/>
    </xf>
    <xf numFmtId="0" fontId="48" fillId="0" borderId="12" xfId="0" applyFont="1" applyBorder="1" applyAlignment="1">
      <alignment horizontal="center"/>
    </xf>
    <xf numFmtId="0" fontId="45" fillId="0" borderId="12" xfId="0" applyFont="1" applyBorder="1"/>
    <xf numFmtId="14" fontId="45" fillId="0" borderId="12" xfId="0" applyNumberFormat="1" applyFont="1" applyBorder="1" applyAlignment="1">
      <alignment horizontal="center"/>
    </xf>
    <xf numFmtId="168" fontId="45" fillId="0" borderId="12" xfId="0" applyNumberFormat="1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37" fontId="9" fillId="0" borderId="0" xfId="0" applyNumberFormat="1" applyFont="1" applyBorder="1"/>
    <xf numFmtId="164" fontId="11" fillId="0" borderId="0" xfId="0" applyNumberFormat="1" applyFont="1" applyBorder="1"/>
    <xf numFmtId="164" fontId="8" fillId="0" borderId="14" xfId="2" applyFont="1" applyBorder="1"/>
    <xf numFmtId="43" fontId="50" fillId="0" borderId="0" xfId="0" applyNumberFormat="1" applyFont="1"/>
    <xf numFmtId="0" fontId="2" fillId="0" borderId="0" xfId="0" applyFont="1" applyAlignment="1">
      <alignment horizontal="center"/>
    </xf>
    <xf numFmtId="0" fontId="39" fillId="2" borderId="12" xfId="3" applyFont="1" applyFill="1" applyBorder="1" applyAlignment="1">
      <alignment horizontal="center" vertical="center" wrapText="1"/>
    </xf>
    <xf numFmtId="0" fontId="37" fillId="0" borderId="0" xfId="3" applyAlignment="1">
      <alignment horizontal="center"/>
    </xf>
    <xf numFmtId="0" fontId="10" fillId="0" borderId="25" xfId="0" applyFont="1" applyBorder="1" applyAlignment="1">
      <alignment horizontal="center"/>
    </xf>
    <xf numFmtId="37" fontId="8" fillId="0" borderId="24" xfId="0" applyNumberFormat="1" applyFont="1" applyBorder="1"/>
    <xf numFmtId="164" fontId="10" fillId="0" borderId="25" xfId="2" applyFont="1" applyBorder="1"/>
    <xf numFmtId="0" fontId="10" fillId="0" borderId="5" xfId="0" applyFont="1" applyBorder="1" applyAlignment="1">
      <alignment horizontal="center"/>
    </xf>
    <xf numFmtId="37" fontId="9" fillId="0" borderId="6" xfId="0" applyNumberFormat="1" applyFont="1" applyBorder="1"/>
    <xf numFmtId="164" fontId="11" fillId="0" borderId="6" xfId="2" applyFont="1" applyBorder="1"/>
    <xf numFmtId="164" fontId="11" fillId="0" borderId="17" xfId="2" applyFont="1" applyBorder="1"/>
    <xf numFmtId="0" fontId="10" fillId="0" borderId="14" xfId="0" applyFont="1" applyBorder="1" applyAlignment="1">
      <alignment horizontal="center"/>
    </xf>
    <xf numFmtId="37" fontId="9" fillId="0" borderId="38" xfId="0" applyNumberFormat="1" applyFont="1" applyBorder="1"/>
    <xf numFmtId="0" fontId="9" fillId="0" borderId="14" xfId="0" applyFont="1" applyBorder="1"/>
    <xf numFmtId="0" fontId="9" fillId="0" borderId="24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37" fontId="8" fillId="0" borderId="14" xfId="0" applyNumberFormat="1" applyFont="1" applyBorder="1" applyAlignment="1">
      <alignment wrapText="1"/>
    </xf>
    <xf numFmtId="164" fontId="14" fillId="0" borderId="25" xfId="2" applyFont="1" applyBorder="1"/>
    <xf numFmtId="164" fontId="11" fillId="0" borderId="39" xfId="2" applyFont="1" applyBorder="1"/>
    <xf numFmtId="164" fontId="10" fillId="0" borderId="41" xfId="2" applyFont="1" applyBorder="1"/>
    <xf numFmtId="0" fontId="0" fillId="0" borderId="14" xfId="0" applyBorder="1"/>
    <xf numFmtId="169" fontId="51" fillId="0" borderId="12" xfId="2" applyNumberFormat="1" applyFont="1" applyFill="1" applyBorder="1"/>
    <xf numFmtId="169" fontId="51" fillId="0" borderId="25" xfId="2" applyNumberFormat="1" applyFont="1" applyFill="1" applyBorder="1"/>
    <xf numFmtId="164" fontId="13" fillId="0" borderId="25" xfId="2" applyFont="1" applyBorder="1"/>
    <xf numFmtId="0" fontId="12" fillId="0" borderId="5" xfId="0" applyFont="1" applyBorder="1"/>
    <xf numFmtId="0" fontId="12" fillId="0" borderId="39" xfId="0" applyFont="1" applyBorder="1"/>
    <xf numFmtId="0" fontId="0" fillId="0" borderId="6" xfId="0" applyBorder="1"/>
    <xf numFmtId="0" fontId="0" fillId="0" borderId="17" xfId="0" applyBorder="1"/>
    <xf numFmtId="164" fontId="10" fillId="0" borderId="42" xfId="2" applyFont="1" applyBorder="1"/>
    <xf numFmtId="164" fontId="11" fillId="0" borderId="42" xfId="0" applyNumberFormat="1" applyFont="1" applyBorder="1"/>
    <xf numFmtId="0" fontId="0" fillId="0" borderId="25" xfId="0" applyBorder="1"/>
    <xf numFmtId="0" fontId="0" fillId="0" borderId="39" xfId="0" applyBorder="1"/>
    <xf numFmtId="0" fontId="12" fillId="0" borderId="22" xfId="0" applyFont="1" applyBorder="1"/>
    <xf numFmtId="0" fontId="52" fillId="0" borderId="0" xfId="0" applyFont="1" applyAlignment="1">
      <alignment horizontal="center" wrapText="1"/>
    </xf>
    <xf numFmtId="40" fontId="1" fillId="0" borderId="0" xfId="2" applyNumberFormat="1" applyFont="1" applyBorder="1"/>
    <xf numFmtId="0" fontId="41" fillId="0" borderId="12" xfId="3" applyFont="1" applyFill="1" applyBorder="1"/>
    <xf numFmtId="0" fontId="45" fillId="0" borderId="0" xfId="3" applyFont="1" applyBorder="1"/>
    <xf numFmtId="0" fontId="53" fillId="0" borderId="0" xfId="3" applyFont="1" applyBorder="1" applyAlignment="1">
      <alignment horizontal="center"/>
    </xf>
    <xf numFmtId="0" fontId="53" fillId="0" borderId="0" xfId="3" applyFont="1" applyBorder="1"/>
    <xf numFmtId="0" fontId="41" fillId="0" borderId="0" xfId="3" applyFont="1" applyBorder="1" applyAlignment="1">
      <alignment horizontal="right"/>
    </xf>
    <xf numFmtId="43" fontId="37" fillId="0" borderId="0" xfId="3" applyNumberFormat="1" applyBorder="1"/>
    <xf numFmtId="0" fontId="54" fillId="0" borderId="0" xfId="3" applyFont="1" applyBorder="1" applyAlignment="1"/>
    <xf numFmtId="0" fontId="44" fillId="0" borderId="0" xfId="3" applyFont="1" applyBorder="1"/>
    <xf numFmtId="0" fontId="37" fillId="0" borderId="0" xfId="3" applyBorder="1" applyAlignment="1">
      <alignment horizontal="center"/>
    </xf>
    <xf numFmtId="43" fontId="44" fillId="0" borderId="0" xfId="3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40" fontId="45" fillId="0" borderId="12" xfId="0" applyNumberFormat="1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4" fillId="0" borderId="12" xfId="2" applyNumberFormat="1" applyFont="1" applyFill="1" applyBorder="1" applyAlignment="1">
      <alignment horizontal="center"/>
    </xf>
    <xf numFmtId="165" fontId="22" fillId="0" borderId="12" xfId="2" applyNumberFormat="1" applyFont="1" applyFill="1" applyBorder="1" applyAlignment="1">
      <alignment horizontal="center"/>
    </xf>
    <xf numFmtId="165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9" xfId="0" applyFont="1" applyBorder="1" applyAlignment="1">
      <alignment horizontal="center" wrapText="1"/>
    </xf>
    <xf numFmtId="0" fontId="9" fillId="0" borderId="26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5" fillId="0" borderId="0" xfId="2" applyNumberFormat="1" applyFont="1" applyFill="1" applyBorder="1" applyAlignment="1">
      <alignment horizontal="center" wrapText="1"/>
    </xf>
    <xf numFmtId="165" fontId="22" fillId="0" borderId="12" xfId="2" applyNumberFormat="1" applyFont="1" applyFill="1" applyBorder="1" applyAlignment="1">
      <alignment horizontal="center"/>
    </xf>
    <xf numFmtId="165" fontId="24" fillId="0" borderId="25" xfId="2" applyNumberFormat="1" applyFont="1" applyFill="1" applyBorder="1" applyAlignment="1">
      <alignment horizontal="center" vertical="center" wrapText="1"/>
    </xf>
    <xf numFmtId="165" fontId="24" fillId="0" borderId="14" xfId="2" applyNumberFormat="1" applyFont="1" applyFill="1" applyBorder="1" applyAlignment="1">
      <alignment horizontal="center" vertical="center" wrapText="1"/>
    </xf>
    <xf numFmtId="165" fontId="24" fillId="0" borderId="12" xfId="2" applyNumberFormat="1" applyFont="1" applyFill="1" applyBorder="1" applyAlignment="1">
      <alignment horizontal="center" wrapText="1"/>
    </xf>
    <xf numFmtId="165" fontId="24" fillId="0" borderId="12" xfId="2" applyNumberFormat="1" applyFont="1" applyFill="1" applyBorder="1" applyAlignment="1">
      <alignment horizontal="center"/>
    </xf>
    <xf numFmtId="165" fontId="22" fillId="0" borderId="25" xfId="2" applyNumberFormat="1" applyFont="1" applyFill="1" applyBorder="1" applyAlignment="1">
      <alignment horizontal="center" vertical="center" wrapText="1"/>
    </xf>
    <xf numFmtId="165" fontId="22" fillId="0" borderId="14" xfId="2" applyNumberFormat="1" applyFont="1" applyFill="1" applyBorder="1" applyAlignment="1">
      <alignment horizontal="center" vertical="center" wrapText="1"/>
    </xf>
    <xf numFmtId="165" fontId="22" fillId="0" borderId="12" xfId="2" applyNumberFormat="1" applyFont="1" applyFill="1" applyBorder="1" applyAlignment="1">
      <alignment horizontal="center" wrapText="1"/>
    </xf>
    <xf numFmtId="165" fontId="22" fillId="0" borderId="23" xfId="2" applyNumberFormat="1" applyFont="1" applyFill="1" applyBorder="1" applyAlignment="1">
      <alignment horizontal="center"/>
    </xf>
    <xf numFmtId="165" fontId="22" fillId="0" borderId="30" xfId="2" applyNumberFormat="1" applyFont="1" applyFill="1" applyBorder="1" applyAlignment="1">
      <alignment horizontal="center"/>
    </xf>
    <xf numFmtId="165" fontId="22" fillId="0" borderId="2" xfId="2" applyNumberFormat="1" applyFont="1" applyBorder="1" applyAlignment="1">
      <alignment horizontal="center"/>
    </xf>
    <xf numFmtId="165" fontId="22" fillId="0" borderId="10" xfId="2" applyNumberFormat="1" applyFont="1" applyBorder="1" applyAlignment="1">
      <alignment horizontal="center"/>
    </xf>
    <xf numFmtId="165" fontId="22" fillId="0" borderId="29" xfId="2" applyNumberFormat="1" applyFont="1" applyFill="1" applyBorder="1" applyAlignment="1">
      <alignment horizontal="center" vertical="center" wrapText="1"/>
    </xf>
    <xf numFmtId="165" fontId="22" fillId="0" borderId="32" xfId="2" applyNumberFormat="1" applyFont="1" applyFill="1" applyBorder="1" applyAlignment="1">
      <alignment horizontal="center" vertical="center" wrapText="1"/>
    </xf>
    <xf numFmtId="165" fontId="22" fillId="0" borderId="0" xfId="2" applyNumberFormat="1" applyFont="1" applyFill="1" applyBorder="1" applyAlignment="1">
      <alignment horizontal="center" wrapText="1"/>
    </xf>
    <xf numFmtId="0" fontId="2" fillId="0" borderId="28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65" fontId="22" fillId="0" borderId="23" xfId="2" applyNumberFormat="1" applyFont="1" applyFill="1" applyBorder="1" applyAlignment="1">
      <alignment horizontal="center" wrapText="1"/>
    </xf>
    <xf numFmtId="0" fontId="45" fillId="0" borderId="0" xfId="3" applyFont="1" applyBorder="1" applyAlignment="1">
      <alignment horizontal="center"/>
    </xf>
    <xf numFmtId="0" fontId="38" fillId="0" borderId="0" xfId="3" applyFont="1" applyFill="1" applyBorder="1" applyAlignment="1">
      <alignment horizontal="center"/>
    </xf>
    <xf numFmtId="0" fontId="38" fillId="0" borderId="27" xfId="3" applyFont="1" applyFill="1" applyBorder="1" applyAlignment="1">
      <alignment horizontal="center"/>
    </xf>
    <xf numFmtId="0" fontId="39" fillId="2" borderId="12" xfId="3" applyFont="1" applyFill="1" applyBorder="1" applyAlignment="1">
      <alignment horizontal="center" vertical="center" wrapText="1"/>
    </xf>
    <xf numFmtId="37" fontId="39" fillId="2" borderId="12" xfId="3" applyNumberFormat="1" applyFont="1" applyFill="1" applyBorder="1" applyAlignment="1">
      <alignment horizontal="center"/>
    </xf>
    <xf numFmtId="0" fontId="49" fillId="0" borderId="0" xfId="0" applyFont="1" applyAlignment="1">
      <alignment horizontal="center"/>
    </xf>
    <xf numFmtId="0" fontId="46" fillId="0" borderId="27" xfId="0" applyFont="1" applyBorder="1" applyAlignment="1">
      <alignment horizontal="center"/>
    </xf>
    <xf numFmtId="0" fontId="55" fillId="0" borderId="0" xfId="0" applyFont="1" applyAlignment="1">
      <alignment horizontal="center"/>
    </xf>
    <xf numFmtId="0" fontId="55" fillId="0" borderId="27" xfId="0" applyFont="1" applyBorder="1" applyAlignment="1">
      <alignment horizontal="center"/>
    </xf>
  </cellXfs>
  <cellStyles count="6">
    <cellStyle name="Hipervínculo" xfId="1" builtinId="8"/>
    <cellStyle name="Millares 2" xfId="2"/>
    <cellStyle name="Millares 3" xfId="4"/>
    <cellStyle name="Millares 4" xfId="5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65" workbookViewId="0">
      <selection activeCell="C180" sqref="C180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64" t="s">
        <v>1</v>
      </c>
      <c r="L8" s="265"/>
    </row>
    <row r="10" spans="1:19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"/>
      <c r="N10" s="2"/>
      <c r="O10" s="2"/>
      <c r="P10" s="2"/>
      <c r="Q10" s="2"/>
      <c r="R10" s="2"/>
      <c r="S10" s="2"/>
    </row>
    <row r="11" spans="1:19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"/>
      <c r="N11" s="2"/>
      <c r="O11" s="2"/>
      <c r="P11" s="2"/>
      <c r="Q11" s="2"/>
      <c r="R11" s="2"/>
      <c r="S11" s="2"/>
    </row>
    <row r="12" spans="1:19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"/>
      <c r="N12" s="2"/>
      <c r="O12" s="2"/>
      <c r="P12" s="2"/>
      <c r="Q12" s="2"/>
      <c r="R12" s="2"/>
      <c r="S12" s="2"/>
    </row>
    <row r="13" spans="1:19" x14ac:dyDescent="0.25">
      <c r="A13" s="224"/>
      <c r="B13" s="224"/>
      <c r="C13" s="224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24"/>
    </row>
    <row r="14" spans="1:19" ht="16.5" thickBot="1" x14ac:dyDescent="0.3">
      <c r="A14" s="269" t="s">
        <v>166</v>
      </c>
      <c r="B14" s="269"/>
      <c r="C14" s="269"/>
      <c r="D14" s="269"/>
      <c r="E14" s="269"/>
      <c r="F14" s="269"/>
      <c r="G14" s="269"/>
      <c r="H14" s="269"/>
      <c r="I14" s="269"/>
      <c r="J14" s="269"/>
      <c r="K14" s="269"/>
      <c r="L14" s="269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  <c r="K15" s="281" t="s">
        <v>11</v>
      </c>
      <c r="L15" s="282"/>
      <c r="M15" s="225"/>
      <c r="N15" s="270"/>
      <c r="O15" s="270"/>
      <c r="P15" s="270"/>
      <c r="Q15" s="270"/>
      <c r="R15" s="270"/>
      <c r="S15" s="270"/>
    </row>
    <row r="16" spans="1:19" ht="15.75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8" t="s">
        <v>13</v>
      </c>
      <c r="M16" s="9"/>
      <c r="N16" s="225"/>
      <c r="O16" s="9"/>
      <c r="P16" s="225"/>
      <c r="Q16" s="9"/>
      <c r="R16" s="225"/>
      <c r="S16" s="9"/>
    </row>
    <row r="17" spans="1:19" ht="15.75" x14ac:dyDescent="0.3">
      <c r="A17" s="10" t="s">
        <v>141</v>
      </c>
      <c r="B17" s="7" t="s">
        <v>14</v>
      </c>
      <c r="C17" s="55">
        <v>2414811.33</v>
      </c>
      <c r="D17" s="11">
        <v>2367268.7000000002</v>
      </c>
      <c r="E17" s="55">
        <v>2414811.34</v>
      </c>
      <c r="F17" s="11">
        <v>2396683.9</v>
      </c>
      <c r="G17" s="55">
        <v>2414811.34</v>
      </c>
      <c r="H17" s="11">
        <v>2410583.5299999998</v>
      </c>
      <c r="I17" s="55">
        <v>2414811.34</v>
      </c>
      <c r="J17" s="11">
        <v>2417060.7799999998</v>
      </c>
      <c r="K17" s="11">
        <f>+C17+E17+G17+I17</f>
        <v>9659245.3499999996</v>
      </c>
      <c r="L17" s="11">
        <f>+D17+F17+H17+J17</f>
        <v>9591596.9099999983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13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15"/>
      <c r="M18" s="12"/>
      <c r="N18" s="12"/>
      <c r="O18" s="12"/>
      <c r="P18" s="12"/>
      <c r="Q18" s="12"/>
      <c r="R18" s="12"/>
      <c r="S18" s="12"/>
    </row>
    <row r="19" spans="1:19" ht="15.75" x14ac:dyDescent="0.3">
      <c r="A19" s="13"/>
      <c r="B19" s="14" t="s">
        <v>15</v>
      </c>
      <c r="C19" s="17">
        <f t="shared" ref="C19:H19" si="0">+C31+C47</f>
        <v>2612557.8600000003</v>
      </c>
      <c r="D19" s="17">
        <f t="shared" si="0"/>
        <v>0</v>
      </c>
      <c r="E19" s="17">
        <f t="shared" si="0"/>
        <v>2689873.49</v>
      </c>
      <c r="F19" s="17">
        <f t="shared" si="0"/>
        <v>16502.89</v>
      </c>
      <c r="G19" s="17">
        <f t="shared" si="0"/>
        <v>2771983.25</v>
      </c>
      <c r="H19" s="17">
        <f t="shared" si="0"/>
        <v>132643.56999999998</v>
      </c>
      <c r="I19" s="17">
        <f>+I31+I47</f>
        <v>2771983.25</v>
      </c>
      <c r="J19" s="17">
        <f>+J31+J47</f>
        <v>748869.8</v>
      </c>
      <c r="K19" s="17">
        <f>+C19+E19+G19+I19</f>
        <v>10846397.850000001</v>
      </c>
      <c r="L19" s="17">
        <f>+D19+F19+H19+J19</f>
        <v>898016.26</v>
      </c>
      <c r="M19" s="12"/>
      <c r="N19" s="12"/>
      <c r="O19" s="12"/>
      <c r="P19" s="12"/>
      <c r="Q19" s="12"/>
      <c r="R19" s="12"/>
      <c r="S19" s="12"/>
    </row>
    <row r="20" spans="1:19" x14ac:dyDescent="0.25">
      <c r="A20" s="18">
        <v>111</v>
      </c>
      <c r="B20" s="19" t="s">
        <v>16</v>
      </c>
      <c r="C20" s="20">
        <v>0</v>
      </c>
      <c r="D20" s="20">
        <v>0</v>
      </c>
      <c r="E20" s="20">
        <v>77315.63</v>
      </c>
      <c r="F20" s="20">
        <v>0</v>
      </c>
      <c r="G20" s="20">
        <v>77315.63</v>
      </c>
      <c r="H20" s="20">
        <v>70182.48</v>
      </c>
      <c r="I20" s="20">
        <v>77315.63</v>
      </c>
      <c r="J20" s="20">
        <v>80017.570000000007</v>
      </c>
      <c r="K20" s="20">
        <f>+C20+E20+G20+I20</f>
        <v>231946.89</v>
      </c>
      <c r="L20" s="20">
        <f>+D20+F20+H20+J20</f>
        <v>150200.04999999999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18">
        <v>113</v>
      </c>
      <c r="B21" s="19" t="s">
        <v>17</v>
      </c>
      <c r="C21" s="20">
        <v>10564.58</v>
      </c>
      <c r="D21" s="20">
        <v>0</v>
      </c>
      <c r="E21" s="20">
        <v>10564.58</v>
      </c>
      <c r="F21" s="20">
        <v>8302.09</v>
      </c>
      <c r="G21" s="20">
        <v>10564.58</v>
      </c>
      <c r="H21" s="20">
        <v>11306.4</v>
      </c>
      <c r="I21" s="20">
        <v>10564.58</v>
      </c>
      <c r="J21" s="20">
        <v>11126.04</v>
      </c>
      <c r="K21" s="20">
        <f t="shared" ref="K21:L30" si="1">+C21+E21+G21+I21</f>
        <v>42258.32</v>
      </c>
      <c r="L21" s="20">
        <f t="shared" si="1"/>
        <v>30734.53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18">
        <v>122</v>
      </c>
      <c r="B22" s="19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6085.56</v>
      </c>
      <c r="H22" s="20">
        <v>0</v>
      </c>
      <c r="I22" s="20">
        <v>6085.56</v>
      </c>
      <c r="J22" s="20">
        <v>0</v>
      </c>
      <c r="K22" s="20">
        <f t="shared" si="1"/>
        <v>12171.12</v>
      </c>
      <c r="L22" s="20">
        <f t="shared" si="1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18">
        <v>163</v>
      </c>
      <c r="B23" s="19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75924.2</v>
      </c>
      <c r="H23" s="20">
        <v>0</v>
      </c>
      <c r="I23" s="20">
        <v>75924.2</v>
      </c>
      <c r="J23" s="20">
        <v>0</v>
      </c>
      <c r="K23" s="20">
        <f t="shared" si="1"/>
        <v>151848.4</v>
      </c>
      <c r="L23" s="20">
        <f t="shared" si="1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18">
        <v>168</v>
      </c>
      <c r="B24" s="19" t="s">
        <v>167</v>
      </c>
      <c r="C24" s="20">
        <v>0</v>
      </c>
      <c r="D24" s="20">
        <v>0</v>
      </c>
      <c r="E24" s="20">
        <v>0</v>
      </c>
      <c r="F24" s="20">
        <v>0</v>
      </c>
      <c r="G24" s="20">
        <v>100</v>
      </c>
      <c r="H24" s="20">
        <v>0</v>
      </c>
      <c r="I24" s="20">
        <v>100</v>
      </c>
      <c r="J24" s="20">
        <v>0</v>
      </c>
      <c r="K24" s="20">
        <f>+C24+E24+G24+I24</f>
        <v>200</v>
      </c>
      <c r="L24" s="20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18">
        <v>169</v>
      </c>
      <c r="B25" s="19" t="s">
        <v>168</v>
      </c>
      <c r="C25" s="20">
        <v>3526.67</v>
      </c>
      <c r="D25" s="20">
        <v>0</v>
      </c>
      <c r="E25" s="20">
        <v>3526.67</v>
      </c>
      <c r="F25" s="20">
        <v>0</v>
      </c>
      <c r="G25" s="20">
        <v>3526.67</v>
      </c>
      <c r="H25" s="20">
        <v>0</v>
      </c>
      <c r="I25" s="20">
        <v>3526.67</v>
      </c>
      <c r="J25" s="20">
        <v>0</v>
      </c>
      <c r="K25" s="20">
        <f t="shared" si="1"/>
        <v>14106.68</v>
      </c>
      <c r="L25" s="20">
        <f t="shared" si="1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18">
        <v>171</v>
      </c>
      <c r="B26" s="19" t="s">
        <v>169</v>
      </c>
      <c r="C26" s="20">
        <v>3638.33</v>
      </c>
      <c r="D26" s="20">
        <v>0</v>
      </c>
      <c r="E26" s="20">
        <v>3638.33</v>
      </c>
      <c r="F26" s="20">
        <v>0</v>
      </c>
      <c r="G26" s="20">
        <v>3638.33</v>
      </c>
      <c r="H26" s="20">
        <v>0</v>
      </c>
      <c r="I26" s="20">
        <v>3638.33</v>
      </c>
      <c r="J26" s="20">
        <v>0</v>
      </c>
      <c r="K26" s="20">
        <f t="shared" si="1"/>
        <v>14553.32</v>
      </c>
      <c r="L26" s="20">
        <f t="shared" si="1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18">
        <v>174</v>
      </c>
      <c r="B27" s="19" t="s">
        <v>20</v>
      </c>
      <c r="C27" s="20">
        <v>7356.33</v>
      </c>
      <c r="D27" s="20">
        <v>0</v>
      </c>
      <c r="E27" s="20">
        <v>7356.33</v>
      </c>
      <c r="F27" s="20">
        <v>0</v>
      </c>
      <c r="G27" s="20">
        <v>7356.33</v>
      </c>
      <c r="H27" s="20">
        <v>0</v>
      </c>
      <c r="I27" s="20">
        <v>7356.33</v>
      </c>
      <c r="J27" s="20">
        <v>6360</v>
      </c>
      <c r="K27" s="20">
        <f t="shared" si="1"/>
        <v>29425.32</v>
      </c>
      <c r="L27" s="20">
        <f t="shared" si="1"/>
        <v>6360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18">
        <v>182</v>
      </c>
      <c r="B28" s="19" t="s">
        <v>21</v>
      </c>
      <c r="C28" s="20">
        <v>317986.83</v>
      </c>
      <c r="D28" s="20">
        <v>0</v>
      </c>
      <c r="E28" s="20">
        <v>317986.83</v>
      </c>
      <c r="F28" s="20">
        <v>0</v>
      </c>
      <c r="G28" s="20">
        <v>317986.83</v>
      </c>
      <c r="H28" s="20">
        <v>32843.760000000002</v>
      </c>
      <c r="I28" s="20">
        <v>317986.83</v>
      </c>
      <c r="J28" s="20">
        <v>99905.74</v>
      </c>
      <c r="K28" s="20">
        <f t="shared" si="1"/>
        <v>1271947.32</v>
      </c>
      <c r="L28" s="20">
        <f t="shared" si="1"/>
        <v>132749.5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18">
        <v>197</v>
      </c>
      <c r="B29" s="19" t="s">
        <v>22</v>
      </c>
      <c r="C29" s="20">
        <v>42350</v>
      </c>
      <c r="D29" s="20">
        <v>0</v>
      </c>
      <c r="E29" s="20">
        <v>42350</v>
      </c>
      <c r="F29" s="20">
        <v>0</v>
      </c>
      <c r="G29" s="20">
        <v>42350</v>
      </c>
      <c r="H29" s="20">
        <v>0</v>
      </c>
      <c r="I29" s="20">
        <v>42350</v>
      </c>
      <c r="J29" s="20">
        <v>84000</v>
      </c>
      <c r="K29" s="20">
        <f t="shared" si="1"/>
        <v>169400</v>
      </c>
      <c r="L29" s="20">
        <f t="shared" si="1"/>
        <v>84000</v>
      </c>
      <c r="M29" s="12"/>
      <c r="N29" s="12"/>
      <c r="O29" s="12"/>
      <c r="P29" s="12"/>
      <c r="Q29" s="12"/>
      <c r="R29" s="12"/>
      <c r="S29" s="12"/>
    </row>
    <row r="30" spans="1:19" ht="15.75" thickBot="1" x14ac:dyDescent="0.3">
      <c r="A30" s="182">
        <v>199</v>
      </c>
      <c r="B30" s="183" t="s">
        <v>23</v>
      </c>
      <c r="C30" s="20">
        <v>67060</v>
      </c>
      <c r="D30" s="184">
        <v>0</v>
      </c>
      <c r="E30" s="20">
        <v>67060</v>
      </c>
      <c r="F30" s="184">
        <v>8200.7999999999993</v>
      </c>
      <c r="G30" s="20">
        <v>67060</v>
      </c>
      <c r="H30" s="184">
        <v>4100</v>
      </c>
      <c r="I30" s="20">
        <v>67060</v>
      </c>
      <c r="J30" s="184">
        <v>6150.2</v>
      </c>
      <c r="K30" s="184">
        <f t="shared" si="1"/>
        <v>268240</v>
      </c>
      <c r="L30" s="184">
        <f t="shared" si="1"/>
        <v>18451</v>
      </c>
      <c r="M30" s="12"/>
      <c r="N30" s="12"/>
      <c r="O30" s="12"/>
      <c r="P30" s="12"/>
      <c r="Q30" s="12"/>
      <c r="R30" s="12"/>
      <c r="S30" s="12"/>
    </row>
    <row r="31" spans="1:19" ht="16.5" thickBot="1" x14ac:dyDescent="0.35">
      <c r="A31" s="185"/>
      <c r="B31" s="186" t="s">
        <v>24</v>
      </c>
      <c r="C31" s="187">
        <f t="shared" ref="C31:L31" si="2">SUM(C20:C30)</f>
        <v>452482.74</v>
      </c>
      <c r="D31" s="187">
        <f t="shared" si="2"/>
        <v>0</v>
      </c>
      <c r="E31" s="187">
        <f t="shared" si="2"/>
        <v>529798.37</v>
      </c>
      <c r="F31" s="187">
        <f t="shared" si="2"/>
        <v>16502.89</v>
      </c>
      <c r="G31" s="187">
        <f t="shared" si="2"/>
        <v>611908.13</v>
      </c>
      <c r="H31" s="187">
        <f t="shared" si="2"/>
        <v>118432.63999999998</v>
      </c>
      <c r="I31" s="187">
        <f t="shared" si="2"/>
        <v>611908.13</v>
      </c>
      <c r="J31" s="187">
        <f t="shared" si="2"/>
        <v>287559.55000000005</v>
      </c>
      <c r="K31" s="187">
        <f t="shared" si="2"/>
        <v>2206097.37</v>
      </c>
      <c r="L31" s="188">
        <f t="shared" si="2"/>
        <v>422495.07999999996</v>
      </c>
      <c r="M31" s="12"/>
      <c r="N31" s="12"/>
      <c r="O31" s="12"/>
      <c r="P31" s="12"/>
      <c r="Q31" s="12"/>
      <c r="R31" s="12"/>
      <c r="S31" s="12"/>
    </row>
    <row r="32" spans="1:19" ht="15.75" x14ac:dyDescent="0.3">
      <c r="A32" s="189"/>
      <c r="B32" s="23" t="s">
        <v>25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12"/>
      <c r="N32" s="12"/>
      <c r="O32" s="12"/>
      <c r="P32" s="12"/>
      <c r="Q32" s="12"/>
      <c r="R32" s="12"/>
      <c r="S32" s="12"/>
    </row>
    <row r="33" spans="1:19" x14ac:dyDescent="0.25">
      <c r="A33" s="18">
        <v>211</v>
      </c>
      <c r="B33" s="19" t="s">
        <v>26</v>
      </c>
      <c r="C33" s="20">
        <v>58165.57</v>
      </c>
      <c r="D33" s="20">
        <v>0</v>
      </c>
      <c r="E33" s="20">
        <v>58165.57</v>
      </c>
      <c r="F33" s="20">
        <v>0</v>
      </c>
      <c r="G33" s="20">
        <v>58165.57</v>
      </c>
      <c r="H33" s="20">
        <v>13077</v>
      </c>
      <c r="I33" s="20">
        <v>58165.57</v>
      </c>
      <c r="J33" s="20">
        <v>90483.25</v>
      </c>
      <c r="K33" s="20">
        <f t="shared" ref="K33:L46" si="3">+C33+E33+G33+I33</f>
        <v>232662.28</v>
      </c>
      <c r="L33" s="20">
        <f>+D33+F33+H33+J33</f>
        <v>103560.25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18">
        <v>232</v>
      </c>
      <c r="B34" s="19" t="s">
        <v>27</v>
      </c>
      <c r="C34" s="20">
        <v>12500</v>
      </c>
      <c r="D34" s="20">
        <v>0</v>
      </c>
      <c r="E34" s="20">
        <v>12500</v>
      </c>
      <c r="F34" s="20">
        <v>0</v>
      </c>
      <c r="G34" s="20">
        <v>12500</v>
      </c>
      <c r="H34" s="20">
        <v>0</v>
      </c>
      <c r="I34" s="20">
        <v>12500</v>
      </c>
      <c r="J34" s="20">
        <v>0</v>
      </c>
      <c r="K34" s="20">
        <f t="shared" si="3"/>
        <v>50000</v>
      </c>
      <c r="L34" s="20">
        <f t="shared" si="3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18">
        <v>261</v>
      </c>
      <c r="B35" s="19" t="s">
        <v>28</v>
      </c>
      <c r="C35" s="20">
        <v>82888.02</v>
      </c>
      <c r="D35" s="20">
        <v>0</v>
      </c>
      <c r="E35" s="20">
        <v>82888.02</v>
      </c>
      <c r="F35" s="20">
        <v>0</v>
      </c>
      <c r="G35" s="20">
        <v>82888.02</v>
      </c>
      <c r="H35" s="20">
        <v>0</v>
      </c>
      <c r="I35" s="20">
        <v>82888.02</v>
      </c>
      <c r="J35" s="20">
        <v>61685.07</v>
      </c>
      <c r="K35" s="20">
        <f t="shared" si="3"/>
        <v>331552.08</v>
      </c>
      <c r="L35" s="20">
        <f t="shared" si="3"/>
        <v>61685.07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18">
        <v>262</v>
      </c>
      <c r="B36" s="19" t="s">
        <v>29</v>
      </c>
      <c r="C36" s="20">
        <v>666.67</v>
      </c>
      <c r="D36" s="20">
        <v>0</v>
      </c>
      <c r="E36" s="20">
        <v>666.67</v>
      </c>
      <c r="F36" s="20">
        <v>0</v>
      </c>
      <c r="G36" s="20">
        <v>666.67</v>
      </c>
      <c r="H36" s="20">
        <v>0</v>
      </c>
      <c r="I36" s="20">
        <v>666.67</v>
      </c>
      <c r="J36" s="20">
        <v>0</v>
      </c>
      <c r="K36" s="20">
        <f t="shared" si="3"/>
        <v>2666.68</v>
      </c>
      <c r="L36" s="20">
        <f t="shared" si="3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18">
        <v>266</v>
      </c>
      <c r="B37" s="19" t="s">
        <v>30</v>
      </c>
      <c r="C37" s="20">
        <v>381939.32</v>
      </c>
      <c r="D37" s="20">
        <v>0</v>
      </c>
      <c r="E37" s="20">
        <v>381939.32</v>
      </c>
      <c r="F37" s="20">
        <v>0</v>
      </c>
      <c r="G37" s="20">
        <v>381939.32</v>
      </c>
      <c r="H37" s="20">
        <v>133.93</v>
      </c>
      <c r="I37" s="20">
        <v>381939.32</v>
      </c>
      <c r="J37" s="20">
        <v>194422.07</v>
      </c>
      <c r="K37" s="20">
        <f t="shared" si="3"/>
        <v>1527757.28</v>
      </c>
      <c r="L37" s="20">
        <f t="shared" si="3"/>
        <v>194556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18">
        <v>267</v>
      </c>
      <c r="B38" s="19" t="s">
        <v>31</v>
      </c>
      <c r="C38" s="20">
        <v>750</v>
      </c>
      <c r="D38" s="20">
        <v>0</v>
      </c>
      <c r="E38" s="20">
        <v>750</v>
      </c>
      <c r="F38" s="20">
        <v>0</v>
      </c>
      <c r="G38" s="20">
        <v>750</v>
      </c>
      <c r="H38" s="20">
        <v>0</v>
      </c>
      <c r="I38" s="20">
        <v>750</v>
      </c>
      <c r="J38" s="20">
        <v>0</v>
      </c>
      <c r="K38" s="20">
        <f t="shared" si="3"/>
        <v>3000</v>
      </c>
      <c r="L38" s="20">
        <f t="shared" si="3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18">
        <v>268</v>
      </c>
      <c r="B39" s="19" t="s">
        <v>32</v>
      </c>
      <c r="C39" s="20">
        <v>11811.29</v>
      </c>
      <c r="D39" s="20">
        <v>0</v>
      </c>
      <c r="E39" s="20">
        <v>11811.29</v>
      </c>
      <c r="F39" s="20">
        <v>0</v>
      </c>
      <c r="G39" s="20">
        <v>11811.29</v>
      </c>
      <c r="H39" s="20">
        <v>0</v>
      </c>
      <c r="I39" s="20">
        <v>11811.29</v>
      </c>
      <c r="J39" s="20">
        <v>0</v>
      </c>
      <c r="K39" s="20">
        <f t="shared" si="3"/>
        <v>47245.16</v>
      </c>
      <c r="L39" s="20">
        <f t="shared" si="3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18">
        <v>269</v>
      </c>
      <c r="B40" s="19" t="s">
        <v>33</v>
      </c>
      <c r="C40" s="20">
        <v>833.33</v>
      </c>
      <c r="D40" s="20">
        <v>0</v>
      </c>
      <c r="E40" s="20">
        <v>833.33</v>
      </c>
      <c r="F40" s="20">
        <v>0</v>
      </c>
      <c r="G40" s="20">
        <v>833.33</v>
      </c>
      <c r="H40" s="20">
        <v>0</v>
      </c>
      <c r="I40" s="20">
        <v>833.33</v>
      </c>
      <c r="J40" s="20">
        <v>0</v>
      </c>
      <c r="K40" s="20">
        <f t="shared" si="3"/>
        <v>3333.32</v>
      </c>
      <c r="L40" s="20">
        <f t="shared" si="3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18">
        <v>289</v>
      </c>
      <c r="B41" s="19" t="s">
        <v>34</v>
      </c>
      <c r="C41" s="20">
        <v>574.88</v>
      </c>
      <c r="D41" s="20">
        <v>0</v>
      </c>
      <c r="E41" s="20">
        <v>574.88</v>
      </c>
      <c r="F41" s="20">
        <v>0</v>
      </c>
      <c r="G41" s="20">
        <v>574.88</v>
      </c>
      <c r="H41" s="20">
        <v>0</v>
      </c>
      <c r="I41" s="20">
        <v>574.88</v>
      </c>
      <c r="J41" s="20">
        <v>0</v>
      </c>
      <c r="K41" s="20">
        <f t="shared" si="3"/>
        <v>2299.52</v>
      </c>
      <c r="L41" s="20">
        <f t="shared" si="3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18">
        <v>292</v>
      </c>
      <c r="B42" s="19" t="s">
        <v>35</v>
      </c>
      <c r="C42" s="20">
        <v>7014.93</v>
      </c>
      <c r="D42" s="20">
        <v>0</v>
      </c>
      <c r="E42" s="20">
        <v>7014.93</v>
      </c>
      <c r="F42" s="20">
        <v>0</v>
      </c>
      <c r="G42" s="20">
        <v>7014.93</v>
      </c>
      <c r="H42" s="20">
        <v>0</v>
      </c>
      <c r="I42" s="20">
        <v>7014.93</v>
      </c>
      <c r="J42" s="20">
        <v>0</v>
      </c>
      <c r="K42" s="20">
        <f t="shared" si="3"/>
        <v>28059.72</v>
      </c>
      <c r="L42" s="20">
        <f t="shared" si="3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18">
        <v>295</v>
      </c>
      <c r="B43" s="19" t="s">
        <v>36</v>
      </c>
      <c r="C43" s="20">
        <v>1548540.06</v>
      </c>
      <c r="D43" s="20">
        <v>0</v>
      </c>
      <c r="E43" s="20">
        <v>1548540.06</v>
      </c>
      <c r="F43" s="20">
        <v>0</v>
      </c>
      <c r="G43" s="20">
        <v>1548540.06</v>
      </c>
      <c r="H43" s="20">
        <v>0</v>
      </c>
      <c r="I43" s="20">
        <v>1548540.06</v>
      </c>
      <c r="J43" s="20">
        <v>108377</v>
      </c>
      <c r="K43" s="20">
        <f t="shared" si="3"/>
        <v>6194160.2400000002</v>
      </c>
      <c r="L43" s="20">
        <f t="shared" si="3"/>
        <v>108377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18">
        <v>297</v>
      </c>
      <c r="B44" s="19" t="s">
        <v>37</v>
      </c>
      <c r="C44" s="20">
        <v>1591.07</v>
      </c>
      <c r="D44" s="20">
        <v>0</v>
      </c>
      <c r="E44" s="20">
        <v>1591.07</v>
      </c>
      <c r="F44" s="20">
        <v>0</v>
      </c>
      <c r="G44" s="20">
        <v>1591.07</v>
      </c>
      <c r="H44" s="20">
        <v>0</v>
      </c>
      <c r="I44" s="20">
        <v>1591.07</v>
      </c>
      <c r="J44" s="20">
        <v>0</v>
      </c>
      <c r="K44" s="20">
        <f t="shared" si="3"/>
        <v>6364.28</v>
      </c>
      <c r="L44" s="20">
        <f t="shared" si="3"/>
        <v>0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18">
        <v>298</v>
      </c>
      <c r="B45" s="19" t="s">
        <v>38</v>
      </c>
      <c r="C45" s="20">
        <v>33758.15</v>
      </c>
      <c r="D45" s="20">
        <v>0</v>
      </c>
      <c r="E45" s="20">
        <v>33758.15</v>
      </c>
      <c r="F45" s="20">
        <v>0</v>
      </c>
      <c r="G45" s="20">
        <v>33758.15</v>
      </c>
      <c r="H45" s="20">
        <v>1000</v>
      </c>
      <c r="I45" s="20">
        <v>33758.15</v>
      </c>
      <c r="J45" s="20">
        <v>6342.86</v>
      </c>
      <c r="K45" s="20">
        <f t="shared" si="3"/>
        <v>135032.6</v>
      </c>
      <c r="L45" s="20">
        <f t="shared" si="3"/>
        <v>7342.86</v>
      </c>
      <c r="M45" s="12"/>
      <c r="N45" s="12"/>
      <c r="O45" s="12"/>
      <c r="P45" s="12"/>
      <c r="Q45" s="12"/>
      <c r="R45" s="12"/>
      <c r="S45" s="12"/>
    </row>
    <row r="46" spans="1:19" ht="15.75" thickBot="1" x14ac:dyDescent="0.3">
      <c r="A46" s="182">
        <v>299</v>
      </c>
      <c r="B46" s="183" t="s">
        <v>39</v>
      </c>
      <c r="C46" s="20">
        <v>19041.830000000002</v>
      </c>
      <c r="D46" s="184">
        <v>0</v>
      </c>
      <c r="E46" s="20">
        <v>19041.830000000002</v>
      </c>
      <c r="F46" s="184">
        <v>0</v>
      </c>
      <c r="G46" s="20">
        <v>19041.830000000002</v>
      </c>
      <c r="H46" s="184">
        <v>0</v>
      </c>
      <c r="I46" s="20">
        <v>19041.830000000002</v>
      </c>
      <c r="J46" s="184">
        <v>0</v>
      </c>
      <c r="K46" s="184">
        <f t="shared" si="3"/>
        <v>76167.320000000007</v>
      </c>
      <c r="L46" s="184">
        <f t="shared" si="3"/>
        <v>0</v>
      </c>
      <c r="M46" s="12"/>
      <c r="N46" s="12"/>
      <c r="O46" s="12"/>
      <c r="P46" s="12"/>
      <c r="Q46" s="12"/>
      <c r="R46" s="12"/>
      <c r="S46" s="12"/>
    </row>
    <row r="47" spans="1:19" ht="16.5" thickBot="1" x14ac:dyDescent="0.35">
      <c r="A47" s="185"/>
      <c r="B47" s="186" t="s">
        <v>40</v>
      </c>
      <c r="C47" s="187">
        <f t="shared" ref="C47:L47" si="4">SUM(C33:C46)</f>
        <v>2160075.12</v>
      </c>
      <c r="D47" s="187">
        <f t="shared" si="4"/>
        <v>0</v>
      </c>
      <c r="E47" s="187">
        <f t="shared" si="4"/>
        <v>2160075.12</v>
      </c>
      <c r="F47" s="187">
        <f t="shared" si="4"/>
        <v>0</v>
      </c>
      <c r="G47" s="187">
        <f t="shared" si="4"/>
        <v>2160075.12</v>
      </c>
      <c r="H47" s="187">
        <f t="shared" si="4"/>
        <v>14210.93</v>
      </c>
      <c r="I47" s="187">
        <f t="shared" si="4"/>
        <v>2160075.12</v>
      </c>
      <c r="J47" s="187">
        <f t="shared" si="4"/>
        <v>461310.25</v>
      </c>
      <c r="K47" s="187">
        <f t="shared" si="4"/>
        <v>8640300.4800000004</v>
      </c>
      <c r="L47" s="188">
        <f t="shared" si="4"/>
        <v>475521.18</v>
      </c>
      <c r="M47" s="12"/>
      <c r="N47" s="12"/>
      <c r="O47" s="12"/>
      <c r="P47" s="12"/>
      <c r="Q47" s="12"/>
      <c r="R47" s="12"/>
      <c r="S47" s="12"/>
    </row>
    <row r="48" spans="1:19" ht="16.5" hidden="1" thickBot="1" x14ac:dyDescent="0.35">
      <c r="A48" s="41"/>
      <c r="B48" s="190" t="s">
        <v>41</v>
      </c>
      <c r="C48" s="39"/>
      <c r="D48" s="39"/>
      <c r="E48" s="39"/>
      <c r="F48" s="39"/>
      <c r="G48" s="39"/>
      <c r="H48" s="39"/>
      <c r="I48" s="39"/>
      <c r="J48" s="39"/>
      <c r="K48" s="39"/>
      <c r="L48" s="40"/>
    </row>
    <row r="49" spans="1:14" hidden="1" x14ac:dyDescent="0.25">
      <c r="A49" s="26"/>
      <c r="B49" s="28" t="s">
        <v>42</v>
      </c>
      <c r="C49" s="20">
        <v>0</v>
      </c>
      <c r="D49" s="20">
        <v>0</v>
      </c>
      <c r="E49" s="20">
        <v>0</v>
      </c>
      <c r="F49" s="20">
        <v>0</v>
      </c>
      <c r="G49" s="20"/>
      <c r="H49" s="20">
        <v>0</v>
      </c>
      <c r="I49" s="20"/>
      <c r="J49" s="20"/>
      <c r="K49" s="20">
        <f>+C49+E49+G49+I49</f>
        <v>0</v>
      </c>
      <c r="L49" s="20">
        <f>+D49+F49+H49+J49</f>
        <v>0</v>
      </c>
    </row>
    <row r="50" spans="1:14" hidden="1" x14ac:dyDescent="0.25">
      <c r="A50" s="26"/>
      <c r="B50" s="28" t="s">
        <v>43</v>
      </c>
      <c r="C50" s="20">
        <v>0</v>
      </c>
      <c r="D50" s="20">
        <v>0</v>
      </c>
      <c r="E50" s="20">
        <v>0</v>
      </c>
      <c r="F50" s="20">
        <v>0</v>
      </c>
      <c r="G50" s="20"/>
      <c r="H50" s="20">
        <v>0</v>
      </c>
      <c r="I50" s="20">
        <v>0</v>
      </c>
      <c r="J50" s="20"/>
      <c r="K50" s="20">
        <f>+C50+E50+G50+I50</f>
        <v>0</v>
      </c>
      <c r="L50" s="20">
        <f>+D50+F50+H50+J50</f>
        <v>0</v>
      </c>
    </row>
    <row r="51" spans="1:14" ht="15.75" hidden="1" x14ac:dyDescent="0.3">
      <c r="A51" s="26"/>
      <c r="B51" s="29" t="s">
        <v>44</v>
      </c>
      <c r="C51" s="30">
        <f>SUM(C49:C50)</f>
        <v>0</v>
      </c>
      <c r="D51" s="30">
        <f>SUM(D49:D50)</f>
        <v>0</v>
      </c>
      <c r="E51" s="30">
        <f t="shared" ref="E51:J51" si="5">SUM(E49:E50)</f>
        <v>0</v>
      </c>
      <c r="F51" s="30">
        <f t="shared" si="5"/>
        <v>0</v>
      </c>
      <c r="G51" s="30">
        <f t="shared" si="5"/>
        <v>0</v>
      </c>
      <c r="H51" s="30">
        <f t="shared" si="5"/>
        <v>0</v>
      </c>
      <c r="I51" s="30">
        <f t="shared" si="5"/>
        <v>0</v>
      </c>
      <c r="J51" s="30">
        <f t="shared" si="5"/>
        <v>0</v>
      </c>
      <c r="K51" s="30">
        <f>SUM(K49:K50)</f>
        <v>0</v>
      </c>
      <c r="L51" s="30">
        <f>SUM(L49:L50)</f>
        <v>0</v>
      </c>
    </row>
    <row r="52" spans="1:14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4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</row>
    <row r="54" spans="1:14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1:14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4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4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</row>
    <row r="58" spans="1:14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</row>
    <row r="59" spans="1:14" x14ac:dyDescent="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</row>
    <row r="60" spans="1:14" ht="16.5" thickBot="1" x14ac:dyDescent="0.3">
      <c r="A60" s="271" t="s">
        <v>170</v>
      </c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</row>
    <row r="61" spans="1:14" ht="16.5" customHeight="1" thickBot="1" x14ac:dyDescent="0.35">
      <c r="A61" s="32" t="s">
        <v>5</v>
      </c>
      <c r="B61" s="33" t="s">
        <v>6</v>
      </c>
      <c r="C61" s="272" t="s">
        <v>45</v>
      </c>
      <c r="D61" s="273"/>
      <c r="E61" s="272" t="s">
        <v>46</v>
      </c>
      <c r="F61" s="274"/>
      <c r="G61" s="272" t="s">
        <v>47</v>
      </c>
      <c r="H61" s="273"/>
      <c r="I61" s="272" t="s">
        <v>48</v>
      </c>
      <c r="J61" s="273"/>
      <c r="K61" s="275" t="s">
        <v>11</v>
      </c>
      <c r="L61" s="276"/>
      <c r="M61" s="272" t="s">
        <v>171</v>
      </c>
      <c r="N61" s="277"/>
    </row>
    <row r="62" spans="1:14" ht="15.75" x14ac:dyDescent="0.3">
      <c r="A62" s="34"/>
      <c r="B62" s="191"/>
      <c r="C62" s="192" t="s">
        <v>12</v>
      </c>
      <c r="D62" s="192" t="s">
        <v>13</v>
      </c>
      <c r="E62" s="192" t="s">
        <v>12</v>
      </c>
      <c r="F62" s="192" t="s">
        <v>13</v>
      </c>
      <c r="G62" s="192" t="s">
        <v>12</v>
      </c>
      <c r="H62" s="192" t="s">
        <v>13</v>
      </c>
      <c r="I62" s="192" t="s">
        <v>12</v>
      </c>
      <c r="J62" s="192" t="s">
        <v>13</v>
      </c>
      <c r="K62" s="192" t="s">
        <v>12</v>
      </c>
      <c r="L62" s="193" t="s">
        <v>13</v>
      </c>
      <c r="M62" s="194" t="s">
        <v>12</v>
      </c>
      <c r="N62" s="194" t="s">
        <v>13</v>
      </c>
    </row>
    <row r="63" spans="1:14" ht="15.75" x14ac:dyDescent="0.3">
      <c r="A63" s="36" t="s">
        <v>141</v>
      </c>
      <c r="B63" s="14" t="s">
        <v>14</v>
      </c>
      <c r="C63" s="11">
        <v>2414811.34</v>
      </c>
      <c r="D63" s="17">
        <v>2417711.13</v>
      </c>
      <c r="E63" s="11"/>
      <c r="F63" s="17"/>
      <c r="G63" s="11"/>
      <c r="H63" s="17"/>
      <c r="I63" s="11"/>
      <c r="J63" s="17"/>
      <c r="K63" s="17">
        <f>+C63+E63+G63+I63</f>
        <v>2414811.34</v>
      </c>
      <c r="L63" s="17">
        <f>+D63+F63+H63+J63</f>
        <v>2417711.13</v>
      </c>
      <c r="M63" s="17">
        <f>+K63+K17</f>
        <v>12074056.689999999</v>
      </c>
      <c r="N63" s="17">
        <f>+L63+L17</f>
        <v>12009308.039999999</v>
      </c>
    </row>
    <row r="64" spans="1:14" ht="15.75" x14ac:dyDescent="0.3">
      <c r="A64" s="13"/>
      <c r="B64" s="14"/>
      <c r="C64" s="13"/>
      <c r="D64" s="13"/>
      <c r="E64" s="13"/>
      <c r="F64" s="16"/>
      <c r="G64" s="16"/>
      <c r="H64" s="16"/>
      <c r="I64" s="16"/>
      <c r="J64" s="16"/>
      <c r="K64" s="15"/>
      <c r="L64" s="15"/>
      <c r="M64" s="56"/>
      <c r="N64" s="56"/>
    </row>
    <row r="65" spans="1:14" ht="15.75" x14ac:dyDescent="0.3">
      <c r="A65" s="13"/>
      <c r="B65" s="14" t="s">
        <v>15</v>
      </c>
      <c r="C65" s="17">
        <f>+C77+C93</f>
        <v>2771983.25</v>
      </c>
      <c r="D65" s="17">
        <f>+D77+D93+D97</f>
        <v>1295730.78</v>
      </c>
      <c r="E65" s="17">
        <f t="shared" ref="E65:J65" si="6">+E77+E93</f>
        <v>0</v>
      </c>
      <c r="F65" s="17">
        <f t="shared" si="6"/>
        <v>0</v>
      </c>
      <c r="G65" s="17">
        <f t="shared" si="6"/>
        <v>0</v>
      </c>
      <c r="H65" s="17">
        <f t="shared" si="6"/>
        <v>0</v>
      </c>
      <c r="I65" s="17">
        <f t="shared" si="6"/>
        <v>0</v>
      </c>
      <c r="J65" s="17">
        <f t="shared" si="6"/>
        <v>0</v>
      </c>
      <c r="K65" s="17">
        <f>+C65+E65+G65+I65</f>
        <v>2771983.25</v>
      </c>
      <c r="L65" s="17">
        <f>+D65+F65+H65+J65</f>
        <v>1295730.78</v>
      </c>
      <c r="M65" s="38">
        <f>+K65+K19</f>
        <v>13618381.100000001</v>
      </c>
      <c r="N65" s="38">
        <f>+L65+L19</f>
        <v>2193747.04</v>
      </c>
    </row>
    <row r="66" spans="1:14" x14ac:dyDescent="0.25">
      <c r="A66" s="18">
        <v>111</v>
      </c>
      <c r="B66" s="19" t="s">
        <v>16</v>
      </c>
      <c r="C66" s="20">
        <v>77315.63</v>
      </c>
      <c r="D66" s="20">
        <v>86367.27</v>
      </c>
      <c r="E66" s="43"/>
      <c r="F66" s="20"/>
      <c r="G66" s="43"/>
      <c r="H66" s="20"/>
      <c r="I66" s="20"/>
      <c r="J66" s="20"/>
      <c r="K66" s="20">
        <f>+C66+E66+G66+I66</f>
        <v>77315.63</v>
      </c>
      <c r="L66" s="20">
        <f>+D66+F66+H66+J66</f>
        <v>86367.27</v>
      </c>
      <c r="M66" s="20">
        <f>+K66+K20</f>
        <v>309262.52</v>
      </c>
      <c r="N66" s="20">
        <f>+L66+L20</f>
        <v>236567.32</v>
      </c>
    </row>
    <row r="67" spans="1:14" x14ac:dyDescent="0.25">
      <c r="A67" s="18">
        <v>113</v>
      </c>
      <c r="B67" s="19" t="s">
        <v>17</v>
      </c>
      <c r="C67" s="20">
        <v>10564.58</v>
      </c>
      <c r="D67" s="20">
        <v>11246.38</v>
      </c>
      <c r="E67" s="43"/>
      <c r="F67" s="20"/>
      <c r="G67" s="43"/>
      <c r="H67" s="20"/>
      <c r="I67" s="20"/>
      <c r="J67" s="20"/>
      <c r="K67" s="20">
        <f t="shared" ref="K67:L76" si="7">+C67+E67+G67+I67</f>
        <v>10564.58</v>
      </c>
      <c r="L67" s="20">
        <f t="shared" si="7"/>
        <v>11246.38</v>
      </c>
      <c r="M67" s="20">
        <f t="shared" ref="M67:N76" si="8">+K67+K21</f>
        <v>52822.9</v>
      </c>
      <c r="N67" s="20">
        <f t="shared" si="8"/>
        <v>41980.909999999996</v>
      </c>
    </row>
    <row r="68" spans="1:14" x14ac:dyDescent="0.25">
      <c r="A68" s="18">
        <v>122</v>
      </c>
      <c r="B68" s="19" t="s">
        <v>18</v>
      </c>
      <c r="C68" s="20">
        <v>6085.56</v>
      </c>
      <c r="D68" s="20">
        <v>0</v>
      </c>
      <c r="E68" s="43"/>
      <c r="F68" s="20"/>
      <c r="G68" s="43"/>
      <c r="H68" s="20"/>
      <c r="I68" s="20"/>
      <c r="J68" s="20"/>
      <c r="K68" s="20">
        <f t="shared" si="7"/>
        <v>6085.56</v>
      </c>
      <c r="L68" s="20">
        <f t="shared" si="7"/>
        <v>0</v>
      </c>
      <c r="M68" s="20">
        <f t="shared" si="8"/>
        <v>18256.68</v>
      </c>
      <c r="N68" s="20">
        <f t="shared" si="8"/>
        <v>0</v>
      </c>
    </row>
    <row r="69" spans="1:14" x14ac:dyDescent="0.25">
      <c r="A69" s="18">
        <v>163</v>
      </c>
      <c r="B69" s="19" t="s">
        <v>19</v>
      </c>
      <c r="C69" s="20">
        <v>75924.2</v>
      </c>
      <c r="D69" s="20">
        <v>29608.97</v>
      </c>
      <c r="E69" s="43"/>
      <c r="F69" s="20"/>
      <c r="G69" s="43"/>
      <c r="H69" s="20"/>
      <c r="I69" s="20"/>
      <c r="J69" s="20"/>
      <c r="K69" s="20">
        <f t="shared" si="7"/>
        <v>75924.2</v>
      </c>
      <c r="L69" s="20">
        <f t="shared" si="7"/>
        <v>29608.97</v>
      </c>
      <c r="M69" s="20">
        <f t="shared" si="8"/>
        <v>227772.59999999998</v>
      </c>
      <c r="N69" s="20">
        <f t="shared" si="8"/>
        <v>29608.97</v>
      </c>
    </row>
    <row r="70" spans="1:14" ht="27" x14ac:dyDescent="0.25">
      <c r="A70" s="18">
        <v>168</v>
      </c>
      <c r="B70" s="195" t="s">
        <v>167</v>
      </c>
      <c r="C70" s="20">
        <v>100</v>
      </c>
      <c r="D70" s="20">
        <v>0</v>
      </c>
      <c r="E70" s="42"/>
      <c r="F70" s="20"/>
      <c r="G70" s="42"/>
      <c r="H70" s="20"/>
      <c r="I70" s="20"/>
      <c r="J70" s="20"/>
      <c r="K70" s="20">
        <f>+C70+E70+G70+I70</f>
        <v>100</v>
      </c>
      <c r="L70" s="20">
        <f>+D70+F70+H70+J70</f>
        <v>0</v>
      </c>
      <c r="M70" s="20">
        <f t="shared" si="8"/>
        <v>300</v>
      </c>
      <c r="N70" s="20">
        <f t="shared" si="8"/>
        <v>0</v>
      </c>
    </row>
    <row r="71" spans="1:14" x14ac:dyDescent="0.25">
      <c r="A71" s="18">
        <v>169</v>
      </c>
      <c r="B71" s="19" t="s">
        <v>168</v>
      </c>
      <c r="C71" s="20">
        <v>3526.67</v>
      </c>
      <c r="D71" s="20">
        <v>0</v>
      </c>
      <c r="E71" s="43"/>
      <c r="F71" s="20"/>
      <c r="G71" s="43"/>
      <c r="H71" s="20"/>
      <c r="I71" s="20"/>
      <c r="J71" s="20"/>
      <c r="K71" s="20">
        <f t="shared" si="7"/>
        <v>3526.67</v>
      </c>
      <c r="L71" s="20">
        <f t="shared" si="7"/>
        <v>0</v>
      </c>
      <c r="M71" s="20">
        <f t="shared" si="8"/>
        <v>17633.349999999999</v>
      </c>
      <c r="N71" s="20">
        <f t="shared" si="8"/>
        <v>0</v>
      </c>
    </row>
    <row r="72" spans="1:14" x14ac:dyDescent="0.25">
      <c r="A72" s="18">
        <v>171</v>
      </c>
      <c r="B72" s="19" t="s">
        <v>169</v>
      </c>
      <c r="C72" s="20">
        <v>3638.33</v>
      </c>
      <c r="D72" s="20">
        <v>1200</v>
      </c>
      <c r="E72" s="43"/>
      <c r="F72" s="20"/>
      <c r="G72" s="43"/>
      <c r="H72" s="20"/>
      <c r="I72" s="20"/>
      <c r="J72" s="20"/>
      <c r="K72" s="20">
        <f t="shared" si="7"/>
        <v>3638.33</v>
      </c>
      <c r="L72" s="20">
        <f t="shared" si="7"/>
        <v>1200</v>
      </c>
      <c r="M72" s="20">
        <f t="shared" si="8"/>
        <v>18191.650000000001</v>
      </c>
      <c r="N72" s="20">
        <f t="shared" si="8"/>
        <v>1200</v>
      </c>
    </row>
    <row r="73" spans="1:14" x14ac:dyDescent="0.25">
      <c r="A73" s="18">
        <v>174</v>
      </c>
      <c r="B73" s="19" t="s">
        <v>20</v>
      </c>
      <c r="C73" s="20">
        <v>7356.33</v>
      </c>
      <c r="D73" s="20">
        <v>3180</v>
      </c>
      <c r="E73" s="43"/>
      <c r="F73" s="20"/>
      <c r="G73" s="43"/>
      <c r="H73" s="20"/>
      <c r="I73" s="20"/>
      <c r="J73" s="20"/>
      <c r="K73" s="20">
        <f t="shared" si="7"/>
        <v>7356.33</v>
      </c>
      <c r="L73" s="20">
        <f t="shared" si="7"/>
        <v>3180</v>
      </c>
      <c r="M73" s="20">
        <f t="shared" si="8"/>
        <v>36781.65</v>
      </c>
      <c r="N73" s="20">
        <f t="shared" si="8"/>
        <v>9540</v>
      </c>
    </row>
    <row r="74" spans="1:14" x14ac:dyDescent="0.25">
      <c r="A74" s="18">
        <v>182</v>
      </c>
      <c r="B74" s="19" t="s">
        <v>21</v>
      </c>
      <c r="C74" s="20">
        <v>317986.83</v>
      </c>
      <c r="D74" s="20">
        <v>287212.34000000003</v>
      </c>
      <c r="E74" s="43"/>
      <c r="F74" s="20"/>
      <c r="G74" s="43"/>
      <c r="H74" s="20"/>
      <c r="I74" s="20"/>
      <c r="J74" s="20"/>
      <c r="K74" s="20">
        <f t="shared" si="7"/>
        <v>317986.83</v>
      </c>
      <c r="L74" s="20">
        <f t="shared" si="7"/>
        <v>287212.34000000003</v>
      </c>
      <c r="M74" s="20">
        <f t="shared" si="8"/>
        <v>1589934.1500000001</v>
      </c>
      <c r="N74" s="20">
        <f t="shared" si="8"/>
        <v>419961.84</v>
      </c>
    </row>
    <row r="75" spans="1:14" x14ac:dyDescent="0.25">
      <c r="A75" s="18">
        <v>197</v>
      </c>
      <c r="B75" s="19" t="s">
        <v>22</v>
      </c>
      <c r="C75" s="20">
        <v>42350</v>
      </c>
      <c r="D75" s="20">
        <v>84000</v>
      </c>
      <c r="E75" s="43"/>
      <c r="F75" s="20"/>
      <c r="G75" s="43"/>
      <c r="H75" s="20"/>
      <c r="I75" s="20"/>
      <c r="J75" s="20"/>
      <c r="K75" s="20">
        <f t="shared" si="7"/>
        <v>42350</v>
      </c>
      <c r="L75" s="20">
        <f t="shared" si="7"/>
        <v>84000</v>
      </c>
      <c r="M75" s="20">
        <f t="shared" si="8"/>
        <v>211750</v>
      </c>
      <c r="N75" s="20">
        <f t="shared" si="8"/>
        <v>168000</v>
      </c>
    </row>
    <row r="76" spans="1:14" ht="15.75" thickBot="1" x14ac:dyDescent="0.3">
      <c r="A76" s="182">
        <v>199</v>
      </c>
      <c r="B76" s="183" t="s">
        <v>23</v>
      </c>
      <c r="C76" s="184">
        <v>67060</v>
      </c>
      <c r="D76" s="184">
        <v>47611.05</v>
      </c>
      <c r="E76" s="196"/>
      <c r="F76" s="184"/>
      <c r="G76" s="196"/>
      <c r="H76" s="184"/>
      <c r="I76" s="184"/>
      <c r="J76" s="184"/>
      <c r="K76" s="184">
        <f t="shared" si="7"/>
        <v>67060</v>
      </c>
      <c r="L76" s="184">
        <f t="shared" si="7"/>
        <v>47611.05</v>
      </c>
      <c r="M76" s="184">
        <f t="shared" si="8"/>
        <v>335300</v>
      </c>
      <c r="N76" s="184">
        <f t="shared" si="8"/>
        <v>66062.05</v>
      </c>
    </row>
    <row r="77" spans="1:14" ht="16.5" thickBot="1" x14ac:dyDescent="0.35">
      <c r="A77" s="185"/>
      <c r="B77" s="186" t="s">
        <v>24</v>
      </c>
      <c r="C77" s="187">
        <f t="shared" ref="C77:N77" si="9">SUM(C66:C76)</f>
        <v>611908.13</v>
      </c>
      <c r="D77" s="187">
        <f t="shared" si="9"/>
        <v>550426.01</v>
      </c>
      <c r="E77" s="187">
        <f t="shared" si="9"/>
        <v>0</v>
      </c>
      <c r="F77" s="187">
        <f t="shared" si="9"/>
        <v>0</v>
      </c>
      <c r="G77" s="187">
        <f t="shared" si="9"/>
        <v>0</v>
      </c>
      <c r="H77" s="187">
        <f t="shared" si="9"/>
        <v>0</v>
      </c>
      <c r="I77" s="187">
        <f t="shared" si="9"/>
        <v>0</v>
      </c>
      <c r="J77" s="187">
        <f t="shared" si="9"/>
        <v>0</v>
      </c>
      <c r="K77" s="187">
        <f t="shared" si="9"/>
        <v>611908.13</v>
      </c>
      <c r="L77" s="197">
        <f t="shared" si="9"/>
        <v>550426.01</v>
      </c>
      <c r="M77" s="197">
        <f t="shared" si="9"/>
        <v>2818005.5</v>
      </c>
      <c r="N77" s="188">
        <f t="shared" si="9"/>
        <v>972921.09000000008</v>
      </c>
    </row>
    <row r="78" spans="1:14" ht="15.75" x14ac:dyDescent="0.3">
      <c r="A78" s="189"/>
      <c r="B78" s="23" t="s">
        <v>25</v>
      </c>
      <c r="C78" s="24"/>
      <c r="D78" s="24"/>
      <c r="E78" s="24"/>
      <c r="F78" s="24"/>
      <c r="G78" s="24"/>
      <c r="H78" s="24"/>
      <c r="I78" s="24"/>
      <c r="J78" s="24"/>
      <c r="K78" s="24"/>
      <c r="L78" s="198"/>
      <c r="M78" s="199"/>
      <c r="N78" s="199"/>
    </row>
    <row r="79" spans="1:14" x14ac:dyDescent="0.25">
      <c r="A79" s="18">
        <v>211</v>
      </c>
      <c r="B79" s="19" t="s">
        <v>26</v>
      </c>
      <c r="C79" s="200">
        <v>58165.57</v>
      </c>
      <c r="D79" s="20">
        <v>60286</v>
      </c>
      <c r="E79" s="20"/>
      <c r="F79" s="20"/>
      <c r="G79" s="20"/>
      <c r="H79" s="20"/>
      <c r="I79" s="20"/>
      <c r="J79" s="20"/>
      <c r="K79" s="20">
        <f>+C79+E79+G79+I79</f>
        <v>58165.57</v>
      </c>
      <c r="L79" s="20">
        <f>+D79+F79+H79+J79</f>
        <v>60286</v>
      </c>
      <c r="M79" s="20">
        <f t="shared" ref="M79:N92" si="10">+K79+K33</f>
        <v>290827.84999999998</v>
      </c>
      <c r="N79" s="20">
        <f t="shared" si="10"/>
        <v>163846.25</v>
      </c>
    </row>
    <row r="80" spans="1:14" x14ac:dyDescent="0.25">
      <c r="A80" s="18">
        <v>232</v>
      </c>
      <c r="B80" s="19" t="s">
        <v>27</v>
      </c>
      <c r="C80" s="200">
        <v>12500</v>
      </c>
      <c r="D80" s="20">
        <v>0</v>
      </c>
      <c r="E80" s="20"/>
      <c r="F80" s="20"/>
      <c r="G80" s="20"/>
      <c r="H80" s="20"/>
      <c r="I80" s="20"/>
      <c r="J80" s="20"/>
      <c r="K80" s="20">
        <f t="shared" ref="K80:L92" si="11">+C80+E80+G80+I80</f>
        <v>12500</v>
      </c>
      <c r="L80" s="20">
        <f t="shared" si="11"/>
        <v>0</v>
      </c>
      <c r="M80" s="20">
        <f t="shared" si="10"/>
        <v>62500</v>
      </c>
      <c r="N80" s="20">
        <f t="shared" si="10"/>
        <v>0</v>
      </c>
    </row>
    <row r="81" spans="1:14" x14ac:dyDescent="0.25">
      <c r="A81" s="18">
        <v>261</v>
      </c>
      <c r="B81" s="19" t="s">
        <v>28</v>
      </c>
      <c r="C81" s="200">
        <v>82888.02</v>
      </c>
      <c r="D81" s="20">
        <v>70520.36</v>
      </c>
      <c r="E81" s="20"/>
      <c r="F81" s="20"/>
      <c r="G81" s="20"/>
      <c r="H81" s="20"/>
      <c r="I81" s="20"/>
      <c r="J81" s="20"/>
      <c r="K81" s="20">
        <f t="shared" si="11"/>
        <v>82888.02</v>
      </c>
      <c r="L81" s="20">
        <f t="shared" si="11"/>
        <v>70520.36</v>
      </c>
      <c r="M81" s="20">
        <f t="shared" si="10"/>
        <v>414440.10000000003</v>
      </c>
      <c r="N81" s="20">
        <f t="shared" si="10"/>
        <v>132205.43</v>
      </c>
    </row>
    <row r="82" spans="1:14" x14ac:dyDescent="0.25">
      <c r="A82" s="18">
        <v>262</v>
      </c>
      <c r="B82" s="19" t="s">
        <v>29</v>
      </c>
      <c r="C82" s="200">
        <v>666.67</v>
      </c>
      <c r="D82" s="20">
        <v>0</v>
      </c>
      <c r="E82" s="20"/>
      <c r="F82" s="20"/>
      <c r="G82" s="20"/>
      <c r="H82" s="20"/>
      <c r="I82" s="20"/>
      <c r="J82" s="20"/>
      <c r="K82" s="20">
        <f t="shared" si="11"/>
        <v>666.67</v>
      </c>
      <c r="L82" s="20">
        <f t="shared" si="11"/>
        <v>0</v>
      </c>
      <c r="M82" s="20">
        <f t="shared" si="10"/>
        <v>3333.35</v>
      </c>
      <c r="N82" s="20">
        <f t="shared" si="10"/>
        <v>0</v>
      </c>
    </row>
    <row r="83" spans="1:14" x14ac:dyDescent="0.25">
      <c r="A83" s="18">
        <v>266</v>
      </c>
      <c r="B83" s="19" t="s">
        <v>30</v>
      </c>
      <c r="C83" s="200">
        <v>381939.32</v>
      </c>
      <c r="D83" s="20">
        <v>319595.33</v>
      </c>
      <c r="E83" s="20"/>
      <c r="F83" s="20"/>
      <c r="G83" s="20"/>
      <c r="H83" s="20"/>
      <c r="I83" s="20"/>
      <c r="J83" s="20"/>
      <c r="K83" s="20">
        <f t="shared" si="11"/>
        <v>381939.32</v>
      </c>
      <c r="L83" s="20">
        <f t="shared" si="11"/>
        <v>319595.33</v>
      </c>
      <c r="M83" s="20">
        <f t="shared" si="10"/>
        <v>1909696.6</v>
      </c>
      <c r="N83" s="20">
        <f t="shared" si="10"/>
        <v>514151.33</v>
      </c>
    </row>
    <row r="84" spans="1:14" x14ac:dyDescent="0.25">
      <c r="A84" s="18">
        <v>267</v>
      </c>
      <c r="B84" s="19" t="s">
        <v>31</v>
      </c>
      <c r="C84" s="200">
        <v>750</v>
      </c>
      <c r="D84" s="20">
        <v>0</v>
      </c>
      <c r="E84" s="20"/>
      <c r="F84" s="20"/>
      <c r="G84" s="20"/>
      <c r="H84" s="20"/>
      <c r="I84" s="20"/>
      <c r="J84" s="20"/>
      <c r="K84" s="20">
        <f t="shared" si="11"/>
        <v>750</v>
      </c>
      <c r="L84" s="20">
        <f t="shared" si="11"/>
        <v>0</v>
      </c>
      <c r="M84" s="20">
        <f t="shared" si="10"/>
        <v>3750</v>
      </c>
      <c r="N84" s="20">
        <f t="shared" si="10"/>
        <v>0</v>
      </c>
    </row>
    <row r="85" spans="1:14" x14ac:dyDescent="0.25">
      <c r="A85" s="18">
        <v>268</v>
      </c>
      <c r="B85" s="19" t="s">
        <v>32</v>
      </c>
      <c r="C85" s="200">
        <v>11811.29</v>
      </c>
      <c r="D85" s="20">
        <v>0</v>
      </c>
      <c r="E85" s="20"/>
      <c r="F85" s="20"/>
      <c r="G85" s="20"/>
      <c r="H85" s="20"/>
      <c r="I85" s="20"/>
      <c r="J85" s="20"/>
      <c r="K85" s="20">
        <f t="shared" si="11"/>
        <v>11811.29</v>
      </c>
      <c r="L85" s="20">
        <f t="shared" si="11"/>
        <v>0</v>
      </c>
      <c r="M85" s="20">
        <f t="shared" si="10"/>
        <v>59056.450000000004</v>
      </c>
      <c r="N85" s="20">
        <f t="shared" si="10"/>
        <v>0</v>
      </c>
    </row>
    <row r="86" spans="1:14" x14ac:dyDescent="0.25">
      <c r="A86" s="18">
        <v>269</v>
      </c>
      <c r="B86" s="19" t="s">
        <v>33</v>
      </c>
      <c r="C86" s="200">
        <v>833.33</v>
      </c>
      <c r="D86" s="20">
        <v>0</v>
      </c>
      <c r="E86" s="20"/>
      <c r="F86" s="20"/>
      <c r="G86" s="20"/>
      <c r="H86" s="20"/>
      <c r="I86" s="20"/>
      <c r="J86" s="20"/>
      <c r="K86" s="20">
        <f t="shared" si="11"/>
        <v>833.33</v>
      </c>
      <c r="L86" s="20">
        <f t="shared" si="11"/>
        <v>0</v>
      </c>
      <c r="M86" s="20">
        <f t="shared" si="10"/>
        <v>4166.6500000000005</v>
      </c>
      <c r="N86" s="20">
        <f t="shared" si="10"/>
        <v>0</v>
      </c>
    </row>
    <row r="87" spans="1:14" x14ac:dyDescent="0.25">
      <c r="A87" s="18">
        <v>289</v>
      </c>
      <c r="B87" s="19" t="s">
        <v>34</v>
      </c>
      <c r="C87" s="200">
        <v>574.88</v>
      </c>
      <c r="D87" s="20">
        <v>6592.5</v>
      </c>
      <c r="E87" s="20"/>
      <c r="F87" s="20"/>
      <c r="G87" s="42"/>
      <c r="H87" s="20"/>
      <c r="I87" s="20"/>
      <c r="J87" s="20"/>
      <c r="K87" s="20">
        <f t="shared" si="11"/>
        <v>574.88</v>
      </c>
      <c r="L87" s="20">
        <f t="shared" si="11"/>
        <v>6592.5</v>
      </c>
      <c r="M87" s="20">
        <f t="shared" si="10"/>
        <v>2874.4</v>
      </c>
      <c r="N87" s="20">
        <f t="shared" si="10"/>
        <v>6592.5</v>
      </c>
    </row>
    <row r="88" spans="1:14" x14ac:dyDescent="0.25">
      <c r="A88" s="18">
        <v>292</v>
      </c>
      <c r="B88" s="19" t="s">
        <v>35</v>
      </c>
      <c r="C88" s="200">
        <v>7014.93</v>
      </c>
      <c r="D88" s="20">
        <v>5886</v>
      </c>
      <c r="E88" s="20"/>
      <c r="F88" s="20"/>
      <c r="G88" s="20"/>
      <c r="H88" s="20"/>
      <c r="I88" s="20"/>
      <c r="J88" s="20"/>
      <c r="K88" s="20">
        <f t="shared" si="11"/>
        <v>7014.93</v>
      </c>
      <c r="L88" s="20">
        <f t="shared" si="11"/>
        <v>5886</v>
      </c>
      <c r="M88" s="20">
        <f t="shared" si="10"/>
        <v>35074.65</v>
      </c>
      <c r="N88" s="20">
        <f t="shared" si="10"/>
        <v>5886</v>
      </c>
    </row>
    <row r="89" spans="1:14" x14ac:dyDescent="0.25">
      <c r="A89" s="18">
        <v>295</v>
      </c>
      <c r="B89" s="19" t="s">
        <v>36</v>
      </c>
      <c r="C89" s="200">
        <v>1548540.06</v>
      </c>
      <c r="D89" s="20">
        <v>230759.8</v>
      </c>
      <c r="E89" s="20"/>
      <c r="F89" s="20"/>
      <c r="G89" s="20"/>
      <c r="H89" s="20"/>
      <c r="I89" s="20"/>
      <c r="J89" s="20"/>
      <c r="K89" s="20">
        <f t="shared" si="11"/>
        <v>1548540.06</v>
      </c>
      <c r="L89" s="20">
        <f t="shared" si="11"/>
        <v>230759.8</v>
      </c>
      <c r="M89" s="20">
        <f t="shared" si="10"/>
        <v>7742700.3000000007</v>
      </c>
      <c r="N89" s="20">
        <f t="shared" si="10"/>
        <v>339136.8</v>
      </c>
    </row>
    <row r="90" spans="1:14" x14ac:dyDescent="0.25">
      <c r="A90" s="18">
        <v>297</v>
      </c>
      <c r="B90" s="19" t="s">
        <v>37</v>
      </c>
      <c r="C90" s="200">
        <v>1591.07</v>
      </c>
      <c r="D90" s="20">
        <v>8599.25</v>
      </c>
      <c r="E90" s="20"/>
      <c r="F90" s="20"/>
      <c r="G90" s="20"/>
      <c r="H90" s="20"/>
      <c r="I90" s="20"/>
      <c r="J90" s="20"/>
      <c r="K90" s="20">
        <f t="shared" si="11"/>
        <v>1591.07</v>
      </c>
      <c r="L90" s="20">
        <f t="shared" si="11"/>
        <v>8599.25</v>
      </c>
      <c r="M90" s="20">
        <f t="shared" si="10"/>
        <v>7955.3499999999995</v>
      </c>
      <c r="N90" s="20">
        <f t="shared" si="10"/>
        <v>8599.25</v>
      </c>
    </row>
    <row r="91" spans="1:14" x14ac:dyDescent="0.25">
      <c r="A91" s="18">
        <v>298</v>
      </c>
      <c r="B91" s="19" t="s">
        <v>38</v>
      </c>
      <c r="C91" s="200">
        <v>33758.15</v>
      </c>
      <c r="D91" s="20">
        <v>28800.53</v>
      </c>
      <c r="E91" s="20"/>
      <c r="F91" s="20"/>
      <c r="G91" s="20"/>
      <c r="H91" s="20"/>
      <c r="I91" s="20"/>
      <c r="J91" s="20"/>
      <c r="K91" s="20">
        <f t="shared" si="11"/>
        <v>33758.15</v>
      </c>
      <c r="L91" s="20">
        <f t="shared" si="11"/>
        <v>28800.53</v>
      </c>
      <c r="M91" s="20">
        <f t="shared" si="10"/>
        <v>168790.75</v>
      </c>
      <c r="N91" s="20">
        <f t="shared" si="10"/>
        <v>36143.39</v>
      </c>
    </row>
    <row r="92" spans="1:14" ht="15.75" thickBot="1" x14ac:dyDescent="0.3">
      <c r="A92" s="182">
        <v>299</v>
      </c>
      <c r="B92" s="183" t="s">
        <v>39</v>
      </c>
      <c r="C92" s="201">
        <v>19041.830000000002</v>
      </c>
      <c r="D92" s="184">
        <v>14265</v>
      </c>
      <c r="E92" s="184"/>
      <c r="F92" s="184"/>
      <c r="G92" s="202"/>
      <c r="H92" s="184"/>
      <c r="I92" s="184"/>
      <c r="J92" s="184"/>
      <c r="K92" s="184">
        <f t="shared" si="11"/>
        <v>19041.830000000002</v>
      </c>
      <c r="L92" s="184">
        <f t="shared" si="11"/>
        <v>14265</v>
      </c>
      <c r="M92" s="184">
        <f t="shared" si="10"/>
        <v>95209.150000000009</v>
      </c>
      <c r="N92" s="184">
        <f t="shared" si="10"/>
        <v>14265</v>
      </c>
    </row>
    <row r="93" spans="1:14" ht="16.5" thickBot="1" x14ac:dyDescent="0.35">
      <c r="A93" s="185"/>
      <c r="B93" s="186" t="s">
        <v>40</v>
      </c>
      <c r="C93" s="187">
        <f t="shared" ref="C93:N93" si="12">SUM(C79:C92)</f>
        <v>2160075.12</v>
      </c>
      <c r="D93" s="187">
        <f t="shared" si="12"/>
        <v>745304.77</v>
      </c>
      <c r="E93" s="187">
        <f t="shared" si="12"/>
        <v>0</v>
      </c>
      <c r="F93" s="187">
        <f t="shared" si="12"/>
        <v>0</v>
      </c>
      <c r="G93" s="187">
        <f t="shared" si="12"/>
        <v>0</v>
      </c>
      <c r="H93" s="187">
        <f t="shared" si="12"/>
        <v>0</v>
      </c>
      <c r="I93" s="187">
        <f t="shared" si="12"/>
        <v>0</v>
      </c>
      <c r="J93" s="187">
        <f t="shared" si="12"/>
        <v>0</v>
      </c>
      <c r="K93" s="187">
        <f t="shared" si="12"/>
        <v>2160075.12</v>
      </c>
      <c r="L93" s="197">
        <f t="shared" si="12"/>
        <v>745304.77</v>
      </c>
      <c r="M93" s="197">
        <f t="shared" si="12"/>
        <v>10800375.600000001</v>
      </c>
      <c r="N93" s="188">
        <f t="shared" si="12"/>
        <v>1220825.95</v>
      </c>
    </row>
    <row r="94" spans="1:14" ht="16.5" hidden="1" thickBot="1" x14ac:dyDescent="0.35">
      <c r="A94" s="203"/>
      <c r="B94" s="186" t="s">
        <v>41</v>
      </c>
      <c r="C94" s="27"/>
      <c r="D94" s="27"/>
      <c r="E94" s="27"/>
      <c r="F94" s="27"/>
      <c r="G94" s="27"/>
      <c r="H94" s="27"/>
      <c r="I94" s="27"/>
      <c r="J94" s="27"/>
      <c r="K94" s="27"/>
      <c r="L94" s="204"/>
      <c r="M94" s="205"/>
      <c r="N94" s="206"/>
    </row>
    <row r="95" spans="1:14" hidden="1" x14ac:dyDescent="0.25">
      <c r="A95" s="41"/>
      <c r="B95" s="28" t="s">
        <v>42</v>
      </c>
      <c r="C95" s="20"/>
      <c r="D95" s="20"/>
      <c r="E95" s="20"/>
      <c r="F95" s="20"/>
      <c r="G95" s="20"/>
      <c r="H95" s="26"/>
      <c r="I95" s="20"/>
      <c r="J95" s="20"/>
      <c r="K95" s="20">
        <f>+C95+E95+G95+I95</f>
        <v>0</v>
      </c>
      <c r="L95" s="207">
        <f>+D95+F95+H95+J95</f>
        <v>0</v>
      </c>
      <c r="M95" s="56"/>
      <c r="N95" s="56"/>
    </row>
    <row r="96" spans="1:14" hidden="1" x14ac:dyDescent="0.25">
      <c r="A96" s="26"/>
      <c r="B96" s="28" t="s">
        <v>43</v>
      </c>
      <c r="C96" s="20"/>
      <c r="D96" s="20"/>
      <c r="E96" s="20"/>
      <c r="F96" s="20"/>
      <c r="G96" s="20"/>
      <c r="H96" s="20"/>
      <c r="I96" s="20"/>
      <c r="J96" s="20"/>
      <c r="K96" s="20">
        <f>+C96+E96+G96+I96</f>
        <v>0</v>
      </c>
      <c r="L96" s="207">
        <f>+D96+F96+H96+J96</f>
        <v>0</v>
      </c>
      <c r="M96" s="56"/>
      <c r="N96" s="56"/>
    </row>
    <row r="97" spans="1:14" ht="15.75" hidden="1" x14ac:dyDescent="0.3">
      <c r="A97" s="26"/>
      <c r="B97" s="29" t="s">
        <v>44</v>
      </c>
      <c r="C97" s="30">
        <f t="shared" ref="C97:L97" si="13">SUM(C95:C96)</f>
        <v>0</v>
      </c>
      <c r="D97" s="30">
        <f t="shared" si="13"/>
        <v>0</v>
      </c>
      <c r="E97" s="30">
        <f t="shared" si="13"/>
        <v>0</v>
      </c>
      <c r="F97" s="30">
        <f t="shared" si="13"/>
        <v>0</v>
      </c>
      <c r="G97" s="30">
        <f t="shared" si="13"/>
        <v>0</v>
      </c>
      <c r="H97" s="30">
        <f t="shared" si="13"/>
        <v>0</v>
      </c>
      <c r="I97" s="30">
        <f t="shared" si="13"/>
        <v>0</v>
      </c>
      <c r="J97" s="30">
        <f t="shared" si="13"/>
        <v>0</v>
      </c>
      <c r="K97" s="30">
        <f t="shared" si="13"/>
        <v>0</v>
      </c>
      <c r="L97" s="208">
        <f t="shared" si="13"/>
        <v>0</v>
      </c>
      <c r="M97" s="56"/>
      <c r="N97" s="56"/>
    </row>
    <row r="98" spans="1:14" x14ac:dyDescent="0.2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</row>
    <row r="99" spans="1:14" hidden="1" x14ac:dyDescent="0.2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</row>
    <row r="100" spans="1:14" ht="16.5" hidden="1" thickBot="1" x14ac:dyDescent="0.3">
      <c r="A100" s="269" t="s">
        <v>172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</row>
    <row r="101" spans="1:14" ht="16.5" hidden="1" thickBot="1" x14ac:dyDescent="0.35">
      <c r="A101" s="32" t="s">
        <v>5</v>
      </c>
      <c r="B101" s="33" t="s">
        <v>6</v>
      </c>
      <c r="C101" s="283" t="s">
        <v>51</v>
      </c>
      <c r="D101" s="284"/>
      <c r="E101" s="283" t="s">
        <v>52</v>
      </c>
      <c r="F101" s="285"/>
      <c r="G101" s="283" t="s">
        <v>53</v>
      </c>
      <c r="H101" s="284"/>
      <c r="I101" s="283" t="s">
        <v>54</v>
      </c>
      <c r="J101" s="284"/>
      <c r="K101" s="286" t="s">
        <v>11</v>
      </c>
      <c r="L101" s="287"/>
      <c r="M101" s="272" t="s">
        <v>171</v>
      </c>
      <c r="N101" s="277"/>
    </row>
    <row r="102" spans="1:14" ht="15.75" hidden="1" x14ac:dyDescent="0.3">
      <c r="A102" s="34"/>
      <c r="B102" s="14"/>
      <c r="C102" s="35" t="s">
        <v>12</v>
      </c>
      <c r="D102" s="35" t="s">
        <v>13</v>
      </c>
      <c r="E102" s="35" t="s">
        <v>12</v>
      </c>
      <c r="F102" s="35" t="s">
        <v>13</v>
      </c>
      <c r="G102" s="35" t="s">
        <v>12</v>
      </c>
      <c r="H102" s="35" t="s">
        <v>13</v>
      </c>
      <c r="I102" s="35" t="s">
        <v>12</v>
      </c>
      <c r="J102" s="35" t="s">
        <v>13</v>
      </c>
      <c r="K102" s="35" t="s">
        <v>12</v>
      </c>
      <c r="L102" s="35" t="s">
        <v>13</v>
      </c>
      <c r="M102" s="194" t="s">
        <v>12</v>
      </c>
      <c r="N102" s="194" t="s">
        <v>13</v>
      </c>
    </row>
    <row r="103" spans="1:14" ht="15.75" hidden="1" x14ac:dyDescent="0.3">
      <c r="A103" s="36" t="s">
        <v>141</v>
      </c>
      <c r="B103" s="14" t="s">
        <v>14</v>
      </c>
      <c r="C103" s="17"/>
      <c r="D103" s="17"/>
      <c r="E103" s="17"/>
      <c r="F103" s="17"/>
      <c r="G103" s="17"/>
      <c r="H103" s="17"/>
      <c r="I103" s="17"/>
      <c r="J103" s="17"/>
      <c r="K103" s="17">
        <f>+C103+E103+G103+I103</f>
        <v>0</v>
      </c>
      <c r="L103" s="17">
        <f>+D103+F103+H103+J103</f>
        <v>0</v>
      </c>
      <c r="M103" s="56"/>
      <c r="N103" s="56"/>
    </row>
    <row r="104" spans="1:14" ht="15.75" hidden="1" x14ac:dyDescent="0.3">
      <c r="A104" s="13"/>
      <c r="B104" s="14"/>
      <c r="C104" s="16"/>
      <c r="D104" s="15"/>
      <c r="E104" s="16"/>
      <c r="F104" s="16"/>
      <c r="G104" s="16"/>
      <c r="H104" s="16"/>
      <c r="I104" s="16"/>
      <c r="J104" s="16"/>
      <c r="K104" s="15"/>
      <c r="L104" s="15"/>
      <c r="M104" s="56"/>
      <c r="N104" s="56"/>
    </row>
    <row r="105" spans="1:14" ht="15.75" hidden="1" x14ac:dyDescent="0.3">
      <c r="A105" s="13"/>
      <c r="B105" s="14" t="s">
        <v>15</v>
      </c>
      <c r="C105" s="17">
        <f t="shared" ref="C105:J105" si="14">+C117+C133</f>
        <v>0</v>
      </c>
      <c r="D105" s="17">
        <f t="shared" si="14"/>
        <v>0</v>
      </c>
      <c r="E105" s="17">
        <f t="shared" si="14"/>
        <v>0</v>
      </c>
      <c r="F105" s="17">
        <f t="shared" si="14"/>
        <v>0</v>
      </c>
      <c r="G105" s="17">
        <f t="shared" si="14"/>
        <v>0</v>
      </c>
      <c r="H105" s="17">
        <f t="shared" si="14"/>
        <v>0</v>
      </c>
      <c r="I105" s="17">
        <f t="shared" si="14"/>
        <v>0</v>
      </c>
      <c r="J105" s="17">
        <f t="shared" si="14"/>
        <v>0</v>
      </c>
      <c r="K105" s="17">
        <f>+C105+E105+G105+I105</f>
        <v>0</v>
      </c>
      <c r="L105" s="17">
        <f>+D105+F105+H105+J105</f>
        <v>0</v>
      </c>
      <c r="M105" s="56"/>
      <c r="N105" s="56"/>
    </row>
    <row r="106" spans="1:14" hidden="1" x14ac:dyDescent="0.25">
      <c r="A106" s="18">
        <v>111</v>
      </c>
      <c r="B106" s="19" t="s">
        <v>16</v>
      </c>
      <c r="C106" s="20"/>
      <c r="D106" s="20"/>
      <c r="E106" s="20"/>
      <c r="F106" s="20"/>
      <c r="G106" s="20"/>
      <c r="H106" s="20"/>
      <c r="I106" s="20"/>
      <c r="J106" s="20"/>
      <c r="K106" s="20">
        <f>+C106+E106+G106+I106</f>
        <v>0</v>
      </c>
      <c r="L106" s="20">
        <f>+D106+F106+H106+J106</f>
        <v>0</v>
      </c>
      <c r="M106" s="56"/>
      <c r="N106" s="56"/>
    </row>
    <row r="107" spans="1:14" hidden="1" x14ac:dyDescent="0.25">
      <c r="A107" s="18">
        <v>113</v>
      </c>
      <c r="B107" s="19" t="s">
        <v>17</v>
      </c>
      <c r="C107" s="20"/>
      <c r="D107" s="20"/>
      <c r="E107" s="20"/>
      <c r="F107" s="20"/>
      <c r="G107" s="20"/>
      <c r="H107" s="20"/>
      <c r="I107" s="20"/>
      <c r="J107" s="20"/>
      <c r="K107" s="20">
        <f t="shared" ref="K107:L116" si="15">+C107+E107+G107+I107</f>
        <v>0</v>
      </c>
      <c r="L107" s="20">
        <f t="shared" si="15"/>
        <v>0</v>
      </c>
      <c r="M107" s="56"/>
      <c r="N107" s="56"/>
    </row>
    <row r="108" spans="1:14" hidden="1" x14ac:dyDescent="0.25">
      <c r="A108" s="18">
        <v>122</v>
      </c>
      <c r="B108" s="19" t="s">
        <v>18</v>
      </c>
      <c r="C108" s="20"/>
      <c r="D108" s="20"/>
      <c r="E108" s="20"/>
      <c r="F108" s="20"/>
      <c r="G108" s="20"/>
      <c r="H108" s="20"/>
      <c r="I108" s="20"/>
      <c r="J108" s="20"/>
      <c r="K108" s="20">
        <f t="shared" si="15"/>
        <v>0</v>
      </c>
      <c r="L108" s="20">
        <f t="shared" si="15"/>
        <v>0</v>
      </c>
      <c r="M108" s="56"/>
      <c r="N108" s="56"/>
    </row>
    <row r="109" spans="1:14" hidden="1" x14ac:dyDescent="0.25">
      <c r="A109" s="18">
        <v>163</v>
      </c>
      <c r="B109" s="19" t="s">
        <v>19</v>
      </c>
      <c r="C109" s="20"/>
      <c r="D109" s="20"/>
      <c r="E109" s="42"/>
      <c r="F109" s="20"/>
      <c r="G109" s="42"/>
      <c r="H109" s="20"/>
      <c r="I109" s="20"/>
      <c r="J109" s="20"/>
      <c r="K109" s="20">
        <f t="shared" si="15"/>
        <v>0</v>
      </c>
      <c r="L109" s="20">
        <f t="shared" si="15"/>
        <v>0</v>
      </c>
      <c r="M109" s="56"/>
      <c r="N109" s="56"/>
    </row>
    <row r="110" spans="1:14" ht="27" hidden="1" x14ac:dyDescent="0.25">
      <c r="A110" s="18">
        <v>168</v>
      </c>
      <c r="B110" s="195" t="s">
        <v>167</v>
      </c>
      <c r="C110" s="20"/>
      <c r="D110" s="20"/>
      <c r="E110" s="20"/>
      <c r="F110" s="20"/>
      <c r="G110" s="20"/>
      <c r="H110" s="20"/>
      <c r="I110" s="20"/>
      <c r="J110" s="20"/>
      <c r="K110" s="20">
        <f>+C110+E110+G110+I110</f>
        <v>0</v>
      </c>
      <c r="L110" s="20">
        <f>+D110+F110+H110+J110</f>
        <v>0</v>
      </c>
      <c r="M110" s="56"/>
      <c r="N110" s="56"/>
    </row>
    <row r="111" spans="1:14" hidden="1" x14ac:dyDescent="0.25">
      <c r="A111" s="18">
        <v>169</v>
      </c>
      <c r="B111" s="19" t="s">
        <v>168</v>
      </c>
      <c r="C111" s="20"/>
      <c r="D111" s="20"/>
      <c r="E111" s="20"/>
      <c r="F111" s="20"/>
      <c r="G111" s="20"/>
      <c r="H111" s="20"/>
      <c r="I111" s="20"/>
      <c r="J111" s="20"/>
      <c r="K111" s="20">
        <f t="shared" si="15"/>
        <v>0</v>
      </c>
      <c r="L111" s="20">
        <f t="shared" si="15"/>
        <v>0</v>
      </c>
      <c r="M111" s="56"/>
      <c r="N111" s="56"/>
    </row>
    <row r="112" spans="1:14" hidden="1" x14ac:dyDescent="0.25">
      <c r="A112" s="18">
        <v>171</v>
      </c>
      <c r="B112" s="19" t="s">
        <v>169</v>
      </c>
      <c r="C112" s="20"/>
      <c r="D112" s="20"/>
      <c r="E112" s="20"/>
      <c r="F112" s="20"/>
      <c r="G112" s="20"/>
      <c r="H112" s="20"/>
      <c r="I112" s="20"/>
      <c r="J112" s="20"/>
      <c r="K112" s="20">
        <f t="shared" si="15"/>
        <v>0</v>
      </c>
      <c r="L112" s="20">
        <f t="shared" si="15"/>
        <v>0</v>
      </c>
      <c r="M112" s="56"/>
      <c r="N112" s="56"/>
    </row>
    <row r="113" spans="1:14" hidden="1" x14ac:dyDescent="0.25">
      <c r="A113" s="18">
        <v>174</v>
      </c>
      <c r="B113" s="19" t="s">
        <v>20</v>
      </c>
      <c r="C113" s="20"/>
      <c r="D113" s="20"/>
      <c r="E113" s="20"/>
      <c r="F113" s="20"/>
      <c r="G113" s="20"/>
      <c r="H113" s="20"/>
      <c r="I113" s="20"/>
      <c r="J113" s="20"/>
      <c r="K113" s="20">
        <f t="shared" si="15"/>
        <v>0</v>
      </c>
      <c r="L113" s="20">
        <f t="shared" si="15"/>
        <v>0</v>
      </c>
      <c r="M113" s="56"/>
      <c r="N113" s="56"/>
    </row>
    <row r="114" spans="1:14" hidden="1" x14ac:dyDescent="0.25">
      <c r="A114" s="18">
        <v>182</v>
      </c>
      <c r="B114" s="19" t="s">
        <v>21</v>
      </c>
      <c r="C114" s="20"/>
      <c r="D114" s="20"/>
      <c r="E114" s="20"/>
      <c r="F114" s="20"/>
      <c r="G114" s="20"/>
      <c r="H114" s="20"/>
      <c r="I114" s="20"/>
      <c r="J114" s="20"/>
      <c r="K114" s="20">
        <f t="shared" si="15"/>
        <v>0</v>
      </c>
      <c r="L114" s="20">
        <f t="shared" si="15"/>
        <v>0</v>
      </c>
      <c r="M114" s="56"/>
      <c r="N114" s="56"/>
    </row>
    <row r="115" spans="1:14" hidden="1" x14ac:dyDescent="0.25">
      <c r="A115" s="18">
        <v>197</v>
      </c>
      <c r="B115" s="19" t="s">
        <v>22</v>
      </c>
      <c r="C115" s="20"/>
      <c r="D115" s="20"/>
      <c r="E115" s="20"/>
      <c r="F115" s="20"/>
      <c r="G115" s="20"/>
      <c r="H115" s="20"/>
      <c r="I115" s="20"/>
      <c r="J115" s="20"/>
      <c r="K115" s="20">
        <f t="shared" si="15"/>
        <v>0</v>
      </c>
      <c r="L115" s="20">
        <f t="shared" si="15"/>
        <v>0</v>
      </c>
      <c r="M115" s="56"/>
      <c r="N115" s="56"/>
    </row>
    <row r="116" spans="1:14" hidden="1" x14ac:dyDescent="0.25">
      <c r="A116" s="182">
        <v>199</v>
      </c>
      <c r="B116" s="183" t="s">
        <v>23</v>
      </c>
      <c r="C116" s="184"/>
      <c r="D116" s="184"/>
      <c r="E116" s="184"/>
      <c r="F116" s="184"/>
      <c r="G116" s="184"/>
      <c r="H116" s="184"/>
      <c r="I116" s="184"/>
      <c r="J116" s="184"/>
      <c r="K116" s="184">
        <f t="shared" si="15"/>
        <v>0</v>
      </c>
      <c r="L116" s="184">
        <f t="shared" si="15"/>
        <v>0</v>
      </c>
      <c r="M116" s="209"/>
      <c r="N116" s="209"/>
    </row>
    <row r="117" spans="1:14" ht="16.5" hidden="1" thickBot="1" x14ac:dyDescent="0.35">
      <c r="A117" s="185"/>
      <c r="B117" s="186" t="s">
        <v>24</v>
      </c>
      <c r="C117" s="187">
        <f t="shared" ref="C117:L117" si="16">SUM(C106:C116)</f>
        <v>0</v>
      </c>
      <c r="D117" s="187">
        <f t="shared" si="16"/>
        <v>0</v>
      </c>
      <c r="E117" s="187">
        <f t="shared" si="16"/>
        <v>0</v>
      </c>
      <c r="F117" s="187">
        <f t="shared" si="16"/>
        <v>0</v>
      </c>
      <c r="G117" s="187">
        <f t="shared" si="16"/>
        <v>0</v>
      </c>
      <c r="H117" s="187">
        <f t="shared" si="16"/>
        <v>0</v>
      </c>
      <c r="I117" s="187">
        <f t="shared" si="16"/>
        <v>0</v>
      </c>
      <c r="J117" s="187">
        <f t="shared" si="16"/>
        <v>0</v>
      </c>
      <c r="K117" s="187">
        <f t="shared" si="16"/>
        <v>0</v>
      </c>
      <c r="L117" s="197">
        <f t="shared" si="16"/>
        <v>0</v>
      </c>
      <c r="M117" s="210"/>
      <c r="N117" s="206"/>
    </row>
    <row r="118" spans="1:14" ht="15.75" hidden="1" x14ac:dyDescent="0.3">
      <c r="A118" s="189"/>
      <c r="B118" s="23" t="s">
        <v>25</v>
      </c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199"/>
      <c r="N118" s="199"/>
    </row>
    <row r="119" spans="1:14" hidden="1" x14ac:dyDescent="0.25">
      <c r="A119" s="18">
        <v>211</v>
      </c>
      <c r="B119" s="19" t="s">
        <v>26</v>
      </c>
      <c r="C119" s="43"/>
      <c r="D119" s="20"/>
      <c r="E119" s="20"/>
      <c r="F119" s="20"/>
      <c r="G119" s="20"/>
      <c r="H119" s="20"/>
      <c r="I119" s="20"/>
      <c r="J119" s="20"/>
      <c r="K119" s="20">
        <f t="shared" ref="K119:L132" si="17">+C119+E119+G119+I119</f>
        <v>0</v>
      </c>
      <c r="L119" s="20">
        <f>+D119+F119+H119+J119</f>
        <v>0</v>
      </c>
      <c r="M119" s="56"/>
      <c r="N119" s="56"/>
    </row>
    <row r="120" spans="1:14" hidden="1" x14ac:dyDescent="0.25">
      <c r="A120" s="18">
        <v>232</v>
      </c>
      <c r="B120" s="19" t="s">
        <v>27</v>
      </c>
      <c r="C120" s="43"/>
      <c r="D120" s="20"/>
      <c r="E120" s="20"/>
      <c r="F120" s="20"/>
      <c r="G120" s="20"/>
      <c r="H120" s="20"/>
      <c r="I120" s="20"/>
      <c r="J120" s="20"/>
      <c r="K120" s="20">
        <f t="shared" si="17"/>
        <v>0</v>
      </c>
      <c r="L120" s="20">
        <f t="shared" si="17"/>
        <v>0</v>
      </c>
      <c r="M120" s="56"/>
      <c r="N120" s="56"/>
    </row>
    <row r="121" spans="1:14" hidden="1" x14ac:dyDescent="0.25">
      <c r="A121" s="18">
        <v>261</v>
      </c>
      <c r="B121" s="19" t="s">
        <v>28</v>
      </c>
      <c r="C121" s="43"/>
      <c r="D121" s="20"/>
      <c r="E121" s="20"/>
      <c r="F121" s="20"/>
      <c r="G121" s="20"/>
      <c r="H121" s="20"/>
      <c r="I121" s="20"/>
      <c r="J121" s="20"/>
      <c r="K121" s="20">
        <f t="shared" si="17"/>
        <v>0</v>
      </c>
      <c r="L121" s="20">
        <f t="shared" si="17"/>
        <v>0</v>
      </c>
      <c r="M121" s="56"/>
      <c r="N121" s="56"/>
    </row>
    <row r="122" spans="1:14" hidden="1" x14ac:dyDescent="0.25">
      <c r="A122" s="18">
        <v>262</v>
      </c>
      <c r="B122" s="19" t="s">
        <v>29</v>
      </c>
      <c r="C122" s="43"/>
      <c r="D122" s="20"/>
      <c r="E122" s="20"/>
      <c r="F122" s="20"/>
      <c r="G122" s="20"/>
      <c r="H122" s="20"/>
      <c r="I122" s="20"/>
      <c r="J122" s="20"/>
      <c r="K122" s="20">
        <f t="shared" si="17"/>
        <v>0</v>
      </c>
      <c r="L122" s="20">
        <f t="shared" si="17"/>
        <v>0</v>
      </c>
      <c r="M122" s="56"/>
      <c r="N122" s="56"/>
    </row>
    <row r="123" spans="1:14" hidden="1" x14ac:dyDescent="0.25">
      <c r="A123" s="18">
        <v>266</v>
      </c>
      <c r="B123" s="19" t="s">
        <v>30</v>
      </c>
      <c r="C123" s="43"/>
      <c r="D123" s="20"/>
      <c r="E123" s="20"/>
      <c r="F123" s="20"/>
      <c r="G123" s="20"/>
      <c r="H123" s="20"/>
      <c r="I123" s="20"/>
      <c r="J123" s="20"/>
      <c r="K123" s="20">
        <f t="shared" si="17"/>
        <v>0</v>
      </c>
      <c r="L123" s="20">
        <f t="shared" si="17"/>
        <v>0</v>
      </c>
      <c r="M123" s="56"/>
      <c r="N123" s="56"/>
    </row>
    <row r="124" spans="1:14" hidden="1" x14ac:dyDescent="0.25">
      <c r="A124" s="18">
        <v>267</v>
      </c>
      <c r="B124" s="19" t="s">
        <v>31</v>
      </c>
      <c r="C124" s="43"/>
      <c r="D124" s="20"/>
      <c r="E124" s="20"/>
      <c r="F124" s="20"/>
      <c r="G124" s="20"/>
      <c r="H124" s="20"/>
      <c r="I124" s="20"/>
      <c r="J124" s="20"/>
      <c r="K124" s="20">
        <f t="shared" si="17"/>
        <v>0</v>
      </c>
      <c r="L124" s="20">
        <f t="shared" si="17"/>
        <v>0</v>
      </c>
      <c r="M124" s="56"/>
      <c r="N124" s="56"/>
    </row>
    <row r="125" spans="1:14" hidden="1" x14ac:dyDescent="0.25">
      <c r="A125" s="18">
        <v>268</v>
      </c>
      <c r="B125" s="19" t="s">
        <v>32</v>
      </c>
      <c r="C125" s="43"/>
      <c r="D125" s="20"/>
      <c r="E125" s="20"/>
      <c r="F125" s="20"/>
      <c r="G125" s="20"/>
      <c r="H125" s="20"/>
      <c r="I125" s="20"/>
      <c r="J125" s="20"/>
      <c r="K125" s="20">
        <f t="shared" si="17"/>
        <v>0</v>
      </c>
      <c r="L125" s="20">
        <f t="shared" si="17"/>
        <v>0</v>
      </c>
      <c r="M125" s="56"/>
      <c r="N125" s="56"/>
    </row>
    <row r="126" spans="1:14" hidden="1" x14ac:dyDescent="0.25">
      <c r="A126" s="18">
        <v>269</v>
      </c>
      <c r="B126" s="19" t="s">
        <v>33</v>
      </c>
      <c r="C126" s="43"/>
      <c r="D126" s="20"/>
      <c r="E126" s="20"/>
      <c r="F126" s="20"/>
      <c r="G126" s="20"/>
      <c r="H126" s="20"/>
      <c r="I126" s="20"/>
      <c r="J126" s="20"/>
      <c r="K126" s="20">
        <f t="shared" si="17"/>
        <v>0</v>
      </c>
      <c r="L126" s="20">
        <f t="shared" si="17"/>
        <v>0</v>
      </c>
      <c r="M126" s="56"/>
      <c r="N126" s="56"/>
    </row>
    <row r="127" spans="1:14" hidden="1" x14ac:dyDescent="0.25">
      <c r="A127" s="18">
        <v>289</v>
      </c>
      <c r="B127" s="19" t="s">
        <v>34</v>
      </c>
      <c r="C127" s="43"/>
      <c r="D127" s="20"/>
      <c r="E127" s="20"/>
      <c r="F127" s="20"/>
      <c r="G127" s="20"/>
      <c r="H127" s="20"/>
      <c r="I127" s="20"/>
      <c r="J127" s="20"/>
      <c r="K127" s="20">
        <f t="shared" si="17"/>
        <v>0</v>
      </c>
      <c r="L127" s="20">
        <f t="shared" si="17"/>
        <v>0</v>
      </c>
      <c r="M127" s="56"/>
      <c r="N127" s="56"/>
    </row>
    <row r="128" spans="1:14" hidden="1" x14ac:dyDescent="0.25">
      <c r="A128" s="18">
        <v>292</v>
      </c>
      <c r="B128" s="19" t="s">
        <v>35</v>
      </c>
      <c r="C128" s="43"/>
      <c r="D128" s="20"/>
      <c r="E128" s="20"/>
      <c r="F128" s="20"/>
      <c r="G128" s="20"/>
      <c r="H128" s="20"/>
      <c r="I128" s="20"/>
      <c r="J128" s="20"/>
      <c r="K128" s="20">
        <f t="shared" si="17"/>
        <v>0</v>
      </c>
      <c r="L128" s="20">
        <f t="shared" si="17"/>
        <v>0</v>
      </c>
      <c r="M128" s="56"/>
      <c r="N128" s="56"/>
    </row>
    <row r="129" spans="1:14" hidden="1" x14ac:dyDescent="0.25">
      <c r="A129" s="18">
        <v>295</v>
      </c>
      <c r="B129" s="19" t="s">
        <v>36</v>
      </c>
      <c r="C129" s="43"/>
      <c r="D129" s="20"/>
      <c r="E129" s="20"/>
      <c r="F129" s="20"/>
      <c r="G129" s="20"/>
      <c r="H129" s="20"/>
      <c r="I129" s="20"/>
      <c r="J129" s="20"/>
      <c r="K129" s="20">
        <f t="shared" si="17"/>
        <v>0</v>
      </c>
      <c r="L129" s="20">
        <f t="shared" si="17"/>
        <v>0</v>
      </c>
      <c r="M129" s="56"/>
      <c r="N129" s="56"/>
    </row>
    <row r="130" spans="1:14" hidden="1" x14ac:dyDescent="0.25">
      <c r="A130" s="18">
        <v>297</v>
      </c>
      <c r="B130" s="19" t="s">
        <v>37</v>
      </c>
      <c r="C130" s="43"/>
      <c r="D130" s="20"/>
      <c r="E130" s="20"/>
      <c r="F130" s="20"/>
      <c r="G130" s="20"/>
      <c r="H130" s="20"/>
      <c r="I130" s="20"/>
      <c r="J130" s="20"/>
      <c r="K130" s="20">
        <f t="shared" si="17"/>
        <v>0</v>
      </c>
      <c r="L130" s="20">
        <f t="shared" si="17"/>
        <v>0</v>
      </c>
      <c r="M130" s="56"/>
      <c r="N130" s="56"/>
    </row>
    <row r="131" spans="1:14" hidden="1" x14ac:dyDescent="0.25">
      <c r="A131" s="18">
        <v>298</v>
      </c>
      <c r="B131" s="19" t="s">
        <v>38</v>
      </c>
      <c r="C131" s="43"/>
      <c r="D131" s="20"/>
      <c r="E131" s="20"/>
      <c r="F131" s="20"/>
      <c r="G131" s="20"/>
      <c r="H131" s="20"/>
      <c r="I131" s="20"/>
      <c r="J131" s="20"/>
      <c r="K131" s="20">
        <f t="shared" si="17"/>
        <v>0</v>
      </c>
      <c r="L131" s="20">
        <f t="shared" si="17"/>
        <v>0</v>
      </c>
      <c r="M131" s="56"/>
      <c r="N131" s="56"/>
    </row>
    <row r="132" spans="1:14" hidden="1" x14ac:dyDescent="0.25">
      <c r="A132" s="182">
        <v>299</v>
      </c>
      <c r="B132" s="183" t="s">
        <v>39</v>
      </c>
      <c r="C132" s="196"/>
      <c r="D132" s="184"/>
      <c r="E132" s="184"/>
      <c r="F132" s="184"/>
      <c r="G132" s="184"/>
      <c r="H132" s="184"/>
      <c r="I132" s="184"/>
      <c r="J132" s="184"/>
      <c r="K132" s="184">
        <f t="shared" si="17"/>
        <v>0</v>
      </c>
      <c r="L132" s="184">
        <f t="shared" si="17"/>
        <v>0</v>
      </c>
      <c r="M132" s="209"/>
      <c r="N132" s="209"/>
    </row>
    <row r="133" spans="1:14" ht="16.5" hidden="1" thickBot="1" x14ac:dyDescent="0.35">
      <c r="A133" s="185"/>
      <c r="B133" s="186" t="s">
        <v>40</v>
      </c>
      <c r="C133" s="187">
        <f t="shared" ref="C133:L133" si="18">SUM(C119:C132)</f>
        <v>0</v>
      </c>
      <c r="D133" s="187">
        <f t="shared" si="18"/>
        <v>0</v>
      </c>
      <c r="E133" s="187">
        <f t="shared" si="18"/>
        <v>0</v>
      </c>
      <c r="F133" s="187">
        <f t="shared" si="18"/>
        <v>0</v>
      </c>
      <c r="G133" s="187">
        <f t="shared" si="18"/>
        <v>0</v>
      </c>
      <c r="H133" s="187">
        <f t="shared" si="18"/>
        <v>0</v>
      </c>
      <c r="I133" s="187">
        <f t="shared" si="18"/>
        <v>0</v>
      </c>
      <c r="J133" s="187">
        <f t="shared" si="18"/>
        <v>0</v>
      </c>
      <c r="K133" s="187">
        <f t="shared" si="18"/>
        <v>0</v>
      </c>
      <c r="L133" s="197">
        <f t="shared" si="18"/>
        <v>0</v>
      </c>
      <c r="M133" s="210"/>
      <c r="N133" s="206"/>
    </row>
    <row r="134" spans="1:14" ht="16.5" hidden="1" thickBot="1" x14ac:dyDescent="0.35">
      <c r="A134" s="211"/>
      <c r="B134" s="186" t="s">
        <v>41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04"/>
      <c r="M134" s="205"/>
      <c r="N134" s="206"/>
    </row>
    <row r="135" spans="1:14" hidden="1" x14ac:dyDescent="0.25">
      <c r="A135" s="26"/>
      <c r="B135" s="19" t="s">
        <v>42</v>
      </c>
      <c r="C135" s="43"/>
      <c r="D135" s="20"/>
      <c r="E135" s="43"/>
      <c r="F135" s="20"/>
      <c r="G135" s="43"/>
      <c r="H135" s="20"/>
      <c r="I135" s="20"/>
      <c r="J135" s="20"/>
      <c r="K135" s="20">
        <f>+C135+E135+G135+I135</f>
        <v>0</v>
      </c>
      <c r="L135" s="20">
        <f>+D135+F135+H135+J135</f>
        <v>0</v>
      </c>
      <c r="M135" s="56"/>
      <c r="N135" s="56"/>
    </row>
    <row r="136" spans="1:14" hidden="1" x14ac:dyDescent="0.25">
      <c r="A136" s="26"/>
      <c r="B136" s="19" t="s">
        <v>43</v>
      </c>
      <c r="C136" s="43"/>
      <c r="D136" s="20"/>
      <c r="E136" s="43"/>
      <c r="F136" s="20"/>
      <c r="G136" s="43"/>
      <c r="H136" s="20"/>
      <c r="I136" s="20"/>
      <c r="J136" s="20"/>
      <c r="K136" s="20">
        <f>+C136+E136+G136+I136</f>
        <v>0</v>
      </c>
      <c r="L136" s="20">
        <f>+D136+F136+H136+J136</f>
        <v>0</v>
      </c>
      <c r="M136" s="56"/>
      <c r="N136" s="56"/>
    </row>
    <row r="137" spans="1:14" ht="15.75" hidden="1" x14ac:dyDescent="0.3">
      <c r="A137" s="26"/>
      <c r="B137" s="37" t="s">
        <v>44</v>
      </c>
      <c r="C137" s="30">
        <f t="shared" ref="C137:L137" si="19">SUM(C135:C136)</f>
        <v>0</v>
      </c>
      <c r="D137" s="30">
        <f t="shared" si="19"/>
        <v>0</v>
      </c>
      <c r="E137" s="30">
        <f t="shared" si="19"/>
        <v>0</v>
      </c>
      <c r="F137" s="30">
        <f t="shared" si="19"/>
        <v>0</v>
      </c>
      <c r="G137" s="30">
        <f t="shared" si="19"/>
        <v>0</v>
      </c>
      <c r="H137" s="30">
        <f t="shared" si="19"/>
        <v>0</v>
      </c>
      <c r="I137" s="30">
        <f t="shared" si="19"/>
        <v>0</v>
      </c>
      <c r="J137" s="30">
        <f t="shared" si="19"/>
        <v>0</v>
      </c>
      <c r="K137" s="30">
        <f t="shared" si="19"/>
        <v>0</v>
      </c>
      <c r="L137" s="30">
        <f t="shared" si="19"/>
        <v>0</v>
      </c>
      <c r="M137" s="56"/>
      <c r="N137" s="56"/>
    </row>
    <row r="138" spans="1:14" ht="15.75" hidden="1" x14ac:dyDescent="0.3">
      <c r="A138" s="31"/>
      <c r="B138" s="175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</row>
    <row r="139" spans="1:14" ht="15.75" hidden="1" x14ac:dyDescent="0.3">
      <c r="A139" s="31"/>
      <c r="B139" s="175"/>
      <c r="C139" s="176"/>
      <c r="D139" s="176"/>
      <c r="E139" s="176"/>
      <c r="F139" s="176"/>
      <c r="G139" s="176"/>
      <c r="H139" s="176"/>
      <c r="I139" s="176"/>
      <c r="J139" s="176"/>
      <c r="K139" s="176"/>
      <c r="L139" s="176"/>
    </row>
    <row r="140" spans="1:14" ht="15.75" hidden="1" x14ac:dyDescent="0.3">
      <c r="A140" s="31"/>
      <c r="B140" s="175"/>
      <c r="C140" s="176"/>
      <c r="D140" s="176"/>
      <c r="E140" s="176"/>
      <c r="F140" s="176"/>
      <c r="G140" s="176"/>
      <c r="H140" s="176"/>
      <c r="I140" s="176"/>
      <c r="J140" s="176"/>
      <c r="K140" s="176"/>
      <c r="L140" s="176"/>
    </row>
    <row r="141" spans="1:14" ht="15.75" hidden="1" x14ac:dyDescent="0.3">
      <c r="A141" s="31"/>
      <c r="B141" s="175"/>
      <c r="C141" s="176"/>
      <c r="D141" s="176"/>
      <c r="E141" s="176"/>
      <c r="F141" s="176"/>
      <c r="G141" s="176"/>
      <c r="H141" s="176"/>
      <c r="I141" s="176"/>
      <c r="J141" s="176"/>
      <c r="K141" s="176"/>
      <c r="L141" s="176"/>
    </row>
    <row r="142" spans="1:14" ht="15.75" hidden="1" x14ac:dyDescent="0.3">
      <c r="A142" s="31"/>
      <c r="B142" s="175"/>
      <c r="C142" s="176"/>
      <c r="D142" s="176"/>
      <c r="E142" s="176"/>
      <c r="F142" s="176"/>
      <c r="G142" s="176"/>
      <c r="H142" s="176"/>
      <c r="I142" s="176"/>
      <c r="J142" s="176"/>
      <c r="K142" s="176"/>
      <c r="L142" s="176"/>
    </row>
    <row r="143" spans="1:14" ht="15.75" hidden="1" x14ac:dyDescent="0.3">
      <c r="A143" s="31"/>
      <c r="B143" s="175"/>
      <c r="C143" s="176"/>
      <c r="D143" s="176"/>
      <c r="E143" s="176"/>
      <c r="F143" s="176"/>
      <c r="G143" s="176"/>
      <c r="H143" s="176"/>
      <c r="I143" s="176"/>
      <c r="J143" s="176"/>
      <c r="K143" s="176"/>
      <c r="L143" s="176"/>
    </row>
    <row r="144" spans="1:14" ht="15.75" hidden="1" x14ac:dyDescent="0.3">
      <c r="A144" s="31"/>
      <c r="B144" s="175"/>
      <c r="C144" s="176"/>
      <c r="D144" s="176"/>
      <c r="E144" s="176"/>
      <c r="F144" s="176"/>
      <c r="G144" s="176"/>
      <c r="H144" s="176"/>
      <c r="I144" s="176"/>
      <c r="J144" s="176"/>
      <c r="K144" s="176"/>
      <c r="L144" s="176"/>
    </row>
    <row r="145" spans="1:12" ht="15.75" hidden="1" x14ac:dyDescent="0.3">
      <c r="A145" s="31"/>
      <c r="B145" s="175"/>
      <c r="C145" s="176"/>
      <c r="D145" s="176"/>
      <c r="E145" s="176"/>
      <c r="F145" s="176"/>
      <c r="G145" s="176"/>
      <c r="H145" s="176"/>
      <c r="I145" s="176"/>
      <c r="J145" s="176"/>
      <c r="K145" s="176"/>
      <c r="L145" s="176"/>
    </row>
    <row r="146" spans="1:12" ht="15.75" hidden="1" x14ac:dyDescent="0.3">
      <c r="A146" s="31"/>
      <c r="B146" s="175"/>
      <c r="C146" s="176"/>
      <c r="D146" s="176"/>
      <c r="E146" s="176"/>
      <c r="F146" s="176"/>
      <c r="G146" s="176"/>
      <c r="H146" s="176"/>
      <c r="I146" s="176"/>
      <c r="J146" s="176"/>
      <c r="K146" s="176"/>
      <c r="L146" s="176"/>
    </row>
    <row r="147" spans="1:12" ht="15.75" hidden="1" x14ac:dyDescent="0.3">
      <c r="A147" s="31"/>
      <c r="B147" s="175"/>
      <c r="C147" s="176"/>
      <c r="D147" s="176"/>
      <c r="E147" s="176"/>
      <c r="F147" s="176"/>
      <c r="G147" s="176"/>
      <c r="H147" s="176"/>
      <c r="I147" s="176"/>
      <c r="J147" s="176"/>
      <c r="K147" s="176"/>
      <c r="L147" s="176"/>
    </row>
    <row r="148" spans="1:12" ht="15.75" hidden="1" x14ac:dyDescent="0.3">
      <c r="A148" s="31"/>
      <c r="B148" s="175"/>
      <c r="C148" s="176"/>
      <c r="D148" s="176"/>
      <c r="E148" s="176"/>
      <c r="F148" s="176"/>
      <c r="G148" s="176"/>
      <c r="H148" s="176"/>
      <c r="I148" s="176"/>
      <c r="J148" s="176"/>
      <c r="K148" s="176"/>
      <c r="L148" s="176"/>
    </row>
    <row r="149" spans="1:12" ht="15.75" hidden="1" x14ac:dyDescent="0.3">
      <c r="A149" s="31"/>
      <c r="B149" s="175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</row>
    <row r="150" spans="1:12" ht="15.75" hidden="1" x14ac:dyDescent="0.3">
      <c r="A150" s="31"/>
      <c r="B150" s="175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</row>
    <row r="151" spans="1:12" ht="15.75" hidden="1" x14ac:dyDescent="0.3">
      <c r="A151" s="31"/>
      <c r="B151" s="175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</row>
    <row r="152" spans="1:12" ht="15.75" hidden="1" x14ac:dyDescent="0.3">
      <c r="A152" s="31"/>
      <c r="B152" s="175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</row>
    <row r="153" spans="1:12" ht="15.75" hidden="1" x14ac:dyDescent="0.3">
      <c r="A153" s="31"/>
      <c r="B153" s="175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</row>
    <row r="154" spans="1:12" ht="15.75" hidden="1" x14ac:dyDescent="0.3">
      <c r="A154" s="31"/>
      <c r="B154" s="175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</row>
    <row r="155" spans="1:12" ht="15.75" x14ac:dyDescent="0.3">
      <c r="A155" s="31"/>
      <c r="B155" s="175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</row>
    <row r="156" spans="1:12" ht="15.75" x14ac:dyDescent="0.3">
      <c r="A156" s="31"/>
      <c r="B156" s="175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</row>
    <row r="157" spans="1:12" ht="15.75" x14ac:dyDescent="0.3">
      <c r="A157" s="31"/>
      <c r="B157" s="175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</row>
    <row r="158" spans="1:12" ht="15.75" x14ac:dyDescent="0.3">
      <c r="A158" s="31"/>
      <c r="B158" s="175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</row>
    <row r="159" spans="1:12" ht="15.75" x14ac:dyDescent="0.3">
      <c r="A159" s="31"/>
      <c r="B159" s="175"/>
      <c r="C159" s="176"/>
      <c r="D159" s="176"/>
      <c r="E159" s="176"/>
      <c r="F159" s="176"/>
      <c r="G159" s="176"/>
      <c r="H159" s="176"/>
      <c r="I159" s="176"/>
      <c r="J159" s="176"/>
      <c r="K159" s="176"/>
      <c r="L159" s="176"/>
    </row>
    <row r="160" spans="1:12" ht="15.75" x14ac:dyDescent="0.3">
      <c r="A160" s="31"/>
      <c r="B160" s="175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</row>
    <row r="161" spans="1:12" ht="15.75" x14ac:dyDescent="0.3">
      <c r="A161" s="31"/>
      <c r="B161" s="175"/>
      <c r="C161" s="176"/>
      <c r="D161" s="176"/>
      <c r="E161" s="176"/>
      <c r="F161" s="176"/>
      <c r="G161" s="176"/>
      <c r="H161" s="176"/>
      <c r="I161" s="176"/>
      <c r="J161" s="176"/>
      <c r="K161" s="176"/>
      <c r="L161" s="176"/>
    </row>
    <row r="162" spans="1:12" ht="15.75" x14ac:dyDescent="0.3">
      <c r="A162" s="31"/>
      <c r="B162" s="175"/>
      <c r="C162" s="176"/>
      <c r="D162" s="176"/>
      <c r="E162" s="176"/>
      <c r="F162" s="176"/>
      <c r="G162" s="176"/>
      <c r="H162" s="176"/>
      <c r="I162" s="176"/>
      <c r="J162" s="176"/>
      <c r="K162" s="176"/>
      <c r="L162" s="176"/>
    </row>
    <row r="163" spans="1:12" ht="15.75" x14ac:dyDescent="0.3">
      <c r="A163" s="31"/>
      <c r="B163" s="175"/>
      <c r="C163" s="176"/>
      <c r="D163" s="176"/>
      <c r="E163" s="176"/>
      <c r="F163" s="176"/>
      <c r="G163" s="176"/>
      <c r="H163" s="176"/>
      <c r="I163" s="176"/>
      <c r="J163" s="176"/>
      <c r="K163" s="176"/>
      <c r="L163" s="176"/>
    </row>
    <row r="164" spans="1:12" ht="15.75" x14ac:dyDescent="0.3">
      <c r="A164" s="31"/>
      <c r="B164" s="175"/>
      <c r="C164" s="176"/>
      <c r="D164" s="176"/>
      <c r="E164" s="176"/>
      <c r="F164" s="176"/>
      <c r="G164" s="176"/>
      <c r="H164" s="176"/>
      <c r="I164" s="176"/>
      <c r="J164" s="176"/>
      <c r="K164" s="176"/>
      <c r="L164" s="176"/>
    </row>
    <row r="165" spans="1:12" ht="15.75" x14ac:dyDescent="0.3">
      <c r="A165" s="31"/>
      <c r="B165" s="175"/>
      <c r="C165" s="176"/>
      <c r="D165" s="176"/>
      <c r="E165" s="176"/>
      <c r="F165" s="176"/>
      <c r="G165" s="176"/>
      <c r="H165" s="176"/>
      <c r="I165" s="176"/>
      <c r="J165" s="176"/>
      <c r="K165" s="176"/>
      <c r="L165" s="176"/>
    </row>
    <row r="166" spans="1:12" ht="15.75" x14ac:dyDescent="0.3">
      <c r="A166" s="31"/>
      <c r="B166" s="175"/>
      <c r="C166" s="176"/>
      <c r="D166" s="176"/>
      <c r="E166" s="176"/>
      <c r="F166" s="176"/>
      <c r="G166" s="176"/>
      <c r="H166" s="176"/>
      <c r="I166" s="176"/>
      <c r="J166" s="176"/>
      <c r="K166" s="176"/>
      <c r="L166" s="176"/>
    </row>
    <row r="167" spans="1:12" ht="15.75" x14ac:dyDescent="0.3">
      <c r="A167" s="31"/>
      <c r="B167" s="175"/>
      <c r="C167" s="176"/>
      <c r="D167" s="176"/>
      <c r="E167" s="176"/>
      <c r="F167" s="176"/>
      <c r="G167" s="176"/>
      <c r="H167" s="176"/>
      <c r="I167" s="176"/>
      <c r="J167" s="176"/>
      <c r="K167" s="176"/>
      <c r="L167" s="176"/>
    </row>
    <row r="168" spans="1:12" ht="15.75" x14ac:dyDescent="0.3">
      <c r="A168" s="31"/>
      <c r="B168" s="175"/>
      <c r="C168" s="176"/>
      <c r="D168" s="176"/>
      <c r="E168" s="176"/>
      <c r="F168" s="176"/>
      <c r="G168" s="176"/>
      <c r="H168" s="176"/>
      <c r="I168" s="176"/>
      <c r="J168" s="176"/>
      <c r="K168" s="176"/>
      <c r="L168" s="176"/>
    </row>
    <row r="169" spans="1:12" ht="15.75" x14ac:dyDescent="0.3">
      <c r="A169" s="31"/>
      <c r="B169" s="175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</row>
    <row r="170" spans="1:12" ht="15.75" x14ac:dyDescent="0.3">
      <c r="A170" s="31"/>
      <c r="B170" s="175"/>
      <c r="C170" s="176"/>
      <c r="D170" s="176"/>
      <c r="E170" s="176"/>
      <c r="F170" s="176"/>
      <c r="G170" s="176"/>
      <c r="H170" s="176"/>
      <c r="I170" s="176"/>
      <c r="J170" s="176"/>
      <c r="K170" s="176"/>
      <c r="L170" s="176"/>
    </row>
    <row r="171" spans="1:12" ht="15.75" x14ac:dyDescent="0.3">
      <c r="A171" s="31"/>
      <c r="B171" s="175"/>
      <c r="C171" s="176"/>
      <c r="D171" s="176"/>
      <c r="E171" s="176"/>
      <c r="F171" s="176"/>
      <c r="G171" s="176"/>
      <c r="H171" s="176"/>
      <c r="I171" s="176"/>
      <c r="J171" s="176"/>
      <c r="K171" s="176"/>
      <c r="L171" s="176"/>
    </row>
    <row r="172" spans="1:12" ht="15.75" x14ac:dyDescent="0.3">
      <c r="A172" s="31"/>
      <c r="B172" s="175"/>
      <c r="C172" s="176"/>
      <c r="D172" s="176"/>
      <c r="E172" s="176"/>
      <c r="F172" s="176"/>
      <c r="G172" s="176"/>
      <c r="H172" s="176"/>
      <c r="I172" s="176"/>
      <c r="J172" s="176"/>
      <c r="K172" s="176"/>
      <c r="L172" s="176"/>
    </row>
    <row r="173" spans="1:12" ht="15.75" x14ac:dyDescent="0.3">
      <c r="A173" s="31"/>
      <c r="B173" s="175"/>
      <c r="C173" s="176"/>
      <c r="D173" s="176"/>
      <c r="E173" s="176"/>
      <c r="F173" s="176"/>
      <c r="G173" s="176"/>
      <c r="H173" s="176"/>
      <c r="I173" s="176"/>
      <c r="J173" s="176"/>
      <c r="K173" s="176"/>
      <c r="L173" s="176"/>
    </row>
    <row r="174" spans="1:12" ht="15.75" thickBot="1" x14ac:dyDescent="0.3">
      <c r="B174" s="44" t="s">
        <v>173</v>
      </c>
      <c r="I174" s="31"/>
      <c r="J174" s="31"/>
    </row>
    <row r="175" spans="1:12" ht="16.5" thickBot="1" x14ac:dyDescent="0.35">
      <c r="A175" s="4" t="s">
        <v>5</v>
      </c>
      <c r="B175" s="5" t="s">
        <v>6</v>
      </c>
      <c r="C175" s="281" t="s">
        <v>57</v>
      </c>
      <c r="D175" s="282"/>
      <c r="I175" s="31"/>
      <c r="J175" s="31"/>
    </row>
    <row r="176" spans="1:12" ht="15.75" x14ac:dyDescent="0.3">
      <c r="A176" s="6"/>
      <c r="B176" s="7"/>
      <c r="C176" s="8" t="s">
        <v>12</v>
      </c>
      <c r="D176" s="8" t="s">
        <v>13</v>
      </c>
      <c r="I176" s="31"/>
      <c r="J176" s="31"/>
    </row>
    <row r="177" spans="1:10" ht="15.75" x14ac:dyDescent="0.3">
      <c r="A177" s="10" t="s">
        <v>141</v>
      </c>
      <c r="B177" s="7" t="s">
        <v>14</v>
      </c>
      <c r="C177" s="11">
        <f>+K17+K63+K103</f>
        <v>12074056.689999999</v>
      </c>
      <c r="D177" s="11">
        <f>+L17+L63+L103</f>
        <v>12009308.039999999</v>
      </c>
      <c r="E177" s="45"/>
      <c r="F177" s="46"/>
      <c r="I177" s="31"/>
      <c r="J177" s="31"/>
    </row>
    <row r="178" spans="1:10" ht="15.75" x14ac:dyDescent="0.3">
      <c r="A178" s="47"/>
      <c r="B178" s="7"/>
      <c r="C178" s="47"/>
      <c r="D178" s="48"/>
      <c r="E178" s="49"/>
      <c r="F178" s="49"/>
      <c r="G178" s="45"/>
      <c r="I178" s="31"/>
      <c r="J178" s="31"/>
    </row>
    <row r="179" spans="1:10" ht="15.75" x14ac:dyDescent="0.3">
      <c r="A179" s="47"/>
      <c r="B179" s="7" t="s">
        <v>15</v>
      </c>
      <c r="C179" s="11"/>
      <c r="D179" s="11"/>
      <c r="E179" s="50"/>
      <c r="F179" s="50"/>
      <c r="I179" s="31"/>
      <c r="J179" s="31"/>
    </row>
    <row r="180" spans="1:10" x14ac:dyDescent="0.25">
      <c r="A180" s="18">
        <v>111</v>
      </c>
      <c r="B180" s="19" t="s">
        <v>16</v>
      </c>
      <c r="C180" s="43">
        <f t="shared" ref="C180:D190" si="20">+K20+K66+K106</f>
        <v>309262.52</v>
      </c>
      <c r="D180" s="43">
        <f t="shared" si="20"/>
        <v>236567.32</v>
      </c>
      <c r="E180" s="45"/>
      <c r="F180" s="46"/>
      <c r="I180" s="31"/>
      <c r="J180" s="31"/>
    </row>
    <row r="181" spans="1:10" x14ac:dyDescent="0.25">
      <c r="A181" s="18">
        <v>113</v>
      </c>
      <c r="B181" s="19" t="s">
        <v>17</v>
      </c>
      <c r="C181" s="43">
        <f t="shared" si="20"/>
        <v>52822.9</v>
      </c>
      <c r="D181" s="43">
        <f t="shared" si="20"/>
        <v>41980.909999999996</v>
      </c>
      <c r="E181" s="45"/>
      <c r="F181" s="46"/>
      <c r="I181" s="31"/>
      <c r="J181" s="31"/>
    </row>
    <row r="182" spans="1:10" x14ac:dyDescent="0.25">
      <c r="A182" s="18">
        <v>122</v>
      </c>
      <c r="B182" s="19" t="s">
        <v>18</v>
      </c>
      <c r="C182" s="43">
        <f t="shared" si="20"/>
        <v>18256.68</v>
      </c>
      <c r="D182" s="43">
        <f t="shared" si="20"/>
        <v>0</v>
      </c>
      <c r="E182" s="45"/>
      <c r="F182" s="46"/>
      <c r="I182" s="31"/>
      <c r="J182" s="31"/>
    </row>
    <row r="183" spans="1:10" x14ac:dyDescent="0.25">
      <c r="A183" s="18">
        <v>163</v>
      </c>
      <c r="B183" s="19" t="s">
        <v>19</v>
      </c>
      <c r="C183" s="43">
        <f t="shared" si="20"/>
        <v>227772.59999999998</v>
      </c>
      <c r="D183" s="43">
        <f t="shared" si="20"/>
        <v>29608.97</v>
      </c>
      <c r="E183" s="45"/>
      <c r="F183" s="46"/>
    </row>
    <row r="184" spans="1:10" x14ac:dyDescent="0.25">
      <c r="A184" s="18">
        <v>168</v>
      </c>
      <c r="B184" s="19" t="s">
        <v>167</v>
      </c>
      <c r="C184" s="43">
        <f t="shared" si="20"/>
        <v>300</v>
      </c>
      <c r="D184" s="43">
        <f t="shared" si="20"/>
        <v>0</v>
      </c>
      <c r="E184" s="45"/>
      <c r="F184" s="46"/>
    </row>
    <row r="185" spans="1:10" x14ac:dyDescent="0.25">
      <c r="A185" s="18">
        <v>169</v>
      </c>
      <c r="B185" s="19" t="s">
        <v>168</v>
      </c>
      <c r="C185" s="43">
        <f t="shared" si="20"/>
        <v>17633.349999999999</v>
      </c>
      <c r="D185" s="43">
        <f t="shared" si="20"/>
        <v>0</v>
      </c>
      <c r="E185" s="45"/>
      <c r="F185" s="46"/>
    </row>
    <row r="186" spans="1:10" x14ac:dyDescent="0.25">
      <c r="A186" s="18">
        <v>171</v>
      </c>
      <c r="B186" s="19" t="s">
        <v>169</v>
      </c>
      <c r="C186" s="43">
        <f t="shared" si="20"/>
        <v>18191.650000000001</v>
      </c>
      <c r="D186" s="43">
        <f t="shared" si="20"/>
        <v>1200</v>
      </c>
      <c r="E186" s="45"/>
      <c r="F186" s="46"/>
    </row>
    <row r="187" spans="1:10" x14ac:dyDescent="0.25">
      <c r="A187" s="18">
        <v>174</v>
      </c>
      <c r="B187" s="19" t="s">
        <v>20</v>
      </c>
      <c r="C187" s="43">
        <f t="shared" si="20"/>
        <v>36781.65</v>
      </c>
      <c r="D187" s="43">
        <f t="shared" si="20"/>
        <v>9540</v>
      </c>
      <c r="E187" s="45"/>
      <c r="F187" s="46"/>
    </row>
    <row r="188" spans="1:10" x14ac:dyDescent="0.25">
      <c r="A188" s="18">
        <v>182</v>
      </c>
      <c r="B188" s="19" t="s">
        <v>21</v>
      </c>
      <c r="C188" s="43">
        <f t="shared" si="20"/>
        <v>1589934.1500000001</v>
      </c>
      <c r="D188" s="43">
        <f t="shared" si="20"/>
        <v>419961.84</v>
      </c>
      <c r="E188" s="45"/>
      <c r="F188" s="46"/>
    </row>
    <row r="189" spans="1:10" x14ac:dyDescent="0.25">
      <c r="A189" s="18">
        <v>197</v>
      </c>
      <c r="B189" s="19" t="s">
        <v>22</v>
      </c>
      <c r="C189" s="43">
        <f t="shared" si="20"/>
        <v>211750</v>
      </c>
      <c r="D189" s="43">
        <f t="shared" si="20"/>
        <v>168000</v>
      </c>
      <c r="E189" s="45"/>
      <c r="F189" s="46"/>
    </row>
    <row r="190" spans="1:10" x14ac:dyDescent="0.25">
      <c r="A190" s="18">
        <v>199</v>
      </c>
      <c r="B190" s="19" t="s">
        <v>23</v>
      </c>
      <c r="C190" s="43">
        <f t="shared" si="20"/>
        <v>335300</v>
      </c>
      <c r="D190" s="43">
        <f t="shared" si="20"/>
        <v>66062.05</v>
      </c>
      <c r="E190" s="45"/>
      <c r="F190" s="46"/>
    </row>
    <row r="191" spans="1:10" ht="16.5" thickBot="1" x14ac:dyDescent="0.35">
      <c r="A191" s="18"/>
      <c r="B191" s="21" t="s">
        <v>24</v>
      </c>
      <c r="C191" s="52">
        <f>SUM(C180:C190)</f>
        <v>2818005.5</v>
      </c>
      <c r="D191" s="52">
        <f>SUM(D180:D190)</f>
        <v>972921.09000000008</v>
      </c>
      <c r="E191" s="45"/>
    </row>
    <row r="192" spans="1:10" ht="15.75" x14ac:dyDescent="0.3">
      <c r="A192" s="18"/>
      <c r="B192" s="23" t="s">
        <v>25</v>
      </c>
      <c r="C192" s="53"/>
      <c r="D192" s="53"/>
    </row>
    <row r="193" spans="1:7" x14ac:dyDescent="0.25">
      <c r="A193" s="18">
        <v>211</v>
      </c>
      <c r="B193" s="19" t="s">
        <v>26</v>
      </c>
      <c r="C193" s="43">
        <f t="shared" ref="C193:D206" si="21">+K33+K79+K119</f>
        <v>290827.84999999998</v>
      </c>
      <c r="D193" s="43">
        <f t="shared" si="21"/>
        <v>163846.25</v>
      </c>
      <c r="E193" s="45"/>
      <c r="F193" s="46"/>
    </row>
    <row r="194" spans="1:7" x14ac:dyDescent="0.25">
      <c r="A194" s="18">
        <v>232</v>
      </c>
      <c r="B194" s="19" t="s">
        <v>27</v>
      </c>
      <c r="C194" s="43">
        <f t="shared" si="21"/>
        <v>62500</v>
      </c>
      <c r="D194" s="43">
        <f t="shared" si="21"/>
        <v>0</v>
      </c>
      <c r="E194" s="45"/>
      <c r="F194" s="46"/>
    </row>
    <row r="195" spans="1:7" x14ac:dyDescent="0.25">
      <c r="A195" s="18">
        <v>261</v>
      </c>
      <c r="B195" s="19" t="s">
        <v>28</v>
      </c>
      <c r="C195" s="43">
        <f t="shared" si="21"/>
        <v>414440.10000000003</v>
      </c>
      <c r="D195" s="43">
        <f t="shared" si="21"/>
        <v>132205.43</v>
      </c>
      <c r="E195" s="45"/>
      <c r="F195" s="46"/>
    </row>
    <row r="196" spans="1:7" x14ac:dyDescent="0.25">
      <c r="A196" s="18">
        <v>262</v>
      </c>
      <c r="B196" s="19" t="s">
        <v>29</v>
      </c>
      <c r="C196" s="43">
        <f t="shared" si="21"/>
        <v>3333.35</v>
      </c>
      <c r="D196" s="43">
        <f t="shared" si="21"/>
        <v>0</v>
      </c>
      <c r="E196" s="45"/>
      <c r="F196" s="46"/>
    </row>
    <row r="197" spans="1:7" x14ac:dyDescent="0.25">
      <c r="A197" s="18">
        <v>266</v>
      </c>
      <c r="B197" s="19" t="s">
        <v>30</v>
      </c>
      <c r="C197" s="43">
        <f t="shared" si="21"/>
        <v>1909696.6</v>
      </c>
      <c r="D197" s="43">
        <f t="shared" si="21"/>
        <v>514151.33</v>
      </c>
      <c r="E197" s="45"/>
      <c r="F197" s="46"/>
    </row>
    <row r="198" spans="1:7" x14ac:dyDescent="0.25">
      <c r="A198" s="18">
        <v>267</v>
      </c>
      <c r="B198" s="19" t="s">
        <v>31</v>
      </c>
      <c r="C198" s="43">
        <f t="shared" si="21"/>
        <v>3750</v>
      </c>
      <c r="D198" s="43">
        <f t="shared" si="21"/>
        <v>0</v>
      </c>
      <c r="E198" s="45"/>
      <c r="F198" s="46"/>
    </row>
    <row r="199" spans="1:7" x14ac:dyDescent="0.25">
      <c r="A199" s="18">
        <v>268</v>
      </c>
      <c r="B199" s="19" t="s">
        <v>32</v>
      </c>
      <c r="C199" s="43">
        <f t="shared" si="21"/>
        <v>59056.450000000004</v>
      </c>
      <c r="D199" s="43">
        <f t="shared" si="21"/>
        <v>0</v>
      </c>
      <c r="E199" s="45"/>
      <c r="F199" s="46"/>
    </row>
    <row r="200" spans="1:7" x14ac:dyDescent="0.25">
      <c r="A200" s="18">
        <v>269</v>
      </c>
      <c r="B200" s="19" t="s">
        <v>33</v>
      </c>
      <c r="C200" s="43">
        <f t="shared" si="21"/>
        <v>4166.6500000000005</v>
      </c>
      <c r="D200" s="43">
        <f t="shared" si="21"/>
        <v>0</v>
      </c>
      <c r="E200" s="45"/>
      <c r="F200" s="46"/>
    </row>
    <row r="201" spans="1:7" x14ac:dyDescent="0.25">
      <c r="A201" s="18">
        <v>289</v>
      </c>
      <c r="B201" s="19" t="s">
        <v>34</v>
      </c>
      <c r="C201" s="43">
        <f t="shared" si="21"/>
        <v>2874.4</v>
      </c>
      <c r="D201" s="43">
        <f t="shared" si="21"/>
        <v>6592.5</v>
      </c>
      <c r="E201" s="45"/>
      <c r="F201" s="46"/>
    </row>
    <row r="202" spans="1:7" x14ac:dyDescent="0.25">
      <c r="A202" s="18">
        <v>292</v>
      </c>
      <c r="B202" s="19" t="s">
        <v>35</v>
      </c>
      <c r="C202" s="43">
        <f t="shared" si="21"/>
        <v>35074.65</v>
      </c>
      <c r="D202" s="43">
        <f t="shared" si="21"/>
        <v>5886</v>
      </c>
      <c r="E202" s="45"/>
      <c r="F202" s="46"/>
    </row>
    <row r="203" spans="1:7" x14ac:dyDescent="0.25">
      <c r="A203" s="18">
        <v>295</v>
      </c>
      <c r="B203" s="19" t="s">
        <v>36</v>
      </c>
      <c r="C203" s="43">
        <f t="shared" si="21"/>
        <v>7742700.3000000007</v>
      </c>
      <c r="D203" s="43">
        <f t="shared" si="21"/>
        <v>339136.8</v>
      </c>
      <c r="E203" s="45"/>
      <c r="F203" s="46"/>
      <c r="G203" s="54"/>
    </row>
    <row r="204" spans="1:7" x14ac:dyDescent="0.25">
      <c r="A204" s="18">
        <v>297</v>
      </c>
      <c r="B204" s="19" t="s">
        <v>37</v>
      </c>
      <c r="C204" s="43">
        <f t="shared" si="21"/>
        <v>7955.3499999999995</v>
      </c>
      <c r="D204" s="43">
        <f t="shared" si="21"/>
        <v>8599.25</v>
      </c>
      <c r="E204" s="45"/>
      <c r="F204" s="46"/>
    </row>
    <row r="205" spans="1:7" x14ac:dyDescent="0.25">
      <c r="A205" s="18">
        <v>298</v>
      </c>
      <c r="B205" s="19" t="s">
        <v>38</v>
      </c>
      <c r="C205" s="43">
        <f t="shared" si="21"/>
        <v>168790.75</v>
      </c>
      <c r="D205" s="43">
        <f t="shared" si="21"/>
        <v>36143.39</v>
      </c>
      <c r="E205" s="45"/>
      <c r="F205" s="46"/>
    </row>
    <row r="206" spans="1:7" x14ac:dyDescent="0.25">
      <c r="A206" s="18">
        <v>299</v>
      </c>
      <c r="B206" s="19" t="s">
        <v>39</v>
      </c>
      <c r="C206" s="43">
        <f t="shared" si="21"/>
        <v>95209.150000000009</v>
      </c>
      <c r="D206" s="43">
        <f t="shared" si="21"/>
        <v>14265</v>
      </c>
      <c r="E206" s="45"/>
      <c r="F206" s="46"/>
    </row>
    <row r="207" spans="1:7" ht="15.75" x14ac:dyDescent="0.3">
      <c r="A207" s="18"/>
      <c r="B207" s="37" t="s">
        <v>40</v>
      </c>
      <c r="C207" s="55">
        <f>SUM(C193:C206)</f>
        <v>10800375.600000001</v>
      </c>
      <c r="D207" s="55">
        <f>SUM(D193:D206)</f>
        <v>1220825.95</v>
      </c>
      <c r="E207" s="45"/>
      <c r="F207" s="45"/>
    </row>
    <row r="208" spans="1:7" ht="15.75" x14ac:dyDescent="0.3">
      <c r="A208" s="26"/>
      <c r="B208" s="7" t="s">
        <v>58</v>
      </c>
      <c r="C208" s="11">
        <f>+C207+C191</f>
        <v>13618381.100000001</v>
      </c>
      <c r="D208" s="11">
        <f>+D207+D191</f>
        <v>2193747.04</v>
      </c>
    </row>
    <row r="209" spans="1:7" ht="15.75" hidden="1" x14ac:dyDescent="0.3">
      <c r="A209" s="26"/>
      <c r="B209" s="7" t="s">
        <v>41</v>
      </c>
      <c r="C209" s="11"/>
      <c r="D209" s="11"/>
    </row>
    <row r="210" spans="1:7" hidden="1" x14ac:dyDescent="0.25">
      <c r="A210" s="26"/>
      <c r="B210" s="57" t="s">
        <v>49</v>
      </c>
      <c r="C210" s="43" t="e">
        <f>#REF!+#REF!</f>
        <v>#REF!</v>
      </c>
      <c r="D210" s="43" t="e">
        <f>#REF!+#REF!</f>
        <v>#REF!</v>
      </c>
    </row>
    <row r="211" spans="1:7" hidden="1" x14ac:dyDescent="0.25">
      <c r="A211" s="26"/>
      <c r="B211" s="57" t="s">
        <v>42</v>
      </c>
      <c r="C211" s="43">
        <f>+K49+K95+K135</f>
        <v>0</v>
      </c>
      <c r="D211" s="43">
        <f>+L49+L95+L135</f>
        <v>0</v>
      </c>
      <c r="E211" s="45"/>
    </row>
    <row r="212" spans="1:7" hidden="1" x14ac:dyDescent="0.25">
      <c r="A212" s="26"/>
      <c r="B212" s="57" t="s">
        <v>50</v>
      </c>
      <c r="C212" s="43" t="e">
        <f>+#REF!+#REF!</f>
        <v>#REF!</v>
      </c>
      <c r="D212" s="43" t="e">
        <f>#REF!+#REF!</f>
        <v>#REF!</v>
      </c>
      <c r="E212" s="45"/>
    </row>
    <row r="213" spans="1:7" hidden="1" x14ac:dyDescent="0.25">
      <c r="A213" s="26"/>
      <c r="B213" s="57" t="s">
        <v>43</v>
      </c>
      <c r="C213" s="43">
        <f>K50+K96+K136</f>
        <v>0</v>
      </c>
      <c r="D213" s="43">
        <f>+L50+L96+L136</f>
        <v>0</v>
      </c>
      <c r="E213" s="45"/>
    </row>
    <row r="214" spans="1:7" ht="15.75" hidden="1" x14ac:dyDescent="0.3">
      <c r="A214" s="26"/>
      <c r="B214" s="37" t="s">
        <v>59</v>
      </c>
      <c r="C214" s="11"/>
      <c r="D214" s="11"/>
    </row>
    <row r="215" spans="1:7" ht="15.75" x14ac:dyDescent="0.3">
      <c r="A215" s="26"/>
      <c r="B215" s="7" t="s">
        <v>60</v>
      </c>
      <c r="C215" s="11">
        <f>+C214+C208+C177</f>
        <v>25692437.789999999</v>
      </c>
      <c r="D215" s="11">
        <f>+D214+D208+D177</f>
        <v>14203055.079999998</v>
      </c>
      <c r="E215" s="45"/>
      <c r="F215" s="45"/>
      <c r="G215" s="45"/>
    </row>
    <row r="216" spans="1:7" ht="15.75" x14ac:dyDescent="0.3">
      <c r="A216" s="31"/>
      <c r="B216" s="224"/>
      <c r="C216" s="58"/>
      <c r="D216" s="59"/>
    </row>
    <row r="217" spans="1:7" ht="15.75" x14ac:dyDescent="0.3">
      <c r="A217" s="31"/>
      <c r="B217" s="224"/>
      <c r="C217" s="60"/>
      <c r="D217" s="61"/>
    </row>
    <row r="218" spans="1:7" ht="15.75" x14ac:dyDescent="0.3">
      <c r="A218" s="31"/>
      <c r="B218" s="224"/>
      <c r="C218" s="60"/>
      <c r="D218" s="61"/>
    </row>
    <row r="219" spans="1:7" ht="15.75" x14ac:dyDescent="0.3">
      <c r="B219" s="224"/>
      <c r="C219" s="60"/>
      <c r="D219" s="61"/>
    </row>
    <row r="220" spans="1:7" ht="15.75" x14ac:dyDescent="0.3">
      <c r="B220" s="224"/>
      <c r="C220" s="60"/>
      <c r="D220" s="61"/>
    </row>
    <row r="221" spans="1:7" ht="15.75" x14ac:dyDescent="0.3">
      <c r="B221" s="224"/>
      <c r="C221" s="60"/>
      <c r="D221" s="61"/>
    </row>
    <row r="222" spans="1:7" ht="15.75" x14ac:dyDescent="0.3">
      <c r="B222" s="224"/>
      <c r="C222" s="60"/>
      <c r="D222" s="61"/>
    </row>
    <row r="223" spans="1:7" ht="15.75" x14ac:dyDescent="0.3">
      <c r="B223" s="224"/>
      <c r="C223" s="60"/>
      <c r="D223" s="61"/>
    </row>
    <row r="224" spans="1:7" x14ac:dyDescent="0.25">
      <c r="B224" s="44"/>
      <c r="C224" s="62"/>
      <c r="D224" s="58"/>
    </row>
    <row r="228" spans="2:12" x14ac:dyDescent="0.25">
      <c r="B228" s="63" t="s">
        <v>61</v>
      </c>
      <c r="D228" s="12" t="s">
        <v>62</v>
      </c>
      <c r="E228" s="12"/>
      <c r="F228" s="12"/>
      <c r="G228" s="44" t="s">
        <v>63</v>
      </c>
      <c r="I228" t="s">
        <v>67</v>
      </c>
    </row>
    <row r="229" spans="2:12" x14ac:dyDescent="0.25">
      <c r="D229" s="288" t="s">
        <v>64</v>
      </c>
      <c r="E229" s="288"/>
      <c r="F229" s="288"/>
      <c r="G229" s="44"/>
      <c r="H229" s="44"/>
      <c r="I229" s="44" t="s">
        <v>68</v>
      </c>
      <c r="J229" s="44"/>
      <c r="K229" s="44"/>
      <c r="L229" s="44"/>
    </row>
    <row r="230" spans="2:12" x14ac:dyDescent="0.25">
      <c r="D230" s="288" t="s">
        <v>65</v>
      </c>
      <c r="E230" s="288"/>
      <c r="F230" s="288"/>
      <c r="G230" s="44"/>
      <c r="H230" s="44"/>
      <c r="I230" s="44" t="s">
        <v>164</v>
      </c>
      <c r="J230" s="44"/>
      <c r="K230" s="44"/>
      <c r="L230" s="44"/>
    </row>
    <row r="231" spans="2:12" x14ac:dyDescent="0.25">
      <c r="D231" s="64"/>
      <c r="E231" s="64"/>
      <c r="H231" s="44"/>
      <c r="I231" s="44"/>
      <c r="J231" s="44"/>
    </row>
    <row r="232" spans="2:12" x14ac:dyDescent="0.25">
      <c r="B232" s="63" t="s">
        <v>66</v>
      </c>
      <c r="D232" s="44" t="s">
        <v>174</v>
      </c>
      <c r="H232" s="65"/>
      <c r="I232" s="65"/>
      <c r="J232" s="65"/>
      <c r="K232" s="289"/>
      <c r="L232" s="289"/>
    </row>
  </sheetData>
  <mergeCells count="31">
    <mergeCell ref="M101:N101"/>
    <mergeCell ref="C175:D175"/>
    <mergeCell ref="D229:F229"/>
    <mergeCell ref="D230:F230"/>
    <mergeCell ref="K232:L232"/>
    <mergeCell ref="A100:L100"/>
    <mergeCell ref="C101:D101"/>
    <mergeCell ref="E101:F101"/>
    <mergeCell ref="G101:H101"/>
    <mergeCell ref="I101:J101"/>
    <mergeCell ref="K101:L101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98" workbookViewId="0">
      <selection activeCell="F227" sqref="F227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64" t="s">
        <v>1</v>
      </c>
      <c r="L8" s="265"/>
    </row>
    <row r="10" spans="1:19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"/>
      <c r="N10" s="2"/>
      <c r="O10" s="2"/>
      <c r="P10" s="2"/>
      <c r="Q10" s="2"/>
      <c r="R10" s="2"/>
      <c r="S10" s="2"/>
    </row>
    <row r="11" spans="1:19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"/>
      <c r="N11" s="2"/>
      <c r="O11" s="2"/>
      <c r="P11" s="2"/>
      <c r="Q11" s="2"/>
      <c r="R11" s="2"/>
      <c r="S11" s="2"/>
    </row>
    <row r="12" spans="1:19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"/>
      <c r="N12" s="2"/>
      <c r="O12" s="2"/>
      <c r="P12" s="2"/>
      <c r="Q12" s="2"/>
      <c r="R12" s="2"/>
      <c r="S12" s="2"/>
    </row>
    <row r="13" spans="1:19" x14ac:dyDescent="0.25">
      <c r="A13" s="234"/>
      <c r="B13" s="234"/>
      <c r="C13" s="234"/>
      <c r="D13" s="234"/>
      <c r="E13" s="234"/>
      <c r="F13" s="234"/>
      <c r="G13" s="234"/>
      <c r="H13" s="234"/>
      <c r="I13" s="234"/>
      <c r="J13" s="234"/>
      <c r="K13" s="234"/>
      <c r="L13" s="234"/>
      <c r="M13" s="234"/>
      <c r="N13" s="234"/>
      <c r="O13" s="234"/>
      <c r="P13" s="234"/>
      <c r="Q13" s="234"/>
      <c r="R13" s="234"/>
      <c r="S13" s="234"/>
    </row>
    <row r="14" spans="1:19" ht="16.5" thickBot="1" x14ac:dyDescent="0.3">
      <c r="A14" s="269" t="s">
        <v>166</v>
      </c>
      <c r="B14" s="269"/>
      <c r="C14" s="269"/>
      <c r="D14" s="269"/>
      <c r="E14" s="269"/>
      <c r="F14" s="269"/>
      <c r="G14" s="269"/>
      <c r="H14" s="269"/>
      <c r="I14" s="269"/>
      <c r="J14" s="269"/>
      <c r="K14" s="269"/>
      <c r="L14" s="269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  <c r="K15" s="281" t="s">
        <v>11</v>
      </c>
      <c r="L15" s="282"/>
      <c r="M15" s="233"/>
      <c r="N15" s="270"/>
      <c r="O15" s="270"/>
      <c r="P15" s="270"/>
      <c r="Q15" s="270"/>
      <c r="R15" s="270"/>
      <c r="S15" s="270"/>
    </row>
    <row r="16" spans="1:19" ht="15.75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8" t="s">
        <v>13</v>
      </c>
      <c r="M16" s="9"/>
      <c r="N16" s="233"/>
      <c r="O16" s="9"/>
      <c r="P16" s="233"/>
      <c r="Q16" s="9"/>
      <c r="R16" s="233"/>
      <c r="S16" s="9"/>
    </row>
    <row r="17" spans="1:19" ht="15.75" x14ac:dyDescent="0.3">
      <c r="A17" s="10" t="s">
        <v>141</v>
      </c>
      <c r="B17" s="7" t="s">
        <v>14</v>
      </c>
      <c r="C17" s="55">
        <v>2414811.33</v>
      </c>
      <c r="D17" s="11">
        <v>2367268.7000000002</v>
      </c>
      <c r="E17" s="55">
        <v>2414811.34</v>
      </c>
      <c r="F17" s="11">
        <v>2396683.9</v>
      </c>
      <c r="G17" s="55">
        <v>2414811.34</v>
      </c>
      <c r="H17" s="11">
        <v>2410583.5299999998</v>
      </c>
      <c r="I17" s="55">
        <v>2414811.34</v>
      </c>
      <c r="J17" s="11">
        <v>2417060.7799999998</v>
      </c>
      <c r="K17" s="11">
        <f>+C17+E17+G17+I17</f>
        <v>9659245.3499999996</v>
      </c>
      <c r="L17" s="11">
        <f>+D17+F17+H17+J17</f>
        <v>9591596.9099999983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13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15"/>
      <c r="M18" s="12"/>
      <c r="N18" s="12"/>
      <c r="O18" s="12"/>
      <c r="P18" s="12"/>
      <c r="Q18" s="12"/>
      <c r="R18" s="12"/>
      <c r="S18" s="12"/>
    </row>
    <row r="19" spans="1:19" ht="15.75" x14ac:dyDescent="0.3">
      <c r="A19" s="13"/>
      <c r="B19" s="14" t="s">
        <v>15</v>
      </c>
      <c r="C19" s="17">
        <f t="shared" ref="C19:H19" si="0">+C31+C47</f>
        <v>2612557.8600000003</v>
      </c>
      <c r="D19" s="17">
        <f t="shared" si="0"/>
        <v>0</v>
      </c>
      <c r="E19" s="17">
        <f t="shared" si="0"/>
        <v>2689873.49</v>
      </c>
      <c r="F19" s="17">
        <f t="shared" si="0"/>
        <v>16502.89</v>
      </c>
      <c r="G19" s="17">
        <f t="shared" si="0"/>
        <v>2771983.25</v>
      </c>
      <c r="H19" s="17">
        <f t="shared" si="0"/>
        <v>132643.56999999998</v>
      </c>
      <c r="I19" s="17">
        <f>+I31+I47</f>
        <v>2771983.25</v>
      </c>
      <c r="J19" s="17">
        <f>+J31+J47</f>
        <v>748869.8</v>
      </c>
      <c r="K19" s="17">
        <f>+C19+E19+G19+I19</f>
        <v>10846397.850000001</v>
      </c>
      <c r="L19" s="17">
        <f>+D19+F19+H19+J19</f>
        <v>898016.26</v>
      </c>
      <c r="M19" s="12"/>
      <c r="N19" s="12"/>
      <c r="O19" s="12"/>
      <c r="P19" s="12"/>
      <c r="Q19" s="12"/>
      <c r="R19" s="12"/>
      <c r="S19" s="12"/>
    </row>
    <row r="20" spans="1:19" x14ac:dyDescent="0.25">
      <c r="A20" s="18">
        <v>111</v>
      </c>
      <c r="B20" s="19" t="s">
        <v>16</v>
      </c>
      <c r="C20" s="20">
        <v>0</v>
      </c>
      <c r="D20" s="20">
        <v>0</v>
      </c>
      <c r="E20" s="20">
        <v>77315.63</v>
      </c>
      <c r="F20" s="20">
        <v>0</v>
      </c>
      <c r="G20" s="20">
        <v>77315.63</v>
      </c>
      <c r="H20" s="20">
        <v>70182.48</v>
      </c>
      <c r="I20" s="20">
        <v>77315.63</v>
      </c>
      <c r="J20" s="20">
        <v>80017.570000000007</v>
      </c>
      <c r="K20" s="20">
        <f>+C20+E20+G20+I20</f>
        <v>231946.89</v>
      </c>
      <c r="L20" s="20">
        <f>+D20+F20+H20+J20</f>
        <v>150200.04999999999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18">
        <v>113</v>
      </c>
      <c r="B21" s="19" t="s">
        <v>17</v>
      </c>
      <c r="C21" s="20">
        <v>10564.58</v>
      </c>
      <c r="D21" s="20">
        <v>0</v>
      </c>
      <c r="E21" s="20">
        <v>10564.58</v>
      </c>
      <c r="F21" s="20">
        <v>8302.09</v>
      </c>
      <c r="G21" s="20">
        <v>10564.58</v>
      </c>
      <c r="H21" s="20">
        <v>11306.4</v>
      </c>
      <c r="I21" s="20">
        <v>10564.58</v>
      </c>
      <c r="J21" s="20">
        <v>11126.04</v>
      </c>
      <c r="K21" s="20">
        <f t="shared" ref="K21:L30" si="1">+C21+E21+G21+I21</f>
        <v>42258.32</v>
      </c>
      <c r="L21" s="20">
        <f t="shared" si="1"/>
        <v>30734.53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18">
        <v>122</v>
      </c>
      <c r="B22" s="19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6085.56</v>
      </c>
      <c r="H22" s="20">
        <v>0</v>
      </c>
      <c r="I22" s="20">
        <v>6085.56</v>
      </c>
      <c r="J22" s="20">
        <v>0</v>
      </c>
      <c r="K22" s="20">
        <f t="shared" si="1"/>
        <v>12171.12</v>
      </c>
      <c r="L22" s="20">
        <f t="shared" si="1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18">
        <v>163</v>
      </c>
      <c r="B23" s="19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75924.2</v>
      </c>
      <c r="H23" s="20">
        <v>0</v>
      </c>
      <c r="I23" s="20">
        <v>75924.2</v>
      </c>
      <c r="J23" s="20">
        <v>0</v>
      </c>
      <c r="K23" s="20">
        <f t="shared" si="1"/>
        <v>151848.4</v>
      </c>
      <c r="L23" s="20">
        <f t="shared" si="1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18">
        <v>168</v>
      </c>
      <c r="B24" s="19" t="s">
        <v>167</v>
      </c>
      <c r="C24" s="20">
        <v>0</v>
      </c>
      <c r="D24" s="20">
        <v>0</v>
      </c>
      <c r="E24" s="20">
        <v>0</v>
      </c>
      <c r="F24" s="20">
        <v>0</v>
      </c>
      <c r="G24" s="20">
        <v>100</v>
      </c>
      <c r="H24" s="20">
        <v>0</v>
      </c>
      <c r="I24" s="20">
        <v>100</v>
      </c>
      <c r="J24" s="20">
        <v>0</v>
      </c>
      <c r="K24" s="20">
        <f>+C24+E24+G24+I24</f>
        <v>200</v>
      </c>
      <c r="L24" s="20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18">
        <v>169</v>
      </c>
      <c r="B25" s="19" t="s">
        <v>168</v>
      </c>
      <c r="C25" s="20">
        <v>3526.67</v>
      </c>
      <c r="D25" s="20">
        <v>0</v>
      </c>
      <c r="E25" s="20">
        <v>3526.67</v>
      </c>
      <c r="F25" s="20">
        <v>0</v>
      </c>
      <c r="G25" s="20">
        <v>3526.67</v>
      </c>
      <c r="H25" s="20">
        <v>0</v>
      </c>
      <c r="I25" s="20">
        <v>3526.67</v>
      </c>
      <c r="J25" s="20">
        <v>0</v>
      </c>
      <c r="K25" s="20">
        <f t="shared" si="1"/>
        <v>14106.68</v>
      </c>
      <c r="L25" s="20">
        <f t="shared" si="1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18">
        <v>171</v>
      </c>
      <c r="B26" s="19" t="s">
        <v>169</v>
      </c>
      <c r="C26" s="20">
        <v>3638.33</v>
      </c>
      <c r="D26" s="20">
        <v>0</v>
      </c>
      <c r="E26" s="20">
        <v>3638.33</v>
      </c>
      <c r="F26" s="20">
        <v>0</v>
      </c>
      <c r="G26" s="20">
        <v>3638.33</v>
      </c>
      <c r="H26" s="20">
        <v>0</v>
      </c>
      <c r="I26" s="20">
        <v>3638.33</v>
      </c>
      <c r="J26" s="20">
        <v>0</v>
      </c>
      <c r="K26" s="20">
        <f t="shared" si="1"/>
        <v>14553.32</v>
      </c>
      <c r="L26" s="20">
        <f t="shared" si="1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18">
        <v>174</v>
      </c>
      <c r="B27" s="19" t="s">
        <v>20</v>
      </c>
      <c r="C27" s="20">
        <v>7356.33</v>
      </c>
      <c r="D27" s="20">
        <v>0</v>
      </c>
      <c r="E27" s="20">
        <v>7356.33</v>
      </c>
      <c r="F27" s="20">
        <v>0</v>
      </c>
      <c r="G27" s="20">
        <v>7356.33</v>
      </c>
      <c r="H27" s="20">
        <v>0</v>
      </c>
      <c r="I27" s="20">
        <v>7356.33</v>
      </c>
      <c r="J27" s="20">
        <v>6360</v>
      </c>
      <c r="K27" s="20">
        <f t="shared" si="1"/>
        <v>29425.32</v>
      </c>
      <c r="L27" s="20">
        <f t="shared" si="1"/>
        <v>6360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18">
        <v>182</v>
      </c>
      <c r="B28" s="19" t="s">
        <v>21</v>
      </c>
      <c r="C28" s="20">
        <v>317986.83</v>
      </c>
      <c r="D28" s="20">
        <v>0</v>
      </c>
      <c r="E28" s="20">
        <v>317986.83</v>
      </c>
      <c r="F28" s="20">
        <v>0</v>
      </c>
      <c r="G28" s="20">
        <v>317986.83</v>
      </c>
      <c r="H28" s="20">
        <v>32843.760000000002</v>
      </c>
      <c r="I28" s="20">
        <v>317986.83</v>
      </c>
      <c r="J28" s="20">
        <v>99905.74</v>
      </c>
      <c r="K28" s="20">
        <f t="shared" si="1"/>
        <v>1271947.32</v>
      </c>
      <c r="L28" s="20">
        <f t="shared" si="1"/>
        <v>132749.5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18">
        <v>197</v>
      </c>
      <c r="B29" s="19" t="s">
        <v>22</v>
      </c>
      <c r="C29" s="20">
        <v>42350</v>
      </c>
      <c r="D29" s="20">
        <v>0</v>
      </c>
      <c r="E29" s="20">
        <v>42350</v>
      </c>
      <c r="F29" s="20">
        <v>0</v>
      </c>
      <c r="G29" s="20">
        <v>42350</v>
      </c>
      <c r="H29" s="20">
        <v>0</v>
      </c>
      <c r="I29" s="20">
        <v>42350</v>
      </c>
      <c r="J29" s="20">
        <v>84000</v>
      </c>
      <c r="K29" s="20">
        <f t="shared" si="1"/>
        <v>169400</v>
      </c>
      <c r="L29" s="20">
        <f t="shared" si="1"/>
        <v>84000</v>
      </c>
      <c r="M29" s="12"/>
      <c r="N29" s="12"/>
      <c r="O29" s="12"/>
      <c r="P29" s="12"/>
      <c r="Q29" s="12"/>
      <c r="R29" s="12"/>
      <c r="S29" s="12"/>
    </row>
    <row r="30" spans="1:19" ht="15.75" thickBot="1" x14ac:dyDescent="0.3">
      <c r="A30" s="182">
        <v>199</v>
      </c>
      <c r="B30" s="183" t="s">
        <v>23</v>
      </c>
      <c r="C30" s="20">
        <v>67060</v>
      </c>
      <c r="D30" s="184">
        <v>0</v>
      </c>
      <c r="E30" s="20">
        <v>67060</v>
      </c>
      <c r="F30" s="184">
        <v>8200.7999999999993</v>
      </c>
      <c r="G30" s="20">
        <v>67060</v>
      </c>
      <c r="H30" s="184">
        <v>4100</v>
      </c>
      <c r="I30" s="20">
        <v>67060</v>
      </c>
      <c r="J30" s="184">
        <v>6150.2</v>
      </c>
      <c r="K30" s="184">
        <f t="shared" si="1"/>
        <v>268240</v>
      </c>
      <c r="L30" s="184">
        <f t="shared" si="1"/>
        <v>18451</v>
      </c>
      <c r="M30" s="12"/>
      <c r="N30" s="12"/>
      <c r="O30" s="12"/>
      <c r="P30" s="12"/>
      <c r="Q30" s="12"/>
      <c r="R30" s="12"/>
      <c r="S30" s="12"/>
    </row>
    <row r="31" spans="1:19" ht="16.5" thickBot="1" x14ac:dyDescent="0.35">
      <c r="A31" s="185"/>
      <c r="B31" s="186" t="s">
        <v>24</v>
      </c>
      <c r="C31" s="187">
        <f t="shared" ref="C31:L31" si="2">SUM(C20:C30)</f>
        <v>452482.74</v>
      </c>
      <c r="D31" s="187">
        <f t="shared" si="2"/>
        <v>0</v>
      </c>
      <c r="E31" s="187">
        <f t="shared" si="2"/>
        <v>529798.37</v>
      </c>
      <c r="F31" s="187">
        <f t="shared" si="2"/>
        <v>16502.89</v>
      </c>
      <c r="G31" s="187">
        <f t="shared" si="2"/>
        <v>611908.13</v>
      </c>
      <c r="H31" s="187">
        <f t="shared" si="2"/>
        <v>118432.63999999998</v>
      </c>
      <c r="I31" s="187">
        <f t="shared" si="2"/>
        <v>611908.13</v>
      </c>
      <c r="J31" s="187">
        <f t="shared" si="2"/>
        <v>287559.55000000005</v>
      </c>
      <c r="K31" s="187">
        <f t="shared" si="2"/>
        <v>2206097.37</v>
      </c>
      <c r="L31" s="188">
        <f t="shared" si="2"/>
        <v>422495.07999999996</v>
      </c>
      <c r="M31" s="12"/>
      <c r="N31" s="12"/>
      <c r="O31" s="12"/>
      <c r="P31" s="12"/>
      <c r="Q31" s="12"/>
      <c r="R31" s="12"/>
      <c r="S31" s="12"/>
    </row>
    <row r="32" spans="1:19" ht="15.75" x14ac:dyDescent="0.3">
      <c r="A32" s="189"/>
      <c r="B32" s="23" t="s">
        <v>25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12"/>
      <c r="N32" s="12"/>
      <c r="O32" s="12"/>
      <c r="P32" s="12"/>
      <c r="Q32" s="12"/>
      <c r="R32" s="12"/>
      <c r="S32" s="12"/>
    </row>
    <row r="33" spans="1:19" x14ac:dyDescent="0.25">
      <c r="A33" s="18">
        <v>211</v>
      </c>
      <c r="B33" s="19" t="s">
        <v>26</v>
      </c>
      <c r="C33" s="20">
        <v>58165.57</v>
      </c>
      <c r="D33" s="20">
        <v>0</v>
      </c>
      <c r="E33" s="20">
        <v>58165.57</v>
      </c>
      <c r="F33" s="20">
        <v>0</v>
      </c>
      <c r="G33" s="20">
        <v>58165.57</v>
      </c>
      <c r="H33" s="20">
        <v>13077</v>
      </c>
      <c r="I33" s="20">
        <v>58165.57</v>
      </c>
      <c r="J33" s="20">
        <v>90483.25</v>
      </c>
      <c r="K33" s="20">
        <f t="shared" ref="K33:L46" si="3">+C33+E33+G33+I33</f>
        <v>232662.28</v>
      </c>
      <c r="L33" s="20">
        <f>+D33+F33+H33+J33</f>
        <v>103560.25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18">
        <v>232</v>
      </c>
      <c r="B34" s="19" t="s">
        <v>27</v>
      </c>
      <c r="C34" s="20">
        <v>12500</v>
      </c>
      <c r="D34" s="20">
        <v>0</v>
      </c>
      <c r="E34" s="20">
        <v>12500</v>
      </c>
      <c r="F34" s="20">
        <v>0</v>
      </c>
      <c r="G34" s="20">
        <v>12500</v>
      </c>
      <c r="H34" s="20">
        <v>0</v>
      </c>
      <c r="I34" s="20">
        <v>12500</v>
      </c>
      <c r="J34" s="20">
        <v>0</v>
      </c>
      <c r="K34" s="20">
        <f t="shared" si="3"/>
        <v>50000</v>
      </c>
      <c r="L34" s="20">
        <f t="shared" si="3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18">
        <v>261</v>
      </c>
      <c r="B35" s="19" t="s">
        <v>28</v>
      </c>
      <c r="C35" s="20">
        <v>82888.02</v>
      </c>
      <c r="D35" s="20">
        <v>0</v>
      </c>
      <c r="E35" s="20">
        <v>82888.02</v>
      </c>
      <c r="F35" s="20">
        <v>0</v>
      </c>
      <c r="G35" s="20">
        <v>82888.02</v>
      </c>
      <c r="H35" s="20">
        <v>0</v>
      </c>
      <c r="I35" s="20">
        <v>82888.02</v>
      </c>
      <c r="J35" s="20">
        <v>61685.07</v>
      </c>
      <c r="K35" s="20">
        <f t="shared" si="3"/>
        <v>331552.08</v>
      </c>
      <c r="L35" s="20">
        <f t="shared" si="3"/>
        <v>61685.07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18">
        <v>262</v>
      </c>
      <c r="B36" s="19" t="s">
        <v>29</v>
      </c>
      <c r="C36" s="20">
        <v>666.67</v>
      </c>
      <c r="D36" s="20">
        <v>0</v>
      </c>
      <c r="E36" s="20">
        <v>666.67</v>
      </c>
      <c r="F36" s="20">
        <v>0</v>
      </c>
      <c r="G36" s="20">
        <v>666.67</v>
      </c>
      <c r="H36" s="20">
        <v>0</v>
      </c>
      <c r="I36" s="20">
        <v>666.67</v>
      </c>
      <c r="J36" s="20">
        <v>0</v>
      </c>
      <c r="K36" s="20">
        <f t="shared" si="3"/>
        <v>2666.68</v>
      </c>
      <c r="L36" s="20">
        <f t="shared" si="3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18">
        <v>266</v>
      </c>
      <c r="B37" s="19" t="s">
        <v>30</v>
      </c>
      <c r="C37" s="20">
        <v>381939.32</v>
      </c>
      <c r="D37" s="20">
        <v>0</v>
      </c>
      <c r="E37" s="20">
        <v>381939.32</v>
      </c>
      <c r="F37" s="20">
        <v>0</v>
      </c>
      <c r="G37" s="20">
        <v>381939.32</v>
      </c>
      <c r="H37" s="20">
        <v>133.93</v>
      </c>
      <c r="I37" s="20">
        <v>381939.32</v>
      </c>
      <c r="J37" s="20">
        <v>194422.07</v>
      </c>
      <c r="K37" s="20">
        <f t="shared" si="3"/>
        <v>1527757.28</v>
      </c>
      <c r="L37" s="20">
        <f t="shared" si="3"/>
        <v>194556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18">
        <v>267</v>
      </c>
      <c r="B38" s="19" t="s">
        <v>31</v>
      </c>
      <c r="C38" s="20">
        <v>750</v>
      </c>
      <c r="D38" s="20">
        <v>0</v>
      </c>
      <c r="E38" s="20">
        <v>750</v>
      </c>
      <c r="F38" s="20">
        <v>0</v>
      </c>
      <c r="G38" s="20">
        <v>750</v>
      </c>
      <c r="H38" s="20">
        <v>0</v>
      </c>
      <c r="I38" s="20">
        <v>750</v>
      </c>
      <c r="J38" s="20">
        <v>0</v>
      </c>
      <c r="K38" s="20">
        <f t="shared" si="3"/>
        <v>3000</v>
      </c>
      <c r="L38" s="20">
        <f t="shared" si="3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18">
        <v>268</v>
      </c>
      <c r="B39" s="19" t="s">
        <v>32</v>
      </c>
      <c r="C39" s="20">
        <v>11811.29</v>
      </c>
      <c r="D39" s="20">
        <v>0</v>
      </c>
      <c r="E39" s="20">
        <v>11811.29</v>
      </c>
      <c r="F39" s="20">
        <v>0</v>
      </c>
      <c r="G39" s="20">
        <v>11811.29</v>
      </c>
      <c r="H39" s="20">
        <v>0</v>
      </c>
      <c r="I39" s="20">
        <v>11811.29</v>
      </c>
      <c r="J39" s="20">
        <v>0</v>
      </c>
      <c r="K39" s="20">
        <f t="shared" si="3"/>
        <v>47245.16</v>
      </c>
      <c r="L39" s="20">
        <f t="shared" si="3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18">
        <v>269</v>
      </c>
      <c r="B40" s="19" t="s">
        <v>33</v>
      </c>
      <c r="C40" s="20">
        <v>833.33</v>
      </c>
      <c r="D40" s="20">
        <v>0</v>
      </c>
      <c r="E40" s="20">
        <v>833.33</v>
      </c>
      <c r="F40" s="20">
        <v>0</v>
      </c>
      <c r="G40" s="20">
        <v>833.33</v>
      </c>
      <c r="H40" s="20">
        <v>0</v>
      </c>
      <c r="I40" s="20">
        <v>833.33</v>
      </c>
      <c r="J40" s="20">
        <v>0</v>
      </c>
      <c r="K40" s="20">
        <f t="shared" si="3"/>
        <v>3333.32</v>
      </c>
      <c r="L40" s="20">
        <f t="shared" si="3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18">
        <v>289</v>
      </c>
      <c r="B41" s="19" t="s">
        <v>34</v>
      </c>
      <c r="C41" s="20">
        <v>574.88</v>
      </c>
      <c r="D41" s="20">
        <v>0</v>
      </c>
      <c r="E41" s="20">
        <v>574.88</v>
      </c>
      <c r="F41" s="20">
        <v>0</v>
      </c>
      <c r="G41" s="20">
        <v>574.88</v>
      </c>
      <c r="H41" s="20">
        <v>0</v>
      </c>
      <c r="I41" s="20">
        <v>574.88</v>
      </c>
      <c r="J41" s="20">
        <v>0</v>
      </c>
      <c r="K41" s="20">
        <f t="shared" si="3"/>
        <v>2299.52</v>
      </c>
      <c r="L41" s="20">
        <f t="shared" si="3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18">
        <v>292</v>
      </c>
      <c r="B42" s="19" t="s">
        <v>35</v>
      </c>
      <c r="C42" s="20">
        <v>7014.93</v>
      </c>
      <c r="D42" s="20">
        <v>0</v>
      </c>
      <c r="E42" s="20">
        <v>7014.93</v>
      </c>
      <c r="F42" s="20">
        <v>0</v>
      </c>
      <c r="G42" s="20">
        <v>7014.93</v>
      </c>
      <c r="H42" s="20">
        <v>0</v>
      </c>
      <c r="I42" s="20">
        <v>7014.93</v>
      </c>
      <c r="J42" s="20">
        <v>0</v>
      </c>
      <c r="K42" s="20">
        <f t="shared" si="3"/>
        <v>28059.72</v>
      </c>
      <c r="L42" s="20">
        <f t="shared" si="3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18">
        <v>295</v>
      </c>
      <c r="B43" s="19" t="s">
        <v>36</v>
      </c>
      <c r="C43" s="20">
        <v>1548540.06</v>
      </c>
      <c r="D43" s="20">
        <v>0</v>
      </c>
      <c r="E43" s="20">
        <v>1548540.06</v>
      </c>
      <c r="F43" s="20">
        <v>0</v>
      </c>
      <c r="G43" s="20">
        <v>1548540.06</v>
      </c>
      <c r="H43" s="20">
        <v>0</v>
      </c>
      <c r="I43" s="20">
        <v>1548540.06</v>
      </c>
      <c r="J43" s="20">
        <v>108377</v>
      </c>
      <c r="K43" s="20">
        <f t="shared" si="3"/>
        <v>6194160.2400000002</v>
      </c>
      <c r="L43" s="20">
        <f t="shared" si="3"/>
        <v>108377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18">
        <v>297</v>
      </c>
      <c r="B44" s="19" t="s">
        <v>37</v>
      </c>
      <c r="C44" s="20">
        <v>1591.07</v>
      </c>
      <c r="D44" s="20">
        <v>0</v>
      </c>
      <c r="E44" s="20">
        <v>1591.07</v>
      </c>
      <c r="F44" s="20">
        <v>0</v>
      </c>
      <c r="G44" s="20">
        <v>1591.07</v>
      </c>
      <c r="H44" s="20">
        <v>0</v>
      </c>
      <c r="I44" s="20">
        <v>1591.07</v>
      </c>
      <c r="J44" s="20">
        <v>0</v>
      </c>
      <c r="K44" s="20">
        <f t="shared" si="3"/>
        <v>6364.28</v>
      </c>
      <c r="L44" s="20">
        <f t="shared" si="3"/>
        <v>0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18">
        <v>298</v>
      </c>
      <c r="B45" s="19" t="s">
        <v>38</v>
      </c>
      <c r="C45" s="20">
        <v>33758.15</v>
      </c>
      <c r="D45" s="20">
        <v>0</v>
      </c>
      <c r="E45" s="20">
        <v>33758.15</v>
      </c>
      <c r="F45" s="20">
        <v>0</v>
      </c>
      <c r="G45" s="20">
        <v>33758.15</v>
      </c>
      <c r="H45" s="20">
        <v>1000</v>
      </c>
      <c r="I45" s="20">
        <v>33758.15</v>
      </c>
      <c r="J45" s="20">
        <v>6342.86</v>
      </c>
      <c r="K45" s="20">
        <f t="shared" si="3"/>
        <v>135032.6</v>
      </c>
      <c r="L45" s="20">
        <f t="shared" si="3"/>
        <v>7342.86</v>
      </c>
      <c r="M45" s="12"/>
      <c r="N45" s="12"/>
      <c r="O45" s="12"/>
      <c r="P45" s="12"/>
      <c r="Q45" s="12"/>
      <c r="R45" s="12"/>
      <c r="S45" s="12"/>
    </row>
    <row r="46" spans="1:19" ht="15.75" thickBot="1" x14ac:dyDescent="0.3">
      <c r="A46" s="182">
        <v>299</v>
      </c>
      <c r="B46" s="183" t="s">
        <v>39</v>
      </c>
      <c r="C46" s="20">
        <v>19041.830000000002</v>
      </c>
      <c r="D46" s="184">
        <v>0</v>
      </c>
      <c r="E46" s="20">
        <v>19041.830000000002</v>
      </c>
      <c r="F46" s="184">
        <v>0</v>
      </c>
      <c r="G46" s="20">
        <v>19041.830000000002</v>
      </c>
      <c r="H46" s="184">
        <v>0</v>
      </c>
      <c r="I46" s="20">
        <v>19041.830000000002</v>
      </c>
      <c r="J46" s="184">
        <v>0</v>
      </c>
      <c r="K46" s="184">
        <f t="shared" si="3"/>
        <v>76167.320000000007</v>
      </c>
      <c r="L46" s="184">
        <f t="shared" si="3"/>
        <v>0</v>
      </c>
      <c r="M46" s="12"/>
      <c r="N46" s="12"/>
      <c r="O46" s="12"/>
      <c r="P46" s="12"/>
      <c r="Q46" s="12"/>
      <c r="R46" s="12"/>
      <c r="S46" s="12"/>
    </row>
    <row r="47" spans="1:19" ht="16.5" thickBot="1" x14ac:dyDescent="0.35">
      <c r="A47" s="185"/>
      <c r="B47" s="186" t="s">
        <v>40</v>
      </c>
      <c r="C47" s="187">
        <f t="shared" ref="C47:L47" si="4">SUM(C33:C46)</f>
        <v>2160075.12</v>
      </c>
      <c r="D47" s="187">
        <f t="shared" si="4"/>
        <v>0</v>
      </c>
      <c r="E47" s="187">
        <f t="shared" si="4"/>
        <v>2160075.12</v>
      </c>
      <c r="F47" s="187">
        <f t="shared" si="4"/>
        <v>0</v>
      </c>
      <c r="G47" s="187">
        <f t="shared" si="4"/>
        <v>2160075.12</v>
      </c>
      <c r="H47" s="187">
        <f t="shared" si="4"/>
        <v>14210.93</v>
      </c>
      <c r="I47" s="187">
        <f t="shared" si="4"/>
        <v>2160075.12</v>
      </c>
      <c r="J47" s="187">
        <f t="shared" si="4"/>
        <v>461310.25</v>
      </c>
      <c r="K47" s="187">
        <f t="shared" si="4"/>
        <v>8640300.4800000004</v>
      </c>
      <c r="L47" s="188">
        <f t="shared" si="4"/>
        <v>475521.18</v>
      </c>
      <c r="M47" s="12"/>
      <c r="N47" s="12"/>
      <c r="O47" s="12"/>
      <c r="P47" s="12"/>
      <c r="Q47" s="12"/>
      <c r="R47" s="12"/>
      <c r="S47" s="12"/>
    </row>
    <row r="48" spans="1:19" ht="16.5" hidden="1" thickBot="1" x14ac:dyDescent="0.35">
      <c r="A48" s="41"/>
      <c r="B48" s="190" t="s">
        <v>41</v>
      </c>
      <c r="C48" s="39"/>
      <c r="D48" s="39"/>
      <c r="E48" s="39"/>
      <c r="F48" s="39"/>
      <c r="G48" s="39"/>
      <c r="H48" s="39"/>
      <c r="I48" s="39"/>
      <c r="J48" s="39"/>
      <c r="K48" s="39"/>
      <c r="L48" s="40"/>
    </row>
    <row r="49" spans="1:14" hidden="1" x14ac:dyDescent="0.25">
      <c r="A49" s="26"/>
      <c r="B49" s="28" t="s">
        <v>42</v>
      </c>
      <c r="C49" s="20">
        <v>0</v>
      </c>
      <c r="D49" s="20">
        <v>0</v>
      </c>
      <c r="E49" s="20">
        <v>0</v>
      </c>
      <c r="F49" s="20">
        <v>0</v>
      </c>
      <c r="G49" s="20"/>
      <c r="H49" s="20">
        <v>0</v>
      </c>
      <c r="I49" s="20"/>
      <c r="J49" s="20"/>
      <c r="K49" s="20">
        <f>+C49+E49+G49+I49</f>
        <v>0</v>
      </c>
      <c r="L49" s="20">
        <f>+D49+F49+H49+J49</f>
        <v>0</v>
      </c>
    </row>
    <row r="50" spans="1:14" hidden="1" x14ac:dyDescent="0.25">
      <c r="A50" s="26"/>
      <c r="B50" s="28" t="s">
        <v>43</v>
      </c>
      <c r="C50" s="20">
        <v>0</v>
      </c>
      <c r="D50" s="20">
        <v>0</v>
      </c>
      <c r="E50" s="20">
        <v>0</v>
      </c>
      <c r="F50" s="20">
        <v>0</v>
      </c>
      <c r="G50" s="20"/>
      <c r="H50" s="20">
        <v>0</v>
      </c>
      <c r="I50" s="20">
        <v>0</v>
      </c>
      <c r="J50" s="20"/>
      <c r="K50" s="20">
        <f>+C50+E50+G50+I50</f>
        <v>0</v>
      </c>
      <c r="L50" s="20">
        <f>+D50+F50+H50+J50</f>
        <v>0</v>
      </c>
    </row>
    <row r="51" spans="1:14" ht="15.75" hidden="1" x14ac:dyDescent="0.3">
      <c r="A51" s="26"/>
      <c r="B51" s="29" t="s">
        <v>44</v>
      </c>
      <c r="C51" s="30">
        <f>SUM(C49:C50)</f>
        <v>0</v>
      </c>
      <c r="D51" s="30">
        <f>SUM(D49:D50)</f>
        <v>0</v>
      </c>
      <c r="E51" s="30">
        <f t="shared" ref="E51:J51" si="5">SUM(E49:E50)</f>
        <v>0</v>
      </c>
      <c r="F51" s="30">
        <f t="shared" si="5"/>
        <v>0</v>
      </c>
      <c r="G51" s="30">
        <f t="shared" si="5"/>
        <v>0</v>
      </c>
      <c r="H51" s="30">
        <f t="shared" si="5"/>
        <v>0</v>
      </c>
      <c r="I51" s="30">
        <f t="shared" si="5"/>
        <v>0</v>
      </c>
      <c r="J51" s="30">
        <f t="shared" si="5"/>
        <v>0</v>
      </c>
      <c r="K51" s="30">
        <f>SUM(K49:K50)</f>
        <v>0</v>
      </c>
      <c r="L51" s="30">
        <f>SUM(L49:L50)</f>
        <v>0</v>
      </c>
    </row>
    <row r="52" spans="1:14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4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</row>
    <row r="54" spans="1:14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1:14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4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4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</row>
    <row r="58" spans="1:14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</row>
    <row r="59" spans="1:14" x14ac:dyDescent="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</row>
    <row r="60" spans="1:14" ht="16.5" thickBot="1" x14ac:dyDescent="0.3">
      <c r="A60" s="271" t="s">
        <v>170</v>
      </c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</row>
    <row r="61" spans="1:14" ht="16.5" customHeight="1" thickBot="1" x14ac:dyDescent="0.35">
      <c r="A61" s="32" t="s">
        <v>5</v>
      </c>
      <c r="B61" s="33" t="s">
        <v>6</v>
      </c>
      <c r="C61" s="272" t="s">
        <v>45</v>
      </c>
      <c r="D61" s="273"/>
      <c r="E61" s="272" t="s">
        <v>46</v>
      </c>
      <c r="F61" s="274"/>
      <c r="G61" s="272" t="s">
        <v>47</v>
      </c>
      <c r="H61" s="273"/>
      <c r="I61" s="272" t="s">
        <v>48</v>
      </c>
      <c r="J61" s="273"/>
      <c r="K61" s="275" t="s">
        <v>11</v>
      </c>
      <c r="L61" s="276"/>
      <c r="M61" s="272" t="s">
        <v>171</v>
      </c>
      <c r="N61" s="277"/>
    </row>
    <row r="62" spans="1:14" ht="15.75" x14ac:dyDescent="0.3">
      <c r="A62" s="34"/>
      <c r="B62" s="191"/>
      <c r="C62" s="192" t="s">
        <v>12</v>
      </c>
      <c r="D62" s="192" t="s">
        <v>13</v>
      </c>
      <c r="E62" s="192" t="s">
        <v>12</v>
      </c>
      <c r="F62" s="192" t="s">
        <v>13</v>
      </c>
      <c r="G62" s="192" t="s">
        <v>12</v>
      </c>
      <c r="H62" s="192" t="s">
        <v>13</v>
      </c>
      <c r="I62" s="192" t="s">
        <v>12</v>
      </c>
      <c r="J62" s="192" t="s">
        <v>13</v>
      </c>
      <c r="K62" s="192" t="s">
        <v>12</v>
      </c>
      <c r="L62" s="193" t="s">
        <v>13</v>
      </c>
      <c r="M62" s="194" t="s">
        <v>12</v>
      </c>
      <c r="N62" s="194" t="s">
        <v>13</v>
      </c>
    </row>
    <row r="63" spans="1:14" ht="15.75" x14ac:dyDescent="0.3">
      <c r="A63" s="36" t="s">
        <v>141</v>
      </c>
      <c r="B63" s="14" t="s">
        <v>14</v>
      </c>
      <c r="C63" s="11">
        <v>2414811.34</v>
      </c>
      <c r="D63" s="17">
        <v>2417711.13</v>
      </c>
      <c r="E63" s="11">
        <v>2414811.34</v>
      </c>
      <c r="F63" s="17">
        <v>2408593.04</v>
      </c>
      <c r="G63" s="11"/>
      <c r="H63" s="17"/>
      <c r="I63" s="11"/>
      <c r="J63" s="17"/>
      <c r="K63" s="17">
        <f>+C63+E63+G63+I63</f>
        <v>4829622.68</v>
      </c>
      <c r="L63" s="17">
        <f>+D63+F63+H63+J63</f>
        <v>4826304.17</v>
      </c>
      <c r="M63" s="17">
        <f>+K63+K17</f>
        <v>14488868.029999999</v>
      </c>
      <c r="N63" s="17">
        <f>+L63+L17</f>
        <v>14417901.079999998</v>
      </c>
    </row>
    <row r="64" spans="1:14" ht="15.75" x14ac:dyDescent="0.3">
      <c r="A64" s="13"/>
      <c r="B64" s="14"/>
      <c r="C64" s="13"/>
      <c r="D64" s="13"/>
      <c r="E64" s="13"/>
      <c r="F64" s="16"/>
      <c r="G64" s="16"/>
      <c r="H64" s="16"/>
      <c r="I64" s="16"/>
      <c r="J64" s="16"/>
      <c r="K64" s="15"/>
      <c r="L64" s="15"/>
      <c r="M64" s="56"/>
      <c r="N64" s="56"/>
    </row>
    <row r="65" spans="1:14" ht="15.75" x14ac:dyDescent="0.3">
      <c r="A65" s="13"/>
      <c r="B65" s="14" t="s">
        <v>15</v>
      </c>
      <c r="C65" s="17">
        <f>+C77+C93</f>
        <v>2771983.25</v>
      </c>
      <c r="D65" s="17">
        <f>+D77+D93+D97</f>
        <v>1295730.78</v>
      </c>
      <c r="E65" s="17">
        <f t="shared" ref="E65:J65" si="6">+E77+E93</f>
        <v>2771983.25</v>
      </c>
      <c r="F65" s="17">
        <f t="shared" si="6"/>
        <v>3338607.88</v>
      </c>
      <c r="G65" s="17">
        <f t="shared" si="6"/>
        <v>0</v>
      </c>
      <c r="H65" s="17">
        <f t="shared" si="6"/>
        <v>0</v>
      </c>
      <c r="I65" s="17">
        <f t="shared" si="6"/>
        <v>0</v>
      </c>
      <c r="J65" s="17">
        <f t="shared" si="6"/>
        <v>0</v>
      </c>
      <c r="K65" s="17">
        <f>+C65+E65+G65+I65</f>
        <v>5543966.5</v>
      </c>
      <c r="L65" s="17">
        <f>+D65+F65+H65+J65</f>
        <v>4634338.66</v>
      </c>
      <c r="M65" s="38">
        <f>+K65+K19</f>
        <v>16390364.350000001</v>
      </c>
      <c r="N65" s="38">
        <f>+L65+L19</f>
        <v>5532354.9199999999</v>
      </c>
    </row>
    <row r="66" spans="1:14" x14ac:dyDescent="0.25">
      <c r="A66" s="18">
        <v>111</v>
      </c>
      <c r="B66" s="19" t="s">
        <v>16</v>
      </c>
      <c r="C66" s="20">
        <v>77315.63</v>
      </c>
      <c r="D66" s="20">
        <v>86367.27</v>
      </c>
      <c r="E66" s="20">
        <v>77315.63</v>
      </c>
      <c r="F66" s="20">
        <v>94176.3</v>
      </c>
      <c r="G66" s="43"/>
      <c r="H66" s="20"/>
      <c r="I66" s="20"/>
      <c r="J66" s="20"/>
      <c r="K66" s="20">
        <f>+C66+E66+G66+I66</f>
        <v>154631.26</v>
      </c>
      <c r="L66" s="20">
        <f>+D66+F66+H66+J66</f>
        <v>180543.57</v>
      </c>
      <c r="M66" s="20">
        <f>+K66+K20</f>
        <v>386578.15</v>
      </c>
      <c r="N66" s="20">
        <f>+L66+L20</f>
        <v>330743.62</v>
      </c>
    </row>
    <row r="67" spans="1:14" x14ac:dyDescent="0.25">
      <c r="A67" s="18">
        <v>113</v>
      </c>
      <c r="B67" s="19" t="s">
        <v>17</v>
      </c>
      <c r="C67" s="20">
        <v>10564.58</v>
      </c>
      <c r="D67" s="20">
        <v>11246.38</v>
      </c>
      <c r="E67" s="20">
        <v>10564.58</v>
      </c>
      <c r="F67" s="20">
        <v>11291.9</v>
      </c>
      <c r="G67" s="43"/>
      <c r="H67" s="20"/>
      <c r="I67" s="20"/>
      <c r="J67" s="20"/>
      <c r="K67" s="20">
        <f t="shared" ref="K67:L76" si="7">+C67+E67+G67+I67</f>
        <v>21129.16</v>
      </c>
      <c r="L67" s="20">
        <f t="shared" si="7"/>
        <v>22538.28</v>
      </c>
      <c r="M67" s="20">
        <f t="shared" ref="M67:N76" si="8">+K67+K21</f>
        <v>63387.479999999996</v>
      </c>
      <c r="N67" s="20">
        <f t="shared" si="8"/>
        <v>53272.81</v>
      </c>
    </row>
    <row r="68" spans="1:14" x14ac:dyDescent="0.25">
      <c r="A68" s="18">
        <v>122</v>
      </c>
      <c r="B68" s="19" t="s">
        <v>18</v>
      </c>
      <c r="C68" s="20">
        <v>6085.56</v>
      </c>
      <c r="D68" s="20">
        <v>0</v>
      </c>
      <c r="E68" s="20">
        <v>6085.56</v>
      </c>
      <c r="F68" s="20">
        <v>16633.47</v>
      </c>
      <c r="G68" s="43"/>
      <c r="H68" s="20"/>
      <c r="I68" s="20"/>
      <c r="J68" s="20"/>
      <c r="K68" s="20">
        <f t="shared" si="7"/>
        <v>12171.12</v>
      </c>
      <c r="L68" s="20">
        <f t="shared" si="7"/>
        <v>16633.47</v>
      </c>
      <c r="M68" s="20">
        <f t="shared" si="8"/>
        <v>24342.240000000002</v>
      </c>
      <c r="N68" s="20">
        <f t="shared" si="8"/>
        <v>16633.47</v>
      </c>
    </row>
    <row r="69" spans="1:14" x14ac:dyDescent="0.25">
      <c r="A69" s="18">
        <v>163</v>
      </c>
      <c r="B69" s="19" t="s">
        <v>19</v>
      </c>
      <c r="C69" s="20">
        <v>75924.2</v>
      </c>
      <c r="D69" s="20">
        <v>29608.97</v>
      </c>
      <c r="E69" s="20">
        <v>75924.2</v>
      </c>
      <c r="F69" s="20">
        <v>104241.03</v>
      </c>
      <c r="G69" s="43"/>
      <c r="H69" s="20"/>
      <c r="I69" s="20"/>
      <c r="J69" s="20"/>
      <c r="K69" s="20">
        <f t="shared" si="7"/>
        <v>151848.4</v>
      </c>
      <c r="L69" s="20">
        <f t="shared" si="7"/>
        <v>133850</v>
      </c>
      <c r="M69" s="20">
        <f t="shared" si="8"/>
        <v>303696.8</v>
      </c>
      <c r="N69" s="20">
        <f t="shared" si="8"/>
        <v>133850</v>
      </c>
    </row>
    <row r="70" spans="1:14" ht="27" x14ac:dyDescent="0.25">
      <c r="A70" s="18">
        <v>168</v>
      </c>
      <c r="B70" s="195" t="s">
        <v>167</v>
      </c>
      <c r="C70" s="20">
        <v>100</v>
      </c>
      <c r="D70" s="20">
        <v>0</v>
      </c>
      <c r="E70" s="20">
        <v>100</v>
      </c>
      <c r="F70" s="20">
        <v>0</v>
      </c>
      <c r="G70" s="42"/>
      <c r="H70" s="20"/>
      <c r="I70" s="20"/>
      <c r="J70" s="20"/>
      <c r="K70" s="20">
        <f>+C70+E70+G70+I70</f>
        <v>200</v>
      </c>
      <c r="L70" s="20">
        <f>+D70+F70+H70+J70</f>
        <v>0</v>
      </c>
      <c r="M70" s="20">
        <f t="shared" si="8"/>
        <v>400</v>
      </c>
      <c r="N70" s="20">
        <f t="shared" si="8"/>
        <v>0</v>
      </c>
    </row>
    <row r="71" spans="1:14" x14ac:dyDescent="0.25">
      <c r="A71" s="18">
        <v>169</v>
      </c>
      <c r="B71" s="19" t="s">
        <v>168</v>
      </c>
      <c r="C71" s="20">
        <v>3526.67</v>
      </c>
      <c r="D71" s="20">
        <v>0</v>
      </c>
      <c r="E71" s="20">
        <v>3526.67</v>
      </c>
      <c r="F71" s="20">
        <v>4850</v>
      </c>
      <c r="G71" s="43"/>
      <c r="H71" s="20"/>
      <c r="I71" s="20"/>
      <c r="J71" s="20"/>
      <c r="K71" s="20">
        <f t="shared" si="7"/>
        <v>7053.34</v>
      </c>
      <c r="L71" s="20">
        <f t="shared" si="7"/>
        <v>4850</v>
      </c>
      <c r="M71" s="20">
        <f t="shared" si="8"/>
        <v>21160.02</v>
      </c>
      <c r="N71" s="20">
        <f t="shared" si="8"/>
        <v>4850</v>
      </c>
    </row>
    <row r="72" spans="1:14" x14ac:dyDescent="0.25">
      <c r="A72" s="18">
        <v>171</v>
      </c>
      <c r="B72" s="19" t="s">
        <v>169</v>
      </c>
      <c r="C72" s="20">
        <v>3638.33</v>
      </c>
      <c r="D72" s="20">
        <v>1200</v>
      </c>
      <c r="E72" s="20">
        <v>3638.33</v>
      </c>
      <c r="F72" s="20">
        <v>2400</v>
      </c>
      <c r="G72" s="43"/>
      <c r="H72" s="20"/>
      <c r="I72" s="20"/>
      <c r="J72" s="20"/>
      <c r="K72" s="20">
        <f t="shared" si="7"/>
        <v>7276.66</v>
      </c>
      <c r="L72" s="20">
        <f t="shared" si="7"/>
        <v>3600</v>
      </c>
      <c r="M72" s="20">
        <f t="shared" si="8"/>
        <v>21829.98</v>
      </c>
      <c r="N72" s="20">
        <f t="shared" si="8"/>
        <v>3600</v>
      </c>
    </row>
    <row r="73" spans="1:14" x14ac:dyDescent="0.25">
      <c r="A73" s="18">
        <v>174</v>
      </c>
      <c r="B73" s="19" t="s">
        <v>20</v>
      </c>
      <c r="C73" s="20">
        <v>7356.33</v>
      </c>
      <c r="D73" s="20">
        <v>3180</v>
      </c>
      <c r="E73" s="20">
        <v>7356.33</v>
      </c>
      <c r="F73" s="20">
        <v>13545</v>
      </c>
      <c r="G73" s="43"/>
      <c r="H73" s="20"/>
      <c r="I73" s="20"/>
      <c r="J73" s="20"/>
      <c r="K73" s="20">
        <f t="shared" si="7"/>
        <v>14712.66</v>
      </c>
      <c r="L73" s="20">
        <f t="shared" si="7"/>
        <v>16725</v>
      </c>
      <c r="M73" s="20">
        <f t="shared" si="8"/>
        <v>44137.979999999996</v>
      </c>
      <c r="N73" s="20">
        <f t="shared" si="8"/>
        <v>23085</v>
      </c>
    </row>
    <row r="74" spans="1:14" x14ac:dyDescent="0.25">
      <c r="A74" s="18">
        <v>182</v>
      </c>
      <c r="B74" s="19" t="s">
        <v>21</v>
      </c>
      <c r="C74" s="20">
        <v>317986.83</v>
      </c>
      <c r="D74" s="20">
        <v>287212.34000000003</v>
      </c>
      <c r="E74" s="20">
        <v>317986.83</v>
      </c>
      <c r="F74" s="20">
        <v>391667.16</v>
      </c>
      <c r="G74" s="43"/>
      <c r="H74" s="20"/>
      <c r="I74" s="20"/>
      <c r="J74" s="20"/>
      <c r="K74" s="20">
        <f t="shared" si="7"/>
        <v>635973.66</v>
      </c>
      <c r="L74" s="20">
        <f t="shared" si="7"/>
        <v>678879.5</v>
      </c>
      <c r="M74" s="20">
        <f t="shared" si="8"/>
        <v>1907920.98</v>
      </c>
      <c r="N74" s="20">
        <f t="shared" si="8"/>
        <v>811629</v>
      </c>
    </row>
    <row r="75" spans="1:14" x14ac:dyDescent="0.25">
      <c r="A75" s="18">
        <v>197</v>
      </c>
      <c r="B75" s="19" t="s">
        <v>22</v>
      </c>
      <c r="C75" s="20">
        <v>42350</v>
      </c>
      <c r="D75" s="20">
        <v>84000</v>
      </c>
      <c r="E75" s="20">
        <v>42350</v>
      </c>
      <c r="F75" s="20">
        <v>42000</v>
      </c>
      <c r="G75" s="43"/>
      <c r="H75" s="20"/>
      <c r="I75" s="20"/>
      <c r="J75" s="20"/>
      <c r="K75" s="20">
        <f t="shared" si="7"/>
        <v>84700</v>
      </c>
      <c r="L75" s="20">
        <f t="shared" si="7"/>
        <v>126000</v>
      </c>
      <c r="M75" s="20">
        <f t="shared" si="8"/>
        <v>254100</v>
      </c>
      <c r="N75" s="20">
        <f t="shared" si="8"/>
        <v>210000</v>
      </c>
    </row>
    <row r="76" spans="1:14" ht="15.75" thickBot="1" x14ac:dyDescent="0.3">
      <c r="A76" s="182">
        <v>199</v>
      </c>
      <c r="B76" s="183" t="s">
        <v>23</v>
      </c>
      <c r="C76" s="184">
        <v>67060</v>
      </c>
      <c r="D76" s="184">
        <v>47611.05</v>
      </c>
      <c r="E76" s="184">
        <v>67060</v>
      </c>
      <c r="F76" s="184">
        <v>118481</v>
      </c>
      <c r="G76" s="196"/>
      <c r="H76" s="184"/>
      <c r="I76" s="184"/>
      <c r="J76" s="184"/>
      <c r="K76" s="184">
        <f t="shared" si="7"/>
        <v>134120</v>
      </c>
      <c r="L76" s="184">
        <f t="shared" si="7"/>
        <v>166092.04999999999</v>
      </c>
      <c r="M76" s="184">
        <f t="shared" si="8"/>
        <v>402360</v>
      </c>
      <c r="N76" s="184">
        <f t="shared" si="8"/>
        <v>184543.05</v>
      </c>
    </row>
    <row r="77" spans="1:14" ht="16.5" thickBot="1" x14ac:dyDescent="0.35">
      <c r="A77" s="185"/>
      <c r="B77" s="186" t="s">
        <v>24</v>
      </c>
      <c r="C77" s="187">
        <f t="shared" ref="C77:N77" si="9">SUM(C66:C76)</f>
        <v>611908.13</v>
      </c>
      <c r="D77" s="187">
        <f t="shared" si="9"/>
        <v>550426.01</v>
      </c>
      <c r="E77" s="187">
        <f t="shared" si="9"/>
        <v>611908.13</v>
      </c>
      <c r="F77" s="187">
        <f t="shared" si="9"/>
        <v>799285.86</v>
      </c>
      <c r="G77" s="187">
        <f t="shared" si="9"/>
        <v>0</v>
      </c>
      <c r="H77" s="187">
        <f t="shared" si="9"/>
        <v>0</v>
      </c>
      <c r="I77" s="187">
        <f t="shared" si="9"/>
        <v>0</v>
      </c>
      <c r="J77" s="187">
        <f t="shared" si="9"/>
        <v>0</v>
      </c>
      <c r="K77" s="187">
        <f t="shared" si="9"/>
        <v>1223816.26</v>
      </c>
      <c r="L77" s="197">
        <f t="shared" si="9"/>
        <v>1349711.87</v>
      </c>
      <c r="M77" s="197">
        <f t="shared" si="9"/>
        <v>3429913.63</v>
      </c>
      <c r="N77" s="188">
        <f t="shared" si="9"/>
        <v>1772206.95</v>
      </c>
    </row>
    <row r="78" spans="1:14" ht="15.75" x14ac:dyDescent="0.3">
      <c r="A78" s="189"/>
      <c r="B78" s="23" t="s">
        <v>25</v>
      </c>
      <c r="C78" s="24"/>
      <c r="D78" s="24"/>
      <c r="E78" s="24"/>
      <c r="F78" s="24"/>
      <c r="G78" s="24"/>
      <c r="H78" s="24"/>
      <c r="I78" s="24"/>
      <c r="J78" s="24"/>
      <c r="K78" s="24"/>
      <c r="L78" s="198"/>
      <c r="M78" s="199"/>
      <c r="N78" s="199"/>
    </row>
    <row r="79" spans="1:14" x14ac:dyDescent="0.25">
      <c r="A79" s="18">
        <v>211</v>
      </c>
      <c r="B79" s="19" t="s">
        <v>26</v>
      </c>
      <c r="C79" s="200">
        <v>58165.57</v>
      </c>
      <c r="D79" s="20">
        <v>60286</v>
      </c>
      <c r="E79" s="200">
        <v>58165.57</v>
      </c>
      <c r="F79" s="20">
        <v>48763.25</v>
      </c>
      <c r="G79" s="20"/>
      <c r="H79" s="20"/>
      <c r="I79" s="20"/>
      <c r="J79" s="20"/>
      <c r="K79" s="20">
        <f>+C79+E79+G79+I79</f>
        <v>116331.14</v>
      </c>
      <c r="L79" s="20">
        <f>+D79+F79+H79+J79</f>
        <v>109049.25</v>
      </c>
      <c r="M79" s="20">
        <f t="shared" ref="M79:N92" si="10">+K79+K33</f>
        <v>348993.42</v>
      </c>
      <c r="N79" s="20">
        <f t="shared" si="10"/>
        <v>212609.5</v>
      </c>
    </row>
    <row r="80" spans="1:14" x14ac:dyDescent="0.25">
      <c r="A80" s="18">
        <v>232</v>
      </c>
      <c r="B80" s="19" t="s">
        <v>27</v>
      </c>
      <c r="C80" s="200">
        <v>12500</v>
      </c>
      <c r="D80" s="20">
        <v>0</v>
      </c>
      <c r="E80" s="200">
        <v>12500</v>
      </c>
      <c r="F80" s="20">
        <v>0</v>
      </c>
      <c r="G80" s="20"/>
      <c r="H80" s="20"/>
      <c r="I80" s="20"/>
      <c r="J80" s="20"/>
      <c r="K80" s="20">
        <f t="shared" ref="K80:L92" si="11">+C80+E80+G80+I80</f>
        <v>25000</v>
      </c>
      <c r="L80" s="20">
        <f t="shared" si="11"/>
        <v>0</v>
      </c>
      <c r="M80" s="20">
        <f t="shared" si="10"/>
        <v>75000</v>
      </c>
      <c r="N80" s="20">
        <f t="shared" si="10"/>
        <v>0</v>
      </c>
    </row>
    <row r="81" spans="1:14" x14ac:dyDescent="0.25">
      <c r="A81" s="18">
        <v>261</v>
      </c>
      <c r="B81" s="19" t="s">
        <v>28</v>
      </c>
      <c r="C81" s="200">
        <v>82888.02</v>
      </c>
      <c r="D81" s="20">
        <v>70520.36</v>
      </c>
      <c r="E81" s="200">
        <v>82888.02</v>
      </c>
      <c r="F81" s="20">
        <v>113332.23</v>
      </c>
      <c r="G81" s="20"/>
      <c r="H81" s="20"/>
      <c r="I81" s="20"/>
      <c r="J81" s="20"/>
      <c r="K81" s="20">
        <f t="shared" si="11"/>
        <v>165776.04</v>
      </c>
      <c r="L81" s="20">
        <f t="shared" si="11"/>
        <v>183852.59</v>
      </c>
      <c r="M81" s="20">
        <f t="shared" si="10"/>
        <v>497328.12</v>
      </c>
      <c r="N81" s="20">
        <f t="shared" si="10"/>
        <v>245537.66</v>
      </c>
    </row>
    <row r="82" spans="1:14" x14ac:dyDescent="0.25">
      <c r="A82" s="18">
        <v>262</v>
      </c>
      <c r="B82" s="19" t="s">
        <v>29</v>
      </c>
      <c r="C82" s="200">
        <v>666.67</v>
      </c>
      <c r="D82" s="20">
        <v>0</v>
      </c>
      <c r="E82" s="200">
        <v>666.67</v>
      </c>
      <c r="F82" s="20">
        <v>0</v>
      </c>
      <c r="G82" s="20"/>
      <c r="H82" s="20"/>
      <c r="I82" s="20"/>
      <c r="J82" s="20"/>
      <c r="K82" s="20">
        <f t="shared" si="11"/>
        <v>1333.34</v>
      </c>
      <c r="L82" s="20">
        <f t="shared" si="11"/>
        <v>0</v>
      </c>
      <c r="M82" s="20">
        <f t="shared" si="10"/>
        <v>4000.0199999999995</v>
      </c>
      <c r="N82" s="20">
        <f t="shared" si="10"/>
        <v>0</v>
      </c>
    </row>
    <row r="83" spans="1:14" x14ac:dyDescent="0.25">
      <c r="A83" s="18">
        <v>266</v>
      </c>
      <c r="B83" s="19" t="s">
        <v>30</v>
      </c>
      <c r="C83" s="200">
        <v>381939.32</v>
      </c>
      <c r="D83" s="20">
        <v>319595.33</v>
      </c>
      <c r="E83" s="200">
        <v>381939.32</v>
      </c>
      <c r="F83" s="20">
        <v>554062.46</v>
      </c>
      <c r="G83" s="20"/>
      <c r="H83" s="20"/>
      <c r="I83" s="20"/>
      <c r="J83" s="20"/>
      <c r="K83" s="20">
        <f t="shared" si="11"/>
        <v>763878.64</v>
      </c>
      <c r="L83" s="20">
        <f t="shared" si="11"/>
        <v>873657.79</v>
      </c>
      <c r="M83" s="20">
        <f t="shared" si="10"/>
        <v>2291635.92</v>
      </c>
      <c r="N83" s="20">
        <f t="shared" si="10"/>
        <v>1068213.79</v>
      </c>
    </row>
    <row r="84" spans="1:14" x14ac:dyDescent="0.25">
      <c r="A84" s="18">
        <v>267</v>
      </c>
      <c r="B84" s="19" t="s">
        <v>31</v>
      </c>
      <c r="C84" s="200">
        <v>750</v>
      </c>
      <c r="D84" s="20">
        <v>0</v>
      </c>
      <c r="E84" s="200">
        <v>750</v>
      </c>
      <c r="F84" s="20">
        <v>0</v>
      </c>
      <c r="G84" s="20"/>
      <c r="H84" s="20"/>
      <c r="I84" s="20"/>
      <c r="J84" s="20"/>
      <c r="K84" s="20">
        <f t="shared" si="11"/>
        <v>1500</v>
      </c>
      <c r="L84" s="20">
        <f t="shared" si="11"/>
        <v>0</v>
      </c>
      <c r="M84" s="20">
        <f t="shared" si="10"/>
        <v>4500</v>
      </c>
      <c r="N84" s="20">
        <f t="shared" si="10"/>
        <v>0</v>
      </c>
    </row>
    <row r="85" spans="1:14" x14ac:dyDescent="0.25">
      <c r="A85" s="18">
        <v>268</v>
      </c>
      <c r="B85" s="19" t="s">
        <v>32</v>
      </c>
      <c r="C85" s="200">
        <v>11811.29</v>
      </c>
      <c r="D85" s="20">
        <v>0</v>
      </c>
      <c r="E85" s="200">
        <v>11811.29</v>
      </c>
      <c r="F85" s="20">
        <v>47270.98</v>
      </c>
      <c r="G85" s="20"/>
      <c r="H85" s="20"/>
      <c r="I85" s="20"/>
      <c r="J85" s="20"/>
      <c r="K85" s="20">
        <f t="shared" si="11"/>
        <v>23622.58</v>
      </c>
      <c r="L85" s="20">
        <f t="shared" si="11"/>
        <v>47270.98</v>
      </c>
      <c r="M85" s="20">
        <f t="shared" si="10"/>
        <v>70867.740000000005</v>
      </c>
      <c r="N85" s="20">
        <f t="shared" si="10"/>
        <v>47270.98</v>
      </c>
    </row>
    <row r="86" spans="1:14" x14ac:dyDescent="0.25">
      <c r="A86" s="18">
        <v>269</v>
      </c>
      <c r="B86" s="19" t="s">
        <v>33</v>
      </c>
      <c r="C86" s="200">
        <v>833.33</v>
      </c>
      <c r="D86" s="20">
        <v>0</v>
      </c>
      <c r="E86" s="200">
        <v>833.33</v>
      </c>
      <c r="F86" s="20">
        <v>0</v>
      </c>
      <c r="G86" s="20"/>
      <c r="H86" s="20"/>
      <c r="I86" s="20"/>
      <c r="J86" s="20"/>
      <c r="K86" s="20">
        <f t="shared" si="11"/>
        <v>1666.66</v>
      </c>
      <c r="L86" s="20">
        <f t="shared" si="11"/>
        <v>0</v>
      </c>
      <c r="M86" s="20">
        <f t="shared" si="10"/>
        <v>4999.9800000000005</v>
      </c>
      <c r="N86" s="20">
        <f t="shared" si="10"/>
        <v>0</v>
      </c>
    </row>
    <row r="87" spans="1:14" x14ac:dyDescent="0.25">
      <c r="A87" s="18">
        <v>289</v>
      </c>
      <c r="B87" s="19" t="s">
        <v>34</v>
      </c>
      <c r="C87" s="200">
        <v>574.88</v>
      </c>
      <c r="D87" s="20">
        <v>6592.5</v>
      </c>
      <c r="E87" s="200">
        <v>574.88</v>
      </c>
      <c r="F87" s="20">
        <v>0</v>
      </c>
      <c r="G87" s="42"/>
      <c r="H87" s="20"/>
      <c r="I87" s="20"/>
      <c r="J87" s="20"/>
      <c r="K87" s="20">
        <f t="shared" si="11"/>
        <v>1149.76</v>
      </c>
      <c r="L87" s="20">
        <f t="shared" si="11"/>
        <v>6592.5</v>
      </c>
      <c r="M87" s="20">
        <f t="shared" si="10"/>
        <v>3449.2799999999997</v>
      </c>
      <c r="N87" s="20">
        <f t="shared" si="10"/>
        <v>6592.5</v>
      </c>
    </row>
    <row r="88" spans="1:14" x14ac:dyDescent="0.25">
      <c r="A88" s="18">
        <v>292</v>
      </c>
      <c r="B88" s="19" t="s">
        <v>35</v>
      </c>
      <c r="C88" s="200">
        <v>7014.93</v>
      </c>
      <c r="D88" s="20">
        <v>5886</v>
      </c>
      <c r="E88" s="200">
        <v>7014.93</v>
      </c>
      <c r="F88" s="20">
        <v>69850.45</v>
      </c>
      <c r="G88" s="20"/>
      <c r="H88" s="20"/>
      <c r="I88" s="20"/>
      <c r="J88" s="20"/>
      <c r="K88" s="20">
        <f t="shared" si="11"/>
        <v>14029.86</v>
      </c>
      <c r="L88" s="20">
        <f t="shared" si="11"/>
        <v>75736.45</v>
      </c>
      <c r="M88" s="20">
        <f t="shared" si="10"/>
        <v>42089.58</v>
      </c>
      <c r="N88" s="20">
        <f t="shared" si="10"/>
        <v>75736.45</v>
      </c>
    </row>
    <row r="89" spans="1:14" x14ac:dyDescent="0.25">
      <c r="A89" s="18">
        <v>295</v>
      </c>
      <c r="B89" s="19" t="s">
        <v>36</v>
      </c>
      <c r="C89" s="200">
        <v>1548540.06</v>
      </c>
      <c r="D89" s="20">
        <v>230759.8</v>
      </c>
      <c r="E89" s="200">
        <v>1548540.06</v>
      </c>
      <c r="F89" s="20">
        <v>1697231.04</v>
      </c>
      <c r="G89" s="20"/>
      <c r="H89" s="20"/>
      <c r="I89" s="20"/>
      <c r="J89" s="20"/>
      <c r="K89" s="20">
        <f t="shared" si="11"/>
        <v>3097080.12</v>
      </c>
      <c r="L89" s="20">
        <f t="shared" si="11"/>
        <v>1927990.84</v>
      </c>
      <c r="M89" s="20">
        <f t="shared" si="10"/>
        <v>9291240.3599999994</v>
      </c>
      <c r="N89" s="20">
        <f t="shared" si="10"/>
        <v>2036367.84</v>
      </c>
    </row>
    <row r="90" spans="1:14" x14ac:dyDescent="0.25">
      <c r="A90" s="18">
        <v>297</v>
      </c>
      <c r="B90" s="19" t="s">
        <v>37</v>
      </c>
      <c r="C90" s="200">
        <v>1591.07</v>
      </c>
      <c r="D90" s="20">
        <v>8599.25</v>
      </c>
      <c r="E90" s="200">
        <v>1591.07</v>
      </c>
      <c r="F90" s="20">
        <v>0</v>
      </c>
      <c r="G90" s="20"/>
      <c r="H90" s="20"/>
      <c r="I90" s="20"/>
      <c r="J90" s="20"/>
      <c r="K90" s="20">
        <f t="shared" si="11"/>
        <v>3182.14</v>
      </c>
      <c r="L90" s="20">
        <f t="shared" si="11"/>
        <v>8599.25</v>
      </c>
      <c r="M90" s="20">
        <f t="shared" si="10"/>
        <v>9546.42</v>
      </c>
      <c r="N90" s="20">
        <f t="shared" si="10"/>
        <v>8599.25</v>
      </c>
    </row>
    <row r="91" spans="1:14" x14ac:dyDescent="0.25">
      <c r="A91" s="18">
        <v>298</v>
      </c>
      <c r="B91" s="19" t="s">
        <v>38</v>
      </c>
      <c r="C91" s="200">
        <v>33758.15</v>
      </c>
      <c r="D91" s="20">
        <v>28800.53</v>
      </c>
      <c r="E91" s="200">
        <v>33758.15</v>
      </c>
      <c r="F91" s="20">
        <v>8811.61</v>
      </c>
      <c r="G91" s="20"/>
      <c r="H91" s="20"/>
      <c r="I91" s="20"/>
      <c r="J91" s="20"/>
      <c r="K91" s="20">
        <f t="shared" si="11"/>
        <v>67516.3</v>
      </c>
      <c r="L91" s="20">
        <f t="shared" si="11"/>
        <v>37612.14</v>
      </c>
      <c r="M91" s="20">
        <f t="shared" si="10"/>
        <v>202548.90000000002</v>
      </c>
      <c r="N91" s="20">
        <f t="shared" si="10"/>
        <v>44955</v>
      </c>
    </row>
    <row r="92" spans="1:14" ht="15.75" thickBot="1" x14ac:dyDescent="0.3">
      <c r="A92" s="182">
        <v>299</v>
      </c>
      <c r="B92" s="183" t="s">
        <v>39</v>
      </c>
      <c r="C92" s="201">
        <v>19041.830000000002</v>
      </c>
      <c r="D92" s="184">
        <v>14265</v>
      </c>
      <c r="E92" s="201">
        <v>19041.830000000002</v>
      </c>
      <c r="F92" s="184">
        <v>0</v>
      </c>
      <c r="G92" s="202"/>
      <c r="H92" s="184"/>
      <c r="I92" s="184"/>
      <c r="J92" s="184"/>
      <c r="K92" s="184">
        <f t="shared" si="11"/>
        <v>38083.660000000003</v>
      </c>
      <c r="L92" s="184">
        <f t="shared" si="11"/>
        <v>14265</v>
      </c>
      <c r="M92" s="184">
        <f t="shared" si="10"/>
        <v>114250.98000000001</v>
      </c>
      <c r="N92" s="184">
        <f t="shared" si="10"/>
        <v>14265</v>
      </c>
    </row>
    <row r="93" spans="1:14" ht="16.5" thickBot="1" x14ac:dyDescent="0.35">
      <c r="A93" s="185"/>
      <c r="B93" s="186" t="s">
        <v>40</v>
      </c>
      <c r="C93" s="187">
        <f t="shared" ref="C93:N93" si="12">SUM(C79:C92)</f>
        <v>2160075.12</v>
      </c>
      <c r="D93" s="187">
        <f t="shared" si="12"/>
        <v>745304.77</v>
      </c>
      <c r="E93" s="187">
        <f t="shared" si="12"/>
        <v>2160075.12</v>
      </c>
      <c r="F93" s="187">
        <f t="shared" si="12"/>
        <v>2539322.02</v>
      </c>
      <c r="G93" s="187">
        <f t="shared" si="12"/>
        <v>0</v>
      </c>
      <c r="H93" s="187">
        <f t="shared" si="12"/>
        <v>0</v>
      </c>
      <c r="I93" s="187">
        <f t="shared" si="12"/>
        <v>0</v>
      </c>
      <c r="J93" s="187">
        <f t="shared" si="12"/>
        <v>0</v>
      </c>
      <c r="K93" s="187">
        <f t="shared" si="12"/>
        <v>4320150.24</v>
      </c>
      <c r="L93" s="197">
        <f t="shared" si="12"/>
        <v>3284626.79</v>
      </c>
      <c r="M93" s="197">
        <f t="shared" si="12"/>
        <v>12960450.720000001</v>
      </c>
      <c r="N93" s="188">
        <f t="shared" si="12"/>
        <v>3760147.97</v>
      </c>
    </row>
    <row r="94" spans="1:14" ht="16.5" hidden="1" thickBot="1" x14ac:dyDescent="0.35">
      <c r="A94" s="203"/>
      <c r="B94" s="186" t="s">
        <v>41</v>
      </c>
      <c r="C94" s="27"/>
      <c r="D94" s="27"/>
      <c r="E94" s="27"/>
      <c r="F94" s="27"/>
      <c r="G94" s="27"/>
      <c r="H94" s="27"/>
      <c r="I94" s="27"/>
      <c r="J94" s="27"/>
      <c r="K94" s="27"/>
      <c r="L94" s="204"/>
      <c r="M94" s="205"/>
      <c r="N94" s="206"/>
    </row>
    <row r="95" spans="1:14" hidden="1" x14ac:dyDescent="0.25">
      <c r="A95" s="41"/>
      <c r="B95" s="28" t="s">
        <v>42</v>
      </c>
      <c r="C95" s="20"/>
      <c r="D95" s="20"/>
      <c r="E95" s="20"/>
      <c r="F95" s="20"/>
      <c r="G95" s="20"/>
      <c r="H95" s="26"/>
      <c r="I95" s="20"/>
      <c r="J95" s="20"/>
      <c r="K95" s="20">
        <f>+C95+E95+G95+I95</f>
        <v>0</v>
      </c>
      <c r="L95" s="207">
        <f>+D95+F95+H95+J95</f>
        <v>0</v>
      </c>
      <c r="M95" s="56"/>
      <c r="N95" s="56"/>
    </row>
    <row r="96" spans="1:14" hidden="1" x14ac:dyDescent="0.25">
      <c r="A96" s="26"/>
      <c r="B96" s="28" t="s">
        <v>43</v>
      </c>
      <c r="C96" s="20"/>
      <c r="D96" s="20"/>
      <c r="E96" s="20"/>
      <c r="F96" s="20"/>
      <c r="G96" s="20"/>
      <c r="H96" s="20"/>
      <c r="I96" s="20"/>
      <c r="J96" s="20"/>
      <c r="K96" s="20">
        <f>+C96+E96+G96+I96</f>
        <v>0</v>
      </c>
      <c r="L96" s="207">
        <f>+D96+F96+H96+J96</f>
        <v>0</v>
      </c>
      <c r="M96" s="56"/>
      <c r="N96" s="56"/>
    </row>
    <row r="97" spans="1:14" ht="15.75" hidden="1" x14ac:dyDescent="0.3">
      <c r="A97" s="26"/>
      <c r="B97" s="29" t="s">
        <v>44</v>
      </c>
      <c r="C97" s="30">
        <f t="shared" ref="C97:L97" si="13">SUM(C95:C96)</f>
        <v>0</v>
      </c>
      <c r="D97" s="30">
        <f t="shared" si="13"/>
        <v>0</v>
      </c>
      <c r="E97" s="30">
        <f t="shared" si="13"/>
        <v>0</v>
      </c>
      <c r="F97" s="30">
        <f t="shared" si="13"/>
        <v>0</v>
      </c>
      <c r="G97" s="30">
        <f t="shared" si="13"/>
        <v>0</v>
      </c>
      <c r="H97" s="30">
        <f t="shared" si="13"/>
        <v>0</v>
      </c>
      <c r="I97" s="30">
        <f t="shared" si="13"/>
        <v>0</v>
      </c>
      <c r="J97" s="30">
        <f t="shared" si="13"/>
        <v>0</v>
      </c>
      <c r="K97" s="30">
        <f t="shared" si="13"/>
        <v>0</v>
      </c>
      <c r="L97" s="208">
        <f t="shared" si="13"/>
        <v>0</v>
      </c>
      <c r="M97" s="56"/>
      <c r="N97" s="56"/>
    </row>
    <row r="98" spans="1:14" x14ac:dyDescent="0.2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</row>
    <row r="99" spans="1:14" hidden="1" x14ac:dyDescent="0.2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</row>
    <row r="100" spans="1:14" ht="16.5" hidden="1" thickBot="1" x14ac:dyDescent="0.3">
      <c r="A100" s="269" t="s">
        <v>172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</row>
    <row r="101" spans="1:14" ht="16.5" hidden="1" thickBot="1" x14ac:dyDescent="0.35">
      <c r="A101" s="32" t="s">
        <v>5</v>
      </c>
      <c r="B101" s="33" t="s">
        <v>6</v>
      </c>
      <c r="C101" s="283" t="s">
        <v>51</v>
      </c>
      <c r="D101" s="284"/>
      <c r="E101" s="283" t="s">
        <v>52</v>
      </c>
      <c r="F101" s="285"/>
      <c r="G101" s="283" t="s">
        <v>53</v>
      </c>
      <c r="H101" s="284"/>
      <c r="I101" s="283" t="s">
        <v>54</v>
      </c>
      <c r="J101" s="284"/>
      <c r="K101" s="286" t="s">
        <v>11</v>
      </c>
      <c r="L101" s="287"/>
      <c r="M101" s="272" t="s">
        <v>171</v>
      </c>
      <c r="N101" s="277"/>
    </row>
    <row r="102" spans="1:14" ht="15.75" hidden="1" x14ac:dyDescent="0.3">
      <c r="A102" s="34"/>
      <c r="B102" s="14"/>
      <c r="C102" s="35" t="s">
        <v>12</v>
      </c>
      <c r="D102" s="35" t="s">
        <v>13</v>
      </c>
      <c r="E102" s="35" t="s">
        <v>12</v>
      </c>
      <c r="F102" s="35" t="s">
        <v>13</v>
      </c>
      <c r="G102" s="35" t="s">
        <v>12</v>
      </c>
      <c r="H102" s="35" t="s">
        <v>13</v>
      </c>
      <c r="I102" s="35" t="s">
        <v>12</v>
      </c>
      <c r="J102" s="35" t="s">
        <v>13</v>
      </c>
      <c r="K102" s="35" t="s">
        <v>12</v>
      </c>
      <c r="L102" s="35" t="s">
        <v>13</v>
      </c>
      <c r="M102" s="194" t="s">
        <v>12</v>
      </c>
      <c r="N102" s="194" t="s">
        <v>13</v>
      </c>
    </row>
    <row r="103" spans="1:14" ht="15.75" hidden="1" x14ac:dyDescent="0.3">
      <c r="A103" s="36" t="s">
        <v>141</v>
      </c>
      <c r="B103" s="14" t="s">
        <v>14</v>
      </c>
      <c r="C103" s="17"/>
      <c r="D103" s="17"/>
      <c r="E103" s="17"/>
      <c r="F103" s="17"/>
      <c r="G103" s="17"/>
      <c r="H103" s="17"/>
      <c r="I103" s="17"/>
      <c r="J103" s="17"/>
      <c r="K103" s="17">
        <f>+C103+E103+G103+I103</f>
        <v>0</v>
      </c>
      <c r="L103" s="17">
        <f>+D103+F103+H103+J103</f>
        <v>0</v>
      </c>
      <c r="M103" s="56"/>
      <c r="N103" s="56"/>
    </row>
    <row r="104" spans="1:14" ht="15.75" hidden="1" x14ac:dyDescent="0.3">
      <c r="A104" s="13"/>
      <c r="B104" s="14"/>
      <c r="C104" s="16"/>
      <c r="D104" s="15"/>
      <c r="E104" s="16"/>
      <c r="F104" s="16"/>
      <c r="G104" s="16"/>
      <c r="H104" s="16"/>
      <c r="I104" s="16"/>
      <c r="J104" s="16"/>
      <c r="K104" s="15"/>
      <c r="L104" s="15"/>
      <c r="M104" s="56"/>
      <c r="N104" s="56"/>
    </row>
    <row r="105" spans="1:14" ht="15.75" hidden="1" x14ac:dyDescent="0.3">
      <c r="A105" s="13"/>
      <c r="B105" s="14" t="s">
        <v>15</v>
      </c>
      <c r="C105" s="17">
        <f t="shared" ref="C105:J105" si="14">+C117+C133</f>
        <v>0</v>
      </c>
      <c r="D105" s="17">
        <f t="shared" si="14"/>
        <v>0</v>
      </c>
      <c r="E105" s="17">
        <f t="shared" si="14"/>
        <v>0</v>
      </c>
      <c r="F105" s="17">
        <f t="shared" si="14"/>
        <v>0</v>
      </c>
      <c r="G105" s="17">
        <f t="shared" si="14"/>
        <v>0</v>
      </c>
      <c r="H105" s="17">
        <f t="shared" si="14"/>
        <v>0</v>
      </c>
      <c r="I105" s="17">
        <f t="shared" si="14"/>
        <v>0</v>
      </c>
      <c r="J105" s="17">
        <f t="shared" si="14"/>
        <v>0</v>
      </c>
      <c r="K105" s="17">
        <f>+C105+E105+G105+I105</f>
        <v>0</v>
      </c>
      <c r="L105" s="17">
        <f>+D105+F105+H105+J105</f>
        <v>0</v>
      </c>
      <c r="M105" s="56"/>
      <c r="N105" s="56"/>
    </row>
    <row r="106" spans="1:14" hidden="1" x14ac:dyDescent="0.25">
      <c r="A106" s="18">
        <v>111</v>
      </c>
      <c r="B106" s="19" t="s">
        <v>16</v>
      </c>
      <c r="C106" s="20"/>
      <c r="D106" s="20"/>
      <c r="E106" s="20"/>
      <c r="F106" s="20"/>
      <c r="G106" s="20"/>
      <c r="H106" s="20"/>
      <c r="I106" s="20"/>
      <c r="J106" s="20"/>
      <c r="K106" s="20">
        <f>+C106+E106+G106+I106</f>
        <v>0</v>
      </c>
      <c r="L106" s="20">
        <f>+D106+F106+H106+J106</f>
        <v>0</v>
      </c>
      <c r="M106" s="56"/>
      <c r="N106" s="56"/>
    </row>
    <row r="107" spans="1:14" hidden="1" x14ac:dyDescent="0.25">
      <c r="A107" s="18">
        <v>113</v>
      </c>
      <c r="B107" s="19" t="s">
        <v>17</v>
      </c>
      <c r="C107" s="20"/>
      <c r="D107" s="20"/>
      <c r="E107" s="20"/>
      <c r="F107" s="20"/>
      <c r="G107" s="20"/>
      <c r="H107" s="20"/>
      <c r="I107" s="20"/>
      <c r="J107" s="20"/>
      <c r="K107" s="20">
        <f t="shared" ref="K107:L116" si="15">+C107+E107+G107+I107</f>
        <v>0</v>
      </c>
      <c r="L107" s="20">
        <f t="shared" si="15"/>
        <v>0</v>
      </c>
      <c r="M107" s="56"/>
      <c r="N107" s="56"/>
    </row>
    <row r="108" spans="1:14" hidden="1" x14ac:dyDescent="0.25">
      <c r="A108" s="18">
        <v>122</v>
      </c>
      <c r="B108" s="19" t="s">
        <v>18</v>
      </c>
      <c r="C108" s="20"/>
      <c r="D108" s="20"/>
      <c r="E108" s="20"/>
      <c r="F108" s="20"/>
      <c r="G108" s="20"/>
      <c r="H108" s="20"/>
      <c r="I108" s="20"/>
      <c r="J108" s="20"/>
      <c r="K108" s="20">
        <f t="shared" si="15"/>
        <v>0</v>
      </c>
      <c r="L108" s="20">
        <f t="shared" si="15"/>
        <v>0</v>
      </c>
      <c r="M108" s="56"/>
      <c r="N108" s="56"/>
    </row>
    <row r="109" spans="1:14" hidden="1" x14ac:dyDescent="0.25">
      <c r="A109" s="18">
        <v>163</v>
      </c>
      <c r="B109" s="19" t="s">
        <v>19</v>
      </c>
      <c r="C109" s="20"/>
      <c r="D109" s="20"/>
      <c r="E109" s="42"/>
      <c r="F109" s="20"/>
      <c r="G109" s="42"/>
      <c r="H109" s="20"/>
      <c r="I109" s="20"/>
      <c r="J109" s="20"/>
      <c r="K109" s="20">
        <f t="shared" si="15"/>
        <v>0</v>
      </c>
      <c r="L109" s="20">
        <f t="shared" si="15"/>
        <v>0</v>
      </c>
      <c r="M109" s="56"/>
      <c r="N109" s="56"/>
    </row>
    <row r="110" spans="1:14" ht="27" hidden="1" x14ac:dyDescent="0.25">
      <c r="A110" s="18">
        <v>168</v>
      </c>
      <c r="B110" s="195" t="s">
        <v>167</v>
      </c>
      <c r="C110" s="20"/>
      <c r="D110" s="20"/>
      <c r="E110" s="20"/>
      <c r="F110" s="20"/>
      <c r="G110" s="20"/>
      <c r="H110" s="20"/>
      <c r="I110" s="20"/>
      <c r="J110" s="20"/>
      <c r="K110" s="20">
        <f>+C110+E110+G110+I110</f>
        <v>0</v>
      </c>
      <c r="L110" s="20">
        <f>+D110+F110+H110+J110</f>
        <v>0</v>
      </c>
      <c r="M110" s="56"/>
      <c r="N110" s="56"/>
    </row>
    <row r="111" spans="1:14" hidden="1" x14ac:dyDescent="0.25">
      <c r="A111" s="18">
        <v>169</v>
      </c>
      <c r="B111" s="19" t="s">
        <v>168</v>
      </c>
      <c r="C111" s="20"/>
      <c r="D111" s="20"/>
      <c r="E111" s="20"/>
      <c r="F111" s="20"/>
      <c r="G111" s="20"/>
      <c r="H111" s="20"/>
      <c r="I111" s="20"/>
      <c r="J111" s="20"/>
      <c r="K111" s="20">
        <f t="shared" si="15"/>
        <v>0</v>
      </c>
      <c r="L111" s="20">
        <f t="shared" si="15"/>
        <v>0</v>
      </c>
      <c r="M111" s="56"/>
      <c r="N111" s="56"/>
    </row>
    <row r="112" spans="1:14" hidden="1" x14ac:dyDescent="0.25">
      <c r="A112" s="18">
        <v>171</v>
      </c>
      <c r="B112" s="19" t="s">
        <v>169</v>
      </c>
      <c r="C112" s="20"/>
      <c r="D112" s="20"/>
      <c r="E112" s="20"/>
      <c r="F112" s="20"/>
      <c r="G112" s="20"/>
      <c r="H112" s="20"/>
      <c r="I112" s="20"/>
      <c r="J112" s="20"/>
      <c r="K112" s="20">
        <f t="shared" si="15"/>
        <v>0</v>
      </c>
      <c r="L112" s="20">
        <f t="shared" si="15"/>
        <v>0</v>
      </c>
      <c r="M112" s="56"/>
      <c r="N112" s="56"/>
    </row>
    <row r="113" spans="1:14" hidden="1" x14ac:dyDescent="0.25">
      <c r="A113" s="18">
        <v>174</v>
      </c>
      <c r="B113" s="19" t="s">
        <v>20</v>
      </c>
      <c r="C113" s="20"/>
      <c r="D113" s="20"/>
      <c r="E113" s="20"/>
      <c r="F113" s="20"/>
      <c r="G113" s="20"/>
      <c r="H113" s="20"/>
      <c r="I113" s="20"/>
      <c r="J113" s="20"/>
      <c r="K113" s="20">
        <f t="shared" si="15"/>
        <v>0</v>
      </c>
      <c r="L113" s="20">
        <f t="shared" si="15"/>
        <v>0</v>
      </c>
      <c r="M113" s="56"/>
      <c r="N113" s="56"/>
    </row>
    <row r="114" spans="1:14" hidden="1" x14ac:dyDescent="0.25">
      <c r="A114" s="18">
        <v>182</v>
      </c>
      <c r="B114" s="19" t="s">
        <v>21</v>
      </c>
      <c r="C114" s="20"/>
      <c r="D114" s="20"/>
      <c r="E114" s="20"/>
      <c r="F114" s="20"/>
      <c r="G114" s="20"/>
      <c r="H114" s="20"/>
      <c r="I114" s="20"/>
      <c r="J114" s="20"/>
      <c r="K114" s="20">
        <f t="shared" si="15"/>
        <v>0</v>
      </c>
      <c r="L114" s="20">
        <f t="shared" si="15"/>
        <v>0</v>
      </c>
      <c r="M114" s="56"/>
      <c r="N114" s="56"/>
    </row>
    <row r="115" spans="1:14" hidden="1" x14ac:dyDescent="0.25">
      <c r="A115" s="18">
        <v>197</v>
      </c>
      <c r="B115" s="19" t="s">
        <v>22</v>
      </c>
      <c r="C115" s="20"/>
      <c r="D115" s="20"/>
      <c r="E115" s="20"/>
      <c r="F115" s="20"/>
      <c r="G115" s="20"/>
      <c r="H115" s="20"/>
      <c r="I115" s="20"/>
      <c r="J115" s="20"/>
      <c r="K115" s="20">
        <f t="shared" si="15"/>
        <v>0</v>
      </c>
      <c r="L115" s="20">
        <f t="shared" si="15"/>
        <v>0</v>
      </c>
      <c r="M115" s="56"/>
      <c r="N115" s="56"/>
    </row>
    <row r="116" spans="1:14" hidden="1" x14ac:dyDescent="0.25">
      <c r="A116" s="182">
        <v>199</v>
      </c>
      <c r="B116" s="183" t="s">
        <v>23</v>
      </c>
      <c r="C116" s="184"/>
      <c r="D116" s="184"/>
      <c r="E116" s="184"/>
      <c r="F116" s="184"/>
      <c r="G116" s="184"/>
      <c r="H116" s="184"/>
      <c r="I116" s="184"/>
      <c r="J116" s="184"/>
      <c r="K116" s="184">
        <f t="shared" si="15"/>
        <v>0</v>
      </c>
      <c r="L116" s="184">
        <f t="shared" si="15"/>
        <v>0</v>
      </c>
      <c r="M116" s="209"/>
      <c r="N116" s="209"/>
    </row>
    <row r="117" spans="1:14" ht="16.5" hidden="1" thickBot="1" x14ac:dyDescent="0.35">
      <c r="A117" s="185"/>
      <c r="B117" s="186" t="s">
        <v>24</v>
      </c>
      <c r="C117" s="187">
        <f t="shared" ref="C117:L117" si="16">SUM(C106:C116)</f>
        <v>0</v>
      </c>
      <c r="D117" s="187">
        <f t="shared" si="16"/>
        <v>0</v>
      </c>
      <c r="E117" s="187">
        <f t="shared" si="16"/>
        <v>0</v>
      </c>
      <c r="F117" s="187">
        <f t="shared" si="16"/>
        <v>0</v>
      </c>
      <c r="G117" s="187">
        <f t="shared" si="16"/>
        <v>0</v>
      </c>
      <c r="H117" s="187">
        <f t="shared" si="16"/>
        <v>0</v>
      </c>
      <c r="I117" s="187">
        <f t="shared" si="16"/>
        <v>0</v>
      </c>
      <c r="J117" s="187">
        <f t="shared" si="16"/>
        <v>0</v>
      </c>
      <c r="K117" s="187">
        <f t="shared" si="16"/>
        <v>0</v>
      </c>
      <c r="L117" s="197">
        <f t="shared" si="16"/>
        <v>0</v>
      </c>
      <c r="M117" s="210"/>
      <c r="N117" s="206"/>
    </row>
    <row r="118" spans="1:14" ht="15.75" hidden="1" x14ac:dyDescent="0.3">
      <c r="A118" s="189"/>
      <c r="B118" s="23" t="s">
        <v>25</v>
      </c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199"/>
      <c r="N118" s="199"/>
    </row>
    <row r="119" spans="1:14" hidden="1" x14ac:dyDescent="0.25">
      <c r="A119" s="18">
        <v>211</v>
      </c>
      <c r="B119" s="19" t="s">
        <v>26</v>
      </c>
      <c r="C119" s="43"/>
      <c r="D119" s="20"/>
      <c r="E119" s="20"/>
      <c r="F119" s="20"/>
      <c r="G119" s="20"/>
      <c r="H119" s="20"/>
      <c r="I119" s="20"/>
      <c r="J119" s="20"/>
      <c r="K119" s="20">
        <f t="shared" ref="K119:L132" si="17">+C119+E119+G119+I119</f>
        <v>0</v>
      </c>
      <c r="L119" s="20">
        <f>+D119+F119+H119+J119</f>
        <v>0</v>
      </c>
      <c r="M119" s="56"/>
      <c r="N119" s="56"/>
    </row>
    <row r="120" spans="1:14" hidden="1" x14ac:dyDescent="0.25">
      <c r="A120" s="18">
        <v>232</v>
      </c>
      <c r="B120" s="19" t="s">
        <v>27</v>
      </c>
      <c r="C120" s="43"/>
      <c r="D120" s="20"/>
      <c r="E120" s="20"/>
      <c r="F120" s="20"/>
      <c r="G120" s="20"/>
      <c r="H120" s="20"/>
      <c r="I120" s="20"/>
      <c r="J120" s="20"/>
      <c r="K120" s="20">
        <f t="shared" si="17"/>
        <v>0</v>
      </c>
      <c r="L120" s="20">
        <f t="shared" si="17"/>
        <v>0</v>
      </c>
      <c r="M120" s="56"/>
      <c r="N120" s="56"/>
    </row>
    <row r="121" spans="1:14" hidden="1" x14ac:dyDescent="0.25">
      <c r="A121" s="18">
        <v>261</v>
      </c>
      <c r="B121" s="19" t="s">
        <v>28</v>
      </c>
      <c r="C121" s="43"/>
      <c r="D121" s="20"/>
      <c r="E121" s="20"/>
      <c r="F121" s="20"/>
      <c r="G121" s="20"/>
      <c r="H121" s="20"/>
      <c r="I121" s="20"/>
      <c r="J121" s="20"/>
      <c r="K121" s="20">
        <f t="shared" si="17"/>
        <v>0</v>
      </c>
      <c r="L121" s="20">
        <f t="shared" si="17"/>
        <v>0</v>
      </c>
      <c r="M121" s="56"/>
      <c r="N121" s="56"/>
    </row>
    <row r="122" spans="1:14" hidden="1" x14ac:dyDescent="0.25">
      <c r="A122" s="18">
        <v>262</v>
      </c>
      <c r="B122" s="19" t="s">
        <v>29</v>
      </c>
      <c r="C122" s="43"/>
      <c r="D122" s="20"/>
      <c r="E122" s="20"/>
      <c r="F122" s="20"/>
      <c r="G122" s="20"/>
      <c r="H122" s="20"/>
      <c r="I122" s="20"/>
      <c r="J122" s="20"/>
      <c r="K122" s="20">
        <f t="shared" si="17"/>
        <v>0</v>
      </c>
      <c r="L122" s="20">
        <f t="shared" si="17"/>
        <v>0</v>
      </c>
      <c r="M122" s="56"/>
      <c r="N122" s="56"/>
    </row>
    <row r="123" spans="1:14" hidden="1" x14ac:dyDescent="0.25">
      <c r="A123" s="18">
        <v>266</v>
      </c>
      <c r="B123" s="19" t="s">
        <v>30</v>
      </c>
      <c r="C123" s="43"/>
      <c r="D123" s="20"/>
      <c r="E123" s="20"/>
      <c r="F123" s="20"/>
      <c r="G123" s="20"/>
      <c r="H123" s="20"/>
      <c r="I123" s="20"/>
      <c r="J123" s="20"/>
      <c r="K123" s="20">
        <f t="shared" si="17"/>
        <v>0</v>
      </c>
      <c r="L123" s="20">
        <f t="shared" si="17"/>
        <v>0</v>
      </c>
      <c r="M123" s="56"/>
      <c r="N123" s="56"/>
    </row>
    <row r="124" spans="1:14" hidden="1" x14ac:dyDescent="0.25">
      <c r="A124" s="18">
        <v>267</v>
      </c>
      <c r="B124" s="19" t="s">
        <v>31</v>
      </c>
      <c r="C124" s="43"/>
      <c r="D124" s="20"/>
      <c r="E124" s="20"/>
      <c r="F124" s="20"/>
      <c r="G124" s="20"/>
      <c r="H124" s="20"/>
      <c r="I124" s="20"/>
      <c r="J124" s="20"/>
      <c r="K124" s="20">
        <f t="shared" si="17"/>
        <v>0</v>
      </c>
      <c r="L124" s="20">
        <f t="shared" si="17"/>
        <v>0</v>
      </c>
      <c r="M124" s="56"/>
      <c r="N124" s="56"/>
    </row>
    <row r="125" spans="1:14" hidden="1" x14ac:dyDescent="0.25">
      <c r="A125" s="18">
        <v>268</v>
      </c>
      <c r="B125" s="19" t="s">
        <v>32</v>
      </c>
      <c r="C125" s="43"/>
      <c r="D125" s="20"/>
      <c r="E125" s="20"/>
      <c r="F125" s="20"/>
      <c r="G125" s="20"/>
      <c r="H125" s="20"/>
      <c r="I125" s="20"/>
      <c r="J125" s="20"/>
      <c r="K125" s="20">
        <f t="shared" si="17"/>
        <v>0</v>
      </c>
      <c r="L125" s="20">
        <f t="shared" si="17"/>
        <v>0</v>
      </c>
      <c r="M125" s="56"/>
      <c r="N125" s="56"/>
    </row>
    <row r="126" spans="1:14" hidden="1" x14ac:dyDescent="0.25">
      <c r="A126" s="18">
        <v>269</v>
      </c>
      <c r="B126" s="19" t="s">
        <v>33</v>
      </c>
      <c r="C126" s="43"/>
      <c r="D126" s="20"/>
      <c r="E126" s="20"/>
      <c r="F126" s="20"/>
      <c r="G126" s="20"/>
      <c r="H126" s="20"/>
      <c r="I126" s="20"/>
      <c r="J126" s="20"/>
      <c r="K126" s="20">
        <f t="shared" si="17"/>
        <v>0</v>
      </c>
      <c r="L126" s="20">
        <f t="shared" si="17"/>
        <v>0</v>
      </c>
      <c r="M126" s="56"/>
      <c r="N126" s="56"/>
    </row>
    <row r="127" spans="1:14" hidden="1" x14ac:dyDescent="0.25">
      <c r="A127" s="18">
        <v>289</v>
      </c>
      <c r="B127" s="19" t="s">
        <v>34</v>
      </c>
      <c r="C127" s="43"/>
      <c r="D127" s="20"/>
      <c r="E127" s="20"/>
      <c r="F127" s="20"/>
      <c r="G127" s="20"/>
      <c r="H127" s="20"/>
      <c r="I127" s="20"/>
      <c r="J127" s="20"/>
      <c r="K127" s="20">
        <f t="shared" si="17"/>
        <v>0</v>
      </c>
      <c r="L127" s="20">
        <f t="shared" si="17"/>
        <v>0</v>
      </c>
      <c r="M127" s="56"/>
      <c r="N127" s="56"/>
    </row>
    <row r="128" spans="1:14" hidden="1" x14ac:dyDescent="0.25">
      <c r="A128" s="18">
        <v>292</v>
      </c>
      <c r="B128" s="19" t="s">
        <v>35</v>
      </c>
      <c r="C128" s="43"/>
      <c r="D128" s="20"/>
      <c r="E128" s="20"/>
      <c r="F128" s="20"/>
      <c r="G128" s="20"/>
      <c r="H128" s="20"/>
      <c r="I128" s="20"/>
      <c r="J128" s="20"/>
      <c r="K128" s="20">
        <f t="shared" si="17"/>
        <v>0</v>
      </c>
      <c r="L128" s="20">
        <f t="shared" si="17"/>
        <v>0</v>
      </c>
      <c r="M128" s="56"/>
      <c r="N128" s="56"/>
    </row>
    <row r="129" spans="1:14" hidden="1" x14ac:dyDescent="0.25">
      <c r="A129" s="18">
        <v>295</v>
      </c>
      <c r="B129" s="19" t="s">
        <v>36</v>
      </c>
      <c r="C129" s="43"/>
      <c r="D129" s="20"/>
      <c r="E129" s="20"/>
      <c r="F129" s="20"/>
      <c r="G129" s="20"/>
      <c r="H129" s="20"/>
      <c r="I129" s="20"/>
      <c r="J129" s="20"/>
      <c r="K129" s="20">
        <f t="shared" si="17"/>
        <v>0</v>
      </c>
      <c r="L129" s="20">
        <f t="shared" si="17"/>
        <v>0</v>
      </c>
      <c r="M129" s="56"/>
      <c r="N129" s="56"/>
    </row>
    <row r="130" spans="1:14" hidden="1" x14ac:dyDescent="0.25">
      <c r="A130" s="18">
        <v>297</v>
      </c>
      <c r="B130" s="19" t="s">
        <v>37</v>
      </c>
      <c r="C130" s="43"/>
      <c r="D130" s="20"/>
      <c r="E130" s="20"/>
      <c r="F130" s="20"/>
      <c r="G130" s="20"/>
      <c r="H130" s="20"/>
      <c r="I130" s="20"/>
      <c r="J130" s="20"/>
      <c r="K130" s="20">
        <f t="shared" si="17"/>
        <v>0</v>
      </c>
      <c r="L130" s="20">
        <f t="shared" si="17"/>
        <v>0</v>
      </c>
      <c r="M130" s="56"/>
      <c r="N130" s="56"/>
    </row>
    <row r="131" spans="1:14" hidden="1" x14ac:dyDescent="0.25">
      <c r="A131" s="18">
        <v>298</v>
      </c>
      <c r="B131" s="19" t="s">
        <v>38</v>
      </c>
      <c r="C131" s="43"/>
      <c r="D131" s="20"/>
      <c r="E131" s="20"/>
      <c r="F131" s="20"/>
      <c r="G131" s="20"/>
      <c r="H131" s="20"/>
      <c r="I131" s="20"/>
      <c r="J131" s="20"/>
      <c r="K131" s="20">
        <f t="shared" si="17"/>
        <v>0</v>
      </c>
      <c r="L131" s="20">
        <f t="shared" si="17"/>
        <v>0</v>
      </c>
      <c r="M131" s="56"/>
      <c r="N131" s="56"/>
    </row>
    <row r="132" spans="1:14" hidden="1" x14ac:dyDescent="0.25">
      <c r="A132" s="182">
        <v>299</v>
      </c>
      <c r="B132" s="183" t="s">
        <v>39</v>
      </c>
      <c r="C132" s="196"/>
      <c r="D132" s="184"/>
      <c r="E132" s="184"/>
      <c r="F132" s="184"/>
      <c r="G132" s="184"/>
      <c r="H132" s="184"/>
      <c r="I132" s="184"/>
      <c r="J132" s="184"/>
      <c r="K132" s="184">
        <f t="shared" si="17"/>
        <v>0</v>
      </c>
      <c r="L132" s="184">
        <f t="shared" si="17"/>
        <v>0</v>
      </c>
      <c r="M132" s="209"/>
      <c r="N132" s="209"/>
    </row>
    <row r="133" spans="1:14" ht="16.5" hidden="1" thickBot="1" x14ac:dyDescent="0.35">
      <c r="A133" s="185"/>
      <c r="B133" s="186" t="s">
        <v>40</v>
      </c>
      <c r="C133" s="187">
        <f t="shared" ref="C133:L133" si="18">SUM(C119:C132)</f>
        <v>0</v>
      </c>
      <c r="D133" s="187">
        <f t="shared" si="18"/>
        <v>0</v>
      </c>
      <c r="E133" s="187">
        <f t="shared" si="18"/>
        <v>0</v>
      </c>
      <c r="F133" s="187">
        <f t="shared" si="18"/>
        <v>0</v>
      </c>
      <c r="G133" s="187">
        <f t="shared" si="18"/>
        <v>0</v>
      </c>
      <c r="H133" s="187">
        <f t="shared" si="18"/>
        <v>0</v>
      </c>
      <c r="I133" s="187">
        <f t="shared" si="18"/>
        <v>0</v>
      </c>
      <c r="J133" s="187">
        <f t="shared" si="18"/>
        <v>0</v>
      </c>
      <c r="K133" s="187">
        <f t="shared" si="18"/>
        <v>0</v>
      </c>
      <c r="L133" s="197">
        <f t="shared" si="18"/>
        <v>0</v>
      </c>
      <c r="M133" s="210"/>
      <c r="N133" s="206"/>
    </row>
    <row r="134" spans="1:14" ht="16.5" hidden="1" thickBot="1" x14ac:dyDescent="0.35">
      <c r="A134" s="211"/>
      <c r="B134" s="186" t="s">
        <v>41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04"/>
      <c r="M134" s="205"/>
      <c r="N134" s="206"/>
    </row>
    <row r="135" spans="1:14" hidden="1" x14ac:dyDescent="0.25">
      <c r="A135" s="26"/>
      <c r="B135" s="19" t="s">
        <v>42</v>
      </c>
      <c r="C135" s="43"/>
      <c r="D135" s="20"/>
      <c r="E135" s="43"/>
      <c r="F135" s="20"/>
      <c r="G135" s="43"/>
      <c r="H135" s="20"/>
      <c r="I135" s="20"/>
      <c r="J135" s="20"/>
      <c r="K135" s="20">
        <f>+C135+E135+G135+I135</f>
        <v>0</v>
      </c>
      <c r="L135" s="20">
        <f>+D135+F135+H135+J135</f>
        <v>0</v>
      </c>
      <c r="M135" s="56"/>
      <c r="N135" s="56"/>
    </row>
    <row r="136" spans="1:14" hidden="1" x14ac:dyDescent="0.25">
      <c r="A136" s="26"/>
      <c r="B136" s="19" t="s">
        <v>43</v>
      </c>
      <c r="C136" s="43"/>
      <c r="D136" s="20"/>
      <c r="E136" s="43"/>
      <c r="F136" s="20"/>
      <c r="G136" s="43"/>
      <c r="H136" s="20"/>
      <c r="I136" s="20"/>
      <c r="J136" s="20"/>
      <c r="K136" s="20">
        <f>+C136+E136+G136+I136</f>
        <v>0</v>
      </c>
      <c r="L136" s="20">
        <f>+D136+F136+H136+J136</f>
        <v>0</v>
      </c>
      <c r="M136" s="56"/>
      <c r="N136" s="56"/>
    </row>
    <row r="137" spans="1:14" ht="15.75" hidden="1" x14ac:dyDescent="0.3">
      <c r="A137" s="26"/>
      <c r="B137" s="37" t="s">
        <v>44</v>
      </c>
      <c r="C137" s="30">
        <f t="shared" ref="C137:L137" si="19">SUM(C135:C136)</f>
        <v>0</v>
      </c>
      <c r="D137" s="30">
        <f t="shared" si="19"/>
        <v>0</v>
      </c>
      <c r="E137" s="30">
        <f t="shared" si="19"/>
        <v>0</v>
      </c>
      <c r="F137" s="30">
        <f t="shared" si="19"/>
        <v>0</v>
      </c>
      <c r="G137" s="30">
        <f t="shared" si="19"/>
        <v>0</v>
      </c>
      <c r="H137" s="30">
        <f t="shared" si="19"/>
        <v>0</v>
      </c>
      <c r="I137" s="30">
        <f t="shared" si="19"/>
        <v>0</v>
      </c>
      <c r="J137" s="30">
        <f t="shared" si="19"/>
        <v>0</v>
      </c>
      <c r="K137" s="30">
        <f t="shared" si="19"/>
        <v>0</v>
      </c>
      <c r="L137" s="30">
        <f t="shared" si="19"/>
        <v>0</v>
      </c>
      <c r="M137" s="56"/>
      <c r="N137" s="56"/>
    </row>
    <row r="138" spans="1:14" ht="15.75" hidden="1" x14ac:dyDescent="0.3">
      <c r="A138" s="31"/>
      <c r="B138" s="175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</row>
    <row r="139" spans="1:14" ht="15.75" hidden="1" x14ac:dyDescent="0.3">
      <c r="A139" s="31"/>
      <c r="B139" s="175"/>
      <c r="C139" s="176"/>
      <c r="D139" s="176"/>
      <c r="E139" s="176"/>
      <c r="F139" s="176"/>
      <c r="G139" s="176"/>
      <c r="H139" s="176"/>
      <c r="I139" s="176"/>
      <c r="J139" s="176"/>
      <c r="K139" s="176"/>
      <c r="L139" s="176"/>
    </row>
    <row r="140" spans="1:14" ht="15.75" hidden="1" x14ac:dyDescent="0.3">
      <c r="A140" s="31"/>
      <c r="B140" s="175"/>
      <c r="C140" s="176"/>
      <c r="D140" s="176"/>
      <c r="E140" s="176"/>
      <c r="F140" s="176"/>
      <c r="G140" s="176"/>
      <c r="H140" s="176"/>
      <c r="I140" s="176"/>
      <c r="J140" s="176"/>
      <c r="K140" s="176"/>
      <c r="L140" s="176"/>
    </row>
    <row r="141" spans="1:14" ht="15.75" hidden="1" x14ac:dyDescent="0.3">
      <c r="A141" s="31"/>
      <c r="B141" s="175"/>
      <c r="C141" s="176"/>
      <c r="D141" s="176"/>
      <c r="E141" s="176"/>
      <c r="F141" s="176"/>
      <c r="G141" s="176"/>
      <c r="H141" s="176"/>
      <c r="I141" s="176"/>
      <c r="J141" s="176"/>
      <c r="K141" s="176"/>
      <c r="L141" s="176"/>
    </row>
    <row r="142" spans="1:14" ht="15.75" hidden="1" x14ac:dyDescent="0.3">
      <c r="A142" s="31"/>
      <c r="B142" s="175"/>
      <c r="C142" s="176"/>
      <c r="D142" s="176"/>
      <c r="E142" s="176"/>
      <c r="F142" s="176"/>
      <c r="G142" s="176"/>
      <c r="H142" s="176"/>
      <c r="I142" s="176"/>
      <c r="J142" s="176"/>
      <c r="K142" s="176"/>
      <c r="L142" s="176"/>
    </row>
    <row r="143" spans="1:14" ht="15.75" hidden="1" x14ac:dyDescent="0.3">
      <c r="A143" s="31"/>
      <c r="B143" s="175"/>
      <c r="C143" s="176"/>
      <c r="D143" s="176"/>
      <c r="E143" s="176"/>
      <c r="F143" s="176"/>
      <c r="G143" s="176"/>
      <c r="H143" s="176"/>
      <c r="I143" s="176"/>
      <c r="J143" s="176"/>
      <c r="K143" s="176"/>
      <c r="L143" s="176"/>
    </row>
    <row r="144" spans="1:14" ht="15.75" hidden="1" x14ac:dyDescent="0.3">
      <c r="A144" s="31"/>
      <c r="B144" s="175"/>
      <c r="C144" s="176"/>
      <c r="D144" s="176"/>
      <c r="E144" s="176"/>
      <c r="F144" s="176"/>
      <c r="G144" s="176"/>
      <c r="H144" s="176"/>
      <c r="I144" s="176"/>
      <c r="J144" s="176"/>
      <c r="K144" s="176"/>
      <c r="L144" s="176"/>
    </row>
    <row r="145" spans="1:12" ht="15.75" hidden="1" x14ac:dyDescent="0.3">
      <c r="A145" s="31"/>
      <c r="B145" s="175"/>
      <c r="C145" s="176"/>
      <c r="D145" s="176"/>
      <c r="E145" s="176"/>
      <c r="F145" s="176"/>
      <c r="G145" s="176"/>
      <c r="H145" s="176"/>
      <c r="I145" s="176"/>
      <c r="J145" s="176"/>
      <c r="K145" s="176"/>
      <c r="L145" s="176"/>
    </row>
    <row r="146" spans="1:12" ht="15.75" hidden="1" x14ac:dyDescent="0.3">
      <c r="A146" s="31"/>
      <c r="B146" s="175"/>
      <c r="C146" s="176"/>
      <c r="D146" s="176"/>
      <c r="E146" s="176"/>
      <c r="F146" s="176"/>
      <c r="G146" s="176"/>
      <c r="H146" s="176"/>
      <c r="I146" s="176"/>
      <c r="J146" s="176"/>
      <c r="K146" s="176"/>
      <c r="L146" s="176"/>
    </row>
    <row r="147" spans="1:12" ht="15.75" hidden="1" x14ac:dyDescent="0.3">
      <c r="A147" s="31"/>
      <c r="B147" s="175"/>
      <c r="C147" s="176"/>
      <c r="D147" s="176"/>
      <c r="E147" s="176"/>
      <c r="F147" s="176"/>
      <c r="G147" s="176"/>
      <c r="H147" s="176"/>
      <c r="I147" s="176"/>
      <c r="J147" s="176"/>
      <c r="K147" s="176"/>
      <c r="L147" s="176"/>
    </row>
    <row r="148" spans="1:12" ht="15.75" hidden="1" x14ac:dyDescent="0.3">
      <c r="A148" s="31"/>
      <c r="B148" s="175"/>
      <c r="C148" s="176"/>
      <c r="D148" s="176"/>
      <c r="E148" s="176"/>
      <c r="F148" s="176"/>
      <c r="G148" s="176"/>
      <c r="H148" s="176"/>
      <c r="I148" s="176"/>
      <c r="J148" s="176"/>
      <c r="K148" s="176"/>
      <c r="L148" s="176"/>
    </row>
    <row r="149" spans="1:12" ht="15.75" hidden="1" x14ac:dyDescent="0.3">
      <c r="A149" s="31"/>
      <c r="B149" s="175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</row>
    <row r="150" spans="1:12" ht="15.75" hidden="1" x14ac:dyDescent="0.3">
      <c r="A150" s="31"/>
      <c r="B150" s="175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</row>
    <row r="151" spans="1:12" ht="15.75" hidden="1" x14ac:dyDescent="0.3">
      <c r="A151" s="31"/>
      <c r="B151" s="175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</row>
    <row r="152" spans="1:12" ht="15.75" hidden="1" x14ac:dyDescent="0.3">
      <c r="A152" s="31"/>
      <c r="B152" s="175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</row>
    <row r="153" spans="1:12" ht="15.75" hidden="1" x14ac:dyDescent="0.3">
      <c r="A153" s="31"/>
      <c r="B153" s="175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</row>
    <row r="154" spans="1:12" ht="15.75" hidden="1" x14ac:dyDescent="0.3">
      <c r="A154" s="31"/>
      <c r="B154" s="175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</row>
    <row r="155" spans="1:12" ht="15.75" x14ac:dyDescent="0.3">
      <c r="A155" s="31"/>
      <c r="B155" s="175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</row>
    <row r="156" spans="1:12" ht="15.75" x14ac:dyDescent="0.3">
      <c r="A156" s="31"/>
      <c r="B156" s="175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</row>
    <row r="157" spans="1:12" ht="15.75" x14ac:dyDescent="0.3">
      <c r="A157" s="31"/>
      <c r="B157" s="175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</row>
    <row r="158" spans="1:12" ht="15.75" x14ac:dyDescent="0.3">
      <c r="A158" s="31"/>
      <c r="B158" s="175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</row>
    <row r="159" spans="1:12" ht="15.75" x14ac:dyDescent="0.3">
      <c r="A159" s="31"/>
      <c r="B159" s="175"/>
      <c r="C159" s="176"/>
      <c r="D159" s="176"/>
      <c r="E159" s="176"/>
      <c r="F159" s="176"/>
      <c r="G159" s="176"/>
      <c r="H159" s="176"/>
      <c r="I159" s="176"/>
      <c r="J159" s="176"/>
      <c r="K159" s="176"/>
      <c r="L159" s="176"/>
    </row>
    <row r="160" spans="1:12" ht="15.75" x14ac:dyDescent="0.3">
      <c r="A160" s="31"/>
      <c r="B160" s="175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</row>
    <row r="161" spans="1:12" ht="15.75" x14ac:dyDescent="0.3">
      <c r="A161" s="31"/>
      <c r="B161" s="175"/>
      <c r="C161" s="176"/>
      <c r="D161" s="176"/>
      <c r="E161" s="176"/>
      <c r="F161" s="176"/>
      <c r="G161" s="176"/>
      <c r="H161" s="176"/>
      <c r="I161" s="176"/>
      <c r="J161" s="176"/>
      <c r="K161" s="176"/>
      <c r="L161" s="176"/>
    </row>
    <row r="162" spans="1:12" ht="15.75" x14ac:dyDescent="0.3">
      <c r="A162" s="31"/>
      <c r="B162" s="175"/>
      <c r="C162" s="176"/>
      <c r="D162" s="176"/>
      <c r="E162" s="176"/>
      <c r="F162" s="176"/>
      <c r="G162" s="176"/>
      <c r="H162" s="176"/>
      <c r="I162" s="176"/>
      <c r="J162" s="176"/>
      <c r="K162" s="176"/>
      <c r="L162" s="176"/>
    </row>
    <row r="163" spans="1:12" ht="15.75" x14ac:dyDescent="0.3">
      <c r="A163" s="31"/>
      <c r="B163" s="175"/>
      <c r="C163" s="176"/>
      <c r="D163" s="176"/>
      <c r="E163" s="176"/>
      <c r="F163" s="176"/>
      <c r="G163" s="176"/>
      <c r="H163" s="176"/>
      <c r="I163" s="176"/>
      <c r="J163" s="176"/>
      <c r="K163" s="176"/>
      <c r="L163" s="176"/>
    </row>
    <row r="164" spans="1:12" ht="15.75" x14ac:dyDescent="0.3">
      <c r="A164" s="31"/>
      <c r="B164" s="175"/>
      <c r="C164" s="176"/>
      <c r="D164" s="176"/>
      <c r="E164" s="176"/>
      <c r="F164" s="176"/>
      <c r="G164" s="176"/>
      <c r="H164" s="176"/>
      <c r="I164" s="176"/>
      <c r="J164" s="176"/>
      <c r="K164" s="176"/>
      <c r="L164" s="176"/>
    </row>
    <row r="165" spans="1:12" ht="15.75" x14ac:dyDescent="0.3">
      <c r="A165" s="31"/>
      <c r="B165" s="175"/>
      <c r="C165" s="176"/>
      <c r="D165" s="176"/>
      <c r="E165" s="176"/>
      <c r="F165" s="176"/>
      <c r="G165" s="176"/>
      <c r="H165" s="176"/>
      <c r="I165" s="176"/>
      <c r="J165" s="176"/>
      <c r="K165" s="176"/>
      <c r="L165" s="176"/>
    </row>
    <row r="166" spans="1:12" ht="15.75" x14ac:dyDescent="0.3">
      <c r="A166" s="31"/>
      <c r="B166" s="175"/>
      <c r="C166" s="176"/>
      <c r="D166" s="176"/>
      <c r="E166" s="176"/>
      <c r="F166" s="176"/>
      <c r="G166" s="176"/>
      <c r="H166" s="176"/>
      <c r="I166" s="176"/>
      <c r="J166" s="176"/>
      <c r="K166" s="176"/>
      <c r="L166" s="176"/>
    </row>
    <row r="167" spans="1:12" ht="15.75" x14ac:dyDescent="0.3">
      <c r="A167" s="31"/>
      <c r="B167" s="175"/>
      <c r="C167" s="176"/>
      <c r="D167" s="176"/>
      <c r="E167" s="176"/>
      <c r="F167" s="176"/>
      <c r="G167" s="176"/>
      <c r="H167" s="176"/>
      <c r="I167" s="176"/>
      <c r="J167" s="176"/>
      <c r="K167" s="176"/>
      <c r="L167" s="176"/>
    </row>
    <row r="168" spans="1:12" ht="15.75" x14ac:dyDescent="0.3">
      <c r="A168" s="31"/>
      <c r="B168" s="175"/>
      <c r="C168" s="176"/>
      <c r="D168" s="176"/>
      <c r="E168" s="176"/>
      <c r="F168" s="176"/>
      <c r="G168" s="176"/>
      <c r="H168" s="176"/>
      <c r="I168" s="176"/>
      <c r="J168" s="176"/>
      <c r="K168" s="176"/>
      <c r="L168" s="176"/>
    </row>
    <row r="169" spans="1:12" ht="15.75" x14ac:dyDescent="0.3">
      <c r="A169" s="31"/>
      <c r="B169" s="175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</row>
    <row r="170" spans="1:12" ht="15.75" x14ac:dyDescent="0.3">
      <c r="A170" s="31"/>
      <c r="B170" s="175"/>
      <c r="C170" s="176"/>
      <c r="D170" s="176"/>
      <c r="E170" s="176"/>
      <c r="F170" s="176"/>
      <c r="G170" s="176"/>
      <c r="H170" s="176"/>
      <c r="I170" s="176"/>
      <c r="J170" s="176"/>
      <c r="K170" s="176"/>
      <c r="L170" s="176"/>
    </row>
    <row r="171" spans="1:12" ht="15.75" x14ac:dyDescent="0.3">
      <c r="A171" s="31"/>
      <c r="B171" s="175"/>
      <c r="C171" s="176"/>
      <c r="D171" s="176"/>
      <c r="E171" s="176"/>
      <c r="F171" s="176"/>
      <c r="G171" s="176"/>
      <c r="H171" s="176"/>
      <c r="I171" s="176"/>
      <c r="J171" s="176"/>
      <c r="K171" s="176"/>
      <c r="L171" s="176"/>
    </row>
    <row r="172" spans="1:12" ht="15.75" x14ac:dyDescent="0.3">
      <c r="A172" s="31"/>
      <c r="B172" s="175"/>
      <c r="C172" s="176"/>
      <c r="D172" s="176"/>
      <c r="E172" s="176"/>
      <c r="F172" s="176"/>
      <c r="G172" s="176"/>
      <c r="H172" s="176"/>
      <c r="I172" s="176"/>
      <c r="J172" s="176"/>
      <c r="K172" s="176"/>
      <c r="L172" s="176"/>
    </row>
    <row r="173" spans="1:12" ht="15.75" x14ac:dyDescent="0.3">
      <c r="A173" s="31"/>
      <c r="B173" s="175"/>
      <c r="C173" s="176"/>
      <c r="D173" s="176"/>
      <c r="E173" s="176"/>
      <c r="F173" s="176"/>
      <c r="G173" s="176"/>
      <c r="H173" s="176"/>
      <c r="I173" s="176"/>
      <c r="J173" s="176"/>
      <c r="K173" s="176"/>
      <c r="L173" s="176"/>
    </row>
    <row r="174" spans="1:12" ht="15.75" thickBot="1" x14ac:dyDescent="0.3">
      <c r="B174" s="44" t="s">
        <v>173</v>
      </c>
      <c r="I174" s="31"/>
      <c r="J174" s="31"/>
    </row>
    <row r="175" spans="1:12" ht="16.5" thickBot="1" x14ac:dyDescent="0.35">
      <c r="A175" s="4" t="s">
        <v>5</v>
      </c>
      <c r="B175" s="5" t="s">
        <v>6</v>
      </c>
      <c r="C175" s="281" t="s">
        <v>57</v>
      </c>
      <c r="D175" s="282"/>
      <c r="I175" s="31"/>
      <c r="J175" s="31"/>
    </row>
    <row r="176" spans="1:12" ht="15.75" x14ac:dyDescent="0.3">
      <c r="A176" s="6"/>
      <c r="B176" s="7"/>
      <c r="C176" s="8" t="s">
        <v>12</v>
      </c>
      <c r="D176" s="8" t="s">
        <v>13</v>
      </c>
      <c r="I176" s="31"/>
      <c r="J176" s="31"/>
    </row>
    <row r="177" spans="1:10" ht="15.75" x14ac:dyDescent="0.3">
      <c r="A177" s="10" t="s">
        <v>141</v>
      </c>
      <c r="B177" s="7" t="s">
        <v>14</v>
      </c>
      <c r="C177" s="11">
        <f>+K17+K63+K103</f>
        <v>14488868.029999999</v>
      </c>
      <c r="D177" s="11">
        <f>+L17+L63+L103</f>
        <v>14417901.079999998</v>
      </c>
      <c r="E177" s="45"/>
      <c r="F177" s="46"/>
      <c r="I177" s="31"/>
      <c r="J177" s="31"/>
    </row>
    <row r="178" spans="1:10" ht="15.75" x14ac:dyDescent="0.3">
      <c r="A178" s="47"/>
      <c r="B178" s="7"/>
      <c r="C178" s="47"/>
      <c r="D178" s="48"/>
      <c r="E178" s="49"/>
      <c r="F178" s="49"/>
      <c r="G178" s="45"/>
      <c r="I178" s="31"/>
      <c r="J178" s="31"/>
    </row>
    <row r="179" spans="1:10" ht="15.75" x14ac:dyDescent="0.3">
      <c r="A179" s="47"/>
      <c r="B179" s="7" t="s">
        <v>15</v>
      </c>
      <c r="C179" s="11"/>
      <c r="D179" s="11"/>
      <c r="E179" s="50"/>
      <c r="F179" s="50"/>
      <c r="I179" s="31"/>
      <c r="J179" s="31"/>
    </row>
    <row r="180" spans="1:10" x14ac:dyDescent="0.25">
      <c r="A180" s="18">
        <v>111</v>
      </c>
      <c r="B180" s="19" t="s">
        <v>16</v>
      </c>
      <c r="C180" s="43">
        <f t="shared" ref="C180:D190" si="20">+K20+K66+K106</f>
        <v>386578.15</v>
      </c>
      <c r="D180" s="43">
        <f t="shared" si="20"/>
        <v>330743.62</v>
      </c>
      <c r="E180" s="45"/>
      <c r="F180" s="46"/>
      <c r="I180" s="31"/>
      <c r="J180" s="31"/>
    </row>
    <row r="181" spans="1:10" x14ac:dyDescent="0.25">
      <c r="A181" s="18">
        <v>113</v>
      </c>
      <c r="B181" s="19" t="s">
        <v>17</v>
      </c>
      <c r="C181" s="43">
        <f t="shared" si="20"/>
        <v>63387.479999999996</v>
      </c>
      <c r="D181" s="43">
        <f t="shared" si="20"/>
        <v>53272.81</v>
      </c>
      <c r="E181" s="45"/>
      <c r="F181" s="46"/>
      <c r="I181" s="31"/>
      <c r="J181" s="31"/>
    </row>
    <row r="182" spans="1:10" x14ac:dyDescent="0.25">
      <c r="A182" s="18">
        <v>122</v>
      </c>
      <c r="B182" s="19" t="s">
        <v>18</v>
      </c>
      <c r="C182" s="43">
        <f t="shared" si="20"/>
        <v>24342.240000000002</v>
      </c>
      <c r="D182" s="43">
        <f t="shared" si="20"/>
        <v>16633.47</v>
      </c>
      <c r="E182" s="45"/>
      <c r="F182" s="46"/>
      <c r="I182" s="31"/>
      <c r="J182" s="31"/>
    </row>
    <row r="183" spans="1:10" x14ac:dyDescent="0.25">
      <c r="A183" s="18">
        <v>163</v>
      </c>
      <c r="B183" s="19" t="s">
        <v>19</v>
      </c>
      <c r="C183" s="43">
        <f t="shared" si="20"/>
        <v>303696.8</v>
      </c>
      <c r="D183" s="43">
        <f t="shared" si="20"/>
        <v>133850</v>
      </c>
      <c r="E183" s="45"/>
      <c r="F183" s="46"/>
    </row>
    <row r="184" spans="1:10" x14ac:dyDescent="0.25">
      <c r="A184" s="18">
        <v>168</v>
      </c>
      <c r="B184" s="19" t="s">
        <v>167</v>
      </c>
      <c r="C184" s="43">
        <f t="shared" si="20"/>
        <v>400</v>
      </c>
      <c r="D184" s="43">
        <f t="shared" si="20"/>
        <v>0</v>
      </c>
      <c r="E184" s="45"/>
      <c r="F184" s="46"/>
    </row>
    <row r="185" spans="1:10" x14ac:dyDescent="0.25">
      <c r="A185" s="18">
        <v>169</v>
      </c>
      <c r="B185" s="19" t="s">
        <v>168</v>
      </c>
      <c r="C185" s="43">
        <f t="shared" si="20"/>
        <v>21160.02</v>
      </c>
      <c r="D185" s="43">
        <f t="shared" si="20"/>
        <v>4850</v>
      </c>
      <c r="E185" s="45"/>
      <c r="F185" s="46"/>
    </row>
    <row r="186" spans="1:10" x14ac:dyDescent="0.25">
      <c r="A186" s="18">
        <v>171</v>
      </c>
      <c r="B186" s="19" t="s">
        <v>169</v>
      </c>
      <c r="C186" s="43">
        <f t="shared" si="20"/>
        <v>21829.98</v>
      </c>
      <c r="D186" s="43">
        <f t="shared" si="20"/>
        <v>3600</v>
      </c>
      <c r="E186" s="45"/>
      <c r="F186" s="46"/>
    </row>
    <row r="187" spans="1:10" x14ac:dyDescent="0.25">
      <c r="A187" s="18">
        <v>174</v>
      </c>
      <c r="B187" s="19" t="s">
        <v>20</v>
      </c>
      <c r="C187" s="43">
        <f t="shared" si="20"/>
        <v>44137.979999999996</v>
      </c>
      <c r="D187" s="43">
        <f t="shared" si="20"/>
        <v>23085</v>
      </c>
      <c r="E187" s="45"/>
      <c r="F187" s="46"/>
    </row>
    <row r="188" spans="1:10" x14ac:dyDescent="0.25">
      <c r="A188" s="18">
        <v>182</v>
      </c>
      <c r="B188" s="19" t="s">
        <v>21</v>
      </c>
      <c r="C188" s="43">
        <f t="shared" si="20"/>
        <v>1907920.98</v>
      </c>
      <c r="D188" s="43">
        <f t="shared" si="20"/>
        <v>811629</v>
      </c>
      <c r="E188" s="45"/>
      <c r="F188" s="46"/>
    </row>
    <row r="189" spans="1:10" x14ac:dyDescent="0.25">
      <c r="A189" s="18">
        <v>197</v>
      </c>
      <c r="B189" s="19" t="s">
        <v>22</v>
      </c>
      <c r="C189" s="43">
        <f t="shared" si="20"/>
        <v>254100</v>
      </c>
      <c r="D189" s="43">
        <f t="shared" si="20"/>
        <v>210000</v>
      </c>
      <c r="E189" s="45"/>
      <c r="F189" s="46"/>
    </row>
    <row r="190" spans="1:10" x14ac:dyDescent="0.25">
      <c r="A190" s="18">
        <v>199</v>
      </c>
      <c r="B190" s="19" t="s">
        <v>23</v>
      </c>
      <c r="C190" s="43">
        <f t="shared" si="20"/>
        <v>402360</v>
      </c>
      <c r="D190" s="43">
        <f t="shared" si="20"/>
        <v>184543.05</v>
      </c>
      <c r="E190" s="45"/>
      <c r="F190" s="46"/>
    </row>
    <row r="191" spans="1:10" ht="16.5" thickBot="1" x14ac:dyDescent="0.35">
      <c r="A191" s="18"/>
      <c r="B191" s="21" t="s">
        <v>24</v>
      </c>
      <c r="C191" s="52">
        <f>SUM(C180:C190)</f>
        <v>3429913.63</v>
      </c>
      <c r="D191" s="52">
        <f>SUM(D180:D190)</f>
        <v>1772206.95</v>
      </c>
      <c r="E191" s="45"/>
    </row>
    <row r="192" spans="1:10" ht="15.75" x14ac:dyDescent="0.3">
      <c r="A192" s="18"/>
      <c r="B192" s="23" t="s">
        <v>25</v>
      </c>
      <c r="C192" s="53"/>
      <c r="D192" s="53"/>
    </row>
    <row r="193" spans="1:7" x14ac:dyDescent="0.25">
      <c r="A193" s="18">
        <v>211</v>
      </c>
      <c r="B193" s="19" t="s">
        <v>26</v>
      </c>
      <c r="C193" s="43">
        <f t="shared" ref="C193:D206" si="21">+K33+K79+K119</f>
        <v>348993.42</v>
      </c>
      <c r="D193" s="43">
        <f t="shared" si="21"/>
        <v>212609.5</v>
      </c>
      <c r="E193" s="45"/>
      <c r="F193" s="46"/>
    </row>
    <row r="194" spans="1:7" x14ac:dyDescent="0.25">
      <c r="A194" s="18">
        <v>232</v>
      </c>
      <c r="B194" s="19" t="s">
        <v>27</v>
      </c>
      <c r="C194" s="43">
        <f t="shared" si="21"/>
        <v>75000</v>
      </c>
      <c r="D194" s="43">
        <f t="shared" si="21"/>
        <v>0</v>
      </c>
      <c r="E194" s="45"/>
      <c r="F194" s="46"/>
    </row>
    <row r="195" spans="1:7" x14ac:dyDescent="0.25">
      <c r="A195" s="18">
        <v>261</v>
      </c>
      <c r="B195" s="19" t="s">
        <v>28</v>
      </c>
      <c r="C195" s="43">
        <f t="shared" si="21"/>
        <v>497328.12</v>
      </c>
      <c r="D195" s="43">
        <f t="shared" si="21"/>
        <v>245537.66</v>
      </c>
      <c r="E195" s="45"/>
      <c r="F195" s="46"/>
    </row>
    <row r="196" spans="1:7" x14ac:dyDescent="0.25">
      <c r="A196" s="18">
        <v>262</v>
      </c>
      <c r="B196" s="19" t="s">
        <v>29</v>
      </c>
      <c r="C196" s="43">
        <f t="shared" si="21"/>
        <v>4000.0199999999995</v>
      </c>
      <c r="D196" s="43">
        <f t="shared" si="21"/>
        <v>0</v>
      </c>
      <c r="E196" s="45"/>
      <c r="F196" s="46"/>
    </row>
    <row r="197" spans="1:7" x14ac:dyDescent="0.25">
      <c r="A197" s="18">
        <v>266</v>
      </c>
      <c r="B197" s="19" t="s">
        <v>30</v>
      </c>
      <c r="C197" s="43">
        <f t="shared" si="21"/>
        <v>2291635.92</v>
      </c>
      <c r="D197" s="43">
        <f t="shared" si="21"/>
        <v>1068213.79</v>
      </c>
      <c r="E197" s="45"/>
      <c r="F197" s="46"/>
    </row>
    <row r="198" spans="1:7" x14ac:dyDescent="0.25">
      <c r="A198" s="18">
        <v>267</v>
      </c>
      <c r="B198" s="19" t="s">
        <v>31</v>
      </c>
      <c r="C198" s="43">
        <f t="shared" si="21"/>
        <v>4500</v>
      </c>
      <c r="D198" s="43">
        <f t="shared" si="21"/>
        <v>0</v>
      </c>
      <c r="E198" s="45"/>
      <c r="F198" s="46"/>
    </row>
    <row r="199" spans="1:7" x14ac:dyDescent="0.25">
      <c r="A199" s="18">
        <v>268</v>
      </c>
      <c r="B199" s="19" t="s">
        <v>32</v>
      </c>
      <c r="C199" s="43">
        <f t="shared" si="21"/>
        <v>70867.740000000005</v>
      </c>
      <c r="D199" s="43">
        <f t="shared" si="21"/>
        <v>47270.98</v>
      </c>
      <c r="E199" s="45"/>
      <c r="F199" s="46"/>
    </row>
    <row r="200" spans="1:7" x14ac:dyDescent="0.25">
      <c r="A200" s="18">
        <v>269</v>
      </c>
      <c r="B200" s="19" t="s">
        <v>33</v>
      </c>
      <c r="C200" s="43">
        <f t="shared" si="21"/>
        <v>4999.9800000000005</v>
      </c>
      <c r="D200" s="43">
        <f t="shared" si="21"/>
        <v>0</v>
      </c>
      <c r="E200" s="45"/>
      <c r="F200" s="46"/>
    </row>
    <row r="201" spans="1:7" x14ac:dyDescent="0.25">
      <c r="A201" s="18">
        <v>289</v>
      </c>
      <c r="B201" s="19" t="s">
        <v>34</v>
      </c>
      <c r="C201" s="43">
        <f t="shared" si="21"/>
        <v>3449.2799999999997</v>
      </c>
      <c r="D201" s="43">
        <f t="shared" si="21"/>
        <v>6592.5</v>
      </c>
      <c r="E201" s="45"/>
      <c r="F201" s="46"/>
    </row>
    <row r="202" spans="1:7" x14ac:dyDescent="0.25">
      <c r="A202" s="18">
        <v>292</v>
      </c>
      <c r="B202" s="19" t="s">
        <v>35</v>
      </c>
      <c r="C202" s="43">
        <f t="shared" si="21"/>
        <v>42089.58</v>
      </c>
      <c r="D202" s="43">
        <f t="shared" si="21"/>
        <v>75736.45</v>
      </c>
      <c r="E202" s="45"/>
      <c r="F202" s="46"/>
    </row>
    <row r="203" spans="1:7" x14ac:dyDescent="0.25">
      <c r="A203" s="18">
        <v>295</v>
      </c>
      <c r="B203" s="19" t="s">
        <v>36</v>
      </c>
      <c r="C203" s="43">
        <f t="shared" si="21"/>
        <v>9291240.3599999994</v>
      </c>
      <c r="D203" s="43">
        <f t="shared" si="21"/>
        <v>2036367.84</v>
      </c>
      <c r="E203" s="45"/>
      <c r="F203" s="46"/>
      <c r="G203" s="54"/>
    </row>
    <row r="204" spans="1:7" x14ac:dyDescent="0.25">
      <c r="A204" s="18">
        <v>297</v>
      </c>
      <c r="B204" s="19" t="s">
        <v>37</v>
      </c>
      <c r="C204" s="43">
        <f t="shared" si="21"/>
        <v>9546.42</v>
      </c>
      <c r="D204" s="43">
        <f t="shared" si="21"/>
        <v>8599.25</v>
      </c>
      <c r="E204" s="45"/>
      <c r="F204" s="46"/>
    </row>
    <row r="205" spans="1:7" x14ac:dyDescent="0.25">
      <c r="A205" s="18">
        <v>298</v>
      </c>
      <c r="B205" s="19" t="s">
        <v>38</v>
      </c>
      <c r="C205" s="43">
        <f t="shared" si="21"/>
        <v>202548.90000000002</v>
      </c>
      <c r="D205" s="43">
        <f t="shared" si="21"/>
        <v>44955</v>
      </c>
      <c r="E205" s="45"/>
      <c r="F205" s="46"/>
    </row>
    <row r="206" spans="1:7" x14ac:dyDescent="0.25">
      <c r="A206" s="18">
        <v>299</v>
      </c>
      <c r="B206" s="19" t="s">
        <v>39</v>
      </c>
      <c r="C206" s="43">
        <f t="shared" si="21"/>
        <v>114250.98000000001</v>
      </c>
      <c r="D206" s="43">
        <f t="shared" si="21"/>
        <v>14265</v>
      </c>
      <c r="E206" s="45"/>
      <c r="F206" s="46"/>
    </row>
    <row r="207" spans="1:7" ht="15.75" x14ac:dyDescent="0.3">
      <c r="A207" s="18"/>
      <c r="B207" s="37" t="s">
        <v>40</v>
      </c>
      <c r="C207" s="55">
        <f>SUM(C193:C206)</f>
        <v>12960450.720000001</v>
      </c>
      <c r="D207" s="55">
        <f>SUM(D193:D206)</f>
        <v>3760147.97</v>
      </c>
      <c r="E207" s="45"/>
      <c r="F207" s="45"/>
    </row>
    <row r="208" spans="1:7" ht="15.75" x14ac:dyDescent="0.3">
      <c r="A208" s="26"/>
      <c r="B208" s="7" t="s">
        <v>58</v>
      </c>
      <c r="C208" s="11">
        <f>+C207+C191</f>
        <v>16390364.350000001</v>
      </c>
      <c r="D208" s="11">
        <f>+D207+D191</f>
        <v>5532354.9199999999</v>
      </c>
    </row>
    <row r="209" spans="1:7" ht="15.75" hidden="1" x14ac:dyDescent="0.3">
      <c r="A209" s="26"/>
      <c r="B209" s="7" t="s">
        <v>41</v>
      </c>
      <c r="C209" s="11"/>
      <c r="D209" s="11"/>
    </row>
    <row r="210" spans="1:7" hidden="1" x14ac:dyDescent="0.25">
      <c r="A210" s="26"/>
      <c r="B210" s="57" t="s">
        <v>49</v>
      </c>
      <c r="C210" s="43" t="e">
        <f>#REF!+#REF!</f>
        <v>#REF!</v>
      </c>
      <c r="D210" s="43" t="e">
        <f>#REF!+#REF!</f>
        <v>#REF!</v>
      </c>
    </row>
    <row r="211" spans="1:7" hidden="1" x14ac:dyDescent="0.25">
      <c r="A211" s="26"/>
      <c r="B211" s="57" t="s">
        <v>42</v>
      </c>
      <c r="C211" s="43">
        <f>+K49+K95+K135</f>
        <v>0</v>
      </c>
      <c r="D211" s="43">
        <f>+L49+L95+L135</f>
        <v>0</v>
      </c>
      <c r="E211" s="45"/>
    </row>
    <row r="212" spans="1:7" hidden="1" x14ac:dyDescent="0.25">
      <c r="A212" s="26"/>
      <c r="B212" s="57" t="s">
        <v>50</v>
      </c>
      <c r="C212" s="43" t="e">
        <f>+#REF!+#REF!</f>
        <v>#REF!</v>
      </c>
      <c r="D212" s="43" t="e">
        <f>#REF!+#REF!</f>
        <v>#REF!</v>
      </c>
      <c r="E212" s="45"/>
    </row>
    <row r="213" spans="1:7" hidden="1" x14ac:dyDescent="0.25">
      <c r="A213" s="26"/>
      <c r="B213" s="57" t="s">
        <v>43</v>
      </c>
      <c r="C213" s="43">
        <f>K50+K96+K136</f>
        <v>0</v>
      </c>
      <c r="D213" s="43">
        <f>+L50+L96+L136</f>
        <v>0</v>
      </c>
      <c r="E213" s="45"/>
    </row>
    <row r="214" spans="1:7" ht="15.75" hidden="1" x14ac:dyDescent="0.3">
      <c r="A214" s="26"/>
      <c r="B214" s="37" t="s">
        <v>59</v>
      </c>
      <c r="C214" s="11"/>
      <c r="D214" s="11"/>
    </row>
    <row r="215" spans="1:7" ht="15.75" x14ac:dyDescent="0.3">
      <c r="A215" s="26"/>
      <c r="B215" s="7" t="s">
        <v>60</v>
      </c>
      <c r="C215" s="11">
        <f>+C214+C208+C177</f>
        <v>30879232.380000003</v>
      </c>
      <c r="D215" s="11">
        <f>+D214+D208+D177</f>
        <v>19950256</v>
      </c>
      <c r="E215" s="45"/>
      <c r="F215" s="45"/>
      <c r="G215" s="45"/>
    </row>
    <row r="216" spans="1:7" ht="15.75" x14ac:dyDescent="0.3">
      <c r="A216" s="31"/>
      <c r="B216" s="234"/>
      <c r="C216" s="58"/>
      <c r="D216" s="59"/>
    </row>
    <row r="217" spans="1:7" ht="15.75" x14ac:dyDescent="0.3">
      <c r="A217" s="31"/>
      <c r="B217" s="234"/>
      <c r="C217" s="60"/>
      <c r="D217" s="61"/>
    </row>
    <row r="218" spans="1:7" ht="15.75" x14ac:dyDescent="0.3">
      <c r="A218" s="31"/>
      <c r="B218" s="234"/>
      <c r="C218" s="60"/>
      <c r="D218" s="61"/>
    </row>
    <row r="219" spans="1:7" ht="15.75" x14ac:dyDescent="0.3">
      <c r="B219" s="234"/>
      <c r="C219" s="60"/>
      <c r="D219" s="61"/>
    </row>
    <row r="220" spans="1:7" ht="15.75" x14ac:dyDescent="0.3">
      <c r="B220" s="234"/>
      <c r="C220" s="60"/>
      <c r="D220" s="61"/>
    </row>
    <row r="221" spans="1:7" ht="15.75" x14ac:dyDescent="0.3">
      <c r="B221" s="234"/>
      <c r="C221" s="60"/>
      <c r="D221" s="61"/>
    </row>
    <row r="222" spans="1:7" ht="15.75" x14ac:dyDescent="0.3">
      <c r="B222" s="234"/>
      <c r="C222" s="60"/>
      <c r="D222" s="61"/>
    </row>
    <row r="223" spans="1:7" ht="15.75" x14ac:dyDescent="0.3">
      <c r="B223" s="234"/>
      <c r="C223" s="60"/>
      <c r="D223" s="61"/>
    </row>
    <row r="224" spans="1:7" x14ac:dyDescent="0.25">
      <c r="B224" s="44"/>
      <c r="C224" s="62"/>
      <c r="D224" s="58"/>
    </row>
    <row r="228" spans="2:12" x14ac:dyDescent="0.25">
      <c r="B228" s="63" t="s">
        <v>61</v>
      </c>
      <c r="D228" s="12" t="s">
        <v>62</v>
      </c>
      <c r="E228" s="12"/>
      <c r="F228" s="12"/>
      <c r="G228" s="44" t="s">
        <v>63</v>
      </c>
      <c r="I228" t="s">
        <v>67</v>
      </c>
    </row>
    <row r="229" spans="2:12" x14ac:dyDescent="0.25">
      <c r="D229" s="288" t="s">
        <v>64</v>
      </c>
      <c r="E229" s="288"/>
      <c r="F229" s="288"/>
      <c r="G229" s="44"/>
      <c r="H229" s="44"/>
      <c r="I229" s="44" t="s">
        <v>68</v>
      </c>
      <c r="J229" s="44"/>
      <c r="K229" s="44"/>
      <c r="L229" s="44"/>
    </row>
    <row r="230" spans="2:12" x14ac:dyDescent="0.25">
      <c r="D230" s="288" t="s">
        <v>65</v>
      </c>
      <c r="E230" s="288"/>
      <c r="F230" s="288"/>
      <c r="G230" s="44"/>
      <c r="H230" s="44"/>
      <c r="I230" s="44" t="s">
        <v>164</v>
      </c>
      <c r="J230" s="44"/>
      <c r="K230" s="44"/>
      <c r="L230" s="44"/>
    </row>
    <row r="231" spans="2:12" x14ac:dyDescent="0.25">
      <c r="D231" s="64"/>
      <c r="E231" s="64"/>
      <c r="H231" s="44"/>
      <c r="I231" s="44"/>
      <c r="J231" s="44"/>
    </row>
    <row r="232" spans="2:12" x14ac:dyDescent="0.25">
      <c r="B232" s="63" t="s">
        <v>66</v>
      </c>
      <c r="D232" s="44" t="s">
        <v>203</v>
      </c>
      <c r="H232" s="65"/>
      <c r="I232" s="65"/>
      <c r="J232" s="65"/>
      <c r="K232" s="289"/>
      <c r="L232" s="289"/>
    </row>
  </sheetData>
  <mergeCells count="31">
    <mergeCell ref="K8:L8"/>
    <mergeCell ref="A10:L10"/>
    <mergeCell ref="A11:L11"/>
    <mergeCell ref="A12:L12"/>
    <mergeCell ref="A14:L14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A100:L100"/>
    <mergeCell ref="C101:D101"/>
    <mergeCell ref="E101:F101"/>
    <mergeCell ref="G101:H101"/>
    <mergeCell ref="I101:J101"/>
    <mergeCell ref="K101:L101"/>
    <mergeCell ref="M101:N101"/>
    <mergeCell ref="C175:D175"/>
    <mergeCell ref="D229:F229"/>
    <mergeCell ref="D230:F230"/>
    <mergeCell ref="K232:L232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91" workbookViewId="0">
      <selection activeCell="B198" sqref="B19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64" t="s">
        <v>1</v>
      </c>
      <c r="L8" s="265"/>
    </row>
    <row r="10" spans="1:19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"/>
      <c r="N10" s="2"/>
      <c r="O10" s="2"/>
      <c r="P10" s="2"/>
      <c r="Q10" s="2"/>
      <c r="R10" s="2"/>
      <c r="S10" s="2"/>
    </row>
    <row r="11" spans="1:19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"/>
      <c r="N11" s="2"/>
      <c r="O11" s="2"/>
      <c r="P11" s="2"/>
      <c r="Q11" s="2"/>
      <c r="R11" s="2"/>
      <c r="S11" s="2"/>
    </row>
    <row r="12" spans="1:19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"/>
      <c r="N12" s="2"/>
      <c r="O12" s="2"/>
      <c r="P12" s="2"/>
      <c r="Q12" s="2"/>
      <c r="R12" s="2"/>
      <c r="S12" s="2"/>
    </row>
    <row r="13" spans="1:19" x14ac:dyDescent="0.25">
      <c r="A13" s="244"/>
      <c r="B13" s="244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44"/>
    </row>
    <row r="14" spans="1:19" ht="16.5" thickBot="1" x14ac:dyDescent="0.3">
      <c r="A14" s="269" t="s">
        <v>166</v>
      </c>
      <c r="B14" s="269"/>
      <c r="C14" s="269"/>
      <c r="D14" s="269"/>
      <c r="E14" s="269"/>
      <c r="F14" s="269"/>
      <c r="G14" s="269"/>
      <c r="H14" s="269"/>
      <c r="I14" s="269"/>
      <c r="J14" s="269"/>
      <c r="K14" s="269"/>
      <c r="L14" s="269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  <c r="K15" s="281" t="s">
        <v>11</v>
      </c>
      <c r="L15" s="282"/>
      <c r="M15" s="243"/>
      <c r="N15" s="270"/>
      <c r="O15" s="270"/>
      <c r="P15" s="270"/>
      <c r="Q15" s="270"/>
      <c r="R15" s="270"/>
      <c r="S15" s="270"/>
    </row>
    <row r="16" spans="1:19" ht="15.75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8" t="s">
        <v>13</v>
      </c>
      <c r="M16" s="9"/>
      <c r="N16" s="243"/>
      <c r="O16" s="9"/>
      <c r="P16" s="243"/>
      <c r="Q16" s="9"/>
      <c r="R16" s="243"/>
      <c r="S16" s="9"/>
    </row>
    <row r="17" spans="1:19" ht="15.75" x14ac:dyDescent="0.3">
      <c r="A17" s="10" t="s">
        <v>141</v>
      </c>
      <c r="B17" s="7" t="s">
        <v>14</v>
      </c>
      <c r="C17" s="55">
        <v>2414811.33</v>
      </c>
      <c r="D17" s="11">
        <v>2367268.7000000002</v>
      </c>
      <c r="E17" s="55">
        <v>2414811.34</v>
      </c>
      <c r="F17" s="11">
        <v>2396683.9</v>
      </c>
      <c r="G17" s="55">
        <v>2414811.34</v>
      </c>
      <c r="H17" s="11">
        <v>2410583.5299999998</v>
      </c>
      <c r="I17" s="55">
        <v>2414811.34</v>
      </c>
      <c r="J17" s="11">
        <v>2417060.7799999998</v>
      </c>
      <c r="K17" s="11">
        <f>+C17+E17+G17+I17</f>
        <v>9659245.3499999996</v>
      </c>
      <c r="L17" s="11">
        <f>+D17+F17+H17+J17</f>
        <v>9591596.9099999983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13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15"/>
      <c r="M18" s="12"/>
      <c r="N18" s="12"/>
      <c r="O18" s="12"/>
      <c r="P18" s="12"/>
      <c r="Q18" s="12"/>
      <c r="R18" s="12"/>
      <c r="S18" s="12"/>
    </row>
    <row r="19" spans="1:19" ht="15.75" x14ac:dyDescent="0.3">
      <c r="A19" s="13"/>
      <c r="B19" s="14" t="s">
        <v>15</v>
      </c>
      <c r="C19" s="17">
        <f t="shared" ref="C19:H19" si="0">+C31+C47</f>
        <v>2612557.8600000003</v>
      </c>
      <c r="D19" s="17">
        <f t="shared" si="0"/>
        <v>0</v>
      </c>
      <c r="E19" s="17">
        <f t="shared" si="0"/>
        <v>2689873.49</v>
      </c>
      <c r="F19" s="17">
        <f t="shared" si="0"/>
        <v>16502.89</v>
      </c>
      <c r="G19" s="17">
        <f t="shared" si="0"/>
        <v>2771983.25</v>
      </c>
      <c r="H19" s="17">
        <f t="shared" si="0"/>
        <v>132643.56999999998</v>
      </c>
      <c r="I19" s="17">
        <f>+I31+I47</f>
        <v>2771983.25</v>
      </c>
      <c r="J19" s="17">
        <f>+J31+J47</f>
        <v>748869.8</v>
      </c>
      <c r="K19" s="17">
        <f>+C19+E19+G19+I19</f>
        <v>10846397.850000001</v>
      </c>
      <c r="L19" s="17">
        <f>+D19+F19+H19+J19</f>
        <v>898016.26</v>
      </c>
      <c r="M19" s="12"/>
      <c r="N19" s="12"/>
      <c r="O19" s="12"/>
      <c r="P19" s="12"/>
      <c r="Q19" s="12"/>
      <c r="R19" s="12"/>
      <c r="S19" s="12"/>
    </row>
    <row r="20" spans="1:19" x14ac:dyDescent="0.25">
      <c r="A20" s="18">
        <v>111</v>
      </c>
      <c r="B20" s="19" t="s">
        <v>16</v>
      </c>
      <c r="C20" s="20">
        <v>0</v>
      </c>
      <c r="D20" s="20">
        <v>0</v>
      </c>
      <c r="E20" s="20">
        <v>77315.63</v>
      </c>
      <c r="F20" s="20">
        <v>0</v>
      </c>
      <c r="G20" s="20">
        <v>77315.63</v>
      </c>
      <c r="H20" s="20">
        <v>70182.48</v>
      </c>
      <c r="I20" s="20">
        <v>77315.63</v>
      </c>
      <c r="J20" s="20">
        <v>80017.570000000007</v>
      </c>
      <c r="K20" s="20">
        <f>+C20+E20+G20+I20</f>
        <v>231946.89</v>
      </c>
      <c r="L20" s="20">
        <f>+D20+F20+H20+J20</f>
        <v>150200.04999999999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18">
        <v>113</v>
      </c>
      <c r="B21" s="19" t="s">
        <v>17</v>
      </c>
      <c r="C21" s="20">
        <v>10564.58</v>
      </c>
      <c r="D21" s="20">
        <v>0</v>
      </c>
      <c r="E21" s="20">
        <v>10564.58</v>
      </c>
      <c r="F21" s="20">
        <v>8302.09</v>
      </c>
      <c r="G21" s="20">
        <v>10564.58</v>
      </c>
      <c r="H21" s="20">
        <v>11306.4</v>
      </c>
      <c r="I21" s="20">
        <v>10564.58</v>
      </c>
      <c r="J21" s="20">
        <v>11126.04</v>
      </c>
      <c r="K21" s="20">
        <f t="shared" ref="K21:L30" si="1">+C21+E21+G21+I21</f>
        <v>42258.32</v>
      </c>
      <c r="L21" s="20">
        <f t="shared" si="1"/>
        <v>30734.53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18">
        <v>122</v>
      </c>
      <c r="B22" s="19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6085.56</v>
      </c>
      <c r="H22" s="20">
        <v>0</v>
      </c>
      <c r="I22" s="20">
        <v>6085.56</v>
      </c>
      <c r="J22" s="20">
        <v>0</v>
      </c>
      <c r="K22" s="20">
        <f t="shared" si="1"/>
        <v>12171.12</v>
      </c>
      <c r="L22" s="20">
        <f t="shared" si="1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18">
        <v>163</v>
      </c>
      <c r="B23" s="19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75924.2</v>
      </c>
      <c r="H23" s="20">
        <v>0</v>
      </c>
      <c r="I23" s="20">
        <v>75924.2</v>
      </c>
      <c r="J23" s="20">
        <v>0</v>
      </c>
      <c r="K23" s="20">
        <f t="shared" si="1"/>
        <v>151848.4</v>
      </c>
      <c r="L23" s="20">
        <f t="shared" si="1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18">
        <v>168</v>
      </c>
      <c r="B24" s="19" t="s">
        <v>167</v>
      </c>
      <c r="C24" s="20">
        <v>0</v>
      </c>
      <c r="D24" s="20">
        <v>0</v>
      </c>
      <c r="E24" s="20">
        <v>0</v>
      </c>
      <c r="F24" s="20">
        <v>0</v>
      </c>
      <c r="G24" s="20">
        <v>100</v>
      </c>
      <c r="H24" s="20">
        <v>0</v>
      </c>
      <c r="I24" s="20">
        <v>100</v>
      </c>
      <c r="J24" s="20">
        <v>0</v>
      </c>
      <c r="K24" s="20">
        <f>+C24+E24+G24+I24</f>
        <v>200</v>
      </c>
      <c r="L24" s="20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18">
        <v>169</v>
      </c>
      <c r="B25" s="19" t="s">
        <v>168</v>
      </c>
      <c r="C25" s="20">
        <v>3526.67</v>
      </c>
      <c r="D25" s="20">
        <v>0</v>
      </c>
      <c r="E25" s="20">
        <v>3526.67</v>
      </c>
      <c r="F25" s="20">
        <v>0</v>
      </c>
      <c r="G25" s="20">
        <v>3526.67</v>
      </c>
      <c r="H25" s="20">
        <v>0</v>
      </c>
      <c r="I25" s="20">
        <v>3526.67</v>
      </c>
      <c r="J25" s="20">
        <v>0</v>
      </c>
      <c r="K25" s="20">
        <f t="shared" si="1"/>
        <v>14106.68</v>
      </c>
      <c r="L25" s="20">
        <f t="shared" si="1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18">
        <v>171</v>
      </c>
      <c r="B26" s="19" t="s">
        <v>169</v>
      </c>
      <c r="C26" s="20">
        <v>3638.33</v>
      </c>
      <c r="D26" s="20">
        <v>0</v>
      </c>
      <c r="E26" s="20">
        <v>3638.33</v>
      </c>
      <c r="F26" s="20">
        <v>0</v>
      </c>
      <c r="G26" s="20">
        <v>3638.33</v>
      </c>
      <c r="H26" s="20">
        <v>0</v>
      </c>
      <c r="I26" s="20">
        <v>3638.33</v>
      </c>
      <c r="J26" s="20">
        <v>0</v>
      </c>
      <c r="K26" s="20">
        <f t="shared" si="1"/>
        <v>14553.32</v>
      </c>
      <c r="L26" s="20">
        <f t="shared" si="1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18">
        <v>174</v>
      </c>
      <c r="B27" s="19" t="s">
        <v>20</v>
      </c>
      <c r="C27" s="20">
        <v>7356.33</v>
      </c>
      <c r="D27" s="20">
        <v>0</v>
      </c>
      <c r="E27" s="20">
        <v>7356.33</v>
      </c>
      <c r="F27" s="20">
        <v>0</v>
      </c>
      <c r="G27" s="20">
        <v>7356.33</v>
      </c>
      <c r="H27" s="20">
        <v>0</v>
      </c>
      <c r="I27" s="20">
        <v>7356.33</v>
      </c>
      <c r="J27" s="20">
        <v>6360</v>
      </c>
      <c r="K27" s="20">
        <f t="shared" si="1"/>
        <v>29425.32</v>
      </c>
      <c r="L27" s="20">
        <f t="shared" si="1"/>
        <v>6360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18">
        <v>182</v>
      </c>
      <c r="B28" s="19" t="s">
        <v>21</v>
      </c>
      <c r="C28" s="20">
        <v>317986.83</v>
      </c>
      <c r="D28" s="20">
        <v>0</v>
      </c>
      <c r="E28" s="20">
        <v>317986.83</v>
      </c>
      <c r="F28" s="20">
        <v>0</v>
      </c>
      <c r="G28" s="20">
        <v>317986.83</v>
      </c>
      <c r="H28" s="20">
        <v>32843.760000000002</v>
      </c>
      <c r="I28" s="20">
        <v>317986.83</v>
      </c>
      <c r="J28" s="20">
        <v>99905.74</v>
      </c>
      <c r="K28" s="20">
        <f t="shared" si="1"/>
        <v>1271947.32</v>
      </c>
      <c r="L28" s="20">
        <f t="shared" si="1"/>
        <v>132749.5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18">
        <v>197</v>
      </c>
      <c r="B29" s="19" t="s">
        <v>22</v>
      </c>
      <c r="C29" s="20">
        <v>42350</v>
      </c>
      <c r="D29" s="20">
        <v>0</v>
      </c>
      <c r="E29" s="20">
        <v>42350</v>
      </c>
      <c r="F29" s="20">
        <v>0</v>
      </c>
      <c r="G29" s="20">
        <v>42350</v>
      </c>
      <c r="H29" s="20">
        <v>0</v>
      </c>
      <c r="I29" s="20">
        <v>42350</v>
      </c>
      <c r="J29" s="20">
        <v>84000</v>
      </c>
      <c r="K29" s="20">
        <f t="shared" si="1"/>
        <v>169400</v>
      </c>
      <c r="L29" s="20">
        <f t="shared" si="1"/>
        <v>84000</v>
      </c>
      <c r="M29" s="12"/>
      <c r="N29" s="12"/>
      <c r="O29" s="12"/>
      <c r="P29" s="12"/>
      <c r="Q29" s="12"/>
      <c r="R29" s="12"/>
      <c r="S29" s="12"/>
    </row>
    <row r="30" spans="1:19" ht="15.75" thickBot="1" x14ac:dyDescent="0.3">
      <c r="A30" s="182">
        <v>199</v>
      </c>
      <c r="B30" s="183" t="s">
        <v>23</v>
      </c>
      <c r="C30" s="20">
        <v>67060</v>
      </c>
      <c r="D30" s="184">
        <v>0</v>
      </c>
      <c r="E30" s="20">
        <v>67060</v>
      </c>
      <c r="F30" s="184">
        <v>8200.7999999999993</v>
      </c>
      <c r="G30" s="20">
        <v>67060</v>
      </c>
      <c r="H30" s="184">
        <v>4100</v>
      </c>
      <c r="I30" s="20">
        <v>67060</v>
      </c>
      <c r="J30" s="184">
        <v>6150.2</v>
      </c>
      <c r="K30" s="184">
        <f t="shared" si="1"/>
        <v>268240</v>
      </c>
      <c r="L30" s="184">
        <f t="shared" si="1"/>
        <v>18451</v>
      </c>
      <c r="M30" s="12"/>
      <c r="N30" s="12"/>
      <c r="O30" s="12"/>
      <c r="P30" s="12"/>
      <c r="Q30" s="12"/>
      <c r="R30" s="12"/>
      <c r="S30" s="12"/>
    </row>
    <row r="31" spans="1:19" ht="16.5" thickBot="1" x14ac:dyDescent="0.35">
      <c r="A31" s="185"/>
      <c r="B31" s="186" t="s">
        <v>24</v>
      </c>
      <c r="C31" s="187">
        <f t="shared" ref="C31:L31" si="2">SUM(C20:C30)</f>
        <v>452482.74</v>
      </c>
      <c r="D31" s="187">
        <f t="shared" si="2"/>
        <v>0</v>
      </c>
      <c r="E31" s="187">
        <f t="shared" si="2"/>
        <v>529798.37</v>
      </c>
      <c r="F31" s="187">
        <f t="shared" si="2"/>
        <v>16502.89</v>
      </c>
      <c r="G31" s="187">
        <f t="shared" si="2"/>
        <v>611908.13</v>
      </c>
      <c r="H31" s="187">
        <f t="shared" si="2"/>
        <v>118432.63999999998</v>
      </c>
      <c r="I31" s="187">
        <f t="shared" si="2"/>
        <v>611908.13</v>
      </c>
      <c r="J31" s="187">
        <f t="shared" si="2"/>
        <v>287559.55000000005</v>
      </c>
      <c r="K31" s="187">
        <f t="shared" si="2"/>
        <v>2206097.37</v>
      </c>
      <c r="L31" s="188">
        <f t="shared" si="2"/>
        <v>422495.07999999996</v>
      </c>
      <c r="M31" s="12"/>
      <c r="N31" s="12"/>
      <c r="O31" s="12"/>
      <c r="P31" s="12"/>
      <c r="Q31" s="12"/>
      <c r="R31" s="12"/>
      <c r="S31" s="12"/>
    </row>
    <row r="32" spans="1:19" ht="15.75" x14ac:dyDescent="0.3">
      <c r="A32" s="189"/>
      <c r="B32" s="23" t="s">
        <v>25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12"/>
      <c r="N32" s="12"/>
      <c r="O32" s="12"/>
      <c r="P32" s="12"/>
      <c r="Q32" s="12"/>
      <c r="R32" s="12"/>
      <c r="S32" s="12"/>
    </row>
    <row r="33" spans="1:19" x14ac:dyDescent="0.25">
      <c r="A33" s="18">
        <v>211</v>
      </c>
      <c r="B33" s="19" t="s">
        <v>26</v>
      </c>
      <c r="C33" s="20">
        <v>58165.57</v>
      </c>
      <c r="D33" s="20">
        <v>0</v>
      </c>
      <c r="E33" s="20">
        <v>58165.57</v>
      </c>
      <c r="F33" s="20">
        <v>0</v>
      </c>
      <c r="G33" s="20">
        <v>58165.57</v>
      </c>
      <c r="H33" s="20">
        <v>13077</v>
      </c>
      <c r="I33" s="20">
        <v>58165.57</v>
      </c>
      <c r="J33" s="20">
        <v>90483.25</v>
      </c>
      <c r="K33" s="20">
        <f t="shared" ref="K33:L46" si="3">+C33+E33+G33+I33</f>
        <v>232662.28</v>
      </c>
      <c r="L33" s="20">
        <f>+D33+F33+H33+J33</f>
        <v>103560.25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18">
        <v>232</v>
      </c>
      <c r="B34" s="19" t="s">
        <v>27</v>
      </c>
      <c r="C34" s="20">
        <v>12500</v>
      </c>
      <c r="D34" s="20">
        <v>0</v>
      </c>
      <c r="E34" s="20">
        <v>12500</v>
      </c>
      <c r="F34" s="20">
        <v>0</v>
      </c>
      <c r="G34" s="20">
        <v>12500</v>
      </c>
      <c r="H34" s="20">
        <v>0</v>
      </c>
      <c r="I34" s="20">
        <v>12500</v>
      </c>
      <c r="J34" s="20">
        <v>0</v>
      </c>
      <c r="K34" s="20">
        <f t="shared" si="3"/>
        <v>50000</v>
      </c>
      <c r="L34" s="20">
        <f t="shared" si="3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18">
        <v>261</v>
      </c>
      <c r="B35" s="19" t="s">
        <v>28</v>
      </c>
      <c r="C35" s="20">
        <v>82888.02</v>
      </c>
      <c r="D35" s="20">
        <v>0</v>
      </c>
      <c r="E35" s="20">
        <v>82888.02</v>
      </c>
      <c r="F35" s="20">
        <v>0</v>
      </c>
      <c r="G35" s="20">
        <v>82888.02</v>
      </c>
      <c r="H35" s="20">
        <v>0</v>
      </c>
      <c r="I35" s="20">
        <v>82888.02</v>
      </c>
      <c r="J35" s="20">
        <v>61685.07</v>
      </c>
      <c r="K35" s="20">
        <f t="shared" si="3"/>
        <v>331552.08</v>
      </c>
      <c r="L35" s="20">
        <f t="shared" si="3"/>
        <v>61685.07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18">
        <v>262</v>
      </c>
      <c r="B36" s="19" t="s">
        <v>29</v>
      </c>
      <c r="C36" s="20">
        <v>666.67</v>
      </c>
      <c r="D36" s="20">
        <v>0</v>
      </c>
      <c r="E36" s="20">
        <v>666.67</v>
      </c>
      <c r="F36" s="20">
        <v>0</v>
      </c>
      <c r="G36" s="20">
        <v>666.67</v>
      </c>
      <c r="H36" s="20">
        <v>0</v>
      </c>
      <c r="I36" s="20">
        <v>666.67</v>
      </c>
      <c r="J36" s="20">
        <v>0</v>
      </c>
      <c r="K36" s="20">
        <f t="shared" si="3"/>
        <v>2666.68</v>
      </c>
      <c r="L36" s="20">
        <f t="shared" si="3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18">
        <v>266</v>
      </c>
      <c r="B37" s="19" t="s">
        <v>30</v>
      </c>
      <c r="C37" s="20">
        <v>381939.32</v>
      </c>
      <c r="D37" s="20">
        <v>0</v>
      </c>
      <c r="E37" s="20">
        <v>381939.32</v>
      </c>
      <c r="F37" s="20">
        <v>0</v>
      </c>
      <c r="G37" s="20">
        <v>381939.32</v>
      </c>
      <c r="H37" s="20">
        <v>133.93</v>
      </c>
      <c r="I37" s="20">
        <v>381939.32</v>
      </c>
      <c r="J37" s="20">
        <v>194422.07</v>
      </c>
      <c r="K37" s="20">
        <f t="shared" si="3"/>
        <v>1527757.28</v>
      </c>
      <c r="L37" s="20">
        <f t="shared" si="3"/>
        <v>194556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18">
        <v>267</v>
      </c>
      <c r="B38" s="19" t="s">
        <v>31</v>
      </c>
      <c r="C38" s="20">
        <v>750</v>
      </c>
      <c r="D38" s="20">
        <v>0</v>
      </c>
      <c r="E38" s="20">
        <v>750</v>
      </c>
      <c r="F38" s="20">
        <v>0</v>
      </c>
      <c r="G38" s="20">
        <v>750</v>
      </c>
      <c r="H38" s="20">
        <v>0</v>
      </c>
      <c r="I38" s="20">
        <v>750</v>
      </c>
      <c r="J38" s="20">
        <v>0</v>
      </c>
      <c r="K38" s="20">
        <f t="shared" si="3"/>
        <v>3000</v>
      </c>
      <c r="L38" s="20">
        <f t="shared" si="3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18">
        <v>268</v>
      </c>
      <c r="B39" s="19" t="s">
        <v>32</v>
      </c>
      <c r="C39" s="20">
        <v>11811.29</v>
      </c>
      <c r="D39" s="20">
        <v>0</v>
      </c>
      <c r="E39" s="20">
        <v>11811.29</v>
      </c>
      <c r="F39" s="20">
        <v>0</v>
      </c>
      <c r="G39" s="20">
        <v>11811.29</v>
      </c>
      <c r="H39" s="20">
        <v>0</v>
      </c>
      <c r="I39" s="20">
        <v>11811.29</v>
      </c>
      <c r="J39" s="20">
        <v>0</v>
      </c>
      <c r="K39" s="20">
        <f t="shared" si="3"/>
        <v>47245.16</v>
      </c>
      <c r="L39" s="20">
        <f t="shared" si="3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18">
        <v>269</v>
      </c>
      <c r="B40" s="19" t="s">
        <v>33</v>
      </c>
      <c r="C40" s="20">
        <v>833.33</v>
      </c>
      <c r="D40" s="20">
        <v>0</v>
      </c>
      <c r="E40" s="20">
        <v>833.33</v>
      </c>
      <c r="F40" s="20">
        <v>0</v>
      </c>
      <c r="G40" s="20">
        <v>833.33</v>
      </c>
      <c r="H40" s="20">
        <v>0</v>
      </c>
      <c r="I40" s="20">
        <v>833.33</v>
      </c>
      <c r="J40" s="20">
        <v>0</v>
      </c>
      <c r="K40" s="20">
        <f t="shared" si="3"/>
        <v>3333.32</v>
      </c>
      <c r="L40" s="20">
        <f t="shared" si="3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18">
        <v>289</v>
      </c>
      <c r="B41" s="19" t="s">
        <v>34</v>
      </c>
      <c r="C41" s="20">
        <v>574.88</v>
      </c>
      <c r="D41" s="20">
        <v>0</v>
      </c>
      <c r="E41" s="20">
        <v>574.88</v>
      </c>
      <c r="F41" s="20">
        <v>0</v>
      </c>
      <c r="G41" s="20">
        <v>574.88</v>
      </c>
      <c r="H41" s="20">
        <v>0</v>
      </c>
      <c r="I41" s="20">
        <v>574.88</v>
      </c>
      <c r="J41" s="20">
        <v>0</v>
      </c>
      <c r="K41" s="20">
        <f t="shared" si="3"/>
        <v>2299.52</v>
      </c>
      <c r="L41" s="20">
        <f t="shared" si="3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18">
        <v>292</v>
      </c>
      <c r="B42" s="19" t="s">
        <v>35</v>
      </c>
      <c r="C42" s="20">
        <v>7014.93</v>
      </c>
      <c r="D42" s="20">
        <v>0</v>
      </c>
      <c r="E42" s="20">
        <v>7014.93</v>
      </c>
      <c r="F42" s="20">
        <v>0</v>
      </c>
      <c r="G42" s="20">
        <v>7014.93</v>
      </c>
      <c r="H42" s="20">
        <v>0</v>
      </c>
      <c r="I42" s="20">
        <v>7014.93</v>
      </c>
      <c r="J42" s="20">
        <v>0</v>
      </c>
      <c r="K42" s="20">
        <f t="shared" si="3"/>
        <v>28059.72</v>
      </c>
      <c r="L42" s="20">
        <f t="shared" si="3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18">
        <v>295</v>
      </c>
      <c r="B43" s="19" t="s">
        <v>36</v>
      </c>
      <c r="C43" s="20">
        <v>1548540.06</v>
      </c>
      <c r="D43" s="20">
        <v>0</v>
      </c>
      <c r="E43" s="20">
        <v>1548540.06</v>
      </c>
      <c r="F43" s="20">
        <v>0</v>
      </c>
      <c r="G43" s="20">
        <v>1548540.06</v>
      </c>
      <c r="H43" s="20">
        <v>0</v>
      </c>
      <c r="I43" s="20">
        <v>1548540.06</v>
      </c>
      <c r="J43" s="20">
        <v>108377</v>
      </c>
      <c r="K43" s="20">
        <f t="shared" si="3"/>
        <v>6194160.2400000002</v>
      </c>
      <c r="L43" s="20">
        <f t="shared" si="3"/>
        <v>108377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18">
        <v>297</v>
      </c>
      <c r="B44" s="19" t="s">
        <v>37</v>
      </c>
      <c r="C44" s="20">
        <v>1591.07</v>
      </c>
      <c r="D44" s="20">
        <v>0</v>
      </c>
      <c r="E44" s="20">
        <v>1591.07</v>
      </c>
      <c r="F44" s="20">
        <v>0</v>
      </c>
      <c r="G44" s="20">
        <v>1591.07</v>
      </c>
      <c r="H44" s="20">
        <v>0</v>
      </c>
      <c r="I44" s="20">
        <v>1591.07</v>
      </c>
      <c r="J44" s="20">
        <v>0</v>
      </c>
      <c r="K44" s="20">
        <f t="shared" si="3"/>
        <v>6364.28</v>
      </c>
      <c r="L44" s="20">
        <f t="shared" si="3"/>
        <v>0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18">
        <v>298</v>
      </c>
      <c r="B45" s="19" t="s">
        <v>38</v>
      </c>
      <c r="C45" s="20">
        <v>33758.15</v>
      </c>
      <c r="D45" s="20">
        <v>0</v>
      </c>
      <c r="E45" s="20">
        <v>33758.15</v>
      </c>
      <c r="F45" s="20">
        <v>0</v>
      </c>
      <c r="G45" s="20">
        <v>33758.15</v>
      </c>
      <c r="H45" s="20">
        <v>1000</v>
      </c>
      <c r="I45" s="20">
        <v>33758.15</v>
      </c>
      <c r="J45" s="20">
        <v>6342.86</v>
      </c>
      <c r="K45" s="20">
        <f t="shared" si="3"/>
        <v>135032.6</v>
      </c>
      <c r="L45" s="20">
        <f t="shared" si="3"/>
        <v>7342.86</v>
      </c>
      <c r="M45" s="12"/>
      <c r="N45" s="12"/>
      <c r="O45" s="12"/>
      <c r="P45" s="12"/>
      <c r="Q45" s="12"/>
      <c r="R45" s="12"/>
      <c r="S45" s="12"/>
    </row>
    <row r="46" spans="1:19" ht="15.75" thickBot="1" x14ac:dyDescent="0.3">
      <c r="A46" s="182">
        <v>299</v>
      </c>
      <c r="B46" s="183" t="s">
        <v>39</v>
      </c>
      <c r="C46" s="20">
        <v>19041.830000000002</v>
      </c>
      <c r="D46" s="184">
        <v>0</v>
      </c>
      <c r="E46" s="20">
        <v>19041.830000000002</v>
      </c>
      <c r="F46" s="184">
        <v>0</v>
      </c>
      <c r="G46" s="20">
        <v>19041.830000000002</v>
      </c>
      <c r="H46" s="184">
        <v>0</v>
      </c>
      <c r="I46" s="20">
        <v>19041.830000000002</v>
      </c>
      <c r="J46" s="184">
        <v>0</v>
      </c>
      <c r="K46" s="184">
        <f t="shared" si="3"/>
        <v>76167.320000000007</v>
      </c>
      <c r="L46" s="184">
        <f t="shared" si="3"/>
        <v>0</v>
      </c>
      <c r="M46" s="12"/>
      <c r="N46" s="12"/>
      <c r="O46" s="12"/>
      <c r="P46" s="12"/>
      <c r="Q46" s="12"/>
      <c r="R46" s="12"/>
      <c r="S46" s="12"/>
    </row>
    <row r="47" spans="1:19" ht="16.5" thickBot="1" x14ac:dyDescent="0.35">
      <c r="A47" s="185"/>
      <c r="B47" s="186" t="s">
        <v>40</v>
      </c>
      <c r="C47" s="187">
        <f t="shared" ref="C47:L47" si="4">SUM(C33:C46)</f>
        <v>2160075.12</v>
      </c>
      <c r="D47" s="187">
        <f t="shared" si="4"/>
        <v>0</v>
      </c>
      <c r="E47" s="187">
        <f t="shared" si="4"/>
        <v>2160075.12</v>
      </c>
      <c r="F47" s="187">
        <f t="shared" si="4"/>
        <v>0</v>
      </c>
      <c r="G47" s="187">
        <f t="shared" si="4"/>
        <v>2160075.12</v>
      </c>
      <c r="H47" s="187">
        <f t="shared" si="4"/>
        <v>14210.93</v>
      </c>
      <c r="I47" s="187">
        <f t="shared" si="4"/>
        <v>2160075.12</v>
      </c>
      <c r="J47" s="187">
        <f t="shared" si="4"/>
        <v>461310.25</v>
      </c>
      <c r="K47" s="187">
        <f t="shared" si="4"/>
        <v>8640300.4800000004</v>
      </c>
      <c r="L47" s="188">
        <f t="shared" si="4"/>
        <v>475521.18</v>
      </c>
      <c r="M47" s="12"/>
      <c r="N47" s="12"/>
      <c r="O47" s="12"/>
      <c r="P47" s="12"/>
      <c r="Q47" s="12"/>
      <c r="R47" s="12"/>
      <c r="S47" s="12"/>
    </row>
    <row r="48" spans="1:19" ht="16.5" hidden="1" thickBot="1" x14ac:dyDescent="0.35">
      <c r="A48" s="41"/>
      <c r="B48" s="190" t="s">
        <v>41</v>
      </c>
      <c r="C48" s="39"/>
      <c r="D48" s="39"/>
      <c r="E48" s="39"/>
      <c r="F48" s="39"/>
      <c r="G48" s="39"/>
      <c r="H48" s="39"/>
      <c r="I48" s="39"/>
      <c r="J48" s="39"/>
      <c r="K48" s="39"/>
      <c r="L48" s="40"/>
    </row>
    <row r="49" spans="1:14" hidden="1" x14ac:dyDescent="0.25">
      <c r="A49" s="26"/>
      <c r="B49" s="28" t="s">
        <v>42</v>
      </c>
      <c r="C49" s="20">
        <v>0</v>
      </c>
      <c r="D49" s="20">
        <v>0</v>
      </c>
      <c r="E49" s="20">
        <v>0</v>
      </c>
      <c r="F49" s="20">
        <v>0</v>
      </c>
      <c r="G49" s="20"/>
      <c r="H49" s="20">
        <v>0</v>
      </c>
      <c r="I49" s="20"/>
      <c r="J49" s="20"/>
      <c r="K49" s="20">
        <f>+C49+E49+G49+I49</f>
        <v>0</v>
      </c>
      <c r="L49" s="20">
        <f>+D49+F49+H49+J49</f>
        <v>0</v>
      </c>
    </row>
    <row r="50" spans="1:14" hidden="1" x14ac:dyDescent="0.25">
      <c r="A50" s="26"/>
      <c r="B50" s="28" t="s">
        <v>43</v>
      </c>
      <c r="C50" s="20">
        <v>0</v>
      </c>
      <c r="D50" s="20">
        <v>0</v>
      </c>
      <c r="E50" s="20">
        <v>0</v>
      </c>
      <c r="F50" s="20">
        <v>0</v>
      </c>
      <c r="G50" s="20"/>
      <c r="H50" s="20">
        <v>0</v>
      </c>
      <c r="I50" s="20">
        <v>0</v>
      </c>
      <c r="J50" s="20"/>
      <c r="K50" s="20">
        <f>+C50+E50+G50+I50</f>
        <v>0</v>
      </c>
      <c r="L50" s="20">
        <f>+D50+F50+H50+J50</f>
        <v>0</v>
      </c>
    </row>
    <row r="51" spans="1:14" ht="15.75" hidden="1" x14ac:dyDescent="0.3">
      <c r="A51" s="26"/>
      <c r="B51" s="29" t="s">
        <v>44</v>
      </c>
      <c r="C51" s="30">
        <f>SUM(C49:C50)</f>
        <v>0</v>
      </c>
      <c r="D51" s="30">
        <f>SUM(D49:D50)</f>
        <v>0</v>
      </c>
      <c r="E51" s="30">
        <f t="shared" ref="E51:J51" si="5">SUM(E49:E50)</f>
        <v>0</v>
      </c>
      <c r="F51" s="30">
        <f t="shared" si="5"/>
        <v>0</v>
      </c>
      <c r="G51" s="30">
        <f t="shared" si="5"/>
        <v>0</v>
      </c>
      <c r="H51" s="30">
        <f t="shared" si="5"/>
        <v>0</v>
      </c>
      <c r="I51" s="30">
        <f t="shared" si="5"/>
        <v>0</v>
      </c>
      <c r="J51" s="30">
        <f t="shared" si="5"/>
        <v>0</v>
      </c>
      <c r="K51" s="30">
        <f>SUM(K49:K50)</f>
        <v>0</v>
      </c>
      <c r="L51" s="30">
        <f>SUM(L49:L50)</f>
        <v>0</v>
      </c>
    </row>
    <row r="52" spans="1:14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4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</row>
    <row r="54" spans="1:14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1:14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4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4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</row>
    <row r="58" spans="1:14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</row>
    <row r="59" spans="1:14" x14ac:dyDescent="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</row>
    <row r="60" spans="1:14" ht="16.5" thickBot="1" x14ac:dyDescent="0.3">
      <c r="A60" s="271" t="s">
        <v>170</v>
      </c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</row>
    <row r="61" spans="1:14" ht="16.5" customHeight="1" thickBot="1" x14ac:dyDescent="0.35">
      <c r="A61" s="32" t="s">
        <v>5</v>
      </c>
      <c r="B61" s="33" t="s">
        <v>6</v>
      </c>
      <c r="C61" s="272" t="s">
        <v>45</v>
      </c>
      <c r="D61" s="273"/>
      <c r="E61" s="272" t="s">
        <v>46</v>
      </c>
      <c r="F61" s="274"/>
      <c r="G61" s="272" t="s">
        <v>47</v>
      </c>
      <c r="H61" s="273"/>
      <c r="I61" s="272" t="s">
        <v>48</v>
      </c>
      <c r="J61" s="273"/>
      <c r="K61" s="275" t="s">
        <v>11</v>
      </c>
      <c r="L61" s="276"/>
      <c r="M61" s="272" t="s">
        <v>171</v>
      </c>
      <c r="N61" s="277"/>
    </row>
    <row r="62" spans="1:14" ht="15.75" x14ac:dyDescent="0.3">
      <c r="A62" s="34"/>
      <c r="B62" s="191"/>
      <c r="C62" s="192" t="s">
        <v>12</v>
      </c>
      <c r="D62" s="192" t="s">
        <v>13</v>
      </c>
      <c r="E62" s="192" t="s">
        <v>12</v>
      </c>
      <c r="F62" s="192" t="s">
        <v>13</v>
      </c>
      <c r="G62" s="192" t="s">
        <v>12</v>
      </c>
      <c r="H62" s="192" t="s">
        <v>13</v>
      </c>
      <c r="I62" s="192" t="s">
        <v>12</v>
      </c>
      <c r="J62" s="192" t="s">
        <v>13</v>
      </c>
      <c r="K62" s="192" t="s">
        <v>12</v>
      </c>
      <c r="L62" s="193" t="s">
        <v>13</v>
      </c>
      <c r="M62" s="194" t="s">
        <v>12</v>
      </c>
      <c r="N62" s="194" t="s">
        <v>13</v>
      </c>
    </row>
    <row r="63" spans="1:14" ht="15.75" x14ac:dyDescent="0.3">
      <c r="A63" s="36" t="s">
        <v>141</v>
      </c>
      <c r="B63" s="14" t="s">
        <v>14</v>
      </c>
      <c r="C63" s="11">
        <v>2414811.34</v>
      </c>
      <c r="D63" s="17">
        <v>2417711.13</v>
      </c>
      <c r="E63" s="11">
        <v>2414811.34</v>
      </c>
      <c r="F63" s="17">
        <v>2408593.04</v>
      </c>
      <c r="G63" s="11">
        <v>2414811.34</v>
      </c>
      <c r="H63" s="17">
        <v>2416876.5499999998</v>
      </c>
      <c r="I63" s="11"/>
      <c r="J63" s="17"/>
      <c r="K63" s="17">
        <f>+C63+E63+G63+I63</f>
        <v>7244434.0199999996</v>
      </c>
      <c r="L63" s="17">
        <f>+D63+F63+H63+J63</f>
        <v>7243180.7199999997</v>
      </c>
      <c r="M63" s="17">
        <f>+K63+K17</f>
        <v>16903679.369999997</v>
      </c>
      <c r="N63" s="17">
        <f>+L63+L17</f>
        <v>16834777.629999999</v>
      </c>
    </row>
    <row r="64" spans="1:14" ht="15.75" x14ac:dyDescent="0.3">
      <c r="A64" s="13"/>
      <c r="B64" s="14"/>
      <c r="C64" s="13"/>
      <c r="D64" s="13"/>
      <c r="E64" s="13"/>
      <c r="F64" s="16"/>
      <c r="G64" s="16"/>
      <c r="H64" s="16"/>
      <c r="I64" s="16"/>
      <c r="J64" s="16"/>
      <c r="K64" s="15"/>
      <c r="L64" s="15"/>
      <c r="M64" s="56"/>
      <c r="N64" s="56"/>
    </row>
    <row r="65" spans="1:14" ht="15.75" x14ac:dyDescent="0.3">
      <c r="A65" s="13"/>
      <c r="B65" s="14" t="s">
        <v>15</v>
      </c>
      <c r="C65" s="17">
        <f>+C77+C93</f>
        <v>2771983.25</v>
      </c>
      <c r="D65" s="17">
        <f>+D77+D93+D97</f>
        <v>1295730.78</v>
      </c>
      <c r="E65" s="17">
        <f t="shared" ref="E65:J65" si="6">+E77+E93</f>
        <v>2771983.25</v>
      </c>
      <c r="F65" s="17">
        <f t="shared" si="6"/>
        <v>3338607.88</v>
      </c>
      <c r="G65" s="17">
        <f t="shared" si="6"/>
        <v>2771983.25</v>
      </c>
      <c r="H65" s="17">
        <f t="shared" si="6"/>
        <v>2433144.64</v>
      </c>
      <c r="I65" s="17">
        <f t="shared" si="6"/>
        <v>0</v>
      </c>
      <c r="J65" s="17">
        <f t="shared" si="6"/>
        <v>0</v>
      </c>
      <c r="K65" s="17">
        <f>+C65+E65+G65+I65</f>
        <v>8315949.75</v>
      </c>
      <c r="L65" s="17">
        <f>+D65+F65+H65+J65</f>
        <v>7067483.3000000007</v>
      </c>
      <c r="M65" s="38">
        <f>+K65+K19</f>
        <v>19162347.600000001</v>
      </c>
      <c r="N65" s="38">
        <f>+L65+L19</f>
        <v>7965499.5600000005</v>
      </c>
    </row>
    <row r="66" spans="1:14" x14ac:dyDescent="0.25">
      <c r="A66" s="18">
        <v>111</v>
      </c>
      <c r="B66" s="19" t="s">
        <v>16</v>
      </c>
      <c r="C66" s="20">
        <v>77315.63</v>
      </c>
      <c r="D66" s="20">
        <v>86367.27</v>
      </c>
      <c r="E66" s="20">
        <v>77315.63</v>
      </c>
      <c r="F66" s="20">
        <v>94176.3</v>
      </c>
      <c r="G66" s="20">
        <v>77315.63</v>
      </c>
      <c r="H66" s="20">
        <v>86010.19</v>
      </c>
      <c r="I66" s="20"/>
      <c r="J66" s="20"/>
      <c r="K66" s="20">
        <f>+C66+E66+G66+I66</f>
        <v>231946.89</v>
      </c>
      <c r="L66" s="20">
        <f>+D66+F66+H66+J66</f>
        <v>266553.76</v>
      </c>
      <c r="M66" s="20">
        <f>+K66+K20</f>
        <v>463893.78</v>
      </c>
      <c r="N66" s="20">
        <f>+L66+L20</f>
        <v>416753.81</v>
      </c>
    </row>
    <row r="67" spans="1:14" x14ac:dyDescent="0.25">
      <c r="A67" s="18">
        <v>113</v>
      </c>
      <c r="B67" s="19" t="s">
        <v>17</v>
      </c>
      <c r="C67" s="20">
        <v>10564.58</v>
      </c>
      <c r="D67" s="20">
        <v>11246.38</v>
      </c>
      <c r="E67" s="20">
        <v>10564.58</v>
      </c>
      <c r="F67" s="20">
        <v>11291.9</v>
      </c>
      <c r="G67" s="20">
        <v>10564.58</v>
      </c>
      <c r="H67" s="20">
        <v>11339.74</v>
      </c>
      <c r="I67" s="20"/>
      <c r="J67" s="20"/>
      <c r="K67" s="20">
        <f t="shared" ref="K67:L76" si="7">+C67+E67+G67+I67</f>
        <v>31693.739999999998</v>
      </c>
      <c r="L67" s="20">
        <f t="shared" si="7"/>
        <v>33878.019999999997</v>
      </c>
      <c r="M67" s="20">
        <f t="shared" ref="M67:N76" si="8">+K67+K21</f>
        <v>73952.06</v>
      </c>
      <c r="N67" s="20">
        <f t="shared" si="8"/>
        <v>64612.549999999996</v>
      </c>
    </row>
    <row r="68" spans="1:14" x14ac:dyDescent="0.25">
      <c r="A68" s="18">
        <v>122</v>
      </c>
      <c r="B68" s="19" t="s">
        <v>18</v>
      </c>
      <c r="C68" s="20">
        <v>6085.56</v>
      </c>
      <c r="D68" s="20">
        <v>0</v>
      </c>
      <c r="E68" s="20">
        <v>6085.56</v>
      </c>
      <c r="F68" s="20">
        <v>16633.47</v>
      </c>
      <c r="G68" s="20">
        <v>6085.56</v>
      </c>
      <c r="H68" s="20">
        <v>23433.02</v>
      </c>
      <c r="I68" s="20"/>
      <c r="J68" s="20"/>
      <c r="K68" s="20">
        <f t="shared" si="7"/>
        <v>18256.68</v>
      </c>
      <c r="L68" s="20">
        <f t="shared" si="7"/>
        <v>40066.490000000005</v>
      </c>
      <c r="M68" s="20">
        <f t="shared" si="8"/>
        <v>30427.800000000003</v>
      </c>
      <c r="N68" s="20">
        <f t="shared" si="8"/>
        <v>40066.490000000005</v>
      </c>
    </row>
    <row r="69" spans="1:14" x14ac:dyDescent="0.25">
      <c r="A69" s="18">
        <v>163</v>
      </c>
      <c r="B69" s="19" t="s">
        <v>19</v>
      </c>
      <c r="C69" s="20">
        <v>75924.2</v>
      </c>
      <c r="D69" s="20">
        <v>29608.97</v>
      </c>
      <c r="E69" s="20">
        <v>75924.2</v>
      </c>
      <c r="F69" s="20">
        <v>104241.03</v>
      </c>
      <c r="G69" s="20">
        <v>75924.2</v>
      </c>
      <c r="H69" s="20">
        <v>52753.17</v>
      </c>
      <c r="I69" s="20"/>
      <c r="J69" s="20"/>
      <c r="K69" s="20">
        <f t="shared" si="7"/>
        <v>227772.59999999998</v>
      </c>
      <c r="L69" s="20">
        <f t="shared" si="7"/>
        <v>186603.16999999998</v>
      </c>
      <c r="M69" s="20">
        <f t="shared" si="8"/>
        <v>379621</v>
      </c>
      <c r="N69" s="20">
        <f t="shared" si="8"/>
        <v>186603.16999999998</v>
      </c>
    </row>
    <row r="70" spans="1:14" ht="27" x14ac:dyDescent="0.25">
      <c r="A70" s="18">
        <v>168</v>
      </c>
      <c r="B70" s="195" t="s">
        <v>167</v>
      </c>
      <c r="C70" s="20">
        <v>100</v>
      </c>
      <c r="D70" s="20">
        <v>0</v>
      </c>
      <c r="E70" s="20">
        <v>100</v>
      </c>
      <c r="F70" s="20">
        <v>0</v>
      </c>
      <c r="G70" s="20">
        <v>100</v>
      </c>
      <c r="H70" s="20">
        <v>0</v>
      </c>
      <c r="I70" s="20"/>
      <c r="J70" s="20"/>
      <c r="K70" s="20">
        <f>+C70+E70+G70+I70</f>
        <v>300</v>
      </c>
      <c r="L70" s="20">
        <f>+D70+F70+H70+J70</f>
        <v>0</v>
      </c>
      <c r="M70" s="20">
        <f t="shared" si="8"/>
        <v>500</v>
      </c>
      <c r="N70" s="20">
        <f t="shared" si="8"/>
        <v>0</v>
      </c>
    </row>
    <row r="71" spans="1:14" x14ac:dyDescent="0.25">
      <c r="A71" s="18">
        <v>169</v>
      </c>
      <c r="B71" s="19" t="s">
        <v>168</v>
      </c>
      <c r="C71" s="20">
        <v>3526.67</v>
      </c>
      <c r="D71" s="20">
        <v>0</v>
      </c>
      <c r="E71" s="20">
        <v>3526.67</v>
      </c>
      <c r="F71" s="20">
        <v>4850</v>
      </c>
      <c r="G71" s="20">
        <v>3526.67</v>
      </c>
      <c r="H71" s="20">
        <v>8300</v>
      </c>
      <c r="I71" s="20"/>
      <c r="J71" s="20"/>
      <c r="K71" s="20">
        <f t="shared" si="7"/>
        <v>10580.01</v>
      </c>
      <c r="L71" s="20">
        <f t="shared" si="7"/>
        <v>13150</v>
      </c>
      <c r="M71" s="20">
        <f t="shared" si="8"/>
        <v>24686.690000000002</v>
      </c>
      <c r="N71" s="20">
        <f t="shared" si="8"/>
        <v>13150</v>
      </c>
    </row>
    <row r="72" spans="1:14" x14ac:dyDescent="0.25">
      <c r="A72" s="18">
        <v>171</v>
      </c>
      <c r="B72" s="19" t="s">
        <v>169</v>
      </c>
      <c r="C72" s="20">
        <v>3638.33</v>
      </c>
      <c r="D72" s="20">
        <v>1200</v>
      </c>
      <c r="E72" s="20">
        <v>3638.33</v>
      </c>
      <c r="F72" s="20">
        <v>2400</v>
      </c>
      <c r="G72" s="20">
        <v>3638.33</v>
      </c>
      <c r="H72" s="20">
        <v>7400</v>
      </c>
      <c r="I72" s="20"/>
      <c r="J72" s="20"/>
      <c r="K72" s="20">
        <f t="shared" si="7"/>
        <v>10914.99</v>
      </c>
      <c r="L72" s="20">
        <f t="shared" si="7"/>
        <v>11000</v>
      </c>
      <c r="M72" s="20">
        <f t="shared" si="8"/>
        <v>25468.309999999998</v>
      </c>
      <c r="N72" s="20">
        <f t="shared" si="8"/>
        <v>11000</v>
      </c>
    </row>
    <row r="73" spans="1:14" x14ac:dyDescent="0.25">
      <c r="A73" s="18">
        <v>174</v>
      </c>
      <c r="B73" s="19" t="s">
        <v>20</v>
      </c>
      <c r="C73" s="20">
        <v>7356.33</v>
      </c>
      <c r="D73" s="20">
        <v>3180</v>
      </c>
      <c r="E73" s="20">
        <v>7356.33</v>
      </c>
      <c r="F73" s="20">
        <v>13545</v>
      </c>
      <c r="G73" s="20">
        <v>7356.33</v>
      </c>
      <c r="H73" s="20">
        <v>4530</v>
      </c>
      <c r="I73" s="20"/>
      <c r="J73" s="20"/>
      <c r="K73" s="20">
        <f t="shared" si="7"/>
        <v>22068.989999999998</v>
      </c>
      <c r="L73" s="20">
        <f t="shared" si="7"/>
        <v>21255</v>
      </c>
      <c r="M73" s="20">
        <f t="shared" si="8"/>
        <v>51494.31</v>
      </c>
      <c r="N73" s="20">
        <f t="shared" si="8"/>
        <v>27615</v>
      </c>
    </row>
    <row r="74" spans="1:14" x14ac:dyDescent="0.25">
      <c r="A74" s="18">
        <v>182</v>
      </c>
      <c r="B74" s="19" t="s">
        <v>21</v>
      </c>
      <c r="C74" s="20">
        <v>317986.83</v>
      </c>
      <c r="D74" s="20">
        <v>287212.34000000003</v>
      </c>
      <c r="E74" s="20">
        <v>317986.83</v>
      </c>
      <c r="F74" s="20">
        <v>391667.16</v>
      </c>
      <c r="G74" s="20">
        <v>317986.83</v>
      </c>
      <c r="H74" s="20">
        <v>285438</v>
      </c>
      <c r="I74" s="20"/>
      <c r="J74" s="20"/>
      <c r="K74" s="20">
        <f t="shared" si="7"/>
        <v>953960.49</v>
      </c>
      <c r="L74" s="20">
        <f t="shared" si="7"/>
        <v>964317.5</v>
      </c>
      <c r="M74" s="20">
        <f t="shared" si="8"/>
        <v>2225907.81</v>
      </c>
      <c r="N74" s="20">
        <f t="shared" si="8"/>
        <v>1097067</v>
      </c>
    </row>
    <row r="75" spans="1:14" x14ac:dyDescent="0.25">
      <c r="A75" s="18">
        <v>197</v>
      </c>
      <c r="B75" s="19" t="s">
        <v>22</v>
      </c>
      <c r="C75" s="20">
        <v>42350</v>
      </c>
      <c r="D75" s="20">
        <v>84000</v>
      </c>
      <c r="E75" s="20">
        <v>42350</v>
      </c>
      <c r="F75" s="20">
        <v>42000</v>
      </c>
      <c r="G75" s="20">
        <v>42350</v>
      </c>
      <c r="H75" s="20">
        <v>42000</v>
      </c>
      <c r="I75" s="20"/>
      <c r="J75" s="20"/>
      <c r="K75" s="20">
        <f t="shared" si="7"/>
        <v>127050</v>
      </c>
      <c r="L75" s="20">
        <f t="shared" si="7"/>
        <v>168000</v>
      </c>
      <c r="M75" s="20">
        <f t="shared" si="8"/>
        <v>296450</v>
      </c>
      <c r="N75" s="20">
        <f t="shared" si="8"/>
        <v>252000</v>
      </c>
    </row>
    <row r="76" spans="1:14" ht="15.75" thickBot="1" x14ac:dyDescent="0.3">
      <c r="A76" s="182">
        <v>199</v>
      </c>
      <c r="B76" s="183" t="s">
        <v>23</v>
      </c>
      <c r="C76" s="184">
        <v>67060</v>
      </c>
      <c r="D76" s="184">
        <v>47611.05</v>
      </c>
      <c r="E76" s="184">
        <v>67060</v>
      </c>
      <c r="F76" s="184">
        <v>118481</v>
      </c>
      <c r="G76" s="184">
        <v>67060</v>
      </c>
      <c r="H76" s="184">
        <v>70039</v>
      </c>
      <c r="I76" s="184"/>
      <c r="J76" s="184"/>
      <c r="K76" s="184">
        <f t="shared" si="7"/>
        <v>201180</v>
      </c>
      <c r="L76" s="184">
        <f t="shared" si="7"/>
        <v>236131.05</v>
      </c>
      <c r="M76" s="184">
        <f t="shared" si="8"/>
        <v>469420</v>
      </c>
      <c r="N76" s="184">
        <f t="shared" si="8"/>
        <v>254582.05</v>
      </c>
    </row>
    <row r="77" spans="1:14" ht="16.5" thickBot="1" x14ac:dyDescent="0.35">
      <c r="A77" s="185"/>
      <c r="B77" s="186" t="s">
        <v>24</v>
      </c>
      <c r="C77" s="187">
        <f t="shared" ref="C77:N77" si="9">SUM(C66:C76)</f>
        <v>611908.13</v>
      </c>
      <c r="D77" s="187">
        <f t="shared" si="9"/>
        <v>550426.01</v>
      </c>
      <c r="E77" s="187">
        <f t="shared" si="9"/>
        <v>611908.13</v>
      </c>
      <c r="F77" s="187">
        <f t="shared" si="9"/>
        <v>799285.86</v>
      </c>
      <c r="G77" s="187">
        <f t="shared" si="9"/>
        <v>611908.13</v>
      </c>
      <c r="H77" s="187">
        <f t="shared" si="9"/>
        <v>591243.12</v>
      </c>
      <c r="I77" s="187">
        <f t="shared" si="9"/>
        <v>0</v>
      </c>
      <c r="J77" s="187">
        <f t="shared" si="9"/>
        <v>0</v>
      </c>
      <c r="K77" s="187">
        <f t="shared" si="9"/>
        <v>1835724.3900000001</v>
      </c>
      <c r="L77" s="197">
        <f t="shared" si="9"/>
        <v>1940954.99</v>
      </c>
      <c r="M77" s="197">
        <f t="shared" si="9"/>
        <v>4041821.7600000002</v>
      </c>
      <c r="N77" s="188">
        <f t="shared" si="9"/>
        <v>2363450.0699999998</v>
      </c>
    </row>
    <row r="78" spans="1:14" ht="15.75" x14ac:dyDescent="0.3">
      <c r="A78" s="189"/>
      <c r="B78" s="23" t="s">
        <v>25</v>
      </c>
      <c r="C78" s="24"/>
      <c r="D78" s="24"/>
      <c r="E78" s="24"/>
      <c r="F78" s="24"/>
      <c r="G78" s="24"/>
      <c r="H78" s="24"/>
      <c r="I78" s="24"/>
      <c r="J78" s="24"/>
      <c r="K78" s="24"/>
      <c r="L78" s="198"/>
      <c r="M78" s="199"/>
      <c r="N78" s="199"/>
    </row>
    <row r="79" spans="1:14" x14ac:dyDescent="0.25">
      <c r="A79" s="18">
        <v>211</v>
      </c>
      <c r="B79" s="19" t="s">
        <v>26</v>
      </c>
      <c r="C79" s="200">
        <v>58165.57</v>
      </c>
      <c r="D79" s="20">
        <v>60286</v>
      </c>
      <c r="E79" s="200">
        <v>58165.57</v>
      </c>
      <c r="F79" s="20">
        <v>48763.25</v>
      </c>
      <c r="G79" s="200">
        <v>58165.57</v>
      </c>
      <c r="H79" s="20">
        <v>61735.5</v>
      </c>
      <c r="I79" s="20"/>
      <c r="J79" s="20"/>
      <c r="K79" s="20">
        <f>+C79+E79+G79+I79</f>
        <v>174496.71</v>
      </c>
      <c r="L79" s="20">
        <f>+D79+F79+H79+J79</f>
        <v>170784.75</v>
      </c>
      <c r="M79" s="20">
        <f t="shared" ref="M79:N92" si="10">+K79+K33</f>
        <v>407158.99</v>
      </c>
      <c r="N79" s="20">
        <f t="shared" si="10"/>
        <v>274345</v>
      </c>
    </row>
    <row r="80" spans="1:14" x14ac:dyDescent="0.25">
      <c r="A80" s="18">
        <v>232</v>
      </c>
      <c r="B80" s="19" t="s">
        <v>27</v>
      </c>
      <c r="C80" s="200">
        <v>12500</v>
      </c>
      <c r="D80" s="20">
        <v>0</v>
      </c>
      <c r="E80" s="200">
        <v>12500</v>
      </c>
      <c r="F80" s="20">
        <v>0</v>
      </c>
      <c r="G80" s="200">
        <v>12500</v>
      </c>
      <c r="H80" s="20">
        <v>0</v>
      </c>
      <c r="I80" s="20"/>
      <c r="J80" s="20"/>
      <c r="K80" s="20">
        <f t="shared" ref="K80:L92" si="11">+C80+E80+G80+I80</f>
        <v>37500</v>
      </c>
      <c r="L80" s="20">
        <f t="shared" si="11"/>
        <v>0</v>
      </c>
      <c r="M80" s="20">
        <f t="shared" si="10"/>
        <v>87500</v>
      </c>
      <c r="N80" s="20">
        <f t="shared" si="10"/>
        <v>0</v>
      </c>
    </row>
    <row r="81" spans="1:14" x14ac:dyDescent="0.25">
      <c r="A81" s="18">
        <v>261</v>
      </c>
      <c r="B81" s="19" t="s">
        <v>28</v>
      </c>
      <c r="C81" s="200">
        <v>82888.02</v>
      </c>
      <c r="D81" s="20">
        <v>70520.36</v>
      </c>
      <c r="E81" s="200">
        <v>82888.02</v>
      </c>
      <c r="F81" s="20">
        <v>113332.23</v>
      </c>
      <c r="G81" s="200">
        <v>82888.02</v>
      </c>
      <c r="H81" s="20">
        <v>76741.63</v>
      </c>
      <c r="I81" s="20"/>
      <c r="J81" s="20"/>
      <c r="K81" s="20">
        <f t="shared" si="11"/>
        <v>248664.06</v>
      </c>
      <c r="L81" s="20">
        <f t="shared" si="11"/>
        <v>260594.22</v>
      </c>
      <c r="M81" s="20">
        <f t="shared" si="10"/>
        <v>580216.14</v>
      </c>
      <c r="N81" s="20">
        <f t="shared" si="10"/>
        <v>322279.28999999998</v>
      </c>
    </row>
    <row r="82" spans="1:14" x14ac:dyDescent="0.25">
      <c r="A82" s="18">
        <v>262</v>
      </c>
      <c r="B82" s="19" t="s">
        <v>29</v>
      </c>
      <c r="C82" s="200">
        <v>666.67</v>
      </c>
      <c r="D82" s="20">
        <v>0</v>
      </c>
      <c r="E82" s="200">
        <v>666.67</v>
      </c>
      <c r="F82" s="20">
        <v>0</v>
      </c>
      <c r="G82" s="200">
        <v>666.67</v>
      </c>
      <c r="H82" s="20">
        <v>554408.41</v>
      </c>
      <c r="I82" s="20"/>
      <c r="J82" s="20"/>
      <c r="K82" s="20">
        <f t="shared" si="11"/>
        <v>2000.0099999999998</v>
      </c>
      <c r="L82" s="20">
        <f t="shared" si="11"/>
        <v>554408.41</v>
      </c>
      <c r="M82" s="20">
        <f t="shared" si="10"/>
        <v>4666.6899999999996</v>
      </c>
      <c r="N82" s="20">
        <f t="shared" si="10"/>
        <v>554408.41</v>
      </c>
    </row>
    <row r="83" spans="1:14" x14ac:dyDescent="0.25">
      <c r="A83" s="18">
        <v>266</v>
      </c>
      <c r="B83" s="19" t="s">
        <v>30</v>
      </c>
      <c r="C83" s="200">
        <v>381939.32</v>
      </c>
      <c r="D83" s="20">
        <v>319595.33</v>
      </c>
      <c r="E83" s="200">
        <v>381939.32</v>
      </c>
      <c r="F83" s="20">
        <v>554062.46</v>
      </c>
      <c r="G83" s="200">
        <v>381939.32</v>
      </c>
      <c r="H83" s="20">
        <v>0</v>
      </c>
      <c r="I83" s="20"/>
      <c r="J83" s="20"/>
      <c r="K83" s="20">
        <f t="shared" si="11"/>
        <v>1145817.96</v>
      </c>
      <c r="L83" s="20">
        <f t="shared" si="11"/>
        <v>873657.79</v>
      </c>
      <c r="M83" s="20">
        <f t="shared" si="10"/>
        <v>2673575.2400000002</v>
      </c>
      <c r="N83" s="20">
        <f t="shared" si="10"/>
        <v>1068213.79</v>
      </c>
    </row>
    <row r="84" spans="1:14" x14ac:dyDescent="0.25">
      <c r="A84" s="18">
        <v>267</v>
      </c>
      <c r="B84" s="19" t="s">
        <v>31</v>
      </c>
      <c r="C84" s="200">
        <v>750</v>
      </c>
      <c r="D84" s="20">
        <v>0</v>
      </c>
      <c r="E84" s="200">
        <v>750</v>
      </c>
      <c r="F84" s="20">
        <v>0</v>
      </c>
      <c r="G84" s="200">
        <v>750</v>
      </c>
      <c r="H84" s="20">
        <v>1798.5</v>
      </c>
      <c r="I84" s="20"/>
      <c r="J84" s="20"/>
      <c r="K84" s="20">
        <f t="shared" si="11"/>
        <v>2250</v>
      </c>
      <c r="L84" s="20">
        <f t="shared" si="11"/>
        <v>1798.5</v>
      </c>
      <c r="M84" s="20">
        <f t="shared" si="10"/>
        <v>5250</v>
      </c>
      <c r="N84" s="20">
        <f t="shared" si="10"/>
        <v>1798.5</v>
      </c>
    </row>
    <row r="85" spans="1:14" x14ac:dyDescent="0.25">
      <c r="A85" s="18">
        <v>268</v>
      </c>
      <c r="B85" s="19" t="s">
        <v>32</v>
      </c>
      <c r="C85" s="200">
        <v>11811.29</v>
      </c>
      <c r="D85" s="20">
        <v>0</v>
      </c>
      <c r="E85" s="200">
        <v>11811.29</v>
      </c>
      <c r="F85" s="20">
        <v>47270.98</v>
      </c>
      <c r="G85" s="200">
        <v>11811.29</v>
      </c>
      <c r="H85" s="20">
        <v>21978</v>
      </c>
      <c r="I85" s="20"/>
      <c r="J85" s="20"/>
      <c r="K85" s="20">
        <f t="shared" si="11"/>
        <v>35433.870000000003</v>
      </c>
      <c r="L85" s="20">
        <f t="shared" si="11"/>
        <v>69248.98000000001</v>
      </c>
      <c r="M85" s="20">
        <f t="shared" si="10"/>
        <v>82679.03</v>
      </c>
      <c r="N85" s="20">
        <f t="shared" si="10"/>
        <v>69248.98000000001</v>
      </c>
    </row>
    <row r="86" spans="1:14" x14ac:dyDescent="0.25">
      <c r="A86" s="18">
        <v>269</v>
      </c>
      <c r="B86" s="19" t="s">
        <v>33</v>
      </c>
      <c r="C86" s="200">
        <v>833.33</v>
      </c>
      <c r="D86" s="20">
        <v>0</v>
      </c>
      <c r="E86" s="200">
        <v>833.33</v>
      </c>
      <c r="F86" s="20">
        <v>0</v>
      </c>
      <c r="G86" s="200">
        <v>833.33</v>
      </c>
      <c r="H86" s="20">
        <v>0</v>
      </c>
      <c r="I86" s="20"/>
      <c r="J86" s="20"/>
      <c r="K86" s="20">
        <f t="shared" si="11"/>
        <v>2499.9900000000002</v>
      </c>
      <c r="L86" s="20">
        <f t="shared" si="11"/>
        <v>0</v>
      </c>
      <c r="M86" s="20">
        <f t="shared" si="10"/>
        <v>5833.31</v>
      </c>
      <c r="N86" s="20">
        <f t="shared" si="10"/>
        <v>0</v>
      </c>
    </row>
    <row r="87" spans="1:14" x14ac:dyDescent="0.25">
      <c r="A87" s="18">
        <v>289</v>
      </c>
      <c r="B87" s="19" t="s">
        <v>34</v>
      </c>
      <c r="C87" s="200">
        <v>574.88</v>
      </c>
      <c r="D87" s="20">
        <v>6592.5</v>
      </c>
      <c r="E87" s="200">
        <v>574.88</v>
      </c>
      <c r="F87" s="20">
        <v>0</v>
      </c>
      <c r="G87" s="200">
        <v>574.88</v>
      </c>
      <c r="H87" s="20">
        <v>0</v>
      </c>
      <c r="I87" s="20"/>
      <c r="J87" s="20"/>
      <c r="K87" s="20">
        <f t="shared" si="11"/>
        <v>1724.6399999999999</v>
      </c>
      <c r="L87" s="20">
        <f t="shared" si="11"/>
        <v>6592.5</v>
      </c>
      <c r="M87" s="20">
        <f t="shared" si="10"/>
        <v>4024.16</v>
      </c>
      <c r="N87" s="20">
        <f t="shared" si="10"/>
        <v>6592.5</v>
      </c>
    </row>
    <row r="88" spans="1:14" x14ac:dyDescent="0.25">
      <c r="A88" s="18">
        <v>292</v>
      </c>
      <c r="B88" s="19" t="s">
        <v>35</v>
      </c>
      <c r="C88" s="200">
        <v>7014.93</v>
      </c>
      <c r="D88" s="20">
        <v>5886</v>
      </c>
      <c r="E88" s="200">
        <v>7014.93</v>
      </c>
      <c r="F88" s="20">
        <v>69850.45</v>
      </c>
      <c r="G88" s="200">
        <v>7014.93</v>
      </c>
      <c r="H88" s="20">
        <v>7734.24</v>
      </c>
      <c r="I88" s="20"/>
      <c r="J88" s="20"/>
      <c r="K88" s="20">
        <f t="shared" si="11"/>
        <v>21044.79</v>
      </c>
      <c r="L88" s="20">
        <f t="shared" si="11"/>
        <v>83470.69</v>
      </c>
      <c r="M88" s="20">
        <f t="shared" si="10"/>
        <v>49104.51</v>
      </c>
      <c r="N88" s="20">
        <f t="shared" si="10"/>
        <v>83470.69</v>
      </c>
    </row>
    <row r="89" spans="1:14" x14ac:dyDescent="0.25">
      <c r="A89" s="18">
        <v>295</v>
      </c>
      <c r="B89" s="19" t="s">
        <v>36</v>
      </c>
      <c r="C89" s="200">
        <v>1548540.06</v>
      </c>
      <c r="D89" s="20">
        <v>230759.8</v>
      </c>
      <c r="E89" s="200">
        <v>1548540.06</v>
      </c>
      <c r="F89" s="20">
        <v>1697231.04</v>
      </c>
      <c r="G89" s="200">
        <v>1548540.06</v>
      </c>
      <c r="H89" s="20">
        <v>1069438.94</v>
      </c>
      <c r="I89" s="20"/>
      <c r="J89" s="20"/>
      <c r="K89" s="20">
        <f t="shared" si="11"/>
        <v>4645620.18</v>
      </c>
      <c r="L89" s="20">
        <f t="shared" si="11"/>
        <v>2997429.7800000003</v>
      </c>
      <c r="M89" s="20">
        <f t="shared" si="10"/>
        <v>10839780.42</v>
      </c>
      <c r="N89" s="20">
        <f t="shared" si="10"/>
        <v>3105806.7800000003</v>
      </c>
    </row>
    <row r="90" spans="1:14" x14ac:dyDescent="0.25">
      <c r="A90" s="18">
        <v>297</v>
      </c>
      <c r="B90" s="19" t="s">
        <v>37</v>
      </c>
      <c r="C90" s="200">
        <v>1591.07</v>
      </c>
      <c r="D90" s="20">
        <v>8599.25</v>
      </c>
      <c r="E90" s="200">
        <v>1591.07</v>
      </c>
      <c r="F90" s="20">
        <v>0</v>
      </c>
      <c r="G90" s="200">
        <v>1591.07</v>
      </c>
      <c r="H90" s="20">
        <v>9483.2999999999993</v>
      </c>
      <c r="I90" s="20"/>
      <c r="J90" s="20"/>
      <c r="K90" s="20">
        <f t="shared" si="11"/>
        <v>4773.21</v>
      </c>
      <c r="L90" s="20">
        <f t="shared" si="11"/>
        <v>18082.55</v>
      </c>
      <c r="M90" s="20">
        <f t="shared" si="10"/>
        <v>11137.49</v>
      </c>
      <c r="N90" s="20">
        <f t="shared" si="10"/>
        <v>18082.55</v>
      </c>
    </row>
    <row r="91" spans="1:14" x14ac:dyDescent="0.25">
      <c r="A91" s="18">
        <v>298</v>
      </c>
      <c r="B91" s="19" t="s">
        <v>38</v>
      </c>
      <c r="C91" s="200">
        <v>33758.15</v>
      </c>
      <c r="D91" s="20">
        <v>28800.53</v>
      </c>
      <c r="E91" s="200">
        <v>33758.15</v>
      </c>
      <c r="F91" s="20">
        <v>8811.61</v>
      </c>
      <c r="G91" s="200">
        <v>33758.15</v>
      </c>
      <c r="H91" s="20">
        <v>29145</v>
      </c>
      <c r="I91" s="20"/>
      <c r="J91" s="20"/>
      <c r="K91" s="20">
        <f t="shared" si="11"/>
        <v>101274.45000000001</v>
      </c>
      <c r="L91" s="20">
        <f t="shared" si="11"/>
        <v>66757.14</v>
      </c>
      <c r="M91" s="20">
        <f t="shared" si="10"/>
        <v>236307.05000000002</v>
      </c>
      <c r="N91" s="20">
        <f t="shared" si="10"/>
        <v>74100</v>
      </c>
    </row>
    <row r="92" spans="1:14" ht="15.75" thickBot="1" x14ac:dyDescent="0.3">
      <c r="A92" s="182">
        <v>299</v>
      </c>
      <c r="B92" s="183" t="s">
        <v>39</v>
      </c>
      <c r="C92" s="201">
        <v>19041.830000000002</v>
      </c>
      <c r="D92" s="184">
        <v>14265</v>
      </c>
      <c r="E92" s="201">
        <v>19041.830000000002</v>
      </c>
      <c r="F92" s="184">
        <v>0</v>
      </c>
      <c r="G92" s="201">
        <v>19041.830000000002</v>
      </c>
      <c r="H92" s="184">
        <v>9438</v>
      </c>
      <c r="I92" s="184"/>
      <c r="J92" s="184"/>
      <c r="K92" s="184">
        <f t="shared" si="11"/>
        <v>57125.490000000005</v>
      </c>
      <c r="L92" s="184">
        <f t="shared" si="11"/>
        <v>23703</v>
      </c>
      <c r="M92" s="184">
        <f t="shared" si="10"/>
        <v>133292.81</v>
      </c>
      <c r="N92" s="184">
        <f t="shared" si="10"/>
        <v>23703</v>
      </c>
    </row>
    <row r="93" spans="1:14" ht="16.5" thickBot="1" x14ac:dyDescent="0.35">
      <c r="A93" s="185"/>
      <c r="B93" s="186" t="s">
        <v>40</v>
      </c>
      <c r="C93" s="187">
        <f t="shared" ref="C93:N93" si="12">SUM(C79:C92)</f>
        <v>2160075.12</v>
      </c>
      <c r="D93" s="187">
        <f t="shared" si="12"/>
        <v>745304.77</v>
      </c>
      <c r="E93" s="187">
        <f t="shared" si="12"/>
        <v>2160075.12</v>
      </c>
      <c r="F93" s="187">
        <f t="shared" si="12"/>
        <v>2539322.02</v>
      </c>
      <c r="G93" s="187">
        <f t="shared" si="12"/>
        <v>2160075.12</v>
      </c>
      <c r="H93" s="187">
        <f t="shared" si="12"/>
        <v>1841901.52</v>
      </c>
      <c r="I93" s="187">
        <f t="shared" si="12"/>
        <v>0</v>
      </c>
      <c r="J93" s="187">
        <f t="shared" si="12"/>
        <v>0</v>
      </c>
      <c r="K93" s="187">
        <f t="shared" si="12"/>
        <v>6480225.3600000003</v>
      </c>
      <c r="L93" s="197">
        <f t="shared" si="12"/>
        <v>5126528.3099999996</v>
      </c>
      <c r="M93" s="197">
        <f t="shared" si="12"/>
        <v>15120525.840000002</v>
      </c>
      <c r="N93" s="188">
        <f t="shared" si="12"/>
        <v>5602049.4900000002</v>
      </c>
    </row>
    <row r="94" spans="1:14" ht="16.5" hidden="1" thickBot="1" x14ac:dyDescent="0.35">
      <c r="A94" s="203"/>
      <c r="B94" s="186" t="s">
        <v>41</v>
      </c>
      <c r="C94" s="27"/>
      <c r="D94" s="27"/>
      <c r="E94" s="27"/>
      <c r="F94" s="27"/>
      <c r="G94" s="27"/>
      <c r="H94" s="27"/>
      <c r="I94" s="27"/>
      <c r="J94" s="27"/>
      <c r="K94" s="27"/>
      <c r="L94" s="204"/>
      <c r="M94" s="205"/>
      <c r="N94" s="206"/>
    </row>
    <row r="95" spans="1:14" hidden="1" x14ac:dyDescent="0.25">
      <c r="A95" s="41"/>
      <c r="B95" s="28" t="s">
        <v>42</v>
      </c>
      <c r="C95" s="20"/>
      <c r="D95" s="20"/>
      <c r="E95" s="20"/>
      <c r="F95" s="20"/>
      <c r="G95" s="20"/>
      <c r="H95" s="26"/>
      <c r="I95" s="20"/>
      <c r="J95" s="20"/>
      <c r="K95" s="20">
        <f>+C95+E95+G95+I95</f>
        <v>0</v>
      </c>
      <c r="L95" s="207">
        <f>+D95+F95+H95+J95</f>
        <v>0</v>
      </c>
      <c r="M95" s="56"/>
      <c r="N95" s="56"/>
    </row>
    <row r="96" spans="1:14" hidden="1" x14ac:dyDescent="0.25">
      <c r="A96" s="26"/>
      <c r="B96" s="28" t="s">
        <v>43</v>
      </c>
      <c r="C96" s="20"/>
      <c r="D96" s="20"/>
      <c r="E96" s="20"/>
      <c r="F96" s="20"/>
      <c r="G96" s="20"/>
      <c r="H96" s="20"/>
      <c r="I96" s="20"/>
      <c r="J96" s="20"/>
      <c r="K96" s="20">
        <f>+C96+E96+G96+I96</f>
        <v>0</v>
      </c>
      <c r="L96" s="207">
        <f>+D96+F96+H96+J96</f>
        <v>0</v>
      </c>
      <c r="M96" s="56"/>
      <c r="N96" s="56"/>
    </row>
    <row r="97" spans="1:14" ht="15.75" hidden="1" x14ac:dyDescent="0.3">
      <c r="A97" s="26"/>
      <c r="B97" s="29" t="s">
        <v>44</v>
      </c>
      <c r="C97" s="30">
        <f t="shared" ref="C97:L97" si="13">SUM(C95:C96)</f>
        <v>0</v>
      </c>
      <c r="D97" s="30">
        <f t="shared" si="13"/>
        <v>0</v>
      </c>
      <c r="E97" s="30">
        <f t="shared" si="13"/>
        <v>0</v>
      </c>
      <c r="F97" s="30">
        <f t="shared" si="13"/>
        <v>0</v>
      </c>
      <c r="G97" s="30">
        <f t="shared" si="13"/>
        <v>0</v>
      </c>
      <c r="H97" s="30">
        <f t="shared" si="13"/>
        <v>0</v>
      </c>
      <c r="I97" s="30">
        <f t="shared" si="13"/>
        <v>0</v>
      </c>
      <c r="J97" s="30">
        <f t="shared" si="13"/>
        <v>0</v>
      </c>
      <c r="K97" s="30">
        <f t="shared" si="13"/>
        <v>0</v>
      </c>
      <c r="L97" s="208">
        <f t="shared" si="13"/>
        <v>0</v>
      </c>
      <c r="M97" s="56"/>
      <c r="N97" s="56"/>
    </row>
    <row r="98" spans="1:14" x14ac:dyDescent="0.2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</row>
    <row r="99" spans="1:14" hidden="1" x14ac:dyDescent="0.2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</row>
    <row r="100" spans="1:14" ht="16.5" hidden="1" thickBot="1" x14ac:dyDescent="0.3">
      <c r="A100" s="269" t="s">
        <v>172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</row>
    <row r="101" spans="1:14" ht="16.5" hidden="1" thickBot="1" x14ac:dyDescent="0.35">
      <c r="A101" s="32" t="s">
        <v>5</v>
      </c>
      <c r="B101" s="33" t="s">
        <v>6</v>
      </c>
      <c r="C101" s="283" t="s">
        <v>51</v>
      </c>
      <c r="D101" s="284"/>
      <c r="E101" s="283" t="s">
        <v>52</v>
      </c>
      <c r="F101" s="285"/>
      <c r="G101" s="283" t="s">
        <v>53</v>
      </c>
      <c r="H101" s="284"/>
      <c r="I101" s="283" t="s">
        <v>54</v>
      </c>
      <c r="J101" s="284"/>
      <c r="K101" s="286" t="s">
        <v>11</v>
      </c>
      <c r="L101" s="287"/>
      <c r="M101" s="272" t="s">
        <v>171</v>
      </c>
      <c r="N101" s="277"/>
    </row>
    <row r="102" spans="1:14" ht="15.75" hidden="1" x14ac:dyDescent="0.3">
      <c r="A102" s="34"/>
      <c r="B102" s="14"/>
      <c r="C102" s="35" t="s">
        <v>12</v>
      </c>
      <c r="D102" s="35" t="s">
        <v>13</v>
      </c>
      <c r="E102" s="35" t="s">
        <v>12</v>
      </c>
      <c r="F102" s="35" t="s">
        <v>13</v>
      </c>
      <c r="G102" s="35" t="s">
        <v>12</v>
      </c>
      <c r="H102" s="35" t="s">
        <v>13</v>
      </c>
      <c r="I102" s="35" t="s">
        <v>12</v>
      </c>
      <c r="J102" s="35" t="s">
        <v>13</v>
      </c>
      <c r="K102" s="35" t="s">
        <v>12</v>
      </c>
      <c r="L102" s="35" t="s">
        <v>13</v>
      </c>
      <c r="M102" s="194" t="s">
        <v>12</v>
      </c>
      <c r="N102" s="194" t="s">
        <v>13</v>
      </c>
    </row>
    <row r="103" spans="1:14" ht="15.75" hidden="1" x14ac:dyDescent="0.3">
      <c r="A103" s="36" t="s">
        <v>141</v>
      </c>
      <c r="B103" s="14" t="s">
        <v>14</v>
      </c>
      <c r="C103" s="17"/>
      <c r="D103" s="17"/>
      <c r="E103" s="17"/>
      <c r="F103" s="17"/>
      <c r="G103" s="17"/>
      <c r="H103" s="17"/>
      <c r="I103" s="17"/>
      <c r="J103" s="17"/>
      <c r="K103" s="17">
        <f>+C103+E103+G103+I103</f>
        <v>0</v>
      </c>
      <c r="L103" s="17">
        <f>+D103+F103+H103+J103</f>
        <v>0</v>
      </c>
      <c r="M103" s="56"/>
      <c r="N103" s="56"/>
    </row>
    <row r="104" spans="1:14" ht="15.75" hidden="1" x14ac:dyDescent="0.3">
      <c r="A104" s="13"/>
      <c r="B104" s="14"/>
      <c r="C104" s="16"/>
      <c r="D104" s="15"/>
      <c r="E104" s="16"/>
      <c r="F104" s="16"/>
      <c r="G104" s="16"/>
      <c r="H104" s="16"/>
      <c r="I104" s="16"/>
      <c r="J104" s="16"/>
      <c r="K104" s="15"/>
      <c r="L104" s="15"/>
      <c r="M104" s="56"/>
      <c r="N104" s="56"/>
    </row>
    <row r="105" spans="1:14" ht="15.75" hidden="1" x14ac:dyDescent="0.3">
      <c r="A105" s="13"/>
      <c r="B105" s="14" t="s">
        <v>15</v>
      </c>
      <c r="C105" s="17">
        <f t="shared" ref="C105:J105" si="14">+C117+C133</f>
        <v>0</v>
      </c>
      <c r="D105" s="17">
        <f t="shared" si="14"/>
        <v>0</v>
      </c>
      <c r="E105" s="17">
        <f t="shared" si="14"/>
        <v>0</v>
      </c>
      <c r="F105" s="17">
        <f t="shared" si="14"/>
        <v>0</v>
      </c>
      <c r="G105" s="17">
        <f t="shared" si="14"/>
        <v>0</v>
      </c>
      <c r="H105" s="17">
        <f t="shared" si="14"/>
        <v>0</v>
      </c>
      <c r="I105" s="17">
        <f t="shared" si="14"/>
        <v>0</v>
      </c>
      <c r="J105" s="17">
        <f t="shared" si="14"/>
        <v>0</v>
      </c>
      <c r="K105" s="17">
        <f>+C105+E105+G105+I105</f>
        <v>0</v>
      </c>
      <c r="L105" s="17">
        <f>+D105+F105+H105+J105</f>
        <v>0</v>
      </c>
      <c r="M105" s="56"/>
      <c r="N105" s="56"/>
    </row>
    <row r="106" spans="1:14" hidden="1" x14ac:dyDescent="0.25">
      <c r="A106" s="18">
        <v>111</v>
      </c>
      <c r="B106" s="19" t="s">
        <v>16</v>
      </c>
      <c r="C106" s="20"/>
      <c r="D106" s="20"/>
      <c r="E106" s="20"/>
      <c r="F106" s="20"/>
      <c r="G106" s="20"/>
      <c r="H106" s="20"/>
      <c r="I106" s="20"/>
      <c r="J106" s="20"/>
      <c r="K106" s="20">
        <f>+C106+E106+G106+I106</f>
        <v>0</v>
      </c>
      <c r="L106" s="20">
        <f>+D106+F106+H106+J106</f>
        <v>0</v>
      </c>
      <c r="M106" s="56"/>
      <c r="N106" s="56"/>
    </row>
    <row r="107" spans="1:14" hidden="1" x14ac:dyDescent="0.25">
      <c r="A107" s="18">
        <v>113</v>
      </c>
      <c r="B107" s="19" t="s">
        <v>17</v>
      </c>
      <c r="C107" s="20"/>
      <c r="D107" s="20"/>
      <c r="E107" s="20"/>
      <c r="F107" s="20"/>
      <c r="G107" s="20"/>
      <c r="H107" s="20"/>
      <c r="I107" s="20"/>
      <c r="J107" s="20"/>
      <c r="K107" s="20">
        <f t="shared" ref="K107:L116" si="15">+C107+E107+G107+I107</f>
        <v>0</v>
      </c>
      <c r="L107" s="20">
        <f t="shared" si="15"/>
        <v>0</v>
      </c>
      <c r="M107" s="56"/>
      <c r="N107" s="56"/>
    </row>
    <row r="108" spans="1:14" hidden="1" x14ac:dyDescent="0.25">
      <c r="A108" s="18">
        <v>122</v>
      </c>
      <c r="B108" s="19" t="s">
        <v>18</v>
      </c>
      <c r="C108" s="20"/>
      <c r="D108" s="20"/>
      <c r="E108" s="20"/>
      <c r="F108" s="20"/>
      <c r="G108" s="20"/>
      <c r="H108" s="20"/>
      <c r="I108" s="20"/>
      <c r="J108" s="20"/>
      <c r="K108" s="20">
        <f t="shared" si="15"/>
        <v>0</v>
      </c>
      <c r="L108" s="20">
        <f t="shared" si="15"/>
        <v>0</v>
      </c>
      <c r="M108" s="56"/>
      <c r="N108" s="56"/>
    </row>
    <row r="109" spans="1:14" hidden="1" x14ac:dyDescent="0.25">
      <c r="A109" s="18">
        <v>163</v>
      </c>
      <c r="B109" s="19" t="s">
        <v>19</v>
      </c>
      <c r="C109" s="20"/>
      <c r="D109" s="20"/>
      <c r="E109" s="42"/>
      <c r="F109" s="20"/>
      <c r="G109" s="42"/>
      <c r="H109" s="20"/>
      <c r="I109" s="20"/>
      <c r="J109" s="20"/>
      <c r="K109" s="20">
        <f t="shared" si="15"/>
        <v>0</v>
      </c>
      <c r="L109" s="20">
        <f t="shared" si="15"/>
        <v>0</v>
      </c>
      <c r="M109" s="56"/>
      <c r="N109" s="56"/>
    </row>
    <row r="110" spans="1:14" ht="27" hidden="1" x14ac:dyDescent="0.25">
      <c r="A110" s="18">
        <v>168</v>
      </c>
      <c r="B110" s="195" t="s">
        <v>167</v>
      </c>
      <c r="C110" s="20"/>
      <c r="D110" s="20"/>
      <c r="E110" s="20"/>
      <c r="F110" s="20"/>
      <c r="G110" s="20"/>
      <c r="H110" s="20"/>
      <c r="I110" s="20"/>
      <c r="J110" s="20"/>
      <c r="K110" s="20">
        <f>+C110+E110+G110+I110</f>
        <v>0</v>
      </c>
      <c r="L110" s="20">
        <f>+D110+F110+H110+J110</f>
        <v>0</v>
      </c>
      <c r="M110" s="56"/>
      <c r="N110" s="56"/>
    </row>
    <row r="111" spans="1:14" hidden="1" x14ac:dyDescent="0.25">
      <c r="A111" s="18">
        <v>169</v>
      </c>
      <c r="B111" s="19" t="s">
        <v>168</v>
      </c>
      <c r="C111" s="20"/>
      <c r="D111" s="20"/>
      <c r="E111" s="20"/>
      <c r="F111" s="20"/>
      <c r="G111" s="20"/>
      <c r="H111" s="20"/>
      <c r="I111" s="20"/>
      <c r="J111" s="20"/>
      <c r="K111" s="20">
        <f t="shared" si="15"/>
        <v>0</v>
      </c>
      <c r="L111" s="20">
        <f t="shared" si="15"/>
        <v>0</v>
      </c>
      <c r="M111" s="56"/>
      <c r="N111" s="56"/>
    </row>
    <row r="112" spans="1:14" hidden="1" x14ac:dyDescent="0.25">
      <c r="A112" s="18">
        <v>171</v>
      </c>
      <c r="B112" s="19" t="s">
        <v>169</v>
      </c>
      <c r="C112" s="20"/>
      <c r="D112" s="20"/>
      <c r="E112" s="20"/>
      <c r="F112" s="20"/>
      <c r="G112" s="20"/>
      <c r="H112" s="20"/>
      <c r="I112" s="20"/>
      <c r="J112" s="20"/>
      <c r="K112" s="20">
        <f t="shared" si="15"/>
        <v>0</v>
      </c>
      <c r="L112" s="20">
        <f t="shared" si="15"/>
        <v>0</v>
      </c>
      <c r="M112" s="56"/>
      <c r="N112" s="56"/>
    </row>
    <row r="113" spans="1:14" hidden="1" x14ac:dyDescent="0.25">
      <c r="A113" s="18">
        <v>174</v>
      </c>
      <c r="B113" s="19" t="s">
        <v>20</v>
      </c>
      <c r="C113" s="20"/>
      <c r="D113" s="20"/>
      <c r="E113" s="20"/>
      <c r="F113" s="20"/>
      <c r="G113" s="20"/>
      <c r="H113" s="20"/>
      <c r="I113" s="20"/>
      <c r="J113" s="20"/>
      <c r="K113" s="20">
        <f t="shared" si="15"/>
        <v>0</v>
      </c>
      <c r="L113" s="20">
        <f t="shared" si="15"/>
        <v>0</v>
      </c>
      <c r="M113" s="56"/>
      <c r="N113" s="56"/>
    </row>
    <row r="114" spans="1:14" hidden="1" x14ac:dyDescent="0.25">
      <c r="A114" s="18">
        <v>182</v>
      </c>
      <c r="B114" s="19" t="s">
        <v>21</v>
      </c>
      <c r="C114" s="20"/>
      <c r="D114" s="20"/>
      <c r="E114" s="20"/>
      <c r="F114" s="20"/>
      <c r="G114" s="20"/>
      <c r="H114" s="20"/>
      <c r="I114" s="20"/>
      <c r="J114" s="20"/>
      <c r="K114" s="20">
        <f t="shared" si="15"/>
        <v>0</v>
      </c>
      <c r="L114" s="20">
        <f t="shared" si="15"/>
        <v>0</v>
      </c>
      <c r="M114" s="56"/>
      <c r="N114" s="56"/>
    </row>
    <row r="115" spans="1:14" hidden="1" x14ac:dyDescent="0.25">
      <c r="A115" s="18">
        <v>197</v>
      </c>
      <c r="B115" s="19" t="s">
        <v>22</v>
      </c>
      <c r="C115" s="20"/>
      <c r="D115" s="20"/>
      <c r="E115" s="20"/>
      <c r="F115" s="20"/>
      <c r="G115" s="20"/>
      <c r="H115" s="20"/>
      <c r="I115" s="20"/>
      <c r="J115" s="20"/>
      <c r="K115" s="20">
        <f t="shared" si="15"/>
        <v>0</v>
      </c>
      <c r="L115" s="20">
        <f t="shared" si="15"/>
        <v>0</v>
      </c>
      <c r="M115" s="56"/>
      <c r="N115" s="56"/>
    </row>
    <row r="116" spans="1:14" hidden="1" x14ac:dyDescent="0.25">
      <c r="A116" s="182">
        <v>199</v>
      </c>
      <c r="B116" s="183" t="s">
        <v>23</v>
      </c>
      <c r="C116" s="184"/>
      <c r="D116" s="184"/>
      <c r="E116" s="184"/>
      <c r="F116" s="184"/>
      <c r="G116" s="184"/>
      <c r="H116" s="184"/>
      <c r="I116" s="184"/>
      <c r="J116" s="184"/>
      <c r="K116" s="184">
        <f t="shared" si="15"/>
        <v>0</v>
      </c>
      <c r="L116" s="184">
        <f t="shared" si="15"/>
        <v>0</v>
      </c>
      <c r="M116" s="209"/>
      <c r="N116" s="209"/>
    </row>
    <row r="117" spans="1:14" ht="16.5" hidden="1" thickBot="1" x14ac:dyDescent="0.35">
      <c r="A117" s="185"/>
      <c r="B117" s="186" t="s">
        <v>24</v>
      </c>
      <c r="C117" s="187">
        <f t="shared" ref="C117:L117" si="16">SUM(C106:C116)</f>
        <v>0</v>
      </c>
      <c r="D117" s="187">
        <f t="shared" si="16"/>
        <v>0</v>
      </c>
      <c r="E117" s="187">
        <f t="shared" si="16"/>
        <v>0</v>
      </c>
      <c r="F117" s="187">
        <f t="shared" si="16"/>
        <v>0</v>
      </c>
      <c r="G117" s="187">
        <f t="shared" si="16"/>
        <v>0</v>
      </c>
      <c r="H117" s="187">
        <f t="shared" si="16"/>
        <v>0</v>
      </c>
      <c r="I117" s="187">
        <f t="shared" si="16"/>
        <v>0</v>
      </c>
      <c r="J117" s="187">
        <f t="shared" si="16"/>
        <v>0</v>
      </c>
      <c r="K117" s="187">
        <f t="shared" si="16"/>
        <v>0</v>
      </c>
      <c r="L117" s="197">
        <f t="shared" si="16"/>
        <v>0</v>
      </c>
      <c r="M117" s="210"/>
      <c r="N117" s="206"/>
    </row>
    <row r="118" spans="1:14" ht="15.75" hidden="1" x14ac:dyDescent="0.3">
      <c r="A118" s="189"/>
      <c r="B118" s="23" t="s">
        <v>25</v>
      </c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199"/>
      <c r="N118" s="199"/>
    </row>
    <row r="119" spans="1:14" hidden="1" x14ac:dyDescent="0.25">
      <c r="A119" s="18">
        <v>211</v>
      </c>
      <c r="B119" s="19" t="s">
        <v>26</v>
      </c>
      <c r="C119" s="43"/>
      <c r="D119" s="20"/>
      <c r="E119" s="20"/>
      <c r="F119" s="20"/>
      <c r="G119" s="20"/>
      <c r="H119" s="20"/>
      <c r="I119" s="20"/>
      <c r="J119" s="20"/>
      <c r="K119" s="20">
        <f t="shared" ref="K119:L132" si="17">+C119+E119+G119+I119</f>
        <v>0</v>
      </c>
      <c r="L119" s="20">
        <f>+D119+F119+H119+J119</f>
        <v>0</v>
      </c>
      <c r="M119" s="56"/>
      <c r="N119" s="56"/>
    </row>
    <row r="120" spans="1:14" hidden="1" x14ac:dyDescent="0.25">
      <c r="A120" s="18">
        <v>232</v>
      </c>
      <c r="B120" s="19" t="s">
        <v>27</v>
      </c>
      <c r="C120" s="43"/>
      <c r="D120" s="20"/>
      <c r="E120" s="20"/>
      <c r="F120" s="20"/>
      <c r="G120" s="20"/>
      <c r="H120" s="20"/>
      <c r="I120" s="20"/>
      <c r="J120" s="20"/>
      <c r="K120" s="20">
        <f t="shared" si="17"/>
        <v>0</v>
      </c>
      <c r="L120" s="20">
        <f t="shared" si="17"/>
        <v>0</v>
      </c>
      <c r="M120" s="56"/>
      <c r="N120" s="56"/>
    </row>
    <row r="121" spans="1:14" hidden="1" x14ac:dyDescent="0.25">
      <c r="A121" s="18">
        <v>261</v>
      </c>
      <c r="B121" s="19" t="s">
        <v>28</v>
      </c>
      <c r="C121" s="43"/>
      <c r="D121" s="20"/>
      <c r="E121" s="20"/>
      <c r="F121" s="20"/>
      <c r="G121" s="20"/>
      <c r="H121" s="20"/>
      <c r="I121" s="20"/>
      <c r="J121" s="20"/>
      <c r="K121" s="20">
        <f t="shared" si="17"/>
        <v>0</v>
      </c>
      <c r="L121" s="20">
        <f t="shared" si="17"/>
        <v>0</v>
      </c>
      <c r="M121" s="56"/>
      <c r="N121" s="56"/>
    </row>
    <row r="122" spans="1:14" hidden="1" x14ac:dyDescent="0.25">
      <c r="A122" s="18">
        <v>262</v>
      </c>
      <c r="B122" s="19" t="s">
        <v>29</v>
      </c>
      <c r="C122" s="43"/>
      <c r="D122" s="20"/>
      <c r="E122" s="20"/>
      <c r="F122" s="20"/>
      <c r="G122" s="20"/>
      <c r="H122" s="20"/>
      <c r="I122" s="20"/>
      <c r="J122" s="20"/>
      <c r="K122" s="20">
        <f t="shared" si="17"/>
        <v>0</v>
      </c>
      <c r="L122" s="20">
        <f t="shared" si="17"/>
        <v>0</v>
      </c>
      <c r="M122" s="56"/>
      <c r="N122" s="56"/>
    </row>
    <row r="123" spans="1:14" hidden="1" x14ac:dyDescent="0.25">
      <c r="A123" s="18">
        <v>266</v>
      </c>
      <c r="B123" s="19" t="s">
        <v>30</v>
      </c>
      <c r="C123" s="43"/>
      <c r="D123" s="20"/>
      <c r="E123" s="20"/>
      <c r="F123" s="20"/>
      <c r="G123" s="20"/>
      <c r="H123" s="20"/>
      <c r="I123" s="20"/>
      <c r="J123" s="20"/>
      <c r="K123" s="20">
        <f t="shared" si="17"/>
        <v>0</v>
      </c>
      <c r="L123" s="20">
        <f t="shared" si="17"/>
        <v>0</v>
      </c>
      <c r="M123" s="56"/>
      <c r="N123" s="56"/>
    </row>
    <row r="124" spans="1:14" hidden="1" x14ac:dyDescent="0.25">
      <c r="A124" s="18">
        <v>267</v>
      </c>
      <c r="B124" s="19" t="s">
        <v>31</v>
      </c>
      <c r="C124" s="43"/>
      <c r="D124" s="20"/>
      <c r="E124" s="20"/>
      <c r="F124" s="20"/>
      <c r="G124" s="20"/>
      <c r="H124" s="20"/>
      <c r="I124" s="20"/>
      <c r="J124" s="20"/>
      <c r="K124" s="20">
        <f t="shared" si="17"/>
        <v>0</v>
      </c>
      <c r="L124" s="20">
        <f t="shared" si="17"/>
        <v>0</v>
      </c>
      <c r="M124" s="56"/>
      <c r="N124" s="56"/>
    </row>
    <row r="125" spans="1:14" hidden="1" x14ac:dyDescent="0.25">
      <c r="A125" s="18">
        <v>268</v>
      </c>
      <c r="B125" s="19" t="s">
        <v>32</v>
      </c>
      <c r="C125" s="43"/>
      <c r="D125" s="20"/>
      <c r="E125" s="20"/>
      <c r="F125" s="20"/>
      <c r="G125" s="20"/>
      <c r="H125" s="20"/>
      <c r="I125" s="20"/>
      <c r="J125" s="20"/>
      <c r="K125" s="20">
        <f t="shared" si="17"/>
        <v>0</v>
      </c>
      <c r="L125" s="20">
        <f t="shared" si="17"/>
        <v>0</v>
      </c>
      <c r="M125" s="56"/>
      <c r="N125" s="56"/>
    </row>
    <row r="126" spans="1:14" hidden="1" x14ac:dyDescent="0.25">
      <c r="A126" s="18">
        <v>269</v>
      </c>
      <c r="B126" s="19" t="s">
        <v>33</v>
      </c>
      <c r="C126" s="43"/>
      <c r="D126" s="20"/>
      <c r="E126" s="20"/>
      <c r="F126" s="20"/>
      <c r="G126" s="20"/>
      <c r="H126" s="20"/>
      <c r="I126" s="20"/>
      <c r="J126" s="20"/>
      <c r="K126" s="20">
        <f t="shared" si="17"/>
        <v>0</v>
      </c>
      <c r="L126" s="20">
        <f t="shared" si="17"/>
        <v>0</v>
      </c>
      <c r="M126" s="56"/>
      <c r="N126" s="56"/>
    </row>
    <row r="127" spans="1:14" hidden="1" x14ac:dyDescent="0.25">
      <c r="A127" s="18">
        <v>289</v>
      </c>
      <c r="B127" s="19" t="s">
        <v>34</v>
      </c>
      <c r="C127" s="43"/>
      <c r="D127" s="20"/>
      <c r="E127" s="20"/>
      <c r="F127" s="20"/>
      <c r="G127" s="20"/>
      <c r="H127" s="20"/>
      <c r="I127" s="20"/>
      <c r="J127" s="20"/>
      <c r="K127" s="20">
        <f t="shared" si="17"/>
        <v>0</v>
      </c>
      <c r="L127" s="20">
        <f t="shared" si="17"/>
        <v>0</v>
      </c>
      <c r="M127" s="56"/>
      <c r="N127" s="56"/>
    </row>
    <row r="128" spans="1:14" hidden="1" x14ac:dyDescent="0.25">
      <c r="A128" s="18">
        <v>292</v>
      </c>
      <c r="B128" s="19" t="s">
        <v>35</v>
      </c>
      <c r="C128" s="43"/>
      <c r="D128" s="20"/>
      <c r="E128" s="20"/>
      <c r="F128" s="20"/>
      <c r="G128" s="20"/>
      <c r="H128" s="20"/>
      <c r="I128" s="20"/>
      <c r="J128" s="20"/>
      <c r="K128" s="20">
        <f t="shared" si="17"/>
        <v>0</v>
      </c>
      <c r="L128" s="20">
        <f t="shared" si="17"/>
        <v>0</v>
      </c>
      <c r="M128" s="56"/>
      <c r="N128" s="56"/>
    </row>
    <row r="129" spans="1:14" hidden="1" x14ac:dyDescent="0.25">
      <c r="A129" s="18">
        <v>295</v>
      </c>
      <c r="B129" s="19" t="s">
        <v>36</v>
      </c>
      <c r="C129" s="43"/>
      <c r="D129" s="20"/>
      <c r="E129" s="20"/>
      <c r="F129" s="20"/>
      <c r="G129" s="20"/>
      <c r="H129" s="20"/>
      <c r="I129" s="20"/>
      <c r="J129" s="20"/>
      <c r="K129" s="20">
        <f t="shared" si="17"/>
        <v>0</v>
      </c>
      <c r="L129" s="20">
        <f t="shared" si="17"/>
        <v>0</v>
      </c>
      <c r="M129" s="56"/>
      <c r="N129" s="56"/>
    </row>
    <row r="130" spans="1:14" hidden="1" x14ac:dyDescent="0.25">
      <c r="A130" s="18">
        <v>297</v>
      </c>
      <c r="B130" s="19" t="s">
        <v>37</v>
      </c>
      <c r="C130" s="43"/>
      <c r="D130" s="20"/>
      <c r="E130" s="20"/>
      <c r="F130" s="20"/>
      <c r="G130" s="20"/>
      <c r="H130" s="20"/>
      <c r="I130" s="20"/>
      <c r="J130" s="20"/>
      <c r="K130" s="20">
        <f t="shared" si="17"/>
        <v>0</v>
      </c>
      <c r="L130" s="20">
        <f t="shared" si="17"/>
        <v>0</v>
      </c>
      <c r="M130" s="56"/>
      <c r="N130" s="56"/>
    </row>
    <row r="131" spans="1:14" hidden="1" x14ac:dyDescent="0.25">
      <c r="A131" s="18">
        <v>298</v>
      </c>
      <c r="B131" s="19" t="s">
        <v>38</v>
      </c>
      <c r="C131" s="43"/>
      <c r="D131" s="20"/>
      <c r="E131" s="20"/>
      <c r="F131" s="20"/>
      <c r="G131" s="20"/>
      <c r="H131" s="20"/>
      <c r="I131" s="20"/>
      <c r="J131" s="20"/>
      <c r="K131" s="20">
        <f t="shared" si="17"/>
        <v>0</v>
      </c>
      <c r="L131" s="20">
        <f t="shared" si="17"/>
        <v>0</v>
      </c>
      <c r="M131" s="56"/>
      <c r="N131" s="56"/>
    </row>
    <row r="132" spans="1:14" hidden="1" x14ac:dyDescent="0.25">
      <c r="A132" s="182">
        <v>299</v>
      </c>
      <c r="B132" s="183" t="s">
        <v>39</v>
      </c>
      <c r="C132" s="196"/>
      <c r="D132" s="184"/>
      <c r="E132" s="184"/>
      <c r="F132" s="184"/>
      <c r="G132" s="184"/>
      <c r="H132" s="184"/>
      <c r="I132" s="184"/>
      <c r="J132" s="184"/>
      <c r="K132" s="184">
        <f t="shared" si="17"/>
        <v>0</v>
      </c>
      <c r="L132" s="184">
        <f t="shared" si="17"/>
        <v>0</v>
      </c>
      <c r="M132" s="209"/>
      <c r="N132" s="209"/>
    </row>
    <row r="133" spans="1:14" ht="16.5" hidden="1" thickBot="1" x14ac:dyDescent="0.35">
      <c r="A133" s="185"/>
      <c r="B133" s="186" t="s">
        <v>40</v>
      </c>
      <c r="C133" s="187">
        <f t="shared" ref="C133:L133" si="18">SUM(C119:C132)</f>
        <v>0</v>
      </c>
      <c r="D133" s="187">
        <f t="shared" si="18"/>
        <v>0</v>
      </c>
      <c r="E133" s="187">
        <f t="shared" si="18"/>
        <v>0</v>
      </c>
      <c r="F133" s="187">
        <f t="shared" si="18"/>
        <v>0</v>
      </c>
      <c r="G133" s="187">
        <f t="shared" si="18"/>
        <v>0</v>
      </c>
      <c r="H133" s="187">
        <f t="shared" si="18"/>
        <v>0</v>
      </c>
      <c r="I133" s="187">
        <f t="shared" si="18"/>
        <v>0</v>
      </c>
      <c r="J133" s="187">
        <f t="shared" si="18"/>
        <v>0</v>
      </c>
      <c r="K133" s="187">
        <f t="shared" si="18"/>
        <v>0</v>
      </c>
      <c r="L133" s="197">
        <f t="shared" si="18"/>
        <v>0</v>
      </c>
      <c r="M133" s="210"/>
      <c r="N133" s="206"/>
    </row>
    <row r="134" spans="1:14" ht="16.5" hidden="1" thickBot="1" x14ac:dyDescent="0.35">
      <c r="A134" s="211"/>
      <c r="B134" s="186" t="s">
        <v>41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04"/>
      <c r="M134" s="205"/>
      <c r="N134" s="206"/>
    </row>
    <row r="135" spans="1:14" hidden="1" x14ac:dyDescent="0.25">
      <c r="A135" s="26"/>
      <c r="B135" s="19" t="s">
        <v>42</v>
      </c>
      <c r="C135" s="43"/>
      <c r="D135" s="20"/>
      <c r="E135" s="43"/>
      <c r="F135" s="20"/>
      <c r="G135" s="43"/>
      <c r="H135" s="20"/>
      <c r="I135" s="20"/>
      <c r="J135" s="20"/>
      <c r="K135" s="20">
        <f>+C135+E135+G135+I135</f>
        <v>0</v>
      </c>
      <c r="L135" s="20">
        <f>+D135+F135+H135+J135</f>
        <v>0</v>
      </c>
      <c r="M135" s="56"/>
      <c r="N135" s="56"/>
    </row>
    <row r="136" spans="1:14" hidden="1" x14ac:dyDescent="0.25">
      <c r="A136" s="26"/>
      <c r="B136" s="19" t="s">
        <v>43</v>
      </c>
      <c r="C136" s="43"/>
      <c r="D136" s="20"/>
      <c r="E136" s="43"/>
      <c r="F136" s="20"/>
      <c r="G136" s="43"/>
      <c r="H136" s="20"/>
      <c r="I136" s="20"/>
      <c r="J136" s="20"/>
      <c r="K136" s="20">
        <f>+C136+E136+G136+I136</f>
        <v>0</v>
      </c>
      <c r="L136" s="20">
        <f>+D136+F136+H136+J136</f>
        <v>0</v>
      </c>
      <c r="M136" s="56"/>
      <c r="N136" s="56"/>
    </row>
    <row r="137" spans="1:14" ht="15.75" hidden="1" x14ac:dyDescent="0.3">
      <c r="A137" s="26"/>
      <c r="B137" s="37" t="s">
        <v>44</v>
      </c>
      <c r="C137" s="30">
        <f t="shared" ref="C137:L137" si="19">SUM(C135:C136)</f>
        <v>0</v>
      </c>
      <c r="D137" s="30">
        <f t="shared" si="19"/>
        <v>0</v>
      </c>
      <c r="E137" s="30">
        <f t="shared" si="19"/>
        <v>0</v>
      </c>
      <c r="F137" s="30">
        <f t="shared" si="19"/>
        <v>0</v>
      </c>
      <c r="G137" s="30">
        <f t="shared" si="19"/>
        <v>0</v>
      </c>
      <c r="H137" s="30">
        <f t="shared" si="19"/>
        <v>0</v>
      </c>
      <c r="I137" s="30">
        <f t="shared" si="19"/>
        <v>0</v>
      </c>
      <c r="J137" s="30">
        <f t="shared" si="19"/>
        <v>0</v>
      </c>
      <c r="K137" s="30">
        <f t="shared" si="19"/>
        <v>0</v>
      </c>
      <c r="L137" s="30">
        <f t="shared" si="19"/>
        <v>0</v>
      </c>
      <c r="M137" s="56"/>
      <c r="N137" s="56"/>
    </row>
    <row r="138" spans="1:14" ht="15.75" hidden="1" x14ac:dyDescent="0.3">
      <c r="A138" s="31"/>
      <c r="B138" s="175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</row>
    <row r="139" spans="1:14" ht="15.75" hidden="1" x14ac:dyDescent="0.3">
      <c r="A139" s="31"/>
      <c r="B139" s="175"/>
      <c r="C139" s="176"/>
      <c r="D139" s="176"/>
      <c r="E139" s="176"/>
      <c r="F139" s="176"/>
      <c r="G139" s="176"/>
      <c r="H139" s="176"/>
      <c r="I139" s="176"/>
      <c r="J139" s="176"/>
      <c r="K139" s="176"/>
      <c r="L139" s="176"/>
    </row>
    <row r="140" spans="1:14" ht="15.75" hidden="1" x14ac:dyDescent="0.3">
      <c r="A140" s="31"/>
      <c r="B140" s="175"/>
      <c r="C140" s="176"/>
      <c r="D140" s="176"/>
      <c r="E140" s="176"/>
      <c r="F140" s="176"/>
      <c r="G140" s="176"/>
      <c r="H140" s="176"/>
      <c r="I140" s="176"/>
      <c r="J140" s="176"/>
      <c r="K140" s="176"/>
      <c r="L140" s="176"/>
    </row>
    <row r="141" spans="1:14" ht="15.75" hidden="1" x14ac:dyDescent="0.3">
      <c r="A141" s="31"/>
      <c r="B141" s="175"/>
      <c r="C141" s="176"/>
      <c r="D141" s="176"/>
      <c r="E141" s="176"/>
      <c r="F141" s="176"/>
      <c r="G141" s="176"/>
      <c r="H141" s="176"/>
      <c r="I141" s="176"/>
      <c r="J141" s="176"/>
      <c r="K141" s="176"/>
      <c r="L141" s="176"/>
    </row>
    <row r="142" spans="1:14" ht="15.75" hidden="1" x14ac:dyDescent="0.3">
      <c r="A142" s="31"/>
      <c r="B142" s="175"/>
      <c r="C142" s="176"/>
      <c r="D142" s="176"/>
      <c r="E142" s="176"/>
      <c r="F142" s="176"/>
      <c r="G142" s="176"/>
      <c r="H142" s="176"/>
      <c r="I142" s="176"/>
      <c r="J142" s="176"/>
      <c r="K142" s="176"/>
      <c r="L142" s="176"/>
    </row>
    <row r="143" spans="1:14" ht="15.75" hidden="1" x14ac:dyDescent="0.3">
      <c r="A143" s="31"/>
      <c r="B143" s="175"/>
      <c r="C143" s="176"/>
      <c r="D143" s="176"/>
      <c r="E143" s="176"/>
      <c r="F143" s="176"/>
      <c r="G143" s="176"/>
      <c r="H143" s="176"/>
      <c r="I143" s="176"/>
      <c r="J143" s="176"/>
      <c r="K143" s="176"/>
      <c r="L143" s="176"/>
    </row>
    <row r="144" spans="1:14" ht="15.75" hidden="1" x14ac:dyDescent="0.3">
      <c r="A144" s="31"/>
      <c r="B144" s="175"/>
      <c r="C144" s="176"/>
      <c r="D144" s="176"/>
      <c r="E144" s="176"/>
      <c r="F144" s="176"/>
      <c r="G144" s="176"/>
      <c r="H144" s="176"/>
      <c r="I144" s="176"/>
      <c r="J144" s="176"/>
      <c r="K144" s="176"/>
      <c r="L144" s="176"/>
    </row>
    <row r="145" spans="1:12" ht="15.75" hidden="1" x14ac:dyDescent="0.3">
      <c r="A145" s="31"/>
      <c r="B145" s="175"/>
      <c r="C145" s="176"/>
      <c r="D145" s="176"/>
      <c r="E145" s="176"/>
      <c r="F145" s="176"/>
      <c r="G145" s="176"/>
      <c r="H145" s="176"/>
      <c r="I145" s="176"/>
      <c r="J145" s="176"/>
      <c r="K145" s="176"/>
      <c r="L145" s="176"/>
    </row>
    <row r="146" spans="1:12" ht="15.75" hidden="1" x14ac:dyDescent="0.3">
      <c r="A146" s="31"/>
      <c r="B146" s="175"/>
      <c r="C146" s="176"/>
      <c r="D146" s="176"/>
      <c r="E146" s="176"/>
      <c r="F146" s="176"/>
      <c r="G146" s="176"/>
      <c r="H146" s="176"/>
      <c r="I146" s="176"/>
      <c r="J146" s="176"/>
      <c r="K146" s="176"/>
      <c r="L146" s="176"/>
    </row>
    <row r="147" spans="1:12" ht="15.75" hidden="1" x14ac:dyDescent="0.3">
      <c r="A147" s="31"/>
      <c r="B147" s="175"/>
      <c r="C147" s="176"/>
      <c r="D147" s="176"/>
      <c r="E147" s="176"/>
      <c r="F147" s="176"/>
      <c r="G147" s="176"/>
      <c r="H147" s="176"/>
      <c r="I147" s="176"/>
      <c r="J147" s="176"/>
      <c r="K147" s="176"/>
      <c r="L147" s="176"/>
    </row>
    <row r="148" spans="1:12" ht="15.75" hidden="1" x14ac:dyDescent="0.3">
      <c r="A148" s="31"/>
      <c r="B148" s="175"/>
      <c r="C148" s="176"/>
      <c r="D148" s="176"/>
      <c r="E148" s="176"/>
      <c r="F148" s="176"/>
      <c r="G148" s="176"/>
      <c r="H148" s="176"/>
      <c r="I148" s="176"/>
      <c r="J148" s="176"/>
      <c r="K148" s="176"/>
      <c r="L148" s="176"/>
    </row>
    <row r="149" spans="1:12" ht="15.75" hidden="1" x14ac:dyDescent="0.3">
      <c r="A149" s="31"/>
      <c r="B149" s="175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</row>
    <row r="150" spans="1:12" ht="15.75" hidden="1" x14ac:dyDescent="0.3">
      <c r="A150" s="31"/>
      <c r="B150" s="175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</row>
    <row r="151" spans="1:12" ht="15.75" hidden="1" x14ac:dyDescent="0.3">
      <c r="A151" s="31"/>
      <c r="B151" s="175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</row>
    <row r="152" spans="1:12" ht="15.75" hidden="1" x14ac:dyDescent="0.3">
      <c r="A152" s="31"/>
      <c r="B152" s="175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</row>
    <row r="153" spans="1:12" ht="15.75" hidden="1" x14ac:dyDescent="0.3">
      <c r="A153" s="31"/>
      <c r="B153" s="175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</row>
    <row r="154" spans="1:12" ht="15.75" hidden="1" x14ac:dyDescent="0.3">
      <c r="A154" s="31"/>
      <c r="B154" s="175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</row>
    <row r="155" spans="1:12" ht="15.75" x14ac:dyDescent="0.3">
      <c r="A155" s="31"/>
      <c r="B155" s="175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</row>
    <row r="156" spans="1:12" ht="15.75" x14ac:dyDescent="0.3">
      <c r="A156" s="31"/>
      <c r="B156" s="175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</row>
    <row r="157" spans="1:12" ht="15.75" x14ac:dyDescent="0.3">
      <c r="A157" s="31"/>
      <c r="B157" s="175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</row>
    <row r="158" spans="1:12" ht="15.75" x14ac:dyDescent="0.3">
      <c r="A158" s="31"/>
      <c r="B158" s="175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</row>
    <row r="159" spans="1:12" ht="15.75" x14ac:dyDescent="0.3">
      <c r="A159" s="31"/>
      <c r="B159" s="175"/>
      <c r="C159" s="176"/>
      <c r="D159" s="176"/>
      <c r="E159" s="176"/>
      <c r="F159" s="176"/>
      <c r="G159" s="176"/>
      <c r="H159" s="176"/>
      <c r="I159" s="176"/>
      <c r="J159" s="176"/>
      <c r="K159" s="176"/>
      <c r="L159" s="176"/>
    </row>
    <row r="160" spans="1:12" ht="15.75" x14ac:dyDescent="0.3">
      <c r="A160" s="31"/>
      <c r="B160" s="175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</row>
    <row r="161" spans="1:12" ht="15.75" x14ac:dyDescent="0.3">
      <c r="A161" s="31"/>
      <c r="B161" s="175"/>
      <c r="C161" s="176"/>
      <c r="D161" s="176"/>
      <c r="E161" s="176"/>
      <c r="F161" s="176"/>
      <c r="G161" s="176"/>
      <c r="H161" s="176"/>
      <c r="I161" s="176"/>
      <c r="J161" s="176"/>
      <c r="K161" s="176"/>
      <c r="L161" s="176"/>
    </row>
    <row r="162" spans="1:12" ht="15.75" x14ac:dyDescent="0.3">
      <c r="A162" s="31"/>
      <c r="B162" s="175"/>
      <c r="C162" s="176"/>
      <c r="D162" s="176"/>
      <c r="E162" s="176"/>
      <c r="F162" s="176"/>
      <c r="G162" s="176"/>
      <c r="H162" s="176"/>
      <c r="I162" s="176"/>
      <c r="J162" s="176"/>
      <c r="K162" s="176"/>
      <c r="L162" s="176"/>
    </row>
    <row r="163" spans="1:12" ht="15.75" x14ac:dyDescent="0.3">
      <c r="A163" s="31"/>
      <c r="B163" s="175"/>
      <c r="C163" s="176"/>
      <c r="D163" s="176"/>
      <c r="E163" s="176"/>
      <c r="F163" s="176"/>
      <c r="G163" s="176"/>
      <c r="H163" s="176"/>
      <c r="I163" s="176"/>
      <c r="J163" s="176"/>
      <c r="K163" s="176"/>
      <c r="L163" s="176"/>
    </row>
    <row r="164" spans="1:12" ht="15.75" x14ac:dyDescent="0.3">
      <c r="A164" s="31"/>
      <c r="B164" s="175"/>
      <c r="C164" s="176"/>
      <c r="D164" s="176"/>
      <c r="E164" s="176"/>
      <c r="F164" s="176"/>
      <c r="G164" s="176"/>
      <c r="H164" s="176"/>
      <c r="I164" s="176"/>
      <c r="J164" s="176"/>
      <c r="K164" s="176"/>
      <c r="L164" s="176"/>
    </row>
    <row r="165" spans="1:12" ht="15.75" x14ac:dyDescent="0.3">
      <c r="A165" s="31"/>
      <c r="B165" s="175"/>
      <c r="C165" s="176"/>
      <c r="D165" s="176"/>
      <c r="E165" s="176"/>
      <c r="F165" s="176"/>
      <c r="G165" s="176"/>
      <c r="H165" s="176"/>
      <c r="I165" s="176"/>
      <c r="J165" s="176"/>
      <c r="K165" s="176"/>
      <c r="L165" s="176"/>
    </row>
    <row r="166" spans="1:12" ht="15.75" x14ac:dyDescent="0.3">
      <c r="A166" s="31"/>
      <c r="B166" s="175"/>
      <c r="C166" s="176"/>
      <c r="D166" s="176"/>
      <c r="E166" s="176"/>
      <c r="F166" s="176"/>
      <c r="G166" s="176"/>
      <c r="H166" s="176"/>
      <c r="I166" s="176"/>
      <c r="J166" s="176"/>
      <c r="K166" s="176"/>
      <c r="L166" s="176"/>
    </row>
    <row r="167" spans="1:12" ht="15.75" x14ac:dyDescent="0.3">
      <c r="A167" s="31"/>
      <c r="B167" s="175"/>
      <c r="C167" s="176"/>
      <c r="D167" s="176"/>
      <c r="E167" s="176"/>
      <c r="F167" s="176"/>
      <c r="G167" s="176"/>
      <c r="H167" s="176"/>
      <c r="I167" s="176"/>
      <c r="J167" s="176"/>
      <c r="K167" s="176"/>
      <c r="L167" s="176"/>
    </row>
    <row r="168" spans="1:12" ht="15.75" x14ac:dyDescent="0.3">
      <c r="A168" s="31"/>
      <c r="B168" s="175"/>
      <c r="C168" s="176"/>
      <c r="D168" s="176"/>
      <c r="E168" s="176"/>
      <c r="F168" s="176"/>
      <c r="G168" s="176"/>
      <c r="H168" s="176"/>
      <c r="I168" s="176"/>
      <c r="J168" s="176"/>
      <c r="K168" s="176"/>
      <c r="L168" s="176"/>
    </row>
    <row r="169" spans="1:12" ht="15.75" x14ac:dyDescent="0.3">
      <c r="A169" s="31"/>
      <c r="B169" s="175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</row>
    <row r="170" spans="1:12" ht="15.75" x14ac:dyDescent="0.3">
      <c r="A170" s="31"/>
      <c r="B170" s="175"/>
      <c r="C170" s="176"/>
      <c r="D170" s="176"/>
      <c r="E170" s="176"/>
      <c r="F170" s="176"/>
      <c r="G170" s="176"/>
      <c r="H170" s="176"/>
      <c r="I170" s="176"/>
      <c r="J170" s="176"/>
      <c r="K170" s="176"/>
      <c r="L170" s="176"/>
    </row>
    <row r="171" spans="1:12" ht="15.75" x14ac:dyDescent="0.3">
      <c r="A171" s="31"/>
      <c r="B171" s="175"/>
      <c r="C171" s="176"/>
      <c r="D171" s="176"/>
      <c r="E171" s="176"/>
      <c r="F171" s="176"/>
      <c r="G171" s="176"/>
      <c r="H171" s="176"/>
      <c r="I171" s="176"/>
      <c r="J171" s="176"/>
      <c r="K171" s="176"/>
      <c r="L171" s="176"/>
    </row>
    <row r="172" spans="1:12" ht="15.75" x14ac:dyDescent="0.3">
      <c r="A172" s="31"/>
      <c r="B172" s="175"/>
      <c r="C172" s="176"/>
      <c r="D172" s="176"/>
      <c r="E172" s="176"/>
      <c r="F172" s="176"/>
      <c r="G172" s="176"/>
      <c r="H172" s="176"/>
      <c r="I172" s="176"/>
      <c r="J172" s="176"/>
      <c r="K172" s="176"/>
      <c r="L172" s="176"/>
    </row>
    <row r="173" spans="1:12" ht="15.75" x14ac:dyDescent="0.3">
      <c r="A173" s="31"/>
      <c r="B173" s="175"/>
      <c r="C173" s="176"/>
      <c r="D173" s="176"/>
      <c r="E173" s="176"/>
      <c r="F173" s="176"/>
      <c r="G173" s="176"/>
      <c r="H173" s="176"/>
      <c r="I173" s="176"/>
      <c r="J173" s="176"/>
      <c r="K173" s="176"/>
      <c r="L173" s="176"/>
    </row>
    <row r="174" spans="1:12" ht="15.75" thickBot="1" x14ac:dyDescent="0.3">
      <c r="B174" s="44" t="s">
        <v>173</v>
      </c>
      <c r="I174" s="31"/>
      <c r="J174" s="31"/>
    </row>
    <row r="175" spans="1:12" ht="16.5" thickBot="1" x14ac:dyDescent="0.35">
      <c r="A175" s="4" t="s">
        <v>5</v>
      </c>
      <c r="B175" s="5" t="s">
        <v>6</v>
      </c>
      <c r="C175" s="281" t="s">
        <v>57</v>
      </c>
      <c r="D175" s="282"/>
      <c r="I175" s="31"/>
      <c r="J175" s="31"/>
    </row>
    <row r="176" spans="1:12" ht="15.75" x14ac:dyDescent="0.3">
      <c r="A176" s="6"/>
      <c r="B176" s="7"/>
      <c r="C176" s="8" t="s">
        <v>12</v>
      </c>
      <c r="D176" s="8" t="s">
        <v>13</v>
      </c>
      <c r="I176" s="31"/>
      <c r="J176" s="31"/>
    </row>
    <row r="177" spans="1:10" ht="15.75" x14ac:dyDescent="0.3">
      <c r="A177" s="10" t="s">
        <v>141</v>
      </c>
      <c r="B177" s="7" t="s">
        <v>14</v>
      </c>
      <c r="C177" s="11">
        <f>+K17+K63+K103</f>
        <v>16903679.369999997</v>
      </c>
      <c r="D177" s="11">
        <f>+L17+L63+L103</f>
        <v>16834777.629999999</v>
      </c>
      <c r="E177" s="45"/>
      <c r="F177" s="46"/>
      <c r="I177" s="31"/>
      <c r="J177" s="31"/>
    </row>
    <row r="178" spans="1:10" ht="15.75" x14ac:dyDescent="0.3">
      <c r="A178" s="47"/>
      <c r="B178" s="7"/>
      <c r="C178" s="47"/>
      <c r="D178" s="48"/>
      <c r="E178" s="49"/>
      <c r="F178" s="49"/>
      <c r="G178" s="45"/>
      <c r="I178" s="31"/>
      <c r="J178" s="31"/>
    </row>
    <row r="179" spans="1:10" ht="15.75" x14ac:dyDescent="0.3">
      <c r="A179" s="47"/>
      <c r="B179" s="7" t="s">
        <v>15</v>
      </c>
      <c r="C179" s="11"/>
      <c r="D179" s="11"/>
      <c r="E179" s="50"/>
      <c r="F179" s="50"/>
      <c r="I179" s="31"/>
      <c r="J179" s="31"/>
    </row>
    <row r="180" spans="1:10" x14ac:dyDescent="0.25">
      <c r="A180" s="18">
        <v>111</v>
      </c>
      <c r="B180" s="19" t="s">
        <v>16</v>
      </c>
      <c r="C180" s="43">
        <f t="shared" ref="C180:D190" si="20">+K20+K66+K106</f>
        <v>463893.78</v>
      </c>
      <c r="D180" s="43">
        <f t="shared" si="20"/>
        <v>416753.81</v>
      </c>
      <c r="E180" s="45"/>
      <c r="F180" s="46"/>
      <c r="I180" s="31"/>
      <c r="J180" s="31"/>
    </row>
    <row r="181" spans="1:10" x14ac:dyDescent="0.25">
      <c r="A181" s="18">
        <v>113</v>
      </c>
      <c r="B181" s="19" t="s">
        <v>17</v>
      </c>
      <c r="C181" s="43">
        <f t="shared" si="20"/>
        <v>73952.06</v>
      </c>
      <c r="D181" s="43">
        <f t="shared" si="20"/>
        <v>64612.549999999996</v>
      </c>
      <c r="E181" s="45"/>
      <c r="F181" s="46"/>
      <c r="I181" s="31"/>
      <c r="J181" s="31"/>
    </row>
    <row r="182" spans="1:10" x14ac:dyDescent="0.25">
      <c r="A182" s="18">
        <v>122</v>
      </c>
      <c r="B182" s="19" t="s">
        <v>18</v>
      </c>
      <c r="C182" s="43">
        <f t="shared" si="20"/>
        <v>30427.800000000003</v>
      </c>
      <c r="D182" s="43">
        <f t="shared" si="20"/>
        <v>40066.490000000005</v>
      </c>
      <c r="E182" s="45"/>
      <c r="F182" s="46"/>
      <c r="I182" s="31"/>
      <c r="J182" s="31"/>
    </row>
    <row r="183" spans="1:10" x14ac:dyDescent="0.25">
      <c r="A183" s="18">
        <v>163</v>
      </c>
      <c r="B183" s="19" t="s">
        <v>19</v>
      </c>
      <c r="C183" s="43">
        <f t="shared" si="20"/>
        <v>379621</v>
      </c>
      <c r="D183" s="43">
        <f t="shared" si="20"/>
        <v>186603.16999999998</v>
      </c>
      <c r="E183" s="45"/>
      <c r="F183" s="46"/>
    </row>
    <row r="184" spans="1:10" x14ac:dyDescent="0.25">
      <c r="A184" s="18">
        <v>168</v>
      </c>
      <c r="B184" s="19" t="s">
        <v>167</v>
      </c>
      <c r="C184" s="43">
        <f t="shared" si="20"/>
        <v>500</v>
      </c>
      <c r="D184" s="43">
        <f t="shared" si="20"/>
        <v>0</v>
      </c>
      <c r="E184" s="45"/>
      <c r="F184" s="46"/>
    </row>
    <row r="185" spans="1:10" x14ac:dyDescent="0.25">
      <c r="A185" s="18">
        <v>169</v>
      </c>
      <c r="B185" s="19" t="s">
        <v>168</v>
      </c>
      <c r="C185" s="43">
        <f t="shared" si="20"/>
        <v>24686.690000000002</v>
      </c>
      <c r="D185" s="43">
        <f t="shared" si="20"/>
        <v>13150</v>
      </c>
      <c r="E185" s="45"/>
      <c r="F185" s="46"/>
    </row>
    <row r="186" spans="1:10" x14ac:dyDescent="0.25">
      <c r="A186" s="18">
        <v>171</v>
      </c>
      <c r="B186" s="19" t="s">
        <v>169</v>
      </c>
      <c r="C186" s="43">
        <f t="shared" si="20"/>
        <v>25468.309999999998</v>
      </c>
      <c r="D186" s="43">
        <f t="shared" si="20"/>
        <v>11000</v>
      </c>
      <c r="E186" s="45"/>
      <c r="F186" s="46"/>
    </row>
    <row r="187" spans="1:10" x14ac:dyDescent="0.25">
      <c r="A187" s="18">
        <v>174</v>
      </c>
      <c r="B187" s="19" t="s">
        <v>20</v>
      </c>
      <c r="C187" s="43">
        <f t="shared" si="20"/>
        <v>51494.31</v>
      </c>
      <c r="D187" s="43">
        <f t="shared" si="20"/>
        <v>27615</v>
      </c>
      <c r="E187" s="45"/>
      <c r="F187" s="46"/>
    </row>
    <row r="188" spans="1:10" x14ac:dyDescent="0.25">
      <c r="A188" s="18">
        <v>182</v>
      </c>
      <c r="B188" s="19" t="s">
        <v>21</v>
      </c>
      <c r="C188" s="43">
        <f t="shared" si="20"/>
        <v>2225907.81</v>
      </c>
      <c r="D188" s="43">
        <f t="shared" si="20"/>
        <v>1097067</v>
      </c>
      <c r="E188" s="45"/>
      <c r="F188" s="46"/>
    </row>
    <row r="189" spans="1:10" x14ac:dyDescent="0.25">
      <c r="A189" s="18">
        <v>197</v>
      </c>
      <c r="B189" s="19" t="s">
        <v>22</v>
      </c>
      <c r="C189" s="43">
        <f t="shared" si="20"/>
        <v>296450</v>
      </c>
      <c r="D189" s="43">
        <f t="shared" si="20"/>
        <v>252000</v>
      </c>
      <c r="E189" s="45"/>
      <c r="F189" s="46"/>
    </row>
    <row r="190" spans="1:10" x14ac:dyDescent="0.25">
      <c r="A190" s="18">
        <v>199</v>
      </c>
      <c r="B190" s="19" t="s">
        <v>23</v>
      </c>
      <c r="C190" s="43">
        <f t="shared" si="20"/>
        <v>469420</v>
      </c>
      <c r="D190" s="43">
        <f t="shared" si="20"/>
        <v>254582.05</v>
      </c>
      <c r="E190" s="45"/>
      <c r="F190" s="46"/>
    </row>
    <row r="191" spans="1:10" ht="16.5" thickBot="1" x14ac:dyDescent="0.35">
      <c r="A191" s="18"/>
      <c r="B191" s="21" t="s">
        <v>24</v>
      </c>
      <c r="C191" s="52">
        <f>SUM(C180:C190)</f>
        <v>4041821.7600000002</v>
      </c>
      <c r="D191" s="52">
        <f>SUM(D180:D190)</f>
        <v>2363450.0699999998</v>
      </c>
      <c r="E191" s="45"/>
    </row>
    <row r="192" spans="1:10" ht="15.75" x14ac:dyDescent="0.3">
      <c r="A192" s="18"/>
      <c r="B192" s="23" t="s">
        <v>25</v>
      </c>
      <c r="C192" s="53"/>
      <c r="D192" s="53"/>
    </row>
    <row r="193" spans="1:7" x14ac:dyDescent="0.25">
      <c r="A193" s="18">
        <v>211</v>
      </c>
      <c r="B193" s="19" t="s">
        <v>26</v>
      </c>
      <c r="C193" s="43">
        <f t="shared" ref="C193:D206" si="21">+K33+K79+K119</f>
        <v>407158.99</v>
      </c>
      <c r="D193" s="43">
        <f t="shared" si="21"/>
        <v>274345</v>
      </c>
      <c r="E193" s="45"/>
      <c r="F193" s="46"/>
    </row>
    <row r="194" spans="1:7" x14ac:dyDescent="0.25">
      <c r="A194" s="18">
        <v>232</v>
      </c>
      <c r="B194" s="19" t="s">
        <v>27</v>
      </c>
      <c r="C194" s="43">
        <f t="shared" si="21"/>
        <v>87500</v>
      </c>
      <c r="D194" s="43">
        <f t="shared" si="21"/>
        <v>0</v>
      </c>
      <c r="E194" s="45"/>
      <c r="F194" s="46"/>
    </row>
    <row r="195" spans="1:7" x14ac:dyDescent="0.25">
      <c r="A195" s="18">
        <v>261</v>
      </c>
      <c r="B195" s="19" t="s">
        <v>28</v>
      </c>
      <c r="C195" s="43">
        <f t="shared" si="21"/>
        <v>580216.14</v>
      </c>
      <c r="D195" s="43">
        <f t="shared" si="21"/>
        <v>322279.28999999998</v>
      </c>
      <c r="E195" s="45"/>
      <c r="F195" s="46"/>
    </row>
    <row r="196" spans="1:7" x14ac:dyDescent="0.25">
      <c r="A196" s="18">
        <v>262</v>
      </c>
      <c r="B196" s="19" t="s">
        <v>29</v>
      </c>
      <c r="C196" s="43">
        <f t="shared" si="21"/>
        <v>4666.6899999999996</v>
      </c>
      <c r="D196" s="43">
        <f t="shared" si="21"/>
        <v>554408.41</v>
      </c>
      <c r="E196" s="45"/>
      <c r="F196" s="46"/>
    </row>
    <row r="197" spans="1:7" x14ac:dyDescent="0.25">
      <c r="A197" s="18">
        <v>266</v>
      </c>
      <c r="B197" s="19" t="s">
        <v>30</v>
      </c>
      <c r="C197" s="43">
        <f t="shared" si="21"/>
        <v>2673575.2400000002</v>
      </c>
      <c r="D197" s="43">
        <f t="shared" si="21"/>
        <v>1068213.79</v>
      </c>
      <c r="E197" s="45"/>
      <c r="F197" s="46"/>
    </row>
    <row r="198" spans="1:7" x14ac:dyDescent="0.25">
      <c r="A198" s="18">
        <v>267</v>
      </c>
      <c r="B198" s="19" t="s">
        <v>31</v>
      </c>
      <c r="C198" s="43">
        <f t="shared" si="21"/>
        <v>5250</v>
      </c>
      <c r="D198" s="43">
        <f t="shared" si="21"/>
        <v>1798.5</v>
      </c>
      <c r="E198" s="45"/>
      <c r="F198" s="46"/>
    </row>
    <row r="199" spans="1:7" x14ac:dyDescent="0.25">
      <c r="A199" s="18">
        <v>268</v>
      </c>
      <c r="B199" s="19" t="s">
        <v>32</v>
      </c>
      <c r="C199" s="43">
        <f t="shared" si="21"/>
        <v>82679.03</v>
      </c>
      <c r="D199" s="43">
        <f t="shared" si="21"/>
        <v>69248.98000000001</v>
      </c>
      <c r="E199" s="45"/>
      <c r="F199" s="46"/>
    </row>
    <row r="200" spans="1:7" x14ac:dyDescent="0.25">
      <c r="A200" s="18">
        <v>269</v>
      </c>
      <c r="B200" s="19" t="s">
        <v>33</v>
      </c>
      <c r="C200" s="43">
        <f t="shared" si="21"/>
        <v>5833.31</v>
      </c>
      <c r="D200" s="43">
        <f t="shared" si="21"/>
        <v>0</v>
      </c>
      <c r="E200" s="45"/>
      <c r="F200" s="46"/>
    </row>
    <row r="201" spans="1:7" x14ac:dyDescent="0.25">
      <c r="A201" s="18">
        <v>289</v>
      </c>
      <c r="B201" s="19" t="s">
        <v>34</v>
      </c>
      <c r="C201" s="43">
        <f t="shared" si="21"/>
        <v>4024.16</v>
      </c>
      <c r="D201" s="43">
        <f t="shared" si="21"/>
        <v>6592.5</v>
      </c>
      <c r="E201" s="45"/>
      <c r="F201" s="46"/>
    </row>
    <row r="202" spans="1:7" x14ac:dyDescent="0.25">
      <c r="A202" s="18">
        <v>292</v>
      </c>
      <c r="B202" s="19" t="s">
        <v>35</v>
      </c>
      <c r="C202" s="43">
        <f t="shared" si="21"/>
        <v>49104.51</v>
      </c>
      <c r="D202" s="43">
        <f t="shared" si="21"/>
        <v>83470.69</v>
      </c>
      <c r="E202" s="45"/>
      <c r="F202" s="46"/>
    </row>
    <row r="203" spans="1:7" x14ac:dyDescent="0.25">
      <c r="A203" s="18">
        <v>295</v>
      </c>
      <c r="B203" s="19" t="s">
        <v>36</v>
      </c>
      <c r="C203" s="43">
        <f t="shared" si="21"/>
        <v>10839780.42</v>
      </c>
      <c r="D203" s="43">
        <f t="shared" si="21"/>
        <v>3105806.7800000003</v>
      </c>
      <c r="E203" s="45"/>
      <c r="F203" s="46"/>
      <c r="G203" s="54"/>
    </row>
    <row r="204" spans="1:7" x14ac:dyDescent="0.25">
      <c r="A204" s="18">
        <v>297</v>
      </c>
      <c r="B204" s="19" t="s">
        <v>37</v>
      </c>
      <c r="C204" s="43">
        <f t="shared" si="21"/>
        <v>11137.49</v>
      </c>
      <c r="D204" s="43">
        <f t="shared" si="21"/>
        <v>18082.55</v>
      </c>
      <c r="E204" s="45"/>
      <c r="F204" s="46"/>
    </row>
    <row r="205" spans="1:7" x14ac:dyDescent="0.25">
      <c r="A205" s="18">
        <v>298</v>
      </c>
      <c r="B205" s="19" t="s">
        <v>38</v>
      </c>
      <c r="C205" s="43">
        <f t="shared" si="21"/>
        <v>236307.05000000002</v>
      </c>
      <c r="D205" s="43">
        <f t="shared" si="21"/>
        <v>74100</v>
      </c>
      <c r="E205" s="45"/>
      <c r="F205" s="46"/>
    </row>
    <row r="206" spans="1:7" x14ac:dyDescent="0.25">
      <c r="A206" s="18">
        <v>299</v>
      </c>
      <c r="B206" s="19" t="s">
        <v>39</v>
      </c>
      <c r="C206" s="43">
        <f t="shared" si="21"/>
        <v>133292.81</v>
      </c>
      <c r="D206" s="43">
        <f t="shared" si="21"/>
        <v>23703</v>
      </c>
      <c r="E206" s="45"/>
      <c r="F206" s="46"/>
    </row>
    <row r="207" spans="1:7" ht="15.75" x14ac:dyDescent="0.3">
      <c r="A207" s="18"/>
      <c r="B207" s="37" t="s">
        <v>40</v>
      </c>
      <c r="C207" s="55">
        <f>SUM(C193:C206)</f>
        <v>15120525.840000002</v>
      </c>
      <c r="D207" s="55">
        <f>SUM(D193:D206)</f>
        <v>5602049.4900000002</v>
      </c>
      <c r="E207" s="45"/>
      <c r="F207" s="45"/>
    </row>
    <row r="208" spans="1:7" ht="15.75" x14ac:dyDescent="0.3">
      <c r="A208" s="26"/>
      <c r="B208" s="7" t="s">
        <v>58</v>
      </c>
      <c r="C208" s="11">
        <f>+C207+C191</f>
        <v>19162347.600000001</v>
      </c>
      <c r="D208" s="11">
        <f>+D207+D191</f>
        <v>7965499.5600000005</v>
      </c>
    </row>
    <row r="209" spans="1:7" ht="15.75" hidden="1" x14ac:dyDescent="0.3">
      <c r="A209" s="26"/>
      <c r="B209" s="7" t="s">
        <v>41</v>
      </c>
      <c r="C209" s="11"/>
      <c r="D209" s="11"/>
    </row>
    <row r="210" spans="1:7" hidden="1" x14ac:dyDescent="0.25">
      <c r="A210" s="26"/>
      <c r="B210" s="57" t="s">
        <v>49</v>
      </c>
      <c r="C210" s="43" t="e">
        <f>#REF!+#REF!</f>
        <v>#REF!</v>
      </c>
      <c r="D210" s="43" t="e">
        <f>#REF!+#REF!</f>
        <v>#REF!</v>
      </c>
    </row>
    <row r="211" spans="1:7" hidden="1" x14ac:dyDescent="0.25">
      <c r="A211" s="26"/>
      <c r="B211" s="57" t="s">
        <v>42</v>
      </c>
      <c r="C211" s="43">
        <f>+K49+K95+K135</f>
        <v>0</v>
      </c>
      <c r="D211" s="43">
        <f>+L49+L95+L135</f>
        <v>0</v>
      </c>
      <c r="E211" s="45"/>
    </row>
    <row r="212" spans="1:7" hidden="1" x14ac:dyDescent="0.25">
      <c r="A212" s="26"/>
      <c r="B212" s="57" t="s">
        <v>50</v>
      </c>
      <c r="C212" s="43" t="e">
        <f>+#REF!+#REF!</f>
        <v>#REF!</v>
      </c>
      <c r="D212" s="43" t="e">
        <f>#REF!+#REF!</f>
        <v>#REF!</v>
      </c>
      <c r="E212" s="45"/>
    </row>
    <row r="213" spans="1:7" hidden="1" x14ac:dyDescent="0.25">
      <c r="A213" s="26"/>
      <c r="B213" s="57" t="s">
        <v>43</v>
      </c>
      <c r="C213" s="43">
        <f>K50+K96+K136</f>
        <v>0</v>
      </c>
      <c r="D213" s="43">
        <f>+L50+L96+L136</f>
        <v>0</v>
      </c>
      <c r="E213" s="45"/>
    </row>
    <row r="214" spans="1:7" ht="15.75" hidden="1" x14ac:dyDescent="0.3">
      <c r="A214" s="26"/>
      <c r="B214" s="37" t="s">
        <v>59</v>
      </c>
      <c r="C214" s="11"/>
      <c r="D214" s="11"/>
    </row>
    <row r="215" spans="1:7" ht="15.75" x14ac:dyDescent="0.3">
      <c r="A215" s="26"/>
      <c r="B215" s="7" t="s">
        <v>60</v>
      </c>
      <c r="C215" s="11">
        <f>+C214+C208+C177</f>
        <v>36066026.969999999</v>
      </c>
      <c r="D215" s="11">
        <f>+D214+D208+D177</f>
        <v>24800277.189999998</v>
      </c>
      <c r="E215" s="45"/>
      <c r="F215" s="45"/>
      <c r="G215" s="45"/>
    </row>
    <row r="216" spans="1:7" ht="15.75" x14ac:dyDescent="0.3">
      <c r="A216" s="31"/>
      <c r="B216" s="244"/>
      <c r="C216" s="58"/>
      <c r="D216" s="59"/>
    </row>
    <row r="217" spans="1:7" ht="15.75" x14ac:dyDescent="0.3">
      <c r="A217" s="31"/>
      <c r="B217" s="244"/>
      <c r="C217" s="60"/>
      <c r="D217" s="61"/>
    </row>
    <row r="218" spans="1:7" ht="15.75" x14ac:dyDescent="0.3">
      <c r="A218" s="31"/>
      <c r="B218" s="244"/>
      <c r="C218" s="60"/>
      <c r="D218" s="61"/>
    </row>
    <row r="219" spans="1:7" ht="15.75" x14ac:dyDescent="0.3">
      <c r="B219" s="244"/>
      <c r="C219" s="60"/>
      <c r="D219" s="61"/>
    </row>
    <row r="220" spans="1:7" ht="15.75" x14ac:dyDescent="0.3">
      <c r="B220" s="244"/>
      <c r="C220" s="60"/>
      <c r="D220" s="61"/>
    </row>
    <row r="221" spans="1:7" ht="15.75" x14ac:dyDescent="0.3">
      <c r="B221" s="244"/>
      <c r="C221" s="60"/>
      <c r="D221" s="61"/>
    </row>
    <row r="222" spans="1:7" ht="15.75" x14ac:dyDescent="0.3">
      <c r="B222" s="244"/>
      <c r="C222" s="60"/>
      <c r="D222" s="61"/>
    </row>
    <row r="223" spans="1:7" ht="15.75" x14ac:dyDescent="0.3">
      <c r="B223" s="244"/>
      <c r="C223" s="60"/>
      <c r="D223" s="61"/>
    </row>
    <row r="224" spans="1:7" x14ac:dyDescent="0.25">
      <c r="B224" s="44"/>
      <c r="C224" s="62"/>
      <c r="D224" s="58"/>
    </row>
    <row r="228" spans="2:12" x14ac:dyDescent="0.25">
      <c r="B228" s="63" t="s">
        <v>61</v>
      </c>
      <c r="D228" s="12" t="s">
        <v>62</v>
      </c>
      <c r="E228" s="12"/>
      <c r="F228" s="12"/>
      <c r="G228" s="44" t="s">
        <v>63</v>
      </c>
      <c r="I228" t="s">
        <v>67</v>
      </c>
    </row>
    <row r="229" spans="2:12" x14ac:dyDescent="0.25">
      <c r="D229" s="288" t="s">
        <v>64</v>
      </c>
      <c r="E229" s="288"/>
      <c r="F229" s="288"/>
      <c r="G229" s="44"/>
      <c r="H229" s="44"/>
      <c r="I229" s="44" t="s">
        <v>68</v>
      </c>
      <c r="J229" s="44"/>
      <c r="K229" s="44"/>
      <c r="L229" s="44"/>
    </row>
    <row r="230" spans="2:12" x14ac:dyDescent="0.25">
      <c r="D230" s="288" t="s">
        <v>65</v>
      </c>
      <c r="E230" s="288"/>
      <c r="F230" s="288"/>
      <c r="G230" s="44"/>
      <c r="H230" s="44"/>
      <c r="I230" s="44" t="s">
        <v>164</v>
      </c>
      <c r="J230" s="44"/>
      <c r="K230" s="44"/>
      <c r="L230" s="44"/>
    </row>
    <row r="231" spans="2:12" x14ac:dyDescent="0.25">
      <c r="D231" s="64"/>
      <c r="E231" s="64"/>
      <c r="H231" s="44"/>
      <c r="I231" s="44"/>
      <c r="J231" s="44"/>
    </row>
    <row r="232" spans="2:12" x14ac:dyDescent="0.25">
      <c r="B232" s="63" t="s">
        <v>66</v>
      </c>
      <c r="D232" s="44" t="s">
        <v>208</v>
      </c>
      <c r="H232" s="65"/>
      <c r="I232" s="65"/>
      <c r="J232" s="65"/>
      <c r="K232" s="289"/>
      <c r="L232" s="289"/>
    </row>
  </sheetData>
  <mergeCells count="31">
    <mergeCell ref="M101:N101"/>
    <mergeCell ref="C175:D175"/>
    <mergeCell ref="D229:F229"/>
    <mergeCell ref="D230:F230"/>
    <mergeCell ref="K232:L232"/>
    <mergeCell ref="A100:L100"/>
    <mergeCell ref="C101:D101"/>
    <mergeCell ref="E101:F101"/>
    <mergeCell ref="G101:H101"/>
    <mergeCell ref="I101:J101"/>
    <mergeCell ref="K101:L101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92" workbookViewId="0">
      <selection activeCell="B201" sqref="B201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64" t="s">
        <v>1</v>
      </c>
      <c r="L8" s="265"/>
    </row>
    <row r="10" spans="1:19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  <c r="K10" s="266"/>
      <c r="L10" s="266"/>
      <c r="M10" s="2"/>
      <c r="N10" s="2"/>
      <c r="O10" s="2"/>
      <c r="P10" s="2"/>
      <c r="Q10" s="2"/>
      <c r="R10" s="2"/>
      <c r="S10" s="2"/>
    </row>
    <row r="11" spans="1:19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"/>
      <c r="N11" s="2"/>
      <c r="O11" s="2"/>
      <c r="P11" s="2"/>
      <c r="Q11" s="2"/>
      <c r="R11" s="2"/>
      <c r="S11" s="2"/>
    </row>
    <row r="12" spans="1:19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"/>
      <c r="N12" s="2"/>
      <c r="O12" s="2"/>
      <c r="P12" s="2"/>
      <c r="Q12" s="2"/>
      <c r="R12" s="2"/>
      <c r="S12" s="2"/>
    </row>
    <row r="13" spans="1:19" x14ac:dyDescent="0.25">
      <c r="A13" s="255"/>
      <c r="B13" s="255"/>
      <c r="C13" s="255"/>
      <c r="D13" s="255"/>
      <c r="E13" s="255"/>
      <c r="F13" s="255"/>
      <c r="G13" s="255"/>
      <c r="H13" s="255"/>
      <c r="I13" s="255"/>
      <c r="J13" s="255"/>
      <c r="K13" s="255"/>
      <c r="L13" s="255"/>
      <c r="M13" s="255"/>
      <c r="N13" s="255"/>
      <c r="O13" s="255"/>
      <c r="P13" s="255"/>
      <c r="Q13" s="255"/>
      <c r="R13" s="255"/>
      <c r="S13" s="255"/>
    </row>
    <row r="14" spans="1:19" ht="16.5" thickBot="1" x14ac:dyDescent="0.3">
      <c r="A14" s="269" t="s">
        <v>166</v>
      </c>
      <c r="B14" s="269"/>
      <c r="C14" s="269"/>
      <c r="D14" s="269"/>
      <c r="E14" s="269"/>
      <c r="F14" s="269"/>
      <c r="G14" s="269"/>
      <c r="H14" s="269"/>
      <c r="I14" s="269"/>
      <c r="J14" s="269"/>
      <c r="K14" s="269"/>
      <c r="L14" s="269"/>
      <c r="M14" s="3"/>
      <c r="N14" s="3"/>
      <c r="O14" s="3"/>
      <c r="P14" s="3"/>
      <c r="Q14" s="3"/>
      <c r="R14" s="3"/>
      <c r="S14" s="3"/>
    </row>
    <row r="15" spans="1:19" ht="30.75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  <c r="K15" s="281" t="s">
        <v>11</v>
      </c>
      <c r="L15" s="282"/>
      <c r="M15" s="254"/>
      <c r="N15" s="270"/>
      <c r="O15" s="270"/>
      <c r="P15" s="270"/>
      <c r="Q15" s="270"/>
      <c r="R15" s="270"/>
      <c r="S15" s="270"/>
    </row>
    <row r="16" spans="1:19" ht="15.75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  <c r="K16" s="8" t="s">
        <v>12</v>
      </c>
      <c r="L16" s="8" t="s">
        <v>13</v>
      </c>
      <c r="M16" s="9"/>
      <c r="N16" s="254"/>
      <c r="O16" s="9"/>
      <c r="P16" s="254"/>
      <c r="Q16" s="9"/>
      <c r="R16" s="254"/>
      <c r="S16" s="9"/>
    </row>
    <row r="17" spans="1:19" ht="15.75" x14ac:dyDescent="0.3">
      <c r="A17" s="10" t="s">
        <v>141</v>
      </c>
      <c r="B17" s="7" t="s">
        <v>14</v>
      </c>
      <c r="C17" s="55">
        <v>2414811.33</v>
      </c>
      <c r="D17" s="11">
        <v>2367268.7000000002</v>
      </c>
      <c r="E17" s="55">
        <v>2414811.34</v>
      </c>
      <c r="F17" s="11">
        <v>2396683.9</v>
      </c>
      <c r="G17" s="55">
        <v>2414811.34</v>
      </c>
      <c r="H17" s="11">
        <v>2410583.5299999998</v>
      </c>
      <c r="I17" s="55">
        <v>2414811.34</v>
      </c>
      <c r="J17" s="11">
        <v>2417060.7799999998</v>
      </c>
      <c r="K17" s="11">
        <f>+C17+E17+G17+I17</f>
        <v>9659245.3499999996</v>
      </c>
      <c r="L17" s="11">
        <f>+D17+F17+H17+J17</f>
        <v>9591596.9099999983</v>
      </c>
      <c r="M17" s="12"/>
      <c r="N17" s="12"/>
      <c r="O17" s="12"/>
      <c r="P17" s="12"/>
      <c r="Q17" s="12"/>
      <c r="R17" s="12"/>
      <c r="S17" s="12"/>
    </row>
    <row r="18" spans="1:19" ht="15.75" x14ac:dyDescent="0.3">
      <c r="A18" s="13"/>
      <c r="B18" s="14"/>
      <c r="C18" s="15"/>
      <c r="D18" s="13"/>
      <c r="E18" s="16"/>
      <c r="F18" s="16"/>
      <c r="G18" s="13"/>
      <c r="H18" s="16"/>
      <c r="I18" s="13"/>
      <c r="J18" s="16"/>
      <c r="K18" s="15"/>
      <c r="L18" s="15"/>
      <c r="M18" s="12"/>
      <c r="N18" s="12"/>
      <c r="O18" s="12"/>
      <c r="P18" s="12"/>
      <c r="Q18" s="12"/>
      <c r="R18" s="12"/>
      <c r="S18" s="12"/>
    </row>
    <row r="19" spans="1:19" ht="15.75" x14ac:dyDescent="0.3">
      <c r="A19" s="13"/>
      <c r="B19" s="14" t="s">
        <v>15</v>
      </c>
      <c r="C19" s="17">
        <f t="shared" ref="C19:H19" si="0">+C31+C47</f>
        <v>2612557.8600000003</v>
      </c>
      <c r="D19" s="17">
        <f t="shared" si="0"/>
        <v>0</v>
      </c>
      <c r="E19" s="17">
        <f t="shared" si="0"/>
        <v>2689873.49</v>
      </c>
      <c r="F19" s="17">
        <f t="shared" si="0"/>
        <v>16502.89</v>
      </c>
      <c r="G19" s="17">
        <f t="shared" si="0"/>
        <v>2771983.25</v>
      </c>
      <c r="H19" s="17">
        <f t="shared" si="0"/>
        <v>132643.56999999998</v>
      </c>
      <c r="I19" s="17">
        <f>+I31+I47</f>
        <v>2771983.25</v>
      </c>
      <c r="J19" s="17">
        <f>+J31+J47</f>
        <v>748869.8</v>
      </c>
      <c r="K19" s="17">
        <f>+C19+E19+G19+I19</f>
        <v>10846397.850000001</v>
      </c>
      <c r="L19" s="17">
        <f>+D19+F19+H19+J19</f>
        <v>898016.26</v>
      </c>
      <c r="M19" s="12"/>
      <c r="N19" s="12"/>
      <c r="O19" s="12"/>
      <c r="P19" s="12"/>
      <c r="Q19" s="12"/>
      <c r="R19" s="12"/>
      <c r="S19" s="12"/>
    </row>
    <row r="20" spans="1:19" x14ac:dyDescent="0.25">
      <c r="A20" s="18">
        <v>111</v>
      </c>
      <c r="B20" s="19" t="s">
        <v>16</v>
      </c>
      <c r="C20" s="20">
        <v>0</v>
      </c>
      <c r="D20" s="20">
        <v>0</v>
      </c>
      <c r="E20" s="20">
        <v>77315.63</v>
      </c>
      <c r="F20" s="20">
        <v>0</v>
      </c>
      <c r="G20" s="20">
        <v>77315.63</v>
      </c>
      <c r="H20" s="20">
        <v>70182.48</v>
      </c>
      <c r="I20" s="20">
        <v>77315.63</v>
      </c>
      <c r="J20" s="20">
        <v>80017.570000000007</v>
      </c>
      <c r="K20" s="20">
        <f>+C20+E20+G20+I20</f>
        <v>231946.89</v>
      </c>
      <c r="L20" s="20">
        <f>+D20+F20+H20+J20</f>
        <v>150200.04999999999</v>
      </c>
      <c r="M20" s="12"/>
      <c r="N20" s="12"/>
      <c r="O20" s="12"/>
      <c r="P20" s="12"/>
      <c r="Q20" s="12"/>
      <c r="R20" s="12"/>
      <c r="S20" s="12"/>
    </row>
    <row r="21" spans="1:19" x14ac:dyDescent="0.25">
      <c r="A21" s="18">
        <v>113</v>
      </c>
      <c r="B21" s="19" t="s">
        <v>17</v>
      </c>
      <c r="C21" s="20">
        <v>10564.58</v>
      </c>
      <c r="D21" s="20">
        <v>0</v>
      </c>
      <c r="E21" s="20">
        <v>10564.58</v>
      </c>
      <c r="F21" s="20">
        <v>8302.09</v>
      </c>
      <c r="G21" s="20">
        <v>10564.58</v>
      </c>
      <c r="H21" s="20">
        <v>11306.4</v>
      </c>
      <c r="I21" s="20">
        <v>10564.58</v>
      </c>
      <c r="J21" s="20">
        <v>11126.04</v>
      </c>
      <c r="K21" s="20">
        <f t="shared" ref="K21:L30" si="1">+C21+E21+G21+I21</f>
        <v>42258.32</v>
      </c>
      <c r="L21" s="20">
        <f t="shared" si="1"/>
        <v>30734.53</v>
      </c>
      <c r="M21" s="12"/>
      <c r="N21" s="12"/>
      <c r="O21" s="12"/>
      <c r="P21" s="12"/>
      <c r="Q21" s="12"/>
      <c r="R21" s="12"/>
      <c r="S21" s="12"/>
    </row>
    <row r="22" spans="1:19" x14ac:dyDescent="0.25">
      <c r="A22" s="18">
        <v>122</v>
      </c>
      <c r="B22" s="19" t="s">
        <v>18</v>
      </c>
      <c r="C22" s="20">
        <v>0</v>
      </c>
      <c r="D22" s="20">
        <v>0</v>
      </c>
      <c r="E22" s="20">
        <v>0</v>
      </c>
      <c r="F22" s="20">
        <v>0</v>
      </c>
      <c r="G22" s="20">
        <v>6085.56</v>
      </c>
      <c r="H22" s="20">
        <v>0</v>
      </c>
      <c r="I22" s="20">
        <v>6085.56</v>
      </c>
      <c r="J22" s="20">
        <v>0</v>
      </c>
      <c r="K22" s="20">
        <f t="shared" si="1"/>
        <v>12171.12</v>
      </c>
      <c r="L22" s="20">
        <f t="shared" si="1"/>
        <v>0</v>
      </c>
      <c r="M22" s="12"/>
      <c r="N22" s="12"/>
      <c r="O22" s="12"/>
      <c r="P22" s="12"/>
      <c r="Q22" s="12"/>
      <c r="R22" s="12"/>
      <c r="S22" s="12"/>
    </row>
    <row r="23" spans="1:19" x14ac:dyDescent="0.25">
      <c r="A23" s="18">
        <v>163</v>
      </c>
      <c r="B23" s="19" t="s">
        <v>19</v>
      </c>
      <c r="C23" s="20">
        <v>0</v>
      </c>
      <c r="D23" s="20">
        <v>0</v>
      </c>
      <c r="E23" s="20">
        <v>0</v>
      </c>
      <c r="F23" s="20">
        <v>0</v>
      </c>
      <c r="G23" s="20">
        <v>75924.2</v>
      </c>
      <c r="H23" s="20">
        <v>0</v>
      </c>
      <c r="I23" s="20">
        <v>75924.2</v>
      </c>
      <c r="J23" s="20">
        <v>0</v>
      </c>
      <c r="K23" s="20">
        <f t="shared" si="1"/>
        <v>151848.4</v>
      </c>
      <c r="L23" s="20">
        <f t="shared" si="1"/>
        <v>0</v>
      </c>
      <c r="M23" s="12"/>
      <c r="N23" s="12"/>
      <c r="O23" s="12"/>
      <c r="P23" s="12"/>
      <c r="Q23" s="12"/>
      <c r="R23" s="12"/>
      <c r="S23" s="12"/>
    </row>
    <row r="24" spans="1:19" x14ac:dyDescent="0.25">
      <c r="A24" s="18">
        <v>168</v>
      </c>
      <c r="B24" s="19" t="s">
        <v>167</v>
      </c>
      <c r="C24" s="20">
        <v>0</v>
      </c>
      <c r="D24" s="20">
        <v>0</v>
      </c>
      <c r="E24" s="20">
        <v>0</v>
      </c>
      <c r="F24" s="20">
        <v>0</v>
      </c>
      <c r="G24" s="20">
        <v>100</v>
      </c>
      <c r="H24" s="20">
        <v>0</v>
      </c>
      <c r="I24" s="20">
        <v>100</v>
      </c>
      <c r="J24" s="20">
        <v>0</v>
      </c>
      <c r="K24" s="20">
        <f>+C24+E24+G24+I24</f>
        <v>200</v>
      </c>
      <c r="L24" s="20">
        <f>+D24+F24+H24+J24</f>
        <v>0</v>
      </c>
      <c r="M24" s="12"/>
      <c r="N24" s="12"/>
      <c r="O24" s="12"/>
      <c r="P24" s="12"/>
      <c r="Q24" s="12"/>
      <c r="R24" s="12"/>
      <c r="S24" s="12"/>
    </row>
    <row r="25" spans="1:19" x14ac:dyDescent="0.25">
      <c r="A25" s="18">
        <v>169</v>
      </c>
      <c r="B25" s="19" t="s">
        <v>168</v>
      </c>
      <c r="C25" s="20">
        <v>3526.67</v>
      </c>
      <c r="D25" s="20">
        <v>0</v>
      </c>
      <c r="E25" s="20">
        <v>3526.67</v>
      </c>
      <c r="F25" s="20">
        <v>0</v>
      </c>
      <c r="G25" s="20">
        <v>3526.67</v>
      </c>
      <c r="H25" s="20">
        <v>0</v>
      </c>
      <c r="I25" s="20">
        <v>3526.67</v>
      </c>
      <c r="J25" s="20">
        <v>0</v>
      </c>
      <c r="K25" s="20">
        <f t="shared" si="1"/>
        <v>14106.68</v>
      </c>
      <c r="L25" s="20">
        <f t="shared" si="1"/>
        <v>0</v>
      </c>
      <c r="M25" s="12"/>
      <c r="N25" s="12"/>
      <c r="O25" s="12"/>
      <c r="P25" s="12"/>
      <c r="Q25" s="12"/>
      <c r="R25" s="12"/>
      <c r="S25" s="12"/>
    </row>
    <row r="26" spans="1:19" x14ac:dyDescent="0.25">
      <c r="A26" s="18">
        <v>171</v>
      </c>
      <c r="B26" s="19" t="s">
        <v>169</v>
      </c>
      <c r="C26" s="20">
        <v>3638.33</v>
      </c>
      <c r="D26" s="20">
        <v>0</v>
      </c>
      <c r="E26" s="20">
        <v>3638.33</v>
      </c>
      <c r="F26" s="20">
        <v>0</v>
      </c>
      <c r="G26" s="20">
        <v>3638.33</v>
      </c>
      <c r="H26" s="20">
        <v>0</v>
      </c>
      <c r="I26" s="20">
        <v>3638.33</v>
      </c>
      <c r="J26" s="20">
        <v>0</v>
      </c>
      <c r="K26" s="20">
        <f t="shared" si="1"/>
        <v>14553.32</v>
      </c>
      <c r="L26" s="20">
        <f t="shared" si="1"/>
        <v>0</v>
      </c>
      <c r="M26" s="12"/>
      <c r="N26" s="12"/>
      <c r="O26" s="12"/>
      <c r="P26" s="12"/>
      <c r="Q26" s="12"/>
      <c r="R26" s="12"/>
      <c r="S26" s="12"/>
    </row>
    <row r="27" spans="1:19" x14ac:dyDescent="0.25">
      <c r="A27" s="18">
        <v>174</v>
      </c>
      <c r="B27" s="19" t="s">
        <v>20</v>
      </c>
      <c r="C27" s="20">
        <v>7356.33</v>
      </c>
      <c r="D27" s="20">
        <v>0</v>
      </c>
      <c r="E27" s="20">
        <v>7356.33</v>
      </c>
      <c r="F27" s="20">
        <v>0</v>
      </c>
      <c r="G27" s="20">
        <v>7356.33</v>
      </c>
      <c r="H27" s="20">
        <v>0</v>
      </c>
      <c r="I27" s="20">
        <v>7356.33</v>
      </c>
      <c r="J27" s="20">
        <v>6360</v>
      </c>
      <c r="K27" s="20">
        <f t="shared" si="1"/>
        <v>29425.32</v>
      </c>
      <c r="L27" s="20">
        <f t="shared" si="1"/>
        <v>6360</v>
      </c>
      <c r="M27" s="12"/>
      <c r="N27" s="12"/>
      <c r="O27" s="12"/>
      <c r="P27" s="12"/>
      <c r="Q27" s="12"/>
      <c r="R27" s="12"/>
      <c r="S27" s="12"/>
    </row>
    <row r="28" spans="1:19" x14ac:dyDescent="0.25">
      <c r="A28" s="18">
        <v>182</v>
      </c>
      <c r="B28" s="19" t="s">
        <v>21</v>
      </c>
      <c r="C28" s="20">
        <v>317986.83</v>
      </c>
      <c r="D28" s="20">
        <v>0</v>
      </c>
      <c r="E28" s="20">
        <v>317986.83</v>
      </c>
      <c r="F28" s="20">
        <v>0</v>
      </c>
      <c r="G28" s="20">
        <v>317986.83</v>
      </c>
      <c r="H28" s="20">
        <v>32843.760000000002</v>
      </c>
      <c r="I28" s="20">
        <v>317986.83</v>
      </c>
      <c r="J28" s="20">
        <v>99905.74</v>
      </c>
      <c r="K28" s="20">
        <f t="shared" si="1"/>
        <v>1271947.32</v>
      </c>
      <c r="L28" s="20">
        <f t="shared" si="1"/>
        <v>132749.5</v>
      </c>
      <c r="M28" s="12"/>
      <c r="N28" s="12"/>
      <c r="O28" s="12"/>
      <c r="P28" s="12"/>
      <c r="Q28" s="12"/>
      <c r="R28" s="12"/>
      <c r="S28" s="12"/>
    </row>
    <row r="29" spans="1:19" x14ac:dyDescent="0.25">
      <c r="A29" s="18">
        <v>197</v>
      </c>
      <c r="B29" s="19" t="s">
        <v>22</v>
      </c>
      <c r="C29" s="20">
        <v>42350</v>
      </c>
      <c r="D29" s="20">
        <v>0</v>
      </c>
      <c r="E29" s="20">
        <v>42350</v>
      </c>
      <c r="F29" s="20">
        <v>0</v>
      </c>
      <c r="G29" s="20">
        <v>42350</v>
      </c>
      <c r="H29" s="20">
        <v>0</v>
      </c>
      <c r="I29" s="20">
        <v>42350</v>
      </c>
      <c r="J29" s="20">
        <v>84000</v>
      </c>
      <c r="K29" s="20">
        <f t="shared" si="1"/>
        <v>169400</v>
      </c>
      <c r="L29" s="20">
        <f t="shared" si="1"/>
        <v>84000</v>
      </c>
      <c r="M29" s="12"/>
      <c r="N29" s="12"/>
      <c r="O29" s="12"/>
      <c r="P29" s="12"/>
      <c r="Q29" s="12"/>
      <c r="R29" s="12"/>
      <c r="S29" s="12"/>
    </row>
    <row r="30" spans="1:19" ht="15.75" thickBot="1" x14ac:dyDescent="0.3">
      <c r="A30" s="182">
        <v>199</v>
      </c>
      <c r="B30" s="183" t="s">
        <v>23</v>
      </c>
      <c r="C30" s="20">
        <v>67060</v>
      </c>
      <c r="D30" s="184">
        <v>0</v>
      </c>
      <c r="E30" s="20">
        <v>67060</v>
      </c>
      <c r="F30" s="184">
        <v>8200.7999999999993</v>
      </c>
      <c r="G30" s="20">
        <v>67060</v>
      </c>
      <c r="H30" s="184">
        <v>4100</v>
      </c>
      <c r="I30" s="20">
        <v>67060</v>
      </c>
      <c r="J30" s="184">
        <v>6150.2</v>
      </c>
      <c r="K30" s="184">
        <f t="shared" si="1"/>
        <v>268240</v>
      </c>
      <c r="L30" s="184">
        <f t="shared" si="1"/>
        <v>18451</v>
      </c>
      <c r="M30" s="12"/>
      <c r="N30" s="12"/>
      <c r="O30" s="12"/>
      <c r="P30" s="12"/>
      <c r="Q30" s="12"/>
      <c r="R30" s="12"/>
      <c r="S30" s="12"/>
    </row>
    <row r="31" spans="1:19" ht="16.5" thickBot="1" x14ac:dyDescent="0.35">
      <c r="A31" s="185"/>
      <c r="B31" s="186" t="s">
        <v>24</v>
      </c>
      <c r="C31" s="187">
        <f t="shared" ref="C31:L31" si="2">SUM(C20:C30)</f>
        <v>452482.74</v>
      </c>
      <c r="D31" s="187">
        <f t="shared" si="2"/>
        <v>0</v>
      </c>
      <c r="E31" s="187">
        <f t="shared" si="2"/>
        <v>529798.37</v>
      </c>
      <c r="F31" s="187">
        <f t="shared" si="2"/>
        <v>16502.89</v>
      </c>
      <c r="G31" s="187">
        <f t="shared" si="2"/>
        <v>611908.13</v>
      </c>
      <c r="H31" s="187">
        <f t="shared" si="2"/>
        <v>118432.63999999998</v>
      </c>
      <c r="I31" s="187">
        <f t="shared" si="2"/>
        <v>611908.13</v>
      </c>
      <c r="J31" s="187">
        <f t="shared" si="2"/>
        <v>287559.55000000005</v>
      </c>
      <c r="K31" s="187">
        <f t="shared" si="2"/>
        <v>2206097.37</v>
      </c>
      <c r="L31" s="188">
        <f t="shared" si="2"/>
        <v>422495.07999999996</v>
      </c>
      <c r="M31" s="12"/>
      <c r="N31" s="12"/>
      <c r="O31" s="12"/>
      <c r="P31" s="12"/>
      <c r="Q31" s="12"/>
      <c r="R31" s="12"/>
      <c r="S31" s="12"/>
    </row>
    <row r="32" spans="1:19" ht="15.75" x14ac:dyDescent="0.3">
      <c r="A32" s="189"/>
      <c r="B32" s="23" t="s">
        <v>25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12"/>
      <c r="N32" s="12"/>
      <c r="O32" s="12"/>
      <c r="P32" s="12"/>
      <c r="Q32" s="12"/>
      <c r="R32" s="12"/>
      <c r="S32" s="12"/>
    </row>
    <row r="33" spans="1:19" x14ac:dyDescent="0.25">
      <c r="A33" s="18">
        <v>211</v>
      </c>
      <c r="B33" s="19" t="s">
        <v>26</v>
      </c>
      <c r="C33" s="20">
        <v>58165.57</v>
      </c>
      <c r="D33" s="20">
        <v>0</v>
      </c>
      <c r="E33" s="20">
        <v>58165.57</v>
      </c>
      <c r="F33" s="20">
        <v>0</v>
      </c>
      <c r="G33" s="20">
        <v>58165.57</v>
      </c>
      <c r="H33" s="20">
        <v>13077</v>
      </c>
      <c r="I33" s="20">
        <v>58165.57</v>
      </c>
      <c r="J33" s="20">
        <v>90483.25</v>
      </c>
      <c r="K33" s="20">
        <f t="shared" ref="K33:L46" si="3">+C33+E33+G33+I33</f>
        <v>232662.28</v>
      </c>
      <c r="L33" s="20">
        <f>+D33+F33+H33+J33</f>
        <v>103560.25</v>
      </c>
      <c r="M33" s="12"/>
      <c r="N33" s="12"/>
      <c r="O33" s="12"/>
      <c r="P33" s="12"/>
      <c r="Q33" s="12"/>
      <c r="R33" s="12"/>
      <c r="S33" s="12"/>
    </row>
    <row r="34" spans="1:19" x14ac:dyDescent="0.25">
      <c r="A34" s="18">
        <v>232</v>
      </c>
      <c r="B34" s="19" t="s">
        <v>27</v>
      </c>
      <c r="C34" s="20">
        <v>12500</v>
      </c>
      <c r="D34" s="20">
        <v>0</v>
      </c>
      <c r="E34" s="20">
        <v>12500</v>
      </c>
      <c r="F34" s="20">
        <v>0</v>
      </c>
      <c r="G34" s="20">
        <v>12500</v>
      </c>
      <c r="H34" s="20">
        <v>0</v>
      </c>
      <c r="I34" s="20">
        <v>12500</v>
      </c>
      <c r="J34" s="20">
        <v>0</v>
      </c>
      <c r="K34" s="20">
        <f t="shared" si="3"/>
        <v>50000</v>
      </c>
      <c r="L34" s="20">
        <f t="shared" si="3"/>
        <v>0</v>
      </c>
      <c r="M34" s="12"/>
      <c r="N34" s="12"/>
      <c r="O34" s="12"/>
      <c r="P34" s="12"/>
      <c r="Q34" s="12"/>
      <c r="R34" s="12"/>
      <c r="S34" s="12"/>
    </row>
    <row r="35" spans="1:19" x14ac:dyDescent="0.25">
      <c r="A35" s="18">
        <v>261</v>
      </c>
      <c r="B35" s="19" t="s">
        <v>28</v>
      </c>
      <c r="C35" s="20">
        <v>82888.02</v>
      </c>
      <c r="D35" s="20">
        <v>0</v>
      </c>
      <c r="E35" s="20">
        <v>82888.02</v>
      </c>
      <c r="F35" s="20">
        <v>0</v>
      </c>
      <c r="G35" s="20">
        <v>82888.02</v>
      </c>
      <c r="H35" s="20">
        <v>0</v>
      </c>
      <c r="I35" s="20">
        <v>82888.02</v>
      </c>
      <c r="J35" s="20">
        <v>61685.07</v>
      </c>
      <c r="K35" s="20">
        <f t="shared" si="3"/>
        <v>331552.08</v>
      </c>
      <c r="L35" s="20">
        <f t="shared" si="3"/>
        <v>61685.07</v>
      </c>
      <c r="M35" s="12"/>
      <c r="N35" s="12"/>
      <c r="O35" s="12"/>
      <c r="P35" s="12"/>
      <c r="Q35" s="12"/>
      <c r="R35" s="12"/>
      <c r="S35" s="12"/>
    </row>
    <row r="36" spans="1:19" x14ac:dyDescent="0.25">
      <c r="A36" s="18">
        <v>262</v>
      </c>
      <c r="B36" s="19" t="s">
        <v>29</v>
      </c>
      <c r="C36" s="20">
        <v>666.67</v>
      </c>
      <c r="D36" s="20">
        <v>0</v>
      </c>
      <c r="E36" s="20">
        <v>666.67</v>
      </c>
      <c r="F36" s="20">
        <v>0</v>
      </c>
      <c r="G36" s="20">
        <v>666.67</v>
      </c>
      <c r="H36" s="20">
        <v>0</v>
      </c>
      <c r="I36" s="20">
        <v>666.67</v>
      </c>
      <c r="J36" s="20">
        <v>0</v>
      </c>
      <c r="K36" s="20">
        <f t="shared" si="3"/>
        <v>2666.68</v>
      </c>
      <c r="L36" s="20">
        <f t="shared" si="3"/>
        <v>0</v>
      </c>
      <c r="M36" s="12"/>
      <c r="N36" s="12"/>
      <c r="O36" s="12"/>
      <c r="P36" s="12"/>
      <c r="Q36" s="12"/>
      <c r="R36" s="12"/>
      <c r="S36" s="12"/>
    </row>
    <row r="37" spans="1:19" x14ac:dyDescent="0.25">
      <c r="A37" s="18">
        <v>266</v>
      </c>
      <c r="B37" s="19" t="s">
        <v>30</v>
      </c>
      <c r="C37" s="20">
        <v>381939.32</v>
      </c>
      <c r="D37" s="20">
        <v>0</v>
      </c>
      <c r="E37" s="20">
        <v>381939.32</v>
      </c>
      <c r="F37" s="20">
        <v>0</v>
      </c>
      <c r="G37" s="20">
        <v>381939.32</v>
      </c>
      <c r="H37" s="20">
        <v>133.93</v>
      </c>
      <c r="I37" s="20">
        <v>381939.32</v>
      </c>
      <c r="J37" s="20">
        <v>194422.07</v>
      </c>
      <c r="K37" s="20">
        <f t="shared" si="3"/>
        <v>1527757.28</v>
      </c>
      <c r="L37" s="20">
        <f t="shared" si="3"/>
        <v>194556</v>
      </c>
      <c r="M37" s="12"/>
      <c r="N37" s="12"/>
      <c r="O37" s="12"/>
      <c r="P37" s="12"/>
      <c r="Q37" s="12"/>
      <c r="R37" s="12"/>
      <c r="S37" s="12"/>
    </row>
    <row r="38" spans="1:19" x14ac:dyDescent="0.25">
      <c r="A38" s="18">
        <v>267</v>
      </c>
      <c r="B38" s="19" t="s">
        <v>31</v>
      </c>
      <c r="C38" s="20">
        <v>750</v>
      </c>
      <c r="D38" s="20">
        <v>0</v>
      </c>
      <c r="E38" s="20">
        <v>750</v>
      </c>
      <c r="F38" s="20">
        <v>0</v>
      </c>
      <c r="G38" s="20">
        <v>750</v>
      </c>
      <c r="H38" s="20">
        <v>0</v>
      </c>
      <c r="I38" s="20">
        <v>750</v>
      </c>
      <c r="J38" s="20">
        <v>0</v>
      </c>
      <c r="K38" s="20">
        <f t="shared" si="3"/>
        <v>3000</v>
      </c>
      <c r="L38" s="20">
        <f t="shared" si="3"/>
        <v>0</v>
      </c>
      <c r="M38" s="12"/>
      <c r="N38" s="12"/>
      <c r="O38" s="12"/>
      <c r="P38" s="12"/>
      <c r="Q38" s="12"/>
      <c r="R38" s="12"/>
      <c r="S38" s="12"/>
    </row>
    <row r="39" spans="1:19" x14ac:dyDescent="0.25">
      <c r="A39" s="18">
        <v>268</v>
      </c>
      <c r="B39" s="19" t="s">
        <v>32</v>
      </c>
      <c r="C39" s="20">
        <v>11811.29</v>
      </c>
      <c r="D39" s="20">
        <v>0</v>
      </c>
      <c r="E39" s="20">
        <v>11811.29</v>
      </c>
      <c r="F39" s="20">
        <v>0</v>
      </c>
      <c r="G39" s="20">
        <v>11811.29</v>
      </c>
      <c r="H39" s="20">
        <v>0</v>
      </c>
      <c r="I39" s="20">
        <v>11811.29</v>
      </c>
      <c r="J39" s="20">
        <v>0</v>
      </c>
      <c r="K39" s="20">
        <f t="shared" si="3"/>
        <v>47245.16</v>
      </c>
      <c r="L39" s="20">
        <f t="shared" si="3"/>
        <v>0</v>
      </c>
      <c r="M39" s="12"/>
      <c r="N39" s="12"/>
      <c r="O39" s="12"/>
      <c r="P39" s="12"/>
      <c r="Q39" s="12"/>
      <c r="R39" s="12"/>
      <c r="S39" s="12"/>
    </row>
    <row r="40" spans="1:19" x14ac:dyDescent="0.25">
      <c r="A40" s="18">
        <v>269</v>
      </c>
      <c r="B40" s="19" t="s">
        <v>33</v>
      </c>
      <c r="C40" s="20">
        <v>833.33</v>
      </c>
      <c r="D40" s="20">
        <v>0</v>
      </c>
      <c r="E40" s="20">
        <v>833.33</v>
      </c>
      <c r="F40" s="20">
        <v>0</v>
      </c>
      <c r="G40" s="20">
        <v>833.33</v>
      </c>
      <c r="H40" s="20">
        <v>0</v>
      </c>
      <c r="I40" s="20">
        <v>833.33</v>
      </c>
      <c r="J40" s="20">
        <v>0</v>
      </c>
      <c r="K40" s="20">
        <f t="shared" si="3"/>
        <v>3333.32</v>
      </c>
      <c r="L40" s="20">
        <f t="shared" si="3"/>
        <v>0</v>
      </c>
      <c r="M40" s="12"/>
      <c r="N40" s="12"/>
      <c r="O40" s="12"/>
      <c r="P40" s="12"/>
      <c r="Q40" s="12"/>
      <c r="R40" s="12"/>
      <c r="S40" s="12"/>
    </row>
    <row r="41" spans="1:19" x14ac:dyDescent="0.25">
      <c r="A41" s="18">
        <v>289</v>
      </c>
      <c r="B41" s="19" t="s">
        <v>34</v>
      </c>
      <c r="C41" s="20">
        <v>574.88</v>
      </c>
      <c r="D41" s="20">
        <v>0</v>
      </c>
      <c r="E41" s="20">
        <v>574.88</v>
      </c>
      <c r="F41" s="20">
        <v>0</v>
      </c>
      <c r="G41" s="20">
        <v>574.88</v>
      </c>
      <c r="H41" s="20">
        <v>0</v>
      </c>
      <c r="I41" s="20">
        <v>574.88</v>
      </c>
      <c r="J41" s="20">
        <v>0</v>
      </c>
      <c r="K41" s="20">
        <f t="shared" si="3"/>
        <v>2299.52</v>
      </c>
      <c r="L41" s="20">
        <f t="shared" si="3"/>
        <v>0</v>
      </c>
      <c r="M41" s="12"/>
      <c r="N41" s="12"/>
      <c r="O41" s="12"/>
      <c r="P41" s="12"/>
      <c r="Q41" s="12"/>
      <c r="R41" s="12"/>
      <c r="S41" s="12"/>
    </row>
    <row r="42" spans="1:19" x14ac:dyDescent="0.25">
      <c r="A42" s="18">
        <v>292</v>
      </c>
      <c r="B42" s="19" t="s">
        <v>35</v>
      </c>
      <c r="C42" s="20">
        <v>7014.93</v>
      </c>
      <c r="D42" s="20">
        <v>0</v>
      </c>
      <c r="E42" s="20">
        <v>7014.93</v>
      </c>
      <c r="F42" s="20">
        <v>0</v>
      </c>
      <c r="G42" s="20">
        <v>7014.93</v>
      </c>
      <c r="H42" s="20">
        <v>0</v>
      </c>
      <c r="I42" s="20">
        <v>7014.93</v>
      </c>
      <c r="J42" s="20">
        <v>0</v>
      </c>
      <c r="K42" s="20">
        <f t="shared" si="3"/>
        <v>28059.72</v>
      </c>
      <c r="L42" s="20">
        <f t="shared" si="3"/>
        <v>0</v>
      </c>
      <c r="M42" s="12"/>
      <c r="N42" s="12"/>
      <c r="O42" s="12"/>
      <c r="P42" s="12"/>
      <c r="Q42" s="12"/>
      <c r="R42" s="12"/>
      <c r="S42" s="12"/>
    </row>
    <row r="43" spans="1:19" x14ac:dyDescent="0.25">
      <c r="A43" s="18">
        <v>295</v>
      </c>
      <c r="B43" s="19" t="s">
        <v>36</v>
      </c>
      <c r="C43" s="20">
        <v>1548540.06</v>
      </c>
      <c r="D43" s="20">
        <v>0</v>
      </c>
      <c r="E43" s="20">
        <v>1548540.06</v>
      </c>
      <c r="F43" s="20">
        <v>0</v>
      </c>
      <c r="G43" s="20">
        <v>1548540.06</v>
      </c>
      <c r="H43" s="20">
        <v>0</v>
      </c>
      <c r="I43" s="20">
        <v>1548540.06</v>
      </c>
      <c r="J43" s="20">
        <v>108377</v>
      </c>
      <c r="K43" s="20">
        <f t="shared" si="3"/>
        <v>6194160.2400000002</v>
      </c>
      <c r="L43" s="20">
        <f t="shared" si="3"/>
        <v>108377</v>
      </c>
      <c r="M43" s="12"/>
      <c r="N43" s="12"/>
      <c r="O43" s="12"/>
      <c r="P43" s="12"/>
      <c r="Q43" s="12"/>
      <c r="R43" s="12"/>
      <c r="S43" s="12"/>
    </row>
    <row r="44" spans="1:19" x14ac:dyDescent="0.25">
      <c r="A44" s="18">
        <v>297</v>
      </c>
      <c r="B44" s="19" t="s">
        <v>37</v>
      </c>
      <c r="C44" s="20">
        <v>1591.07</v>
      </c>
      <c r="D44" s="20">
        <v>0</v>
      </c>
      <c r="E44" s="20">
        <v>1591.07</v>
      </c>
      <c r="F44" s="20">
        <v>0</v>
      </c>
      <c r="G44" s="20">
        <v>1591.07</v>
      </c>
      <c r="H44" s="20">
        <v>0</v>
      </c>
      <c r="I44" s="20">
        <v>1591.07</v>
      </c>
      <c r="J44" s="20">
        <v>0</v>
      </c>
      <c r="K44" s="20">
        <f t="shared" si="3"/>
        <v>6364.28</v>
      </c>
      <c r="L44" s="20">
        <f t="shared" si="3"/>
        <v>0</v>
      </c>
      <c r="M44" s="12"/>
      <c r="N44" s="12"/>
      <c r="O44" s="12"/>
      <c r="P44" s="12"/>
      <c r="Q44" s="12"/>
      <c r="R44" s="12"/>
      <c r="S44" s="12"/>
    </row>
    <row r="45" spans="1:19" x14ac:dyDescent="0.25">
      <c r="A45" s="18">
        <v>298</v>
      </c>
      <c r="B45" s="19" t="s">
        <v>38</v>
      </c>
      <c r="C45" s="20">
        <v>33758.15</v>
      </c>
      <c r="D45" s="20">
        <v>0</v>
      </c>
      <c r="E45" s="20">
        <v>33758.15</v>
      </c>
      <c r="F45" s="20">
        <v>0</v>
      </c>
      <c r="G45" s="20">
        <v>33758.15</v>
      </c>
      <c r="H45" s="20">
        <v>1000</v>
      </c>
      <c r="I45" s="20">
        <v>33758.15</v>
      </c>
      <c r="J45" s="20">
        <v>6342.86</v>
      </c>
      <c r="K45" s="20">
        <f t="shared" si="3"/>
        <v>135032.6</v>
      </c>
      <c r="L45" s="20">
        <f t="shared" si="3"/>
        <v>7342.86</v>
      </c>
      <c r="M45" s="12"/>
      <c r="N45" s="12"/>
      <c r="O45" s="12"/>
      <c r="P45" s="12"/>
      <c r="Q45" s="12"/>
      <c r="R45" s="12"/>
      <c r="S45" s="12"/>
    </row>
    <row r="46" spans="1:19" ht="15.75" thickBot="1" x14ac:dyDescent="0.3">
      <c r="A46" s="182">
        <v>299</v>
      </c>
      <c r="B46" s="183" t="s">
        <v>39</v>
      </c>
      <c r="C46" s="20">
        <v>19041.830000000002</v>
      </c>
      <c r="D46" s="184">
        <v>0</v>
      </c>
      <c r="E46" s="20">
        <v>19041.830000000002</v>
      </c>
      <c r="F46" s="184">
        <v>0</v>
      </c>
      <c r="G46" s="20">
        <v>19041.830000000002</v>
      </c>
      <c r="H46" s="184">
        <v>0</v>
      </c>
      <c r="I46" s="20">
        <v>19041.830000000002</v>
      </c>
      <c r="J46" s="184">
        <v>0</v>
      </c>
      <c r="K46" s="184">
        <f t="shared" si="3"/>
        <v>76167.320000000007</v>
      </c>
      <c r="L46" s="184">
        <f t="shared" si="3"/>
        <v>0</v>
      </c>
      <c r="M46" s="12"/>
      <c r="N46" s="12"/>
      <c r="O46" s="12"/>
      <c r="P46" s="12"/>
      <c r="Q46" s="12"/>
      <c r="R46" s="12"/>
      <c r="S46" s="12"/>
    </row>
    <row r="47" spans="1:19" ht="16.5" thickBot="1" x14ac:dyDescent="0.35">
      <c r="A47" s="185"/>
      <c r="B47" s="186" t="s">
        <v>40</v>
      </c>
      <c r="C47" s="187">
        <f t="shared" ref="C47:L47" si="4">SUM(C33:C46)</f>
        <v>2160075.12</v>
      </c>
      <c r="D47" s="187">
        <f t="shared" si="4"/>
        <v>0</v>
      </c>
      <c r="E47" s="187">
        <f t="shared" si="4"/>
        <v>2160075.12</v>
      </c>
      <c r="F47" s="187">
        <f t="shared" si="4"/>
        <v>0</v>
      </c>
      <c r="G47" s="187">
        <f t="shared" si="4"/>
        <v>2160075.12</v>
      </c>
      <c r="H47" s="187">
        <f t="shared" si="4"/>
        <v>14210.93</v>
      </c>
      <c r="I47" s="187">
        <f t="shared" si="4"/>
        <v>2160075.12</v>
      </c>
      <c r="J47" s="187">
        <f t="shared" si="4"/>
        <v>461310.25</v>
      </c>
      <c r="K47" s="187">
        <f t="shared" si="4"/>
        <v>8640300.4800000004</v>
      </c>
      <c r="L47" s="188">
        <f t="shared" si="4"/>
        <v>475521.18</v>
      </c>
      <c r="M47" s="12"/>
      <c r="N47" s="12"/>
      <c r="O47" s="12"/>
      <c r="P47" s="12"/>
      <c r="Q47" s="12"/>
      <c r="R47" s="12"/>
      <c r="S47" s="12"/>
    </row>
    <row r="48" spans="1:19" ht="16.5" hidden="1" thickBot="1" x14ac:dyDescent="0.35">
      <c r="A48" s="41"/>
      <c r="B48" s="190" t="s">
        <v>41</v>
      </c>
      <c r="C48" s="39"/>
      <c r="D48" s="39"/>
      <c r="E48" s="39"/>
      <c r="F48" s="39"/>
      <c r="G48" s="39"/>
      <c r="H48" s="39"/>
      <c r="I48" s="39"/>
      <c r="J48" s="39"/>
      <c r="K48" s="39"/>
      <c r="L48" s="40"/>
    </row>
    <row r="49" spans="1:14" hidden="1" x14ac:dyDescent="0.25">
      <c r="A49" s="26"/>
      <c r="B49" s="28" t="s">
        <v>42</v>
      </c>
      <c r="C49" s="20">
        <v>0</v>
      </c>
      <c r="D49" s="20">
        <v>0</v>
      </c>
      <c r="E49" s="20">
        <v>0</v>
      </c>
      <c r="F49" s="20">
        <v>0</v>
      </c>
      <c r="G49" s="20"/>
      <c r="H49" s="20">
        <v>0</v>
      </c>
      <c r="I49" s="20"/>
      <c r="J49" s="20"/>
      <c r="K49" s="20">
        <f>+C49+E49+G49+I49</f>
        <v>0</v>
      </c>
      <c r="L49" s="20">
        <f>+D49+F49+H49+J49</f>
        <v>0</v>
      </c>
    </row>
    <row r="50" spans="1:14" hidden="1" x14ac:dyDescent="0.25">
      <c r="A50" s="26"/>
      <c r="B50" s="28" t="s">
        <v>43</v>
      </c>
      <c r="C50" s="20">
        <v>0</v>
      </c>
      <c r="D50" s="20">
        <v>0</v>
      </c>
      <c r="E50" s="20">
        <v>0</v>
      </c>
      <c r="F50" s="20">
        <v>0</v>
      </c>
      <c r="G50" s="20"/>
      <c r="H50" s="20">
        <v>0</v>
      </c>
      <c r="I50" s="20">
        <v>0</v>
      </c>
      <c r="J50" s="20"/>
      <c r="K50" s="20">
        <f>+C50+E50+G50+I50</f>
        <v>0</v>
      </c>
      <c r="L50" s="20">
        <f>+D50+F50+H50+J50</f>
        <v>0</v>
      </c>
    </row>
    <row r="51" spans="1:14" ht="15.75" hidden="1" x14ac:dyDescent="0.3">
      <c r="A51" s="26"/>
      <c r="B51" s="29" t="s">
        <v>44</v>
      </c>
      <c r="C51" s="30">
        <f>SUM(C49:C50)</f>
        <v>0</v>
      </c>
      <c r="D51" s="30">
        <f>SUM(D49:D50)</f>
        <v>0</v>
      </c>
      <c r="E51" s="30">
        <f t="shared" ref="E51:J51" si="5">SUM(E49:E50)</f>
        <v>0</v>
      </c>
      <c r="F51" s="30">
        <f t="shared" si="5"/>
        <v>0</v>
      </c>
      <c r="G51" s="30">
        <f t="shared" si="5"/>
        <v>0</v>
      </c>
      <c r="H51" s="30">
        <f t="shared" si="5"/>
        <v>0</v>
      </c>
      <c r="I51" s="30">
        <f t="shared" si="5"/>
        <v>0</v>
      </c>
      <c r="J51" s="30">
        <f t="shared" si="5"/>
        <v>0</v>
      </c>
      <c r="K51" s="30">
        <f>SUM(K49:K50)</f>
        <v>0</v>
      </c>
      <c r="L51" s="30">
        <f>SUM(L49:L50)</f>
        <v>0</v>
      </c>
    </row>
    <row r="52" spans="1:14" x14ac:dyDescent="0.2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</row>
    <row r="53" spans="1:14" x14ac:dyDescent="0.2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</row>
    <row r="54" spans="1:14" x14ac:dyDescent="0.2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1:14" x14ac:dyDescent="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4" x14ac:dyDescent="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1:14" x14ac:dyDescent="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</row>
    <row r="58" spans="1:14" x14ac:dyDescent="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</row>
    <row r="59" spans="1:14" x14ac:dyDescent="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</row>
    <row r="60" spans="1:14" ht="16.5" thickBot="1" x14ac:dyDescent="0.3">
      <c r="A60" s="271" t="s">
        <v>170</v>
      </c>
      <c r="B60" s="271"/>
      <c r="C60" s="271"/>
      <c r="D60" s="271"/>
      <c r="E60" s="271"/>
      <c r="F60" s="271"/>
      <c r="G60" s="271"/>
      <c r="H60" s="271"/>
      <c r="I60" s="271"/>
      <c r="J60" s="271"/>
      <c r="K60" s="271"/>
      <c r="L60" s="271"/>
    </row>
    <row r="61" spans="1:14" ht="16.5" customHeight="1" thickBot="1" x14ac:dyDescent="0.35">
      <c r="A61" s="32" t="s">
        <v>5</v>
      </c>
      <c r="B61" s="33" t="s">
        <v>6</v>
      </c>
      <c r="C61" s="272" t="s">
        <v>45</v>
      </c>
      <c r="D61" s="273"/>
      <c r="E61" s="272" t="s">
        <v>46</v>
      </c>
      <c r="F61" s="274"/>
      <c r="G61" s="272" t="s">
        <v>47</v>
      </c>
      <c r="H61" s="273"/>
      <c r="I61" s="272" t="s">
        <v>48</v>
      </c>
      <c r="J61" s="273"/>
      <c r="K61" s="275" t="s">
        <v>11</v>
      </c>
      <c r="L61" s="276"/>
      <c r="M61" s="272" t="s">
        <v>171</v>
      </c>
      <c r="N61" s="277"/>
    </row>
    <row r="62" spans="1:14" ht="15.75" x14ac:dyDescent="0.3">
      <c r="A62" s="34"/>
      <c r="B62" s="191"/>
      <c r="C62" s="192" t="s">
        <v>12</v>
      </c>
      <c r="D62" s="192" t="s">
        <v>13</v>
      </c>
      <c r="E62" s="192" t="s">
        <v>12</v>
      </c>
      <c r="F62" s="192" t="s">
        <v>13</v>
      </c>
      <c r="G62" s="192" t="s">
        <v>12</v>
      </c>
      <c r="H62" s="192" t="s">
        <v>13</v>
      </c>
      <c r="I62" s="192" t="s">
        <v>12</v>
      </c>
      <c r="J62" s="192" t="s">
        <v>13</v>
      </c>
      <c r="K62" s="192" t="s">
        <v>12</v>
      </c>
      <c r="L62" s="193" t="s">
        <v>13</v>
      </c>
      <c r="M62" s="194" t="s">
        <v>12</v>
      </c>
      <c r="N62" s="194" t="s">
        <v>13</v>
      </c>
    </row>
    <row r="63" spans="1:14" ht="15.75" x14ac:dyDescent="0.3">
      <c r="A63" s="36" t="s">
        <v>141</v>
      </c>
      <c r="B63" s="14" t="s">
        <v>14</v>
      </c>
      <c r="C63" s="11">
        <v>2414811.34</v>
      </c>
      <c r="D63" s="17">
        <v>2417711.13</v>
      </c>
      <c r="E63" s="11">
        <v>2414811.34</v>
      </c>
      <c r="F63" s="17">
        <v>2408593.04</v>
      </c>
      <c r="G63" s="11">
        <v>2414811.34</v>
      </c>
      <c r="H63" s="17">
        <v>2416876.5499999998</v>
      </c>
      <c r="I63" s="11">
        <v>2414811.33</v>
      </c>
      <c r="J63" s="17">
        <v>2426363.11</v>
      </c>
      <c r="K63" s="17">
        <f>+C63+E63+G63+I63</f>
        <v>9659245.3499999996</v>
      </c>
      <c r="L63" s="17">
        <f>+D63+F63+H63+J63</f>
        <v>9669543.8300000001</v>
      </c>
      <c r="M63" s="17">
        <f>+K63+K17</f>
        <v>19318490.699999999</v>
      </c>
      <c r="N63" s="17">
        <f>+L63+L17</f>
        <v>19261140.739999998</v>
      </c>
    </row>
    <row r="64" spans="1:14" ht="15.75" x14ac:dyDescent="0.3">
      <c r="A64" s="13"/>
      <c r="B64" s="14"/>
      <c r="C64" s="13"/>
      <c r="D64" s="13"/>
      <c r="E64" s="13"/>
      <c r="F64" s="16"/>
      <c r="G64" s="16"/>
      <c r="H64" s="16"/>
      <c r="I64" s="16"/>
      <c r="J64" s="16"/>
      <c r="K64" s="15"/>
      <c r="L64" s="15"/>
      <c r="M64" s="56"/>
      <c r="N64" s="56"/>
    </row>
    <row r="65" spans="1:14" ht="15.75" x14ac:dyDescent="0.3">
      <c r="A65" s="13"/>
      <c r="B65" s="14" t="s">
        <v>15</v>
      </c>
      <c r="C65" s="17">
        <f>+C77+C93</f>
        <v>2771983.25</v>
      </c>
      <c r="D65" s="17">
        <f>+D77+D93+D97</f>
        <v>1295730.78</v>
      </c>
      <c r="E65" s="17">
        <f t="shared" ref="E65:J65" si="6">+E77+E93</f>
        <v>2771983.25</v>
      </c>
      <c r="F65" s="17">
        <f t="shared" si="6"/>
        <v>3338607.88</v>
      </c>
      <c r="G65" s="17">
        <f t="shared" si="6"/>
        <v>2771983.25</v>
      </c>
      <c r="H65" s="17">
        <f t="shared" si="6"/>
        <v>2433144.64</v>
      </c>
      <c r="I65" s="17">
        <f t="shared" si="6"/>
        <v>2771983.25</v>
      </c>
      <c r="J65" s="17">
        <f t="shared" si="6"/>
        <v>4481129.2799999993</v>
      </c>
      <c r="K65" s="17">
        <f>+C65+E65+G65+I65</f>
        <v>11087933</v>
      </c>
      <c r="L65" s="17">
        <f>+D65+F65+H65+J65</f>
        <v>11548612.58</v>
      </c>
      <c r="M65" s="38">
        <f>+K65+K19</f>
        <v>21934330.850000001</v>
      </c>
      <c r="N65" s="38">
        <f>+L65+L19</f>
        <v>12446628.84</v>
      </c>
    </row>
    <row r="66" spans="1:14" x14ac:dyDescent="0.25">
      <c r="A66" s="18">
        <v>111</v>
      </c>
      <c r="B66" s="19" t="s">
        <v>16</v>
      </c>
      <c r="C66" s="20">
        <v>77315.63</v>
      </c>
      <c r="D66" s="20">
        <v>86367.27</v>
      </c>
      <c r="E66" s="20">
        <v>77315.63</v>
      </c>
      <c r="F66" s="20">
        <v>94176.3</v>
      </c>
      <c r="G66" s="20">
        <v>77315.63</v>
      </c>
      <c r="H66" s="20">
        <v>86010.19</v>
      </c>
      <c r="I66" s="200">
        <v>77315.63</v>
      </c>
      <c r="J66" s="20">
        <v>87596.5</v>
      </c>
      <c r="K66" s="20">
        <f>+C66+E66+G66+I66</f>
        <v>309262.52</v>
      </c>
      <c r="L66" s="20">
        <f>+D66+F66+H66+J66</f>
        <v>354150.26</v>
      </c>
      <c r="M66" s="20">
        <f>+K66+K20</f>
        <v>541209.41</v>
      </c>
      <c r="N66" s="20">
        <f>+L66+L20</f>
        <v>504350.31</v>
      </c>
    </row>
    <row r="67" spans="1:14" x14ac:dyDescent="0.25">
      <c r="A67" s="18">
        <v>113</v>
      </c>
      <c r="B67" s="19" t="s">
        <v>17</v>
      </c>
      <c r="C67" s="20">
        <v>10564.58</v>
      </c>
      <c r="D67" s="20">
        <v>11246.38</v>
      </c>
      <c r="E67" s="20">
        <v>10564.58</v>
      </c>
      <c r="F67" s="20">
        <v>11291.9</v>
      </c>
      <c r="G67" s="20">
        <v>10564.58</v>
      </c>
      <c r="H67" s="20">
        <v>11339.74</v>
      </c>
      <c r="I67" s="200">
        <v>10564.58</v>
      </c>
      <c r="J67" s="20">
        <v>11320.21</v>
      </c>
      <c r="K67" s="20">
        <f t="shared" ref="K67:L76" si="7">+C67+E67+G67+I67</f>
        <v>42258.32</v>
      </c>
      <c r="L67" s="20">
        <f t="shared" si="7"/>
        <v>45198.229999999996</v>
      </c>
      <c r="M67" s="20">
        <f t="shared" ref="M67:N76" si="8">+K67+K21</f>
        <v>84516.64</v>
      </c>
      <c r="N67" s="20">
        <f t="shared" si="8"/>
        <v>75932.759999999995</v>
      </c>
    </row>
    <row r="68" spans="1:14" x14ac:dyDescent="0.25">
      <c r="A68" s="18">
        <v>122</v>
      </c>
      <c r="B68" s="19" t="s">
        <v>18</v>
      </c>
      <c r="C68" s="20">
        <v>6085.56</v>
      </c>
      <c r="D68" s="20">
        <v>0</v>
      </c>
      <c r="E68" s="20">
        <v>6085.56</v>
      </c>
      <c r="F68" s="20">
        <v>16633.47</v>
      </c>
      <c r="G68" s="20">
        <v>6085.56</v>
      </c>
      <c r="H68" s="20">
        <v>23433.02</v>
      </c>
      <c r="I68" s="200">
        <v>6085.56</v>
      </c>
      <c r="J68" s="20">
        <v>18680.5</v>
      </c>
      <c r="K68" s="20">
        <f t="shared" si="7"/>
        <v>24342.240000000002</v>
      </c>
      <c r="L68" s="20">
        <f t="shared" si="7"/>
        <v>58746.990000000005</v>
      </c>
      <c r="M68" s="20">
        <f t="shared" si="8"/>
        <v>36513.360000000001</v>
      </c>
      <c r="N68" s="20">
        <f t="shared" si="8"/>
        <v>58746.990000000005</v>
      </c>
    </row>
    <row r="69" spans="1:14" x14ac:dyDescent="0.25">
      <c r="A69" s="18">
        <v>163</v>
      </c>
      <c r="B69" s="19" t="s">
        <v>19</v>
      </c>
      <c r="C69" s="20">
        <v>75924.2</v>
      </c>
      <c r="D69" s="20">
        <v>29608.97</v>
      </c>
      <c r="E69" s="20">
        <v>75924.2</v>
      </c>
      <c r="F69" s="20">
        <v>104241.03</v>
      </c>
      <c r="G69" s="20">
        <v>75924.2</v>
      </c>
      <c r="H69" s="20">
        <v>52753.17</v>
      </c>
      <c r="I69" s="200">
        <v>75924.2</v>
      </c>
      <c r="J69" s="20">
        <v>85711.51</v>
      </c>
      <c r="K69" s="20">
        <f t="shared" si="7"/>
        <v>303696.8</v>
      </c>
      <c r="L69" s="20">
        <f t="shared" si="7"/>
        <v>272314.68</v>
      </c>
      <c r="M69" s="20">
        <f t="shared" si="8"/>
        <v>455545.19999999995</v>
      </c>
      <c r="N69" s="20">
        <f t="shared" si="8"/>
        <v>272314.68</v>
      </c>
    </row>
    <row r="70" spans="1:14" ht="27" x14ac:dyDescent="0.25">
      <c r="A70" s="18">
        <v>168</v>
      </c>
      <c r="B70" s="195" t="s">
        <v>167</v>
      </c>
      <c r="C70" s="20">
        <v>100</v>
      </c>
      <c r="D70" s="20">
        <v>0</v>
      </c>
      <c r="E70" s="20">
        <v>100</v>
      </c>
      <c r="F70" s="20">
        <v>0</v>
      </c>
      <c r="G70" s="20">
        <v>100</v>
      </c>
      <c r="H70" s="20">
        <v>0</v>
      </c>
      <c r="I70" s="200">
        <v>100</v>
      </c>
      <c r="J70" s="20">
        <v>0</v>
      </c>
      <c r="K70" s="20">
        <f>+C70+E70+G70+I70</f>
        <v>400</v>
      </c>
      <c r="L70" s="20">
        <f>+D70+F70+H70+J70</f>
        <v>0</v>
      </c>
      <c r="M70" s="20">
        <f t="shared" si="8"/>
        <v>600</v>
      </c>
      <c r="N70" s="20">
        <f t="shared" si="8"/>
        <v>0</v>
      </c>
    </row>
    <row r="71" spans="1:14" x14ac:dyDescent="0.25">
      <c r="A71" s="18">
        <v>169</v>
      </c>
      <c r="B71" s="19" t="s">
        <v>168</v>
      </c>
      <c r="C71" s="20">
        <v>3526.67</v>
      </c>
      <c r="D71" s="20">
        <v>0</v>
      </c>
      <c r="E71" s="20">
        <v>3526.67</v>
      </c>
      <c r="F71" s="20">
        <v>4850</v>
      </c>
      <c r="G71" s="20">
        <v>3526.67</v>
      </c>
      <c r="H71" s="20">
        <v>8300</v>
      </c>
      <c r="I71" s="200">
        <v>3526.67</v>
      </c>
      <c r="J71" s="20">
        <v>0</v>
      </c>
      <c r="K71" s="20">
        <f t="shared" si="7"/>
        <v>14106.68</v>
      </c>
      <c r="L71" s="20">
        <f t="shared" si="7"/>
        <v>13150</v>
      </c>
      <c r="M71" s="20">
        <f t="shared" si="8"/>
        <v>28213.360000000001</v>
      </c>
      <c r="N71" s="20">
        <f t="shared" si="8"/>
        <v>13150</v>
      </c>
    </row>
    <row r="72" spans="1:14" x14ac:dyDescent="0.25">
      <c r="A72" s="18">
        <v>171</v>
      </c>
      <c r="B72" s="19" t="s">
        <v>169</v>
      </c>
      <c r="C72" s="20">
        <v>3638.33</v>
      </c>
      <c r="D72" s="20">
        <v>1200</v>
      </c>
      <c r="E72" s="20">
        <v>3638.33</v>
      </c>
      <c r="F72" s="20">
        <v>2400</v>
      </c>
      <c r="G72" s="20">
        <v>3638.33</v>
      </c>
      <c r="H72" s="20">
        <v>7400</v>
      </c>
      <c r="I72" s="200">
        <v>3638.33</v>
      </c>
      <c r="J72" s="20">
        <v>1200</v>
      </c>
      <c r="K72" s="20">
        <f t="shared" si="7"/>
        <v>14553.32</v>
      </c>
      <c r="L72" s="20">
        <f t="shared" si="7"/>
        <v>12200</v>
      </c>
      <c r="M72" s="20">
        <f t="shared" si="8"/>
        <v>29106.639999999999</v>
      </c>
      <c r="N72" s="20">
        <f t="shared" si="8"/>
        <v>12200</v>
      </c>
    </row>
    <row r="73" spans="1:14" x14ac:dyDescent="0.25">
      <c r="A73" s="18">
        <v>174</v>
      </c>
      <c r="B73" s="19" t="s">
        <v>20</v>
      </c>
      <c r="C73" s="20">
        <v>7356.33</v>
      </c>
      <c r="D73" s="20">
        <v>3180</v>
      </c>
      <c r="E73" s="20">
        <v>7356.33</v>
      </c>
      <c r="F73" s="20">
        <v>13545</v>
      </c>
      <c r="G73" s="20">
        <v>7356.33</v>
      </c>
      <c r="H73" s="20">
        <v>4530</v>
      </c>
      <c r="I73" s="200">
        <v>7356.33</v>
      </c>
      <c r="J73" s="20">
        <v>3180</v>
      </c>
      <c r="K73" s="20">
        <f t="shared" si="7"/>
        <v>29425.32</v>
      </c>
      <c r="L73" s="20">
        <f t="shared" si="7"/>
        <v>24435</v>
      </c>
      <c r="M73" s="20">
        <f t="shared" si="8"/>
        <v>58850.64</v>
      </c>
      <c r="N73" s="20">
        <f t="shared" si="8"/>
        <v>30795</v>
      </c>
    </row>
    <row r="74" spans="1:14" x14ac:dyDescent="0.25">
      <c r="A74" s="18">
        <v>182</v>
      </c>
      <c r="B74" s="19" t="s">
        <v>21</v>
      </c>
      <c r="C74" s="20">
        <v>317986.83</v>
      </c>
      <c r="D74" s="20">
        <v>287212.34000000003</v>
      </c>
      <c r="E74" s="20">
        <v>317986.83</v>
      </c>
      <c r="F74" s="20">
        <v>391667.16</v>
      </c>
      <c r="G74" s="20">
        <v>317986.83</v>
      </c>
      <c r="H74" s="20">
        <v>285438</v>
      </c>
      <c r="I74" s="200">
        <v>317986.83</v>
      </c>
      <c r="J74" s="20">
        <v>226561</v>
      </c>
      <c r="K74" s="20">
        <f t="shared" si="7"/>
        <v>1271947.32</v>
      </c>
      <c r="L74" s="20">
        <f t="shared" si="7"/>
        <v>1190878.5</v>
      </c>
      <c r="M74" s="20">
        <f t="shared" si="8"/>
        <v>2543894.64</v>
      </c>
      <c r="N74" s="20">
        <f t="shared" si="8"/>
        <v>1323628</v>
      </c>
    </row>
    <row r="75" spans="1:14" x14ac:dyDescent="0.25">
      <c r="A75" s="18">
        <v>197</v>
      </c>
      <c r="B75" s="19" t="s">
        <v>22</v>
      </c>
      <c r="C75" s="20">
        <v>42350</v>
      </c>
      <c r="D75" s="20">
        <v>84000</v>
      </c>
      <c r="E75" s="20">
        <v>42350</v>
      </c>
      <c r="F75" s="20">
        <v>42000</v>
      </c>
      <c r="G75" s="20">
        <v>42350</v>
      </c>
      <c r="H75" s="20">
        <v>42000</v>
      </c>
      <c r="I75" s="200">
        <v>42350</v>
      </c>
      <c r="J75" s="20">
        <v>42000</v>
      </c>
      <c r="K75" s="20">
        <f t="shared" si="7"/>
        <v>169400</v>
      </c>
      <c r="L75" s="20">
        <f t="shared" si="7"/>
        <v>210000</v>
      </c>
      <c r="M75" s="20">
        <f t="shared" si="8"/>
        <v>338800</v>
      </c>
      <c r="N75" s="20">
        <f t="shared" si="8"/>
        <v>294000</v>
      </c>
    </row>
    <row r="76" spans="1:14" ht="15.75" thickBot="1" x14ac:dyDescent="0.3">
      <c r="A76" s="182">
        <v>199</v>
      </c>
      <c r="B76" s="183" t="s">
        <v>23</v>
      </c>
      <c r="C76" s="184">
        <v>67060</v>
      </c>
      <c r="D76" s="184">
        <v>47611.05</v>
      </c>
      <c r="E76" s="184">
        <v>67060</v>
      </c>
      <c r="F76" s="184">
        <v>118481</v>
      </c>
      <c r="G76" s="184">
        <v>67060</v>
      </c>
      <c r="H76" s="184">
        <v>70039</v>
      </c>
      <c r="I76" s="200">
        <v>67060</v>
      </c>
      <c r="J76" s="184">
        <v>51262.3</v>
      </c>
      <c r="K76" s="184">
        <f t="shared" si="7"/>
        <v>268240</v>
      </c>
      <c r="L76" s="184">
        <f t="shared" si="7"/>
        <v>287393.34999999998</v>
      </c>
      <c r="M76" s="184">
        <f t="shared" si="8"/>
        <v>536480</v>
      </c>
      <c r="N76" s="184">
        <f t="shared" si="8"/>
        <v>305844.34999999998</v>
      </c>
    </row>
    <row r="77" spans="1:14" ht="16.5" thickBot="1" x14ac:dyDescent="0.35">
      <c r="A77" s="185"/>
      <c r="B77" s="186" t="s">
        <v>24</v>
      </c>
      <c r="C77" s="187">
        <f t="shared" ref="C77:N77" si="9">SUM(C66:C76)</f>
        <v>611908.13</v>
      </c>
      <c r="D77" s="187">
        <f t="shared" si="9"/>
        <v>550426.01</v>
      </c>
      <c r="E77" s="187">
        <f t="shared" si="9"/>
        <v>611908.13</v>
      </c>
      <c r="F77" s="187">
        <f t="shared" si="9"/>
        <v>799285.86</v>
      </c>
      <c r="G77" s="187">
        <f t="shared" si="9"/>
        <v>611908.13</v>
      </c>
      <c r="H77" s="187">
        <f t="shared" si="9"/>
        <v>591243.12</v>
      </c>
      <c r="I77" s="187">
        <f t="shared" si="9"/>
        <v>611908.13</v>
      </c>
      <c r="J77" s="187">
        <f t="shared" si="9"/>
        <v>527512.02</v>
      </c>
      <c r="K77" s="187">
        <f t="shared" si="9"/>
        <v>2447632.52</v>
      </c>
      <c r="L77" s="197">
        <f t="shared" si="9"/>
        <v>2468467.0100000002</v>
      </c>
      <c r="M77" s="197">
        <f t="shared" si="9"/>
        <v>4653729.8899999997</v>
      </c>
      <c r="N77" s="188">
        <f t="shared" si="9"/>
        <v>2890962.0900000003</v>
      </c>
    </row>
    <row r="78" spans="1:14" ht="15.75" x14ac:dyDescent="0.3">
      <c r="A78" s="189"/>
      <c r="B78" s="23" t="s">
        <v>25</v>
      </c>
      <c r="C78" s="24"/>
      <c r="D78" s="24"/>
      <c r="E78" s="24"/>
      <c r="F78" s="24"/>
      <c r="G78" s="24"/>
      <c r="H78" s="24"/>
      <c r="I78" s="24"/>
      <c r="J78" s="24"/>
      <c r="K78" s="24"/>
      <c r="L78" s="198"/>
      <c r="M78" s="199"/>
      <c r="N78" s="199"/>
    </row>
    <row r="79" spans="1:14" x14ac:dyDescent="0.25">
      <c r="A79" s="18">
        <v>211</v>
      </c>
      <c r="B79" s="19" t="s">
        <v>26</v>
      </c>
      <c r="C79" s="200">
        <v>58165.57</v>
      </c>
      <c r="D79" s="20">
        <v>60286</v>
      </c>
      <c r="E79" s="200">
        <v>58165.57</v>
      </c>
      <c r="F79" s="20">
        <v>48763.25</v>
      </c>
      <c r="G79" s="200">
        <v>58165.57</v>
      </c>
      <c r="H79" s="20">
        <v>61735.5</v>
      </c>
      <c r="I79" s="200">
        <v>58165.57</v>
      </c>
      <c r="J79" s="20">
        <v>36540</v>
      </c>
      <c r="K79" s="20">
        <f>+C79+E79+G79+I79</f>
        <v>232662.28</v>
      </c>
      <c r="L79" s="20">
        <f>+D79+F79+H79+J79</f>
        <v>207324.75</v>
      </c>
      <c r="M79" s="20">
        <f t="shared" ref="M79:N92" si="10">+K79+K33</f>
        <v>465324.56</v>
      </c>
      <c r="N79" s="20">
        <f t="shared" si="10"/>
        <v>310885</v>
      </c>
    </row>
    <row r="80" spans="1:14" x14ac:dyDescent="0.25">
      <c r="A80" s="18">
        <v>232</v>
      </c>
      <c r="B80" s="19" t="s">
        <v>27</v>
      </c>
      <c r="C80" s="200">
        <v>12500</v>
      </c>
      <c r="D80" s="20">
        <v>0</v>
      </c>
      <c r="E80" s="200">
        <v>12500</v>
      </c>
      <c r="F80" s="20">
        <v>0</v>
      </c>
      <c r="G80" s="200">
        <v>12500</v>
      </c>
      <c r="H80" s="20">
        <v>0</v>
      </c>
      <c r="I80" s="200">
        <v>12500</v>
      </c>
      <c r="J80" s="20">
        <v>0</v>
      </c>
      <c r="K80" s="20">
        <f t="shared" ref="K80:L92" si="11">+C80+E80+G80+I80</f>
        <v>50000</v>
      </c>
      <c r="L80" s="20">
        <f t="shared" si="11"/>
        <v>0</v>
      </c>
      <c r="M80" s="20">
        <f t="shared" si="10"/>
        <v>100000</v>
      </c>
      <c r="N80" s="20">
        <f t="shared" si="10"/>
        <v>0</v>
      </c>
    </row>
    <row r="81" spans="1:14" x14ac:dyDescent="0.25">
      <c r="A81" s="18">
        <v>261</v>
      </c>
      <c r="B81" s="19" t="s">
        <v>28</v>
      </c>
      <c r="C81" s="200">
        <v>82888.02</v>
      </c>
      <c r="D81" s="20">
        <v>70520.36</v>
      </c>
      <c r="E81" s="200">
        <v>82888.02</v>
      </c>
      <c r="F81" s="20">
        <v>113332.23</v>
      </c>
      <c r="G81" s="200">
        <v>82888.02</v>
      </c>
      <c r="H81" s="20">
        <v>76741.63</v>
      </c>
      <c r="I81" s="200">
        <v>82888.02</v>
      </c>
      <c r="J81" s="20">
        <v>58281.54</v>
      </c>
      <c r="K81" s="20">
        <f t="shared" si="11"/>
        <v>331552.08</v>
      </c>
      <c r="L81" s="20">
        <f t="shared" si="11"/>
        <v>318875.76</v>
      </c>
      <c r="M81" s="20">
        <f t="shared" si="10"/>
        <v>663104.16</v>
      </c>
      <c r="N81" s="20">
        <f t="shared" si="10"/>
        <v>380560.83</v>
      </c>
    </row>
    <row r="82" spans="1:14" x14ac:dyDescent="0.25">
      <c r="A82" s="18">
        <v>262</v>
      </c>
      <c r="B82" s="19" t="s">
        <v>29</v>
      </c>
      <c r="C82" s="200">
        <v>666.67</v>
      </c>
      <c r="D82" s="20">
        <v>0</v>
      </c>
      <c r="E82" s="200">
        <v>666.67</v>
      </c>
      <c r="F82" s="20">
        <v>0</v>
      </c>
      <c r="G82" s="200">
        <v>666.67</v>
      </c>
      <c r="H82" s="20">
        <v>0</v>
      </c>
      <c r="I82" s="200">
        <v>666.67</v>
      </c>
      <c r="J82" s="20">
        <v>0</v>
      </c>
      <c r="K82" s="20">
        <f t="shared" si="11"/>
        <v>2666.68</v>
      </c>
      <c r="L82" s="20">
        <f t="shared" si="11"/>
        <v>0</v>
      </c>
      <c r="M82" s="20">
        <f t="shared" si="10"/>
        <v>5333.36</v>
      </c>
      <c r="N82" s="20">
        <f t="shared" si="10"/>
        <v>0</v>
      </c>
    </row>
    <row r="83" spans="1:14" x14ac:dyDescent="0.25">
      <c r="A83" s="18">
        <v>266</v>
      </c>
      <c r="B83" s="19" t="s">
        <v>30</v>
      </c>
      <c r="C83" s="200">
        <v>381939.32</v>
      </c>
      <c r="D83" s="20">
        <v>319595.33</v>
      </c>
      <c r="E83" s="200">
        <v>381939.32</v>
      </c>
      <c r="F83" s="20">
        <v>554062.46</v>
      </c>
      <c r="G83" s="200">
        <v>381939.32</v>
      </c>
      <c r="H83" s="20">
        <v>554408.41</v>
      </c>
      <c r="I83" s="200">
        <v>381939.32</v>
      </c>
      <c r="J83" s="20">
        <v>487437.1</v>
      </c>
      <c r="K83" s="20">
        <f t="shared" si="11"/>
        <v>1527757.28</v>
      </c>
      <c r="L83" s="20">
        <f t="shared" si="11"/>
        <v>1915503.3000000003</v>
      </c>
      <c r="M83" s="20">
        <f t="shared" si="10"/>
        <v>3055514.56</v>
      </c>
      <c r="N83" s="20">
        <f t="shared" si="10"/>
        <v>2110059.3000000003</v>
      </c>
    </row>
    <row r="84" spans="1:14" x14ac:dyDescent="0.25">
      <c r="A84" s="18">
        <v>267</v>
      </c>
      <c r="B84" s="19" t="s">
        <v>31</v>
      </c>
      <c r="C84" s="200">
        <v>750</v>
      </c>
      <c r="D84" s="20">
        <v>0</v>
      </c>
      <c r="E84" s="200">
        <v>750</v>
      </c>
      <c r="F84" s="20">
        <v>0</v>
      </c>
      <c r="G84" s="200">
        <v>750</v>
      </c>
      <c r="H84" s="20">
        <v>1798.5</v>
      </c>
      <c r="I84" s="200">
        <v>750</v>
      </c>
      <c r="J84" s="20">
        <v>0</v>
      </c>
      <c r="K84" s="20">
        <f t="shared" si="11"/>
        <v>3000</v>
      </c>
      <c r="L84" s="20">
        <f t="shared" si="11"/>
        <v>1798.5</v>
      </c>
      <c r="M84" s="20">
        <f t="shared" si="10"/>
        <v>6000</v>
      </c>
      <c r="N84" s="20">
        <f t="shared" si="10"/>
        <v>1798.5</v>
      </c>
    </row>
    <row r="85" spans="1:14" x14ac:dyDescent="0.25">
      <c r="A85" s="18">
        <v>268</v>
      </c>
      <c r="B85" s="19" t="s">
        <v>32</v>
      </c>
      <c r="C85" s="200">
        <v>11811.29</v>
      </c>
      <c r="D85" s="20">
        <v>0</v>
      </c>
      <c r="E85" s="200">
        <v>11811.29</v>
      </c>
      <c r="F85" s="20">
        <v>47270.98</v>
      </c>
      <c r="G85" s="200">
        <v>11811.29</v>
      </c>
      <c r="H85" s="20">
        <v>21978</v>
      </c>
      <c r="I85" s="200">
        <v>11811.29</v>
      </c>
      <c r="J85" s="20">
        <v>7820</v>
      </c>
      <c r="K85" s="20">
        <f t="shared" si="11"/>
        <v>47245.16</v>
      </c>
      <c r="L85" s="20">
        <f t="shared" si="11"/>
        <v>77068.98000000001</v>
      </c>
      <c r="M85" s="20">
        <f t="shared" si="10"/>
        <v>94490.32</v>
      </c>
      <c r="N85" s="20">
        <f t="shared" si="10"/>
        <v>77068.98000000001</v>
      </c>
    </row>
    <row r="86" spans="1:14" x14ac:dyDescent="0.25">
      <c r="A86" s="18">
        <v>269</v>
      </c>
      <c r="B86" s="19" t="s">
        <v>33</v>
      </c>
      <c r="C86" s="200">
        <v>833.33</v>
      </c>
      <c r="D86" s="20">
        <v>0</v>
      </c>
      <c r="E86" s="200">
        <v>833.33</v>
      </c>
      <c r="F86" s="20">
        <v>0</v>
      </c>
      <c r="G86" s="200">
        <v>833.33</v>
      </c>
      <c r="H86" s="20">
        <v>0</v>
      </c>
      <c r="I86" s="200">
        <v>833.33</v>
      </c>
      <c r="J86" s="20">
        <v>0</v>
      </c>
      <c r="K86" s="20">
        <f t="shared" si="11"/>
        <v>3333.32</v>
      </c>
      <c r="L86" s="20">
        <f t="shared" si="11"/>
        <v>0</v>
      </c>
      <c r="M86" s="20">
        <f t="shared" si="10"/>
        <v>6666.64</v>
      </c>
      <c r="N86" s="20">
        <f t="shared" si="10"/>
        <v>0</v>
      </c>
    </row>
    <row r="87" spans="1:14" x14ac:dyDescent="0.25">
      <c r="A87" s="18">
        <v>289</v>
      </c>
      <c r="B87" s="19" t="s">
        <v>34</v>
      </c>
      <c r="C87" s="200">
        <v>574.88</v>
      </c>
      <c r="D87" s="20">
        <v>6592.5</v>
      </c>
      <c r="E87" s="200">
        <v>574.88</v>
      </c>
      <c r="F87" s="20">
        <v>0</v>
      </c>
      <c r="G87" s="200">
        <v>574.88</v>
      </c>
      <c r="H87" s="20">
        <v>0</v>
      </c>
      <c r="I87" s="200">
        <v>574.88</v>
      </c>
      <c r="J87" s="20">
        <v>0</v>
      </c>
      <c r="K87" s="20">
        <f t="shared" si="11"/>
        <v>2299.52</v>
      </c>
      <c r="L87" s="20">
        <f t="shared" si="11"/>
        <v>6592.5</v>
      </c>
      <c r="M87" s="20">
        <f t="shared" si="10"/>
        <v>4599.04</v>
      </c>
      <c r="N87" s="20">
        <f t="shared" si="10"/>
        <v>6592.5</v>
      </c>
    </row>
    <row r="88" spans="1:14" x14ac:dyDescent="0.25">
      <c r="A88" s="18">
        <v>292</v>
      </c>
      <c r="B88" s="19" t="s">
        <v>35</v>
      </c>
      <c r="C88" s="200">
        <v>7014.93</v>
      </c>
      <c r="D88" s="20">
        <v>5886</v>
      </c>
      <c r="E88" s="200">
        <v>7014.93</v>
      </c>
      <c r="F88" s="20">
        <v>69850.45</v>
      </c>
      <c r="G88" s="200">
        <v>7014.93</v>
      </c>
      <c r="H88" s="20">
        <v>7734.24</v>
      </c>
      <c r="I88" s="200">
        <v>7014.93</v>
      </c>
      <c r="J88" s="20">
        <v>0</v>
      </c>
      <c r="K88" s="20">
        <f t="shared" si="11"/>
        <v>28059.72</v>
      </c>
      <c r="L88" s="20">
        <f t="shared" si="11"/>
        <v>83470.69</v>
      </c>
      <c r="M88" s="20">
        <f t="shared" si="10"/>
        <v>56119.44</v>
      </c>
      <c r="N88" s="20">
        <f t="shared" si="10"/>
        <v>83470.69</v>
      </c>
    </row>
    <row r="89" spans="1:14" x14ac:dyDescent="0.25">
      <c r="A89" s="18">
        <v>295</v>
      </c>
      <c r="B89" s="19" t="s">
        <v>36</v>
      </c>
      <c r="C89" s="200">
        <v>1548540.06</v>
      </c>
      <c r="D89" s="20">
        <v>230759.8</v>
      </c>
      <c r="E89" s="200">
        <v>1548540.06</v>
      </c>
      <c r="F89" s="20">
        <v>1697231.04</v>
      </c>
      <c r="G89" s="200">
        <v>1548540.06</v>
      </c>
      <c r="H89" s="20">
        <v>1069438.94</v>
      </c>
      <c r="I89" s="200">
        <v>1548540.06</v>
      </c>
      <c r="J89" s="20">
        <v>3237195.44</v>
      </c>
      <c r="K89" s="20">
        <f t="shared" si="11"/>
        <v>6194160.2400000002</v>
      </c>
      <c r="L89" s="20">
        <f t="shared" si="11"/>
        <v>6234625.2200000007</v>
      </c>
      <c r="M89" s="20">
        <f t="shared" si="10"/>
        <v>12388320.48</v>
      </c>
      <c r="N89" s="20">
        <f t="shared" si="10"/>
        <v>6343002.2200000007</v>
      </c>
    </row>
    <row r="90" spans="1:14" x14ac:dyDescent="0.25">
      <c r="A90" s="18">
        <v>297</v>
      </c>
      <c r="B90" s="19" t="s">
        <v>37</v>
      </c>
      <c r="C90" s="200">
        <v>1591.07</v>
      </c>
      <c r="D90" s="20">
        <v>8599.25</v>
      </c>
      <c r="E90" s="200">
        <v>1591.07</v>
      </c>
      <c r="F90" s="20">
        <v>0</v>
      </c>
      <c r="G90" s="200">
        <v>1591.07</v>
      </c>
      <c r="H90" s="20">
        <v>9483.2999999999993</v>
      </c>
      <c r="I90" s="200">
        <v>1591.07</v>
      </c>
      <c r="J90" s="20">
        <v>0</v>
      </c>
      <c r="K90" s="20">
        <f t="shared" si="11"/>
        <v>6364.28</v>
      </c>
      <c r="L90" s="20">
        <f t="shared" si="11"/>
        <v>18082.55</v>
      </c>
      <c r="M90" s="20">
        <f t="shared" si="10"/>
        <v>12728.56</v>
      </c>
      <c r="N90" s="20">
        <f t="shared" si="10"/>
        <v>18082.55</v>
      </c>
    </row>
    <row r="91" spans="1:14" x14ac:dyDescent="0.25">
      <c r="A91" s="18">
        <v>298</v>
      </c>
      <c r="B91" s="19" t="s">
        <v>38</v>
      </c>
      <c r="C91" s="200">
        <v>33758.15</v>
      </c>
      <c r="D91" s="20">
        <v>28800.53</v>
      </c>
      <c r="E91" s="200">
        <v>33758.15</v>
      </c>
      <c r="F91" s="20">
        <v>8811.61</v>
      </c>
      <c r="G91" s="200">
        <v>33758.15</v>
      </c>
      <c r="H91" s="20">
        <v>29145</v>
      </c>
      <c r="I91" s="200">
        <v>33758.15</v>
      </c>
      <c r="J91" s="20">
        <v>101482.57</v>
      </c>
      <c r="K91" s="20">
        <f t="shared" si="11"/>
        <v>135032.6</v>
      </c>
      <c r="L91" s="20">
        <f t="shared" si="11"/>
        <v>168239.71000000002</v>
      </c>
      <c r="M91" s="20">
        <f t="shared" si="10"/>
        <v>270065.2</v>
      </c>
      <c r="N91" s="20">
        <f t="shared" si="10"/>
        <v>175582.57</v>
      </c>
    </row>
    <row r="92" spans="1:14" ht="15.75" thickBot="1" x14ac:dyDescent="0.3">
      <c r="A92" s="182">
        <v>299</v>
      </c>
      <c r="B92" s="183" t="s">
        <v>39</v>
      </c>
      <c r="C92" s="201">
        <v>19041.830000000002</v>
      </c>
      <c r="D92" s="184">
        <v>14265</v>
      </c>
      <c r="E92" s="201">
        <v>19041.830000000002</v>
      </c>
      <c r="F92" s="184">
        <v>0</v>
      </c>
      <c r="G92" s="201">
        <v>19041.830000000002</v>
      </c>
      <c r="H92" s="184">
        <v>9438</v>
      </c>
      <c r="I92" s="200">
        <v>19041.830000000002</v>
      </c>
      <c r="J92" s="184">
        <v>24860.61</v>
      </c>
      <c r="K92" s="184">
        <f t="shared" si="11"/>
        <v>76167.320000000007</v>
      </c>
      <c r="L92" s="184">
        <f t="shared" si="11"/>
        <v>48563.61</v>
      </c>
      <c r="M92" s="184">
        <f t="shared" si="10"/>
        <v>152334.64000000001</v>
      </c>
      <c r="N92" s="184">
        <f t="shared" si="10"/>
        <v>48563.61</v>
      </c>
    </row>
    <row r="93" spans="1:14" ht="16.5" thickBot="1" x14ac:dyDescent="0.35">
      <c r="A93" s="185"/>
      <c r="B93" s="186" t="s">
        <v>40</v>
      </c>
      <c r="C93" s="187">
        <f t="shared" ref="C93:N93" si="12">SUM(C79:C92)</f>
        <v>2160075.12</v>
      </c>
      <c r="D93" s="187">
        <f t="shared" si="12"/>
        <v>745304.77</v>
      </c>
      <c r="E93" s="187">
        <f t="shared" si="12"/>
        <v>2160075.12</v>
      </c>
      <c r="F93" s="187">
        <f t="shared" si="12"/>
        <v>2539322.02</v>
      </c>
      <c r="G93" s="187">
        <f t="shared" si="12"/>
        <v>2160075.12</v>
      </c>
      <c r="H93" s="187">
        <f t="shared" si="12"/>
        <v>1841901.52</v>
      </c>
      <c r="I93" s="187">
        <f t="shared" si="12"/>
        <v>2160075.12</v>
      </c>
      <c r="J93" s="187">
        <f t="shared" si="12"/>
        <v>3953617.26</v>
      </c>
      <c r="K93" s="187">
        <f t="shared" si="12"/>
        <v>8640300.4800000004</v>
      </c>
      <c r="L93" s="197">
        <f t="shared" si="12"/>
        <v>9080145.5700000022</v>
      </c>
      <c r="M93" s="197">
        <f t="shared" si="12"/>
        <v>17280600.960000001</v>
      </c>
      <c r="N93" s="188">
        <f t="shared" si="12"/>
        <v>9555666.7500000019</v>
      </c>
    </row>
    <row r="94" spans="1:14" ht="16.5" hidden="1" thickBot="1" x14ac:dyDescent="0.35">
      <c r="A94" s="203"/>
      <c r="B94" s="186" t="s">
        <v>41</v>
      </c>
      <c r="C94" s="27"/>
      <c r="D94" s="27"/>
      <c r="E94" s="27"/>
      <c r="F94" s="27"/>
      <c r="G94" s="27"/>
      <c r="H94" s="27"/>
      <c r="I94" s="27"/>
      <c r="J94" s="27"/>
      <c r="K94" s="27"/>
      <c r="L94" s="204"/>
      <c r="M94" s="205"/>
      <c r="N94" s="206"/>
    </row>
    <row r="95" spans="1:14" hidden="1" x14ac:dyDescent="0.25">
      <c r="A95" s="41"/>
      <c r="B95" s="28" t="s">
        <v>42</v>
      </c>
      <c r="C95" s="20"/>
      <c r="D95" s="20"/>
      <c r="E95" s="20"/>
      <c r="F95" s="20"/>
      <c r="G95" s="20"/>
      <c r="H95" s="26"/>
      <c r="I95" s="20"/>
      <c r="J95" s="20"/>
      <c r="K95" s="20">
        <f>+C95+E95+G95+I95</f>
        <v>0</v>
      </c>
      <c r="L95" s="207">
        <f>+D95+F95+H95+J95</f>
        <v>0</v>
      </c>
      <c r="M95" s="56"/>
      <c r="N95" s="56"/>
    </row>
    <row r="96" spans="1:14" hidden="1" x14ac:dyDescent="0.25">
      <c r="A96" s="26"/>
      <c r="B96" s="28" t="s">
        <v>43</v>
      </c>
      <c r="C96" s="20"/>
      <c r="D96" s="20"/>
      <c r="E96" s="20"/>
      <c r="F96" s="20"/>
      <c r="G96" s="20"/>
      <c r="H96" s="20"/>
      <c r="I96" s="20"/>
      <c r="J96" s="20"/>
      <c r="K96" s="20">
        <f>+C96+E96+G96+I96</f>
        <v>0</v>
      </c>
      <c r="L96" s="207">
        <f>+D96+F96+H96+J96</f>
        <v>0</v>
      </c>
      <c r="M96" s="56"/>
      <c r="N96" s="56"/>
    </row>
    <row r="97" spans="1:14" ht="15.75" hidden="1" x14ac:dyDescent="0.3">
      <c r="A97" s="26"/>
      <c r="B97" s="29" t="s">
        <v>44</v>
      </c>
      <c r="C97" s="30">
        <f t="shared" ref="C97:L97" si="13">SUM(C95:C96)</f>
        <v>0</v>
      </c>
      <c r="D97" s="30">
        <f t="shared" si="13"/>
        <v>0</v>
      </c>
      <c r="E97" s="30">
        <f t="shared" si="13"/>
        <v>0</v>
      </c>
      <c r="F97" s="30">
        <f t="shared" si="13"/>
        <v>0</v>
      </c>
      <c r="G97" s="30">
        <f t="shared" si="13"/>
        <v>0</v>
      </c>
      <c r="H97" s="30">
        <f t="shared" si="13"/>
        <v>0</v>
      </c>
      <c r="I97" s="30">
        <f t="shared" si="13"/>
        <v>0</v>
      </c>
      <c r="J97" s="30">
        <f t="shared" si="13"/>
        <v>0</v>
      </c>
      <c r="K97" s="30">
        <f t="shared" si="13"/>
        <v>0</v>
      </c>
      <c r="L97" s="208">
        <f t="shared" si="13"/>
        <v>0</v>
      </c>
      <c r="M97" s="56"/>
      <c r="N97" s="56"/>
    </row>
    <row r="98" spans="1:14" x14ac:dyDescent="0.2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</row>
    <row r="99" spans="1:14" hidden="1" x14ac:dyDescent="0.2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</row>
    <row r="100" spans="1:14" ht="16.5" hidden="1" thickBot="1" x14ac:dyDescent="0.3">
      <c r="A100" s="269" t="s">
        <v>172</v>
      </c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</row>
    <row r="101" spans="1:14" ht="16.5" hidden="1" thickBot="1" x14ac:dyDescent="0.35">
      <c r="A101" s="32" t="s">
        <v>5</v>
      </c>
      <c r="B101" s="33" t="s">
        <v>6</v>
      </c>
      <c r="C101" s="283" t="s">
        <v>51</v>
      </c>
      <c r="D101" s="284"/>
      <c r="E101" s="283" t="s">
        <v>52</v>
      </c>
      <c r="F101" s="285"/>
      <c r="G101" s="283" t="s">
        <v>53</v>
      </c>
      <c r="H101" s="284"/>
      <c r="I101" s="283" t="s">
        <v>54</v>
      </c>
      <c r="J101" s="284"/>
      <c r="K101" s="286" t="s">
        <v>11</v>
      </c>
      <c r="L101" s="287"/>
      <c r="M101" s="272" t="s">
        <v>171</v>
      </c>
      <c r="N101" s="277"/>
    </row>
    <row r="102" spans="1:14" ht="15.75" hidden="1" x14ac:dyDescent="0.3">
      <c r="A102" s="34"/>
      <c r="B102" s="14"/>
      <c r="C102" s="35" t="s">
        <v>12</v>
      </c>
      <c r="D102" s="35" t="s">
        <v>13</v>
      </c>
      <c r="E102" s="35" t="s">
        <v>12</v>
      </c>
      <c r="F102" s="35" t="s">
        <v>13</v>
      </c>
      <c r="G102" s="35" t="s">
        <v>12</v>
      </c>
      <c r="H102" s="35" t="s">
        <v>13</v>
      </c>
      <c r="I102" s="35" t="s">
        <v>12</v>
      </c>
      <c r="J102" s="35" t="s">
        <v>13</v>
      </c>
      <c r="K102" s="35" t="s">
        <v>12</v>
      </c>
      <c r="L102" s="35" t="s">
        <v>13</v>
      </c>
      <c r="M102" s="194" t="s">
        <v>12</v>
      </c>
      <c r="N102" s="194" t="s">
        <v>13</v>
      </c>
    </row>
    <row r="103" spans="1:14" ht="15.75" hidden="1" x14ac:dyDescent="0.3">
      <c r="A103" s="36" t="s">
        <v>141</v>
      </c>
      <c r="B103" s="14" t="s">
        <v>14</v>
      </c>
      <c r="C103" s="17"/>
      <c r="D103" s="17"/>
      <c r="E103" s="17"/>
      <c r="F103" s="17"/>
      <c r="G103" s="17"/>
      <c r="H103" s="17"/>
      <c r="I103" s="17"/>
      <c r="J103" s="17"/>
      <c r="K103" s="17">
        <f>+C103+E103+G103+I103</f>
        <v>0</v>
      </c>
      <c r="L103" s="17">
        <f>+D103+F103+H103+J103</f>
        <v>0</v>
      </c>
      <c r="M103" s="56"/>
      <c r="N103" s="56"/>
    </row>
    <row r="104" spans="1:14" ht="15.75" hidden="1" x14ac:dyDescent="0.3">
      <c r="A104" s="13"/>
      <c r="B104" s="14"/>
      <c r="C104" s="16"/>
      <c r="D104" s="15"/>
      <c r="E104" s="16"/>
      <c r="F104" s="16"/>
      <c r="G104" s="16"/>
      <c r="H104" s="16"/>
      <c r="I104" s="16"/>
      <c r="J104" s="16"/>
      <c r="K104" s="15"/>
      <c r="L104" s="15"/>
      <c r="M104" s="56"/>
      <c r="N104" s="56"/>
    </row>
    <row r="105" spans="1:14" ht="15.75" hidden="1" x14ac:dyDescent="0.3">
      <c r="A105" s="13"/>
      <c r="B105" s="14" t="s">
        <v>15</v>
      </c>
      <c r="C105" s="17">
        <f t="shared" ref="C105:J105" si="14">+C117+C133</f>
        <v>0</v>
      </c>
      <c r="D105" s="17">
        <f t="shared" si="14"/>
        <v>0</v>
      </c>
      <c r="E105" s="17">
        <f t="shared" si="14"/>
        <v>0</v>
      </c>
      <c r="F105" s="17">
        <f t="shared" si="14"/>
        <v>0</v>
      </c>
      <c r="G105" s="17">
        <f t="shared" si="14"/>
        <v>0</v>
      </c>
      <c r="H105" s="17">
        <f t="shared" si="14"/>
        <v>0</v>
      </c>
      <c r="I105" s="17">
        <f t="shared" si="14"/>
        <v>0</v>
      </c>
      <c r="J105" s="17">
        <f t="shared" si="14"/>
        <v>0</v>
      </c>
      <c r="K105" s="17">
        <f>+C105+E105+G105+I105</f>
        <v>0</v>
      </c>
      <c r="L105" s="17">
        <f>+D105+F105+H105+J105</f>
        <v>0</v>
      </c>
      <c r="M105" s="56"/>
      <c r="N105" s="56"/>
    </row>
    <row r="106" spans="1:14" hidden="1" x14ac:dyDescent="0.25">
      <c r="A106" s="18">
        <v>111</v>
      </c>
      <c r="B106" s="19" t="s">
        <v>16</v>
      </c>
      <c r="C106" s="20"/>
      <c r="D106" s="20"/>
      <c r="E106" s="20"/>
      <c r="F106" s="20"/>
      <c r="G106" s="20"/>
      <c r="H106" s="20"/>
      <c r="I106" s="20"/>
      <c r="J106" s="20"/>
      <c r="K106" s="20">
        <f>+C106+E106+G106+I106</f>
        <v>0</v>
      </c>
      <c r="L106" s="20">
        <f>+D106+F106+H106+J106</f>
        <v>0</v>
      </c>
      <c r="M106" s="56"/>
      <c r="N106" s="56"/>
    </row>
    <row r="107" spans="1:14" hidden="1" x14ac:dyDescent="0.25">
      <c r="A107" s="18">
        <v>113</v>
      </c>
      <c r="B107" s="19" t="s">
        <v>17</v>
      </c>
      <c r="C107" s="20"/>
      <c r="D107" s="20"/>
      <c r="E107" s="20"/>
      <c r="F107" s="20"/>
      <c r="G107" s="20"/>
      <c r="H107" s="20"/>
      <c r="I107" s="20"/>
      <c r="J107" s="20"/>
      <c r="K107" s="20">
        <f t="shared" ref="K107:L116" si="15">+C107+E107+G107+I107</f>
        <v>0</v>
      </c>
      <c r="L107" s="20">
        <f t="shared" si="15"/>
        <v>0</v>
      </c>
      <c r="M107" s="56"/>
      <c r="N107" s="56"/>
    </row>
    <row r="108" spans="1:14" hidden="1" x14ac:dyDescent="0.25">
      <c r="A108" s="18">
        <v>122</v>
      </c>
      <c r="B108" s="19" t="s">
        <v>18</v>
      </c>
      <c r="C108" s="20"/>
      <c r="D108" s="20"/>
      <c r="E108" s="20"/>
      <c r="F108" s="20"/>
      <c r="G108" s="20"/>
      <c r="H108" s="20"/>
      <c r="I108" s="20"/>
      <c r="J108" s="20"/>
      <c r="K108" s="20">
        <f t="shared" si="15"/>
        <v>0</v>
      </c>
      <c r="L108" s="20">
        <f t="shared" si="15"/>
        <v>0</v>
      </c>
      <c r="M108" s="56"/>
      <c r="N108" s="56"/>
    </row>
    <row r="109" spans="1:14" hidden="1" x14ac:dyDescent="0.25">
      <c r="A109" s="18">
        <v>163</v>
      </c>
      <c r="B109" s="19" t="s">
        <v>19</v>
      </c>
      <c r="C109" s="20"/>
      <c r="D109" s="20"/>
      <c r="E109" s="42"/>
      <c r="F109" s="20"/>
      <c r="G109" s="42"/>
      <c r="H109" s="20"/>
      <c r="I109" s="20"/>
      <c r="J109" s="20"/>
      <c r="K109" s="20">
        <f t="shared" si="15"/>
        <v>0</v>
      </c>
      <c r="L109" s="20">
        <f t="shared" si="15"/>
        <v>0</v>
      </c>
      <c r="M109" s="56"/>
      <c r="N109" s="56"/>
    </row>
    <row r="110" spans="1:14" ht="27" hidden="1" x14ac:dyDescent="0.25">
      <c r="A110" s="18">
        <v>168</v>
      </c>
      <c r="B110" s="195" t="s">
        <v>167</v>
      </c>
      <c r="C110" s="20"/>
      <c r="D110" s="20"/>
      <c r="E110" s="20"/>
      <c r="F110" s="20"/>
      <c r="G110" s="20"/>
      <c r="H110" s="20"/>
      <c r="I110" s="20"/>
      <c r="J110" s="20"/>
      <c r="K110" s="20">
        <f>+C110+E110+G110+I110</f>
        <v>0</v>
      </c>
      <c r="L110" s="20">
        <f>+D110+F110+H110+J110</f>
        <v>0</v>
      </c>
      <c r="M110" s="56"/>
      <c r="N110" s="56"/>
    </row>
    <row r="111" spans="1:14" hidden="1" x14ac:dyDescent="0.25">
      <c r="A111" s="18">
        <v>169</v>
      </c>
      <c r="B111" s="19" t="s">
        <v>168</v>
      </c>
      <c r="C111" s="20"/>
      <c r="D111" s="20"/>
      <c r="E111" s="20"/>
      <c r="F111" s="20"/>
      <c r="G111" s="20"/>
      <c r="H111" s="20"/>
      <c r="I111" s="20"/>
      <c r="J111" s="20"/>
      <c r="K111" s="20">
        <f t="shared" si="15"/>
        <v>0</v>
      </c>
      <c r="L111" s="20">
        <f t="shared" si="15"/>
        <v>0</v>
      </c>
      <c r="M111" s="56"/>
      <c r="N111" s="56"/>
    </row>
    <row r="112" spans="1:14" hidden="1" x14ac:dyDescent="0.25">
      <c r="A112" s="18">
        <v>171</v>
      </c>
      <c r="B112" s="19" t="s">
        <v>169</v>
      </c>
      <c r="C112" s="20"/>
      <c r="D112" s="20"/>
      <c r="E112" s="20"/>
      <c r="F112" s="20"/>
      <c r="G112" s="20"/>
      <c r="H112" s="20"/>
      <c r="I112" s="20"/>
      <c r="J112" s="20"/>
      <c r="K112" s="20">
        <f t="shared" si="15"/>
        <v>0</v>
      </c>
      <c r="L112" s="20">
        <f t="shared" si="15"/>
        <v>0</v>
      </c>
      <c r="M112" s="56"/>
      <c r="N112" s="56"/>
    </row>
    <row r="113" spans="1:14" hidden="1" x14ac:dyDescent="0.25">
      <c r="A113" s="18">
        <v>174</v>
      </c>
      <c r="B113" s="19" t="s">
        <v>20</v>
      </c>
      <c r="C113" s="20"/>
      <c r="D113" s="20"/>
      <c r="E113" s="20"/>
      <c r="F113" s="20"/>
      <c r="G113" s="20"/>
      <c r="H113" s="20"/>
      <c r="I113" s="20"/>
      <c r="J113" s="20"/>
      <c r="K113" s="20">
        <f t="shared" si="15"/>
        <v>0</v>
      </c>
      <c r="L113" s="20">
        <f t="shared" si="15"/>
        <v>0</v>
      </c>
      <c r="M113" s="56"/>
      <c r="N113" s="56"/>
    </row>
    <row r="114" spans="1:14" hidden="1" x14ac:dyDescent="0.25">
      <c r="A114" s="18">
        <v>182</v>
      </c>
      <c r="B114" s="19" t="s">
        <v>21</v>
      </c>
      <c r="C114" s="20"/>
      <c r="D114" s="20"/>
      <c r="E114" s="20"/>
      <c r="F114" s="20"/>
      <c r="G114" s="20"/>
      <c r="H114" s="20"/>
      <c r="I114" s="20"/>
      <c r="J114" s="20"/>
      <c r="K114" s="20">
        <f t="shared" si="15"/>
        <v>0</v>
      </c>
      <c r="L114" s="20">
        <f t="shared" si="15"/>
        <v>0</v>
      </c>
      <c r="M114" s="56"/>
      <c r="N114" s="56"/>
    </row>
    <row r="115" spans="1:14" hidden="1" x14ac:dyDescent="0.25">
      <c r="A115" s="18">
        <v>197</v>
      </c>
      <c r="B115" s="19" t="s">
        <v>22</v>
      </c>
      <c r="C115" s="20"/>
      <c r="D115" s="20"/>
      <c r="E115" s="20"/>
      <c r="F115" s="20"/>
      <c r="G115" s="20"/>
      <c r="H115" s="20"/>
      <c r="I115" s="20"/>
      <c r="J115" s="20"/>
      <c r="K115" s="20">
        <f t="shared" si="15"/>
        <v>0</v>
      </c>
      <c r="L115" s="20">
        <f t="shared" si="15"/>
        <v>0</v>
      </c>
      <c r="M115" s="56"/>
      <c r="N115" s="56"/>
    </row>
    <row r="116" spans="1:14" hidden="1" x14ac:dyDescent="0.25">
      <c r="A116" s="182">
        <v>199</v>
      </c>
      <c r="B116" s="183" t="s">
        <v>23</v>
      </c>
      <c r="C116" s="184"/>
      <c r="D116" s="184"/>
      <c r="E116" s="184"/>
      <c r="F116" s="184"/>
      <c r="G116" s="184"/>
      <c r="H116" s="184"/>
      <c r="I116" s="184"/>
      <c r="J116" s="184"/>
      <c r="K116" s="184">
        <f t="shared" si="15"/>
        <v>0</v>
      </c>
      <c r="L116" s="184">
        <f t="shared" si="15"/>
        <v>0</v>
      </c>
      <c r="M116" s="209"/>
      <c r="N116" s="209"/>
    </row>
    <row r="117" spans="1:14" ht="16.5" hidden="1" thickBot="1" x14ac:dyDescent="0.35">
      <c r="A117" s="185"/>
      <c r="B117" s="186" t="s">
        <v>24</v>
      </c>
      <c r="C117" s="187">
        <f t="shared" ref="C117:L117" si="16">SUM(C106:C116)</f>
        <v>0</v>
      </c>
      <c r="D117" s="187">
        <f t="shared" si="16"/>
        <v>0</v>
      </c>
      <c r="E117" s="187">
        <f t="shared" si="16"/>
        <v>0</v>
      </c>
      <c r="F117" s="187">
        <f t="shared" si="16"/>
        <v>0</v>
      </c>
      <c r="G117" s="187">
        <f t="shared" si="16"/>
        <v>0</v>
      </c>
      <c r="H117" s="187">
        <f t="shared" si="16"/>
        <v>0</v>
      </c>
      <c r="I117" s="187">
        <f t="shared" si="16"/>
        <v>0</v>
      </c>
      <c r="J117" s="187">
        <f t="shared" si="16"/>
        <v>0</v>
      </c>
      <c r="K117" s="187">
        <f t="shared" si="16"/>
        <v>0</v>
      </c>
      <c r="L117" s="197">
        <f t="shared" si="16"/>
        <v>0</v>
      </c>
      <c r="M117" s="210"/>
      <c r="N117" s="206"/>
    </row>
    <row r="118" spans="1:14" ht="15.75" hidden="1" x14ac:dyDescent="0.3">
      <c r="A118" s="189"/>
      <c r="B118" s="23" t="s">
        <v>25</v>
      </c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199"/>
      <c r="N118" s="199"/>
    </row>
    <row r="119" spans="1:14" hidden="1" x14ac:dyDescent="0.25">
      <c r="A119" s="18">
        <v>211</v>
      </c>
      <c r="B119" s="19" t="s">
        <v>26</v>
      </c>
      <c r="C119" s="43"/>
      <c r="D119" s="20"/>
      <c r="E119" s="20"/>
      <c r="F119" s="20"/>
      <c r="G119" s="20"/>
      <c r="H119" s="20"/>
      <c r="I119" s="20"/>
      <c r="J119" s="20"/>
      <c r="K119" s="20">
        <f t="shared" ref="K119:L132" si="17">+C119+E119+G119+I119</f>
        <v>0</v>
      </c>
      <c r="L119" s="20">
        <f>+D119+F119+H119+J119</f>
        <v>0</v>
      </c>
      <c r="M119" s="56"/>
      <c r="N119" s="56"/>
    </row>
    <row r="120" spans="1:14" hidden="1" x14ac:dyDescent="0.25">
      <c r="A120" s="18">
        <v>232</v>
      </c>
      <c r="B120" s="19" t="s">
        <v>27</v>
      </c>
      <c r="C120" s="43"/>
      <c r="D120" s="20"/>
      <c r="E120" s="20"/>
      <c r="F120" s="20"/>
      <c r="G120" s="20"/>
      <c r="H120" s="20"/>
      <c r="I120" s="20"/>
      <c r="J120" s="20"/>
      <c r="K120" s="20">
        <f t="shared" si="17"/>
        <v>0</v>
      </c>
      <c r="L120" s="20">
        <f t="shared" si="17"/>
        <v>0</v>
      </c>
      <c r="M120" s="56"/>
      <c r="N120" s="56"/>
    </row>
    <row r="121" spans="1:14" hidden="1" x14ac:dyDescent="0.25">
      <c r="A121" s="18">
        <v>261</v>
      </c>
      <c r="B121" s="19" t="s">
        <v>28</v>
      </c>
      <c r="C121" s="43"/>
      <c r="D121" s="20"/>
      <c r="E121" s="20"/>
      <c r="F121" s="20"/>
      <c r="G121" s="20"/>
      <c r="H121" s="20"/>
      <c r="I121" s="20"/>
      <c r="J121" s="20"/>
      <c r="K121" s="20">
        <f t="shared" si="17"/>
        <v>0</v>
      </c>
      <c r="L121" s="20">
        <f t="shared" si="17"/>
        <v>0</v>
      </c>
      <c r="M121" s="56"/>
      <c r="N121" s="56"/>
    </row>
    <row r="122" spans="1:14" hidden="1" x14ac:dyDescent="0.25">
      <c r="A122" s="18">
        <v>262</v>
      </c>
      <c r="B122" s="19" t="s">
        <v>29</v>
      </c>
      <c r="C122" s="43"/>
      <c r="D122" s="20"/>
      <c r="E122" s="20"/>
      <c r="F122" s="20"/>
      <c r="G122" s="20"/>
      <c r="H122" s="20"/>
      <c r="I122" s="20"/>
      <c r="J122" s="20"/>
      <c r="K122" s="20">
        <f t="shared" si="17"/>
        <v>0</v>
      </c>
      <c r="L122" s="20">
        <f t="shared" si="17"/>
        <v>0</v>
      </c>
      <c r="M122" s="56"/>
      <c r="N122" s="56"/>
    </row>
    <row r="123" spans="1:14" hidden="1" x14ac:dyDescent="0.25">
      <c r="A123" s="18">
        <v>266</v>
      </c>
      <c r="B123" s="19" t="s">
        <v>30</v>
      </c>
      <c r="C123" s="43"/>
      <c r="D123" s="20"/>
      <c r="E123" s="20"/>
      <c r="F123" s="20"/>
      <c r="G123" s="20"/>
      <c r="H123" s="20"/>
      <c r="I123" s="20"/>
      <c r="J123" s="20"/>
      <c r="K123" s="20">
        <f t="shared" si="17"/>
        <v>0</v>
      </c>
      <c r="L123" s="20">
        <f t="shared" si="17"/>
        <v>0</v>
      </c>
      <c r="M123" s="56"/>
      <c r="N123" s="56"/>
    </row>
    <row r="124" spans="1:14" hidden="1" x14ac:dyDescent="0.25">
      <c r="A124" s="18">
        <v>267</v>
      </c>
      <c r="B124" s="19" t="s">
        <v>31</v>
      </c>
      <c r="C124" s="43"/>
      <c r="D124" s="20"/>
      <c r="E124" s="20"/>
      <c r="F124" s="20"/>
      <c r="G124" s="20"/>
      <c r="H124" s="20"/>
      <c r="I124" s="20"/>
      <c r="J124" s="20"/>
      <c r="K124" s="20">
        <f t="shared" si="17"/>
        <v>0</v>
      </c>
      <c r="L124" s="20">
        <f t="shared" si="17"/>
        <v>0</v>
      </c>
      <c r="M124" s="56"/>
      <c r="N124" s="56"/>
    </row>
    <row r="125" spans="1:14" hidden="1" x14ac:dyDescent="0.25">
      <c r="A125" s="18">
        <v>268</v>
      </c>
      <c r="B125" s="19" t="s">
        <v>32</v>
      </c>
      <c r="C125" s="43"/>
      <c r="D125" s="20"/>
      <c r="E125" s="20"/>
      <c r="F125" s="20"/>
      <c r="G125" s="20"/>
      <c r="H125" s="20"/>
      <c r="I125" s="20"/>
      <c r="J125" s="20"/>
      <c r="K125" s="20">
        <f t="shared" si="17"/>
        <v>0</v>
      </c>
      <c r="L125" s="20">
        <f t="shared" si="17"/>
        <v>0</v>
      </c>
      <c r="M125" s="56"/>
      <c r="N125" s="56"/>
    </row>
    <row r="126" spans="1:14" hidden="1" x14ac:dyDescent="0.25">
      <c r="A126" s="18">
        <v>269</v>
      </c>
      <c r="B126" s="19" t="s">
        <v>33</v>
      </c>
      <c r="C126" s="43"/>
      <c r="D126" s="20"/>
      <c r="E126" s="20"/>
      <c r="F126" s="20"/>
      <c r="G126" s="20"/>
      <c r="H126" s="20"/>
      <c r="I126" s="20"/>
      <c r="J126" s="20"/>
      <c r="K126" s="20">
        <f t="shared" si="17"/>
        <v>0</v>
      </c>
      <c r="L126" s="20">
        <f t="shared" si="17"/>
        <v>0</v>
      </c>
      <c r="M126" s="56"/>
      <c r="N126" s="56"/>
    </row>
    <row r="127" spans="1:14" hidden="1" x14ac:dyDescent="0.25">
      <c r="A127" s="18">
        <v>289</v>
      </c>
      <c r="B127" s="19" t="s">
        <v>34</v>
      </c>
      <c r="C127" s="43"/>
      <c r="D127" s="20"/>
      <c r="E127" s="20"/>
      <c r="F127" s="20"/>
      <c r="G127" s="20"/>
      <c r="H127" s="20"/>
      <c r="I127" s="20"/>
      <c r="J127" s="20"/>
      <c r="K127" s="20">
        <f t="shared" si="17"/>
        <v>0</v>
      </c>
      <c r="L127" s="20">
        <f t="shared" si="17"/>
        <v>0</v>
      </c>
      <c r="M127" s="56"/>
      <c r="N127" s="56"/>
    </row>
    <row r="128" spans="1:14" hidden="1" x14ac:dyDescent="0.25">
      <c r="A128" s="18">
        <v>292</v>
      </c>
      <c r="B128" s="19" t="s">
        <v>35</v>
      </c>
      <c r="C128" s="43"/>
      <c r="D128" s="20"/>
      <c r="E128" s="20"/>
      <c r="F128" s="20"/>
      <c r="G128" s="20"/>
      <c r="H128" s="20"/>
      <c r="I128" s="20"/>
      <c r="J128" s="20"/>
      <c r="K128" s="20">
        <f t="shared" si="17"/>
        <v>0</v>
      </c>
      <c r="L128" s="20">
        <f t="shared" si="17"/>
        <v>0</v>
      </c>
      <c r="M128" s="56"/>
      <c r="N128" s="56"/>
    </row>
    <row r="129" spans="1:14" hidden="1" x14ac:dyDescent="0.25">
      <c r="A129" s="18">
        <v>295</v>
      </c>
      <c r="B129" s="19" t="s">
        <v>36</v>
      </c>
      <c r="C129" s="43"/>
      <c r="D129" s="20"/>
      <c r="E129" s="20"/>
      <c r="F129" s="20"/>
      <c r="G129" s="20"/>
      <c r="H129" s="20"/>
      <c r="I129" s="20"/>
      <c r="J129" s="20"/>
      <c r="K129" s="20">
        <f t="shared" si="17"/>
        <v>0</v>
      </c>
      <c r="L129" s="20">
        <f t="shared" si="17"/>
        <v>0</v>
      </c>
      <c r="M129" s="56"/>
      <c r="N129" s="56"/>
    </row>
    <row r="130" spans="1:14" hidden="1" x14ac:dyDescent="0.25">
      <c r="A130" s="18">
        <v>297</v>
      </c>
      <c r="B130" s="19" t="s">
        <v>37</v>
      </c>
      <c r="C130" s="43"/>
      <c r="D130" s="20"/>
      <c r="E130" s="20"/>
      <c r="F130" s="20"/>
      <c r="G130" s="20"/>
      <c r="H130" s="20"/>
      <c r="I130" s="20"/>
      <c r="J130" s="20"/>
      <c r="K130" s="20">
        <f t="shared" si="17"/>
        <v>0</v>
      </c>
      <c r="L130" s="20">
        <f t="shared" si="17"/>
        <v>0</v>
      </c>
      <c r="M130" s="56"/>
      <c r="N130" s="56"/>
    </row>
    <row r="131" spans="1:14" hidden="1" x14ac:dyDescent="0.25">
      <c r="A131" s="18">
        <v>298</v>
      </c>
      <c r="B131" s="19" t="s">
        <v>38</v>
      </c>
      <c r="C131" s="43"/>
      <c r="D131" s="20"/>
      <c r="E131" s="20"/>
      <c r="F131" s="20"/>
      <c r="G131" s="20"/>
      <c r="H131" s="20"/>
      <c r="I131" s="20"/>
      <c r="J131" s="20"/>
      <c r="K131" s="20">
        <f t="shared" si="17"/>
        <v>0</v>
      </c>
      <c r="L131" s="20">
        <f t="shared" si="17"/>
        <v>0</v>
      </c>
      <c r="M131" s="56"/>
      <c r="N131" s="56"/>
    </row>
    <row r="132" spans="1:14" hidden="1" x14ac:dyDescent="0.25">
      <c r="A132" s="182">
        <v>299</v>
      </c>
      <c r="B132" s="183" t="s">
        <v>39</v>
      </c>
      <c r="C132" s="196"/>
      <c r="D132" s="184"/>
      <c r="E132" s="184"/>
      <c r="F132" s="184"/>
      <c r="G132" s="184"/>
      <c r="H132" s="184"/>
      <c r="I132" s="184"/>
      <c r="J132" s="184"/>
      <c r="K132" s="184">
        <f t="shared" si="17"/>
        <v>0</v>
      </c>
      <c r="L132" s="184">
        <f t="shared" si="17"/>
        <v>0</v>
      </c>
      <c r="M132" s="209"/>
      <c r="N132" s="209"/>
    </row>
    <row r="133" spans="1:14" ht="16.5" hidden="1" thickBot="1" x14ac:dyDescent="0.35">
      <c r="A133" s="185"/>
      <c r="B133" s="186" t="s">
        <v>40</v>
      </c>
      <c r="C133" s="187">
        <f t="shared" ref="C133:L133" si="18">SUM(C119:C132)</f>
        <v>0</v>
      </c>
      <c r="D133" s="187">
        <f t="shared" si="18"/>
        <v>0</v>
      </c>
      <c r="E133" s="187">
        <f t="shared" si="18"/>
        <v>0</v>
      </c>
      <c r="F133" s="187">
        <f t="shared" si="18"/>
        <v>0</v>
      </c>
      <c r="G133" s="187">
        <f t="shared" si="18"/>
        <v>0</v>
      </c>
      <c r="H133" s="187">
        <f t="shared" si="18"/>
        <v>0</v>
      </c>
      <c r="I133" s="187">
        <f t="shared" si="18"/>
        <v>0</v>
      </c>
      <c r="J133" s="187">
        <f t="shared" si="18"/>
        <v>0</v>
      </c>
      <c r="K133" s="187">
        <f t="shared" si="18"/>
        <v>0</v>
      </c>
      <c r="L133" s="197">
        <f t="shared" si="18"/>
        <v>0</v>
      </c>
      <c r="M133" s="210"/>
      <c r="N133" s="206"/>
    </row>
    <row r="134" spans="1:14" ht="16.5" hidden="1" thickBot="1" x14ac:dyDescent="0.35">
      <c r="A134" s="211"/>
      <c r="B134" s="186" t="s">
        <v>41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04"/>
      <c r="M134" s="205"/>
      <c r="N134" s="206"/>
    </row>
    <row r="135" spans="1:14" hidden="1" x14ac:dyDescent="0.25">
      <c r="A135" s="26"/>
      <c r="B135" s="19" t="s">
        <v>42</v>
      </c>
      <c r="C135" s="43"/>
      <c r="D135" s="20"/>
      <c r="E135" s="43"/>
      <c r="F135" s="20"/>
      <c r="G135" s="43"/>
      <c r="H135" s="20"/>
      <c r="I135" s="20"/>
      <c r="J135" s="20"/>
      <c r="K135" s="20">
        <f>+C135+E135+G135+I135</f>
        <v>0</v>
      </c>
      <c r="L135" s="20">
        <f>+D135+F135+H135+J135</f>
        <v>0</v>
      </c>
      <c r="M135" s="56"/>
      <c r="N135" s="56"/>
    </row>
    <row r="136" spans="1:14" hidden="1" x14ac:dyDescent="0.25">
      <c r="A136" s="26"/>
      <c r="B136" s="19" t="s">
        <v>43</v>
      </c>
      <c r="C136" s="43"/>
      <c r="D136" s="20"/>
      <c r="E136" s="43"/>
      <c r="F136" s="20"/>
      <c r="G136" s="43"/>
      <c r="H136" s="20"/>
      <c r="I136" s="20"/>
      <c r="J136" s="20"/>
      <c r="K136" s="20">
        <f>+C136+E136+G136+I136</f>
        <v>0</v>
      </c>
      <c r="L136" s="20">
        <f>+D136+F136+H136+J136</f>
        <v>0</v>
      </c>
      <c r="M136" s="56"/>
      <c r="N136" s="56"/>
    </row>
    <row r="137" spans="1:14" ht="15.75" hidden="1" x14ac:dyDescent="0.3">
      <c r="A137" s="26"/>
      <c r="B137" s="37" t="s">
        <v>44</v>
      </c>
      <c r="C137" s="30">
        <f t="shared" ref="C137:L137" si="19">SUM(C135:C136)</f>
        <v>0</v>
      </c>
      <c r="D137" s="30">
        <f t="shared" si="19"/>
        <v>0</v>
      </c>
      <c r="E137" s="30">
        <f t="shared" si="19"/>
        <v>0</v>
      </c>
      <c r="F137" s="30">
        <f t="shared" si="19"/>
        <v>0</v>
      </c>
      <c r="G137" s="30">
        <f t="shared" si="19"/>
        <v>0</v>
      </c>
      <c r="H137" s="30">
        <f t="shared" si="19"/>
        <v>0</v>
      </c>
      <c r="I137" s="30">
        <f t="shared" si="19"/>
        <v>0</v>
      </c>
      <c r="J137" s="30">
        <f t="shared" si="19"/>
        <v>0</v>
      </c>
      <c r="K137" s="30">
        <f t="shared" si="19"/>
        <v>0</v>
      </c>
      <c r="L137" s="30">
        <f t="shared" si="19"/>
        <v>0</v>
      </c>
      <c r="M137" s="56"/>
      <c r="N137" s="56"/>
    </row>
    <row r="138" spans="1:14" ht="15.75" hidden="1" x14ac:dyDescent="0.3">
      <c r="A138" s="31"/>
      <c r="B138" s="175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</row>
    <row r="139" spans="1:14" ht="15.75" hidden="1" x14ac:dyDescent="0.3">
      <c r="A139" s="31"/>
      <c r="B139" s="175"/>
      <c r="C139" s="176"/>
      <c r="D139" s="176"/>
      <c r="E139" s="176"/>
      <c r="F139" s="176"/>
      <c r="G139" s="176"/>
      <c r="H139" s="176"/>
      <c r="I139" s="176"/>
      <c r="J139" s="176"/>
      <c r="K139" s="176"/>
      <c r="L139" s="176"/>
    </row>
    <row r="140" spans="1:14" ht="15.75" hidden="1" x14ac:dyDescent="0.3">
      <c r="A140" s="31"/>
      <c r="B140" s="175"/>
      <c r="C140" s="176"/>
      <c r="D140" s="176"/>
      <c r="E140" s="176"/>
      <c r="F140" s="176"/>
      <c r="G140" s="176"/>
      <c r="H140" s="176"/>
      <c r="I140" s="176"/>
      <c r="J140" s="176"/>
      <c r="K140" s="176"/>
      <c r="L140" s="176"/>
    </row>
    <row r="141" spans="1:14" ht="15.75" hidden="1" x14ac:dyDescent="0.3">
      <c r="A141" s="31"/>
      <c r="B141" s="175"/>
      <c r="C141" s="176"/>
      <c r="D141" s="176"/>
      <c r="E141" s="176"/>
      <c r="F141" s="176"/>
      <c r="G141" s="176"/>
      <c r="H141" s="176"/>
      <c r="I141" s="176"/>
      <c r="J141" s="176"/>
      <c r="K141" s="176"/>
      <c r="L141" s="176"/>
    </row>
    <row r="142" spans="1:14" ht="15.75" hidden="1" x14ac:dyDescent="0.3">
      <c r="A142" s="31"/>
      <c r="B142" s="175"/>
      <c r="C142" s="176"/>
      <c r="D142" s="176"/>
      <c r="E142" s="176"/>
      <c r="F142" s="176"/>
      <c r="G142" s="176"/>
      <c r="H142" s="176"/>
      <c r="I142" s="176"/>
      <c r="J142" s="176"/>
      <c r="K142" s="176"/>
      <c r="L142" s="176"/>
    </row>
    <row r="143" spans="1:14" ht="15.75" hidden="1" x14ac:dyDescent="0.3">
      <c r="A143" s="31"/>
      <c r="B143" s="175"/>
      <c r="C143" s="176"/>
      <c r="D143" s="176"/>
      <c r="E143" s="176"/>
      <c r="F143" s="176"/>
      <c r="G143" s="176"/>
      <c r="H143" s="176"/>
      <c r="I143" s="176"/>
      <c r="J143" s="176"/>
      <c r="K143" s="176"/>
      <c r="L143" s="176"/>
    </row>
    <row r="144" spans="1:14" ht="15.75" hidden="1" x14ac:dyDescent="0.3">
      <c r="A144" s="31"/>
      <c r="B144" s="175"/>
      <c r="C144" s="176"/>
      <c r="D144" s="176"/>
      <c r="E144" s="176"/>
      <c r="F144" s="176"/>
      <c r="G144" s="176"/>
      <c r="H144" s="176"/>
      <c r="I144" s="176"/>
      <c r="J144" s="176"/>
      <c r="K144" s="176"/>
      <c r="L144" s="176"/>
    </row>
    <row r="145" spans="1:12" ht="15.75" hidden="1" x14ac:dyDescent="0.3">
      <c r="A145" s="31"/>
      <c r="B145" s="175"/>
      <c r="C145" s="176"/>
      <c r="D145" s="176"/>
      <c r="E145" s="176"/>
      <c r="F145" s="176"/>
      <c r="G145" s="176"/>
      <c r="H145" s="176"/>
      <c r="I145" s="176"/>
      <c r="J145" s="176"/>
      <c r="K145" s="176"/>
      <c r="L145" s="176"/>
    </row>
    <row r="146" spans="1:12" ht="15.75" hidden="1" x14ac:dyDescent="0.3">
      <c r="A146" s="31"/>
      <c r="B146" s="175"/>
      <c r="C146" s="176"/>
      <c r="D146" s="176"/>
      <c r="E146" s="176"/>
      <c r="F146" s="176"/>
      <c r="G146" s="176"/>
      <c r="H146" s="176"/>
      <c r="I146" s="176"/>
      <c r="J146" s="176"/>
      <c r="K146" s="176"/>
      <c r="L146" s="176"/>
    </row>
    <row r="147" spans="1:12" ht="15.75" hidden="1" x14ac:dyDescent="0.3">
      <c r="A147" s="31"/>
      <c r="B147" s="175"/>
      <c r="C147" s="176"/>
      <c r="D147" s="176"/>
      <c r="E147" s="176"/>
      <c r="F147" s="176"/>
      <c r="G147" s="176"/>
      <c r="H147" s="176"/>
      <c r="I147" s="176"/>
      <c r="J147" s="176"/>
      <c r="K147" s="176"/>
      <c r="L147" s="176"/>
    </row>
    <row r="148" spans="1:12" ht="15.75" hidden="1" x14ac:dyDescent="0.3">
      <c r="A148" s="31"/>
      <c r="B148" s="175"/>
      <c r="C148" s="176"/>
      <c r="D148" s="176"/>
      <c r="E148" s="176"/>
      <c r="F148" s="176"/>
      <c r="G148" s="176"/>
      <c r="H148" s="176"/>
      <c r="I148" s="176"/>
      <c r="J148" s="176"/>
      <c r="K148" s="176"/>
      <c r="L148" s="176"/>
    </row>
    <row r="149" spans="1:12" ht="15.75" hidden="1" x14ac:dyDescent="0.3">
      <c r="A149" s="31"/>
      <c r="B149" s="175"/>
      <c r="C149" s="176"/>
      <c r="D149" s="176"/>
      <c r="E149" s="176"/>
      <c r="F149" s="176"/>
      <c r="G149" s="176"/>
      <c r="H149" s="176"/>
      <c r="I149" s="176"/>
      <c r="J149" s="176"/>
      <c r="K149" s="176"/>
      <c r="L149" s="176"/>
    </row>
    <row r="150" spans="1:12" ht="15.75" hidden="1" x14ac:dyDescent="0.3">
      <c r="A150" s="31"/>
      <c r="B150" s="175"/>
      <c r="C150" s="176"/>
      <c r="D150" s="176"/>
      <c r="E150" s="176"/>
      <c r="F150" s="176"/>
      <c r="G150" s="176"/>
      <c r="H150" s="176"/>
      <c r="I150" s="176"/>
      <c r="J150" s="176"/>
      <c r="K150" s="176"/>
      <c r="L150" s="176"/>
    </row>
    <row r="151" spans="1:12" ht="15.75" hidden="1" x14ac:dyDescent="0.3">
      <c r="A151" s="31"/>
      <c r="B151" s="175"/>
      <c r="C151" s="176"/>
      <c r="D151" s="176"/>
      <c r="E151" s="176"/>
      <c r="F151" s="176"/>
      <c r="G151" s="176"/>
      <c r="H151" s="176"/>
      <c r="I151" s="176"/>
      <c r="J151" s="176"/>
      <c r="K151" s="176"/>
      <c r="L151" s="176"/>
    </row>
    <row r="152" spans="1:12" ht="15.75" hidden="1" x14ac:dyDescent="0.3">
      <c r="A152" s="31"/>
      <c r="B152" s="175"/>
      <c r="C152" s="176"/>
      <c r="D152" s="176"/>
      <c r="E152" s="176"/>
      <c r="F152" s="176"/>
      <c r="G152" s="176"/>
      <c r="H152" s="176"/>
      <c r="I152" s="176"/>
      <c r="J152" s="176"/>
      <c r="K152" s="176"/>
      <c r="L152" s="176"/>
    </row>
    <row r="153" spans="1:12" ht="15.75" hidden="1" x14ac:dyDescent="0.3">
      <c r="A153" s="31"/>
      <c r="B153" s="175"/>
      <c r="C153" s="176"/>
      <c r="D153" s="176"/>
      <c r="E153" s="176"/>
      <c r="F153" s="176"/>
      <c r="G153" s="176"/>
      <c r="H153" s="176"/>
      <c r="I153" s="176"/>
      <c r="J153" s="176"/>
      <c r="K153" s="176"/>
      <c r="L153" s="176"/>
    </row>
    <row r="154" spans="1:12" ht="15.75" hidden="1" x14ac:dyDescent="0.3">
      <c r="A154" s="31"/>
      <c r="B154" s="175"/>
      <c r="C154" s="176"/>
      <c r="D154" s="176"/>
      <c r="E154" s="176"/>
      <c r="F154" s="176"/>
      <c r="G154" s="176"/>
      <c r="H154" s="176"/>
      <c r="I154" s="176"/>
      <c r="J154" s="176"/>
      <c r="K154" s="176"/>
      <c r="L154" s="176"/>
    </row>
    <row r="155" spans="1:12" ht="15.75" x14ac:dyDescent="0.3">
      <c r="A155" s="31"/>
      <c r="B155" s="175"/>
      <c r="C155" s="176"/>
      <c r="D155" s="176"/>
      <c r="E155" s="176"/>
      <c r="F155" s="176"/>
      <c r="G155" s="176"/>
      <c r="H155" s="176"/>
      <c r="I155" s="176"/>
      <c r="J155" s="176"/>
      <c r="K155" s="176"/>
      <c r="L155" s="176"/>
    </row>
    <row r="156" spans="1:12" ht="15.75" x14ac:dyDescent="0.3">
      <c r="A156" s="31"/>
      <c r="B156" s="175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</row>
    <row r="157" spans="1:12" ht="15.75" x14ac:dyDescent="0.3">
      <c r="A157" s="31"/>
      <c r="B157" s="175"/>
      <c r="C157" s="176"/>
      <c r="D157" s="176"/>
      <c r="E157" s="176"/>
      <c r="F157" s="176"/>
      <c r="G157" s="176"/>
      <c r="H157" s="176"/>
      <c r="I157" s="176"/>
      <c r="J157" s="176"/>
      <c r="K157" s="176"/>
      <c r="L157" s="176"/>
    </row>
    <row r="158" spans="1:12" ht="15.75" x14ac:dyDescent="0.3">
      <c r="A158" s="31"/>
      <c r="B158" s="175"/>
      <c r="C158" s="176"/>
      <c r="D158" s="176"/>
      <c r="E158" s="176"/>
      <c r="F158" s="176"/>
      <c r="G158" s="176"/>
      <c r="H158" s="176"/>
      <c r="I158" s="176"/>
      <c r="J158" s="176"/>
      <c r="K158" s="176"/>
      <c r="L158" s="176"/>
    </row>
    <row r="159" spans="1:12" ht="15.75" x14ac:dyDescent="0.3">
      <c r="A159" s="31"/>
      <c r="B159" s="175"/>
      <c r="C159" s="176"/>
      <c r="D159" s="176"/>
      <c r="E159" s="176"/>
      <c r="F159" s="176"/>
      <c r="G159" s="176"/>
      <c r="H159" s="176"/>
      <c r="I159" s="176"/>
      <c r="J159" s="176"/>
      <c r="K159" s="176"/>
      <c r="L159" s="176"/>
    </row>
    <row r="160" spans="1:12" ht="15.75" x14ac:dyDescent="0.3">
      <c r="A160" s="31"/>
      <c r="B160" s="175"/>
      <c r="C160" s="176"/>
      <c r="D160" s="176"/>
      <c r="E160" s="176"/>
      <c r="F160" s="176"/>
      <c r="G160" s="176"/>
      <c r="H160" s="176"/>
      <c r="I160" s="176"/>
      <c r="J160" s="176"/>
      <c r="K160" s="176"/>
      <c r="L160" s="176"/>
    </row>
    <row r="161" spans="1:12" ht="15.75" x14ac:dyDescent="0.3">
      <c r="A161" s="31"/>
      <c r="B161" s="175"/>
      <c r="C161" s="176"/>
      <c r="D161" s="176"/>
      <c r="E161" s="176"/>
      <c r="F161" s="176"/>
      <c r="G161" s="176"/>
      <c r="H161" s="176"/>
      <c r="I161" s="176"/>
      <c r="J161" s="176"/>
      <c r="K161" s="176"/>
      <c r="L161" s="176"/>
    </row>
    <row r="162" spans="1:12" ht="15.75" x14ac:dyDescent="0.3">
      <c r="A162" s="31"/>
      <c r="B162" s="175"/>
      <c r="C162" s="176"/>
      <c r="D162" s="176"/>
      <c r="E162" s="176"/>
      <c r="F162" s="176"/>
      <c r="G162" s="176"/>
      <c r="H162" s="176"/>
      <c r="I162" s="176"/>
      <c r="J162" s="176"/>
      <c r="K162" s="176"/>
      <c r="L162" s="176"/>
    </row>
    <row r="163" spans="1:12" ht="15.75" x14ac:dyDescent="0.3">
      <c r="A163" s="31"/>
      <c r="B163" s="175"/>
      <c r="C163" s="176"/>
      <c r="D163" s="176"/>
      <c r="E163" s="176"/>
      <c r="F163" s="176"/>
      <c r="G163" s="176"/>
      <c r="H163" s="176"/>
      <c r="I163" s="176"/>
      <c r="J163" s="176"/>
      <c r="K163" s="176"/>
      <c r="L163" s="176"/>
    </row>
    <row r="164" spans="1:12" ht="15.75" x14ac:dyDescent="0.3">
      <c r="A164" s="31"/>
      <c r="B164" s="175"/>
      <c r="C164" s="176"/>
      <c r="D164" s="176"/>
      <c r="E164" s="176"/>
      <c r="F164" s="176"/>
      <c r="G164" s="176"/>
      <c r="H164" s="176"/>
      <c r="I164" s="176"/>
      <c r="J164" s="176"/>
      <c r="K164" s="176"/>
      <c r="L164" s="176"/>
    </row>
    <row r="165" spans="1:12" ht="15.75" x14ac:dyDescent="0.3">
      <c r="A165" s="31"/>
      <c r="B165" s="175"/>
      <c r="C165" s="176"/>
      <c r="D165" s="176"/>
      <c r="E165" s="176"/>
      <c r="F165" s="176"/>
      <c r="G165" s="176"/>
      <c r="H165" s="176"/>
      <c r="I165" s="176"/>
      <c r="J165" s="176"/>
      <c r="K165" s="176"/>
      <c r="L165" s="176"/>
    </row>
    <row r="166" spans="1:12" ht="15.75" x14ac:dyDescent="0.3">
      <c r="A166" s="31"/>
      <c r="B166" s="175"/>
      <c r="C166" s="176"/>
      <c r="D166" s="176"/>
      <c r="E166" s="176"/>
      <c r="F166" s="176"/>
      <c r="G166" s="176"/>
      <c r="H166" s="176"/>
      <c r="I166" s="176"/>
      <c r="J166" s="176"/>
      <c r="K166" s="176"/>
      <c r="L166" s="176"/>
    </row>
    <row r="167" spans="1:12" ht="15.75" x14ac:dyDescent="0.3">
      <c r="A167" s="31"/>
      <c r="B167" s="175"/>
      <c r="C167" s="176"/>
      <c r="D167" s="176"/>
      <c r="E167" s="176"/>
      <c r="F167" s="176"/>
      <c r="G167" s="176"/>
      <c r="H167" s="176"/>
      <c r="I167" s="176"/>
      <c r="J167" s="176"/>
      <c r="K167" s="176"/>
      <c r="L167" s="176"/>
    </row>
    <row r="168" spans="1:12" ht="15.75" x14ac:dyDescent="0.3">
      <c r="A168" s="31"/>
      <c r="B168" s="175"/>
      <c r="C168" s="176"/>
      <c r="D168" s="176"/>
      <c r="E168" s="176"/>
      <c r="F168" s="176"/>
      <c r="G168" s="176"/>
      <c r="H168" s="176"/>
      <c r="I168" s="176"/>
      <c r="J168" s="176"/>
      <c r="K168" s="176"/>
      <c r="L168" s="176"/>
    </row>
    <row r="169" spans="1:12" ht="15.75" x14ac:dyDescent="0.3">
      <c r="A169" s="31"/>
      <c r="B169" s="175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</row>
    <row r="170" spans="1:12" ht="15.75" x14ac:dyDescent="0.3">
      <c r="A170" s="31"/>
      <c r="B170" s="175"/>
      <c r="C170" s="176"/>
      <c r="D170" s="176"/>
      <c r="E170" s="176"/>
      <c r="F170" s="176"/>
      <c r="G170" s="176"/>
      <c r="H170" s="176"/>
      <c r="I170" s="176"/>
      <c r="J170" s="176"/>
      <c r="K170" s="176"/>
      <c r="L170" s="176"/>
    </row>
    <row r="171" spans="1:12" ht="15.75" x14ac:dyDescent="0.3">
      <c r="A171" s="31"/>
      <c r="B171" s="175"/>
      <c r="C171" s="176"/>
      <c r="D171" s="176"/>
      <c r="E171" s="176"/>
      <c r="F171" s="176"/>
      <c r="G171" s="176"/>
      <c r="H171" s="176"/>
      <c r="I171" s="176"/>
      <c r="J171" s="176"/>
      <c r="K171" s="176"/>
      <c r="L171" s="176"/>
    </row>
    <row r="172" spans="1:12" ht="15.75" x14ac:dyDescent="0.3">
      <c r="A172" s="31"/>
      <c r="B172" s="175"/>
      <c r="C172" s="176"/>
      <c r="D172" s="176"/>
      <c r="E172" s="176"/>
      <c r="F172" s="176"/>
      <c r="G172" s="176"/>
      <c r="H172" s="176"/>
      <c r="I172" s="176"/>
      <c r="J172" s="176"/>
      <c r="K172" s="176"/>
      <c r="L172" s="176"/>
    </row>
    <row r="173" spans="1:12" ht="15.75" x14ac:dyDescent="0.3">
      <c r="A173" s="31"/>
      <c r="B173" s="175"/>
      <c r="C173" s="176"/>
      <c r="D173" s="176"/>
      <c r="E173" s="176"/>
      <c r="F173" s="176"/>
      <c r="G173" s="176"/>
      <c r="H173" s="176"/>
      <c r="I173" s="176"/>
      <c r="J173" s="176"/>
      <c r="K173" s="176"/>
      <c r="L173" s="176"/>
    </row>
    <row r="174" spans="1:12" ht="15.75" thickBot="1" x14ac:dyDescent="0.3">
      <c r="B174" s="44" t="s">
        <v>173</v>
      </c>
      <c r="I174" s="31"/>
      <c r="J174" s="31"/>
    </row>
    <row r="175" spans="1:12" ht="16.5" thickBot="1" x14ac:dyDescent="0.35">
      <c r="A175" s="4" t="s">
        <v>5</v>
      </c>
      <c r="B175" s="5" t="s">
        <v>6</v>
      </c>
      <c r="C175" s="281" t="s">
        <v>57</v>
      </c>
      <c r="D175" s="282"/>
      <c r="I175" s="31"/>
      <c r="J175" s="31"/>
    </row>
    <row r="176" spans="1:12" ht="15.75" x14ac:dyDescent="0.3">
      <c r="A176" s="6"/>
      <c r="B176" s="7"/>
      <c r="C176" s="8" t="s">
        <v>12</v>
      </c>
      <c r="D176" s="8" t="s">
        <v>13</v>
      </c>
      <c r="I176" s="31"/>
      <c r="J176" s="31"/>
    </row>
    <row r="177" spans="1:10" ht="15.75" x14ac:dyDescent="0.3">
      <c r="A177" s="10" t="s">
        <v>141</v>
      </c>
      <c r="B177" s="7" t="s">
        <v>14</v>
      </c>
      <c r="C177" s="11">
        <f>+K17+K63+K103</f>
        <v>19318490.699999999</v>
      </c>
      <c r="D177" s="11">
        <f>+L17+L63+L103</f>
        <v>19261140.739999998</v>
      </c>
      <c r="E177" s="45"/>
      <c r="F177" s="46"/>
      <c r="I177" s="31"/>
      <c r="J177" s="31"/>
    </row>
    <row r="178" spans="1:10" ht="15.75" x14ac:dyDescent="0.3">
      <c r="A178" s="47"/>
      <c r="B178" s="7"/>
      <c r="C178" s="47"/>
      <c r="D178" s="48"/>
      <c r="E178" s="49"/>
      <c r="F178" s="49"/>
      <c r="G178" s="45"/>
      <c r="I178" s="31"/>
      <c r="J178" s="31"/>
    </row>
    <row r="179" spans="1:10" ht="15.75" x14ac:dyDescent="0.3">
      <c r="A179" s="47"/>
      <c r="B179" s="7" t="s">
        <v>15</v>
      </c>
      <c r="C179" s="11"/>
      <c r="D179" s="11"/>
      <c r="E179" s="50"/>
      <c r="F179" s="50"/>
      <c r="I179" s="31"/>
      <c r="J179" s="31"/>
    </row>
    <row r="180" spans="1:10" x14ac:dyDescent="0.25">
      <c r="A180" s="18">
        <v>111</v>
      </c>
      <c r="B180" s="19" t="s">
        <v>16</v>
      </c>
      <c r="C180" s="43">
        <f t="shared" ref="C180:D190" si="20">+K20+K66+K106</f>
        <v>541209.41</v>
      </c>
      <c r="D180" s="43">
        <f t="shared" si="20"/>
        <v>504350.31</v>
      </c>
      <c r="E180" s="45"/>
      <c r="F180" s="46"/>
      <c r="I180" s="31"/>
      <c r="J180" s="31"/>
    </row>
    <row r="181" spans="1:10" x14ac:dyDescent="0.25">
      <c r="A181" s="18">
        <v>113</v>
      </c>
      <c r="B181" s="19" t="s">
        <v>17</v>
      </c>
      <c r="C181" s="43">
        <f t="shared" si="20"/>
        <v>84516.64</v>
      </c>
      <c r="D181" s="43">
        <f t="shared" si="20"/>
        <v>75932.759999999995</v>
      </c>
      <c r="E181" s="45"/>
      <c r="F181" s="46"/>
      <c r="I181" s="31"/>
      <c r="J181" s="31"/>
    </row>
    <row r="182" spans="1:10" x14ac:dyDescent="0.25">
      <c r="A182" s="18">
        <v>122</v>
      </c>
      <c r="B182" s="19" t="s">
        <v>18</v>
      </c>
      <c r="C182" s="43">
        <f t="shared" si="20"/>
        <v>36513.360000000001</v>
      </c>
      <c r="D182" s="43">
        <f t="shared" si="20"/>
        <v>58746.990000000005</v>
      </c>
      <c r="E182" s="45"/>
      <c r="F182" s="46"/>
      <c r="I182" s="31"/>
      <c r="J182" s="31"/>
    </row>
    <row r="183" spans="1:10" x14ac:dyDescent="0.25">
      <c r="A183" s="18">
        <v>163</v>
      </c>
      <c r="B183" s="19" t="s">
        <v>19</v>
      </c>
      <c r="C183" s="43">
        <f t="shared" si="20"/>
        <v>455545.19999999995</v>
      </c>
      <c r="D183" s="43">
        <f t="shared" si="20"/>
        <v>272314.68</v>
      </c>
      <c r="E183" s="45"/>
      <c r="F183" s="46"/>
    </row>
    <row r="184" spans="1:10" x14ac:dyDescent="0.25">
      <c r="A184" s="18">
        <v>168</v>
      </c>
      <c r="B184" s="19" t="s">
        <v>167</v>
      </c>
      <c r="C184" s="43">
        <f t="shared" si="20"/>
        <v>600</v>
      </c>
      <c r="D184" s="43">
        <f t="shared" si="20"/>
        <v>0</v>
      </c>
      <c r="E184" s="45"/>
      <c r="F184" s="46"/>
    </row>
    <row r="185" spans="1:10" x14ac:dyDescent="0.25">
      <c r="A185" s="18">
        <v>169</v>
      </c>
      <c r="B185" s="19" t="s">
        <v>168</v>
      </c>
      <c r="C185" s="43">
        <f t="shared" si="20"/>
        <v>28213.360000000001</v>
      </c>
      <c r="D185" s="43">
        <f t="shared" si="20"/>
        <v>13150</v>
      </c>
      <c r="E185" s="45"/>
      <c r="F185" s="46"/>
    </row>
    <row r="186" spans="1:10" x14ac:dyDescent="0.25">
      <c r="A186" s="18">
        <v>171</v>
      </c>
      <c r="B186" s="19" t="s">
        <v>169</v>
      </c>
      <c r="C186" s="43">
        <f t="shared" si="20"/>
        <v>29106.639999999999</v>
      </c>
      <c r="D186" s="43">
        <f t="shared" si="20"/>
        <v>12200</v>
      </c>
      <c r="E186" s="45"/>
      <c r="F186" s="46"/>
    </row>
    <row r="187" spans="1:10" x14ac:dyDescent="0.25">
      <c r="A187" s="18">
        <v>174</v>
      </c>
      <c r="B187" s="19" t="s">
        <v>20</v>
      </c>
      <c r="C187" s="43">
        <f t="shared" si="20"/>
        <v>58850.64</v>
      </c>
      <c r="D187" s="43">
        <f t="shared" si="20"/>
        <v>30795</v>
      </c>
      <c r="E187" s="45"/>
      <c r="F187" s="46"/>
    </row>
    <row r="188" spans="1:10" x14ac:dyDescent="0.25">
      <c r="A188" s="18">
        <v>182</v>
      </c>
      <c r="B188" s="19" t="s">
        <v>21</v>
      </c>
      <c r="C188" s="43">
        <f t="shared" si="20"/>
        <v>2543894.64</v>
      </c>
      <c r="D188" s="43">
        <f t="shared" si="20"/>
        <v>1323628</v>
      </c>
      <c r="E188" s="45"/>
      <c r="F188" s="46"/>
    </row>
    <row r="189" spans="1:10" x14ac:dyDescent="0.25">
      <c r="A189" s="18">
        <v>197</v>
      </c>
      <c r="B189" s="19" t="s">
        <v>22</v>
      </c>
      <c r="C189" s="43">
        <f t="shared" si="20"/>
        <v>338800</v>
      </c>
      <c r="D189" s="43">
        <f t="shared" si="20"/>
        <v>294000</v>
      </c>
      <c r="E189" s="45"/>
      <c r="F189" s="46"/>
    </row>
    <row r="190" spans="1:10" x14ac:dyDescent="0.25">
      <c r="A190" s="18">
        <v>199</v>
      </c>
      <c r="B190" s="19" t="s">
        <v>23</v>
      </c>
      <c r="C190" s="43">
        <f t="shared" si="20"/>
        <v>536480</v>
      </c>
      <c r="D190" s="43">
        <f t="shared" si="20"/>
        <v>305844.34999999998</v>
      </c>
      <c r="E190" s="45"/>
      <c r="F190" s="46"/>
    </row>
    <row r="191" spans="1:10" ht="16.5" thickBot="1" x14ac:dyDescent="0.35">
      <c r="A191" s="18"/>
      <c r="B191" s="21" t="s">
        <v>24</v>
      </c>
      <c r="C191" s="52">
        <f>SUM(C180:C190)</f>
        <v>4653729.8899999997</v>
      </c>
      <c r="D191" s="52">
        <f>SUM(D180:D190)</f>
        <v>2890962.0900000003</v>
      </c>
      <c r="E191" s="45"/>
    </row>
    <row r="192" spans="1:10" ht="15.75" x14ac:dyDescent="0.3">
      <c r="A192" s="18"/>
      <c r="B192" s="23" t="s">
        <v>25</v>
      </c>
      <c r="C192" s="53"/>
      <c r="D192" s="53"/>
    </row>
    <row r="193" spans="1:7" x14ac:dyDescent="0.25">
      <c r="A193" s="18">
        <v>211</v>
      </c>
      <c r="B193" s="19" t="s">
        <v>26</v>
      </c>
      <c r="C193" s="43">
        <f t="shared" ref="C193:D206" si="21">+K33+K79+K119</f>
        <v>465324.56</v>
      </c>
      <c r="D193" s="43">
        <f t="shared" si="21"/>
        <v>310885</v>
      </c>
      <c r="E193" s="45"/>
      <c r="F193" s="46"/>
    </row>
    <row r="194" spans="1:7" x14ac:dyDescent="0.25">
      <c r="A194" s="18">
        <v>232</v>
      </c>
      <c r="B194" s="19" t="s">
        <v>27</v>
      </c>
      <c r="C194" s="43">
        <f t="shared" si="21"/>
        <v>100000</v>
      </c>
      <c r="D194" s="43">
        <f t="shared" si="21"/>
        <v>0</v>
      </c>
      <c r="E194" s="45"/>
      <c r="F194" s="46"/>
    </row>
    <row r="195" spans="1:7" x14ac:dyDescent="0.25">
      <c r="A195" s="18">
        <v>261</v>
      </c>
      <c r="B195" s="19" t="s">
        <v>28</v>
      </c>
      <c r="C195" s="43">
        <f t="shared" si="21"/>
        <v>663104.16</v>
      </c>
      <c r="D195" s="43">
        <f t="shared" si="21"/>
        <v>380560.83</v>
      </c>
      <c r="E195" s="45"/>
      <c r="F195" s="46"/>
    </row>
    <row r="196" spans="1:7" x14ac:dyDescent="0.25">
      <c r="A196" s="18">
        <v>262</v>
      </c>
      <c r="B196" s="19" t="s">
        <v>29</v>
      </c>
      <c r="C196" s="43">
        <f t="shared" si="21"/>
        <v>5333.36</v>
      </c>
      <c r="D196" s="43">
        <f t="shared" si="21"/>
        <v>0</v>
      </c>
      <c r="E196" s="45"/>
      <c r="F196" s="46"/>
    </row>
    <row r="197" spans="1:7" x14ac:dyDescent="0.25">
      <c r="A197" s="18">
        <v>266</v>
      </c>
      <c r="B197" s="19" t="s">
        <v>30</v>
      </c>
      <c r="C197" s="43">
        <f t="shared" si="21"/>
        <v>3055514.56</v>
      </c>
      <c r="D197" s="43">
        <f t="shared" si="21"/>
        <v>2110059.3000000003</v>
      </c>
      <c r="E197" s="45"/>
      <c r="F197" s="46"/>
    </row>
    <row r="198" spans="1:7" x14ac:dyDescent="0.25">
      <c r="A198" s="18">
        <v>267</v>
      </c>
      <c r="B198" s="19" t="s">
        <v>31</v>
      </c>
      <c r="C198" s="43">
        <f t="shared" si="21"/>
        <v>6000</v>
      </c>
      <c r="D198" s="43">
        <f t="shared" si="21"/>
        <v>1798.5</v>
      </c>
      <c r="E198" s="45"/>
      <c r="F198" s="46"/>
    </row>
    <row r="199" spans="1:7" x14ac:dyDescent="0.25">
      <c r="A199" s="18">
        <v>268</v>
      </c>
      <c r="B199" s="19" t="s">
        <v>32</v>
      </c>
      <c r="C199" s="43">
        <f t="shared" si="21"/>
        <v>94490.32</v>
      </c>
      <c r="D199" s="43">
        <f t="shared" si="21"/>
        <v>77068.98000000001</v>
      </c>
      <c r="E199" s="45"/>
      <c r="F199" s="46"/>
    </row>
    <row r="200" spans="1:7" x14ac:dyDescent="0.25">
      <c r="A200" s="18">
        <v>269</v>
      </c>
      <c r="B200" s="19" t="s">
        <v>33</v>
      </c>
      <c r="C200" s="43">
        <f t="shared" si="21"/>
        <v>6666.64</v>
      </c>
      <c r="D200" s="43">
        <f t="shared" si="21"/>
        <v>0</v>
      </c>
      <c r="E200" s="45"/>
      <c r="F200" s="46"/>
    </row>
    <row r="201" spans="1:7" x14ac:dyDescent="0.25">
      <c r="A201" s="18">
        <v>289</v>
      </c>
      <c r="B201" s="19" t="s">
        <v>34</v>
      </c>
      <c r="C201" s="43">
        <f t="shared" si="21"/>
        <v>4599.04</v>
      </c>
      <c r="D201" s="43">
        <f t="shared" si="21"/>
        <v>6592.5</v>
      </c>
      <c r="E201" s="45"/>
      <c r="F201" s="46"/>
    </row>
    <row r="202" spans="1:7" x14ac:dyDescent="0.25">
      <c r="A202" s="18">
        <v>292</v>
      </c>
      <c r="B202" s="19" t="s">
        <v>35</v>
      </c>
      <c r="C202" s="43">
        <f t="shared" si="21"/>
        <v>56119.44</v>
      </c>
      <c r="D202" s="43">
        <f t="shared" si="21"/>
        <v>83470.69</v>
      </c>
      <c r="E202" s="45"/>
      <c r="F202" s="46"/>
    </row>
    <row r="203" spans="1:7" x14ac:dyDescent="0.25">
      <c r="A203" s="18">
        <v>295</v>
      </c>
      <c r="B203" s="19" t="s">
        <v>36</v>
      </c>
      <c r="C203" s="43">
        <f t="shared" si="21"/>
        <v>12388320.48</v>
      </c>
      <c r="D203" s="43">
        <f t="shared" si="21"/>
        <v>6343002.2200000007</v>
      </c>
      <c r="E203" s="45"/>
      <c r="F203" s="46"/>
      <c r="G203" s="54"/>
    </row>
    <row r="204" spans="1:7" x14ac:dyDescent="0.25">
      <c r="A204" s="18">
        <v>297</v>
      </c>
      <c r="B204" s="19" t="s">
        <v>37</v>
      </c>
      <c r="C204" s="43">
        <f t="shared" si="21"/>
        <v>12728.56</v>
      </c>
      <c r="D204" s="43">
        <f t="shared" si="21"/>
        <v>18082.55</v>
      </c>
      <c r="E204" s="45"/>
      <c r="F204" s="46"/>
    </row>
    <row r="205" spans="1:7" x14ac:dyDescent="0.25">
      <c r="A205" s="18">
        <v>298</v>
      </c>
      <c r="B205" s="19" t="s">
        <v>38</v>
      </c>
      <c r="C205" s="43">
        <f t="shared" si="21"/>
        <v>270065.2</v>
      </c>
      <c r="D205" s="43">
        <f t="shared" si="21"/>
        <v>175582.57</v>
      </c>
      <c r="E205" s="45"/>
      <c r="F205" s="46"/>
    </row>
    <row r="206" spans="1:7" x14ac:dyDescent="0.25">
      <c r="A206" s="18">
        <v>299</v>
      </c>
      <c r="B206" s="19" t="s">
        <v>39</v>
      </c>
      <c r="C206" s="43">
        <f t="shared" si="21"/>
        <v>152334.64000000001</v>
      </c>
      <c r="D206" s="43">
        <f t="shared" si="21"/>
        <v>48563.61</v>
      </c>
      <c r="E206" s="45"/>
      <c r="F206" s="46"/>
    </row>
    <row r="207" spans="1:7" ht="15.75" x14ac:dyDescent="0.3">
      <c r="A207" s="18"/>
      <c r="B207" s="37" t="s">
        <v>40</v>
      </c>
      <c r="C207" s="55">
        <f>SUM(C193:C206)</f>
        <v>17280600.960000001</v>
      </c>
      <c r="D207" s="55">
        <f>SUM(D193:D206)</f>
        <v>9555666.7500000019</v>
      </c>
      <c r="E207" s="45"/>
      <c r="F207" s="45"/>
    </row>
    <row r="208" spans="1:7" ht="15.75" x14ac:dyDescent="0.3">
      <c r="A208" s="26"/>
      <c r="B208" s="7" t="s">
        <v>58</v>
      </c>
      <c r="C208" s="11">
        <f>+C207+C191</f>
        <v>21934330.850000001</v>
      </c>
      <c r="D208" s="11">
        <f>+D207+D191</f>
        <v>12446628.840000002</v>
      </c>
    </row>
    <row r="209" spans="1:7" ht="15.75" hidden="1" x14ac:dyDescent="0.3">
      <c r="A209" s="26"/>
      <c r="B209" s="7" t="s">
        <v>41</v>
      </c>
      <c r="C209" s="11"/>
      <c r="D209" s="11"/>
    </row>
    <row r="210" spans="1:7" hidden="1" x14ac:dyDescent="0.25">
      <c r="A210" s="26"/>
      <c r="B210" s="57" t="s">
        <v>49</v>
      </c>
      <c r="C210" s="43" t="e">
        <f>#REF!+#REF!</f>
        <v>#REF!</v>
      </c>
      <c r="D210" s="43" t="e">
        <f>#REF!+#REF!</f>
        <v>#REF!</v>
      </c>
    </row>
    <row r="211" spans="1:7" hidden="1" x14ac:dyDescent="0.25">
      <c r="A211" s="26"/>
      <c r="B211" s="57" t="s">
        <v>42</v>
      </c>
      <c r="C211" s="43">
        <f>+K49+K95+K135</f>
        <v>0</v>
      </c>
      <c r="D211" s="43">
        <f>+L49+L95+L135</f>
        <v>0</v>
      </c>
      <c r="E211" s="45"/>
    </row>
    <row r="212" spans="1:7" hidden="1" x14ac:dyDescent="0.25">
      <c r="A212" s="26"/>
      <c r="B212" s="57" t="s">
        <v>50</v>
      </c>
      <c r="C212" s="43" t="e">
        <f>+#REF!+#REF!</f>
        <v>#REF!</v>
      </c>
      <c r="D212" s="43" t="e">
        <f>#REF!+#REF!</f>
        <v>#REF!</v>
      </c>
      <c r="E212" s="45"/>
    </row>
    <row r="213" spans="1:7" hidden="1" x14ac:dyDescent="0.25">
      <c r="A213" s="26"/>
      <c r="B213" s="57" t="s">
        <v>43</v>
      </c>
      <c r="C213" s="43">
        <f>K50+K96+K136</f>
        <v>0</v>
      </c>
      <c r="D213" s="43">
        <f>+L50+L96+L136</f>
        <v>0</v>
      </c>
      <c r="E213" s="45"/>
    </row>
    <row r="214" spans="1:7" ht="15.75" hidden="1" x14ac:dyDescent="0.3">
      <c r="A214" s="26"/>
      <c r="B214" s="37" t="s">
        <v>59</v>
      </c>
      <c r="C214" s="11"/>
      <c r="D214" s="11"/>
    </row>
    <row r="215" spans="1:7" ht="15.75" x14ac:dyDescent="0.3">
      <c r="A215" s="26"/>
      <c r="B215" s="7" t="s">
        <v>60</v>
      </c>
      <c r="C215" s="11">
        <f>+C214+C208+C177</f>
        <v>41252821.549999997</v>
      </c>
      <c r="D215" s="11">
        <f>+D214+D208+D177</f>
        <v>31707769.579999998</v>
      </c>
      <c r="E215" s="45"/>
      <c r="F215" s="45"/>
      <c r="G215" s="45"/>
    </row>
    <row r="216" spans="1:7" ht="15.75" x14ac:dyDescent="0.3">
      <c r="A216" s="31"/>
      <c r="B216" s="255"/>
      <c r="C216" s="58"/>
      <c r="D216" s="59"/>
    </row>
    <row r="217" spans="1:7" ht="15.75" x14ac:dyDescent="0.3">
      <c r="A217" s="31"/>
      <c r="B217" s="255"/>
      <c r="C217" s="60"/>
      <c r="D217" s="61"/>
    </row>
    <row r="218" spans="1:7" ht="15.75" x14ac:dyDescent="0.3">
      <c r="A218" s="31"/>
      <c r="B218" s="255"/>
      <c r="C218" s="60"/>
      <c r="D218" s="61"/>
    </row>
    <row r="219" spans="1:7" ht="15.75" x14ac:dyDescent="0.3">
      <c r="B219" s="255"/>
      <c r="C219" s="60"/>
      <c r="D219" s="61"/>
    </row>
    <row r="220" spans="1:7" ht="15.75" x14ac:dyDescent="0.3">
      <c r="B220" s="255"/>
      <c r="C220" s="60"/>
      <c r="D220" s="61"/>
    </row>
    <row r="221" spans="1:7" ht="15.75" x14ac:dyDescent="0.3">
      <c r="B221" s="255"/>
      <c r="C221" s="60"/>
      <c r="D221" s="61"/>
    </row>
    <row r="222" spans="1:7" ht="15.75" x14ac:dyDescent="0.3">
      <c r="B222" s="255"/>
      <c r="C222" s="60"/>
      <c r="D222" s="61"/>
    </row>
    <row r="223" spans="1:7" ht="15.75" x14ac:dyDescent="0.3">
      <c r="B223" s="255"/>
      <c r="C223" s="60"/>
      <c r="D223" s="61"/>
    </row>
    <row r="224" spans="1:7" x14ac:dyDescent="0.25">
      <c r="B224" s="44"/>
      <c r="C224" s="62"/>
      <c r="D224" s="58"/>
    </row>
    <row r="228" spans="2:12" x14ac:dyDescent="0.25">
      <c r="B228" s="63" t="s">
        <v>61</v>
      </c>
      <c r="D228" s="12" t="s">
        <v>62</v>
      </c>
      <c r="E228" s="12"/>
      <c r="F228" s="12"/>
      <c r="G228" s="44" t="s">
        <v>63</v>
      </c>
      <c r="I228" t="s">
        <v>67</v>
      </c>
    </row>
    <row r="229" spans="2:12" x14ac:dyDescent="0.25">
      <c r="D229" s="288" t="s">
        <v>64</v>
      </c>
      <c r="E229" s="288"/>
      <c r="F229" s="288"/>
      <c r="G229" s="44"/>
      <c r="H229" s="44"/>
      <c r="I229" s="44" t="s">
        <v>68</v>
      </c>
      <c r="J229" s="44"/>
      <c r="K229" s="44"/>
      <c r="L229" s="44"/>
    </row>
    <row r="230" spans="2:12" x14ac:dyDescent="0.25">
      <c r="D230" s="288" t="s">
        <v>65</v>
      </c>
      <c r="E230" s="288"/>
      <c r="F230" s="288"/>
      <c r="G230" s="44"/>
      <c r="H230" s="44"/>
      <c r="I230" s="44" t="s">
        <v>164</v>
      </c>
      <c r="J230" s="44"/>
      <c r="K230" s="44"/>
      <c r="L230" s="44"/>
    </row>
    <row r="231" spans="2:12" x14ac:dyDescent="0.25">
      <c r="D231" s="64"/>
      <c r="E231" s="64"/>
      <c r="H231" s="44"/>
      <c r="I231" s="44"/>
      <c r="J231" s="44"/>
    </row>
    <row r="232" spans="2:12" x14ac:dyDescent="0.25">
      <c r="B232" s="63" t="s">
        <v>66</v>
      </c>
      <c r="D232" s="44" t="s">
        <v>212</v>
      </c>
      <c r="H232" s="65"/>
      <c r="I232" s="65"/>
      <c r="J232" s="65"/>
      <c r="K232" s="289"/>
      <c r="L232" s="289"/>
    </row>
  </sheetData>
  <mergeCells count="31">
    <mergeCell ref="M101:N101"/>
    <mergeCell ref="C175:D175"/>
    <mergeCell ref="D229:F229"/>
    <mergeCell ref="D230:F230"/>
    <mergeCell ref="K232:L232"/>
    <mergeCell ref="A100:L100"/>
    <mergeCell ref="C101:D101"/>
    <mergeCell ref="E101:F101"/>
    <mergeCell ref="G101:H101"/>
    <mergeCell ref="I101:J101"/>
    <mergeCell ref="K101:L101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8"/>
  <sheetViews>
    <sheetView topLeftCell="A177" workbookViewId="0">
      <selection activeCell="C180" sqref="C18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64" t="s">
        <v>88</v>
      </c>
      <c r="J8" s="265"/>
    </row>
    <row r="9" spans="1:10" ht="5.25" customHeight="1" x14ac:dyDescent="0.25"/>
    <row r="10" spans="1:10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</row>
    <row r="11" spans="1:10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</row>
    <row r="12" spans="1:10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</row>
    <row r="13" spans="1:10" ht="4.5" customHeight="1" x14ac:dyDescent="0.25">
      <c r="A13" s="224"/>
      <c r="B13" s="224"/>
      <c r="C13" s="224"/>
      <c r="D13" s="224"/>
      <c r="E13" s="224"/>
      <c r="F13" s="224"/>
      <c r="G13" s="224"/>
      <c r="H13" s="224"/>
      <c r="I13" s="224"/>
      <c r="J13" s="224"/>
    </row>
    <row r="14" spans="1:10" ht="16.5" hidden="1" thickBot="1" x14ac:dyDescent="0.3">
      <c r="A14" s="269" t="s">
        <v>69</v>
      </c>
      <c r="B14" s="269"/>
      <c r="C14" s="269"/>
      <c r="D14" s="269"/>
      <c r="E14" s="269"/>
      <c r="F14" s="269"/>
      <c r="G14" s="269"/>
      <c r="H14" s="269"/>
      <c r="I14" s="269"/>
      <c r="J14" s="269"/>
    </row>
    <row r="15" spans="1:10" ht="30.75" hidden="1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7"/>
      <c r="B18" s="7"/>
      <c r="C18" s="48"/>
      <c r="D18" s="47"/>
      <c r="E18" s="66"/>
      <c r="F18" s="66"/>
      <c r="G18" s="47"/>
      <c r="H18" s="66"/>
      <c r="I18" s="47"/>
      <c r="J18" s="66"/>
    </row>
    <row r="19" spans="1:10" ht="15.75" hidden="1" x14ac:dyDescent="0.3">
      <c r="A19" s="47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1"/>
      <c r="B20" s="19" t="s">
        <v>16</v>
      </c>
      <c r="C20" s="43">
        <v>62500</v>
      </c>
      <c r="D20" s="43"/>
      <c r="E20" s="43">
        <v>62500</v>
      </c>
      <c r="F20" s="43">
        <v>56112.02</v>
      </c>
      <c r="G20" s="43">
        <v>62500</v>
      </c>
      <c r="H20" s="43"/>
      <c r="I20" s="43">
        <v>62500</v>
      </c>
      <c r="J20" s="43">
        <v>68083.009999999995</v>
      </c>
    </row>
    <row r="21" spans="1:10" hidden="1" x14ac:dyDescent="0.25">
      <c r="A21" s="51"/>
      <c r="B21" s="19" t="s">
        <v>17</v>
      </c>
      <c r="C21" s="43">
        <v>7500</v>
      </c>
      <c r="D21" s="43"/>
      <c r="E21" s="43">
        <v>7500</v>
      </c>
      <c r="F21" s="43">
        <v>10999</v>
      </c>
      <c r="G21" s="43">
        <v>7500</v>
      </c>
      <c r="H21" s="43">
        <v>11011</v>
      </c>
      <c r="I21" s="43">
        <v>7500</v>
      </c>
      <c r="J21" s="43">
        <v>10992</v>
      </c>
    </row>
    <row r="22" spans="1:10" hidden="1" x14ac:dyDescent="0.25">
      <c r="A22" s="51"/>
      <c r="B22" s="19" t="s">
        <v>18</v>
      </c>
      <c r="C22" s="43">
        <v>8133.97</v>
      </c>
      <c r="D22" s="43"/>
      <c r="E22" s="43">
        <v>8133.97</v>
      </c>
      <c r="F22" s="43"/>
      <c r="G22" s="43">
        <v>8133.97</v>
      </c>
      <c r="H22" s="43"/>
      <c r="I22" s="43">
        <v>8133.97</v>
      </c>
      <c r="J22" s="43">
        <v>4358</v>
      </c>
    </row>
    <row r="23" spans="1:10" hidden="1" x14ac:dyDescent="0.25">
      <c r="A23" s="51"/>
      <c r="B23" s="19" t="s">
        <v>19</v>
      </c>
      <c r="C23" s="43">
        <v>33333.33</v>
      </c>
      <c r="D23" s="43"/>
      <c r="E23" s="43">
        <v>33333.33</v>
      </c>
      <c r="F23" s="43"/>
      <c r="G23" s="43">
        <v>33333.33</v>
      </c>
      <c r="H23" s="43"/>
      <c r="I23" s="43">
        <v>33333.33</v>
      </c>
      <c r="J23" s="43">
        <v>45020</v>
      </c>
    </row>
    <row r="24" spans="1:10" hidden="1" x14ac:dyDescent="0.25">
      <c r="A24" s="51"/>
      <c r="B24" s="19" t="s">
        <v>21</v>
      </c>
      <c r="C24" s="43">
        <v>165141.75</v>
      </c>
      <c r="D24" s="43"/>
      <c r="E24" s="43">
        <v>165141.75</v>
      </c>
      <c r="F24" s="43"/>
      <c r="G24" s="43">
        <v>165141.75</v>
      </c>
      <c r="H24" s="43">
        <v>1000</v>
      </c>
      <c r="I24" s="43">
        <v>165141.75</v>
      </c>
      <c r="J24" s="43">
        <v>26842.86</v>
      </c>
    </row>
    <row r="25" spans="1:10" hidden="1" x14ac:dyDescent="0.25">
      <c r="A25" s="51"/>
      <c r="B25" s="19" t="s">
        <v>22</v>
      </c>
      <c r="C25" s="43">
        <v>40000</v>
      </c>
      <c r="D25" s="43"/>
      <c r="E25" s="43">
        <v>40000</v>
      </c>
      <c r="F25" s="43"/>
      <c r="G25" s="43">
        <v>40000</v>
      </c>
      <c r="H25" s="43"/>
      <c r="I25" s="43">
        <v>40000</v>
      </c>
      <c r="J25" s="43">
        <v>76240</v>
      </c>
    </row>
    <row r="26" spans="1:10" hidden="1" x14ac:dyDescent="0.25">
      <c r="A26" s="51"/>
      <c r="B26" s="19" t="s">
        <v>23</v>
      </c>
      <c r="C26" s="43">
        <v>26305.03</v>
      </c>
      <c r="D26" s="43"/>
      <c r="E26" s="43">
        <v>26305.03</v>
      </c>
      <c r="F26" s="43"/>
      <c r="G26" s="43">
        <v>26305.03</v>
      </c>
      <c r="H26" s="43">
        <v>46532.639999999999</v>
      </c>
      <c r="I26" s="43">
        <v>26305.03</v>
      </c>
      <c r="J26" s="43">
        <v>55063.68</v>
      </c>
    </row>
    <row r="27" spans="1:10" ht="16.5" hidden="1" thickBot="1" x14ac:dyDescent="0.35">
      <c r="A27" s="51"/>
      <c r="B27" s="21" t="s">
        <v>24</v>
      </c>
      <c r="C27" s="52">
        <f t="shared" ref="C27:J27" si="1">SUM(C20:C26)</f>
        <v>342914.07999999996</v>
      </c>
      <c r="D27" s="52">
        <f t="shared" si="1"/>
        <v>0</v>
      </c>
      <c r="E27" s="52">
        <f t="shared" si="1"/>
        <v>342914.07999999996</v>
      </c>
      <c r="F27" s="52">
        <f t="shared" si="1"/>
        <v>67111.01999999999</v>
      </c>
      <c r="G27" s="52">
        <f t="shared" si="1"/>
        <v>342914.07999999996</v>
      </c>
      <c r="H27" s="52">
        <f t="shared" si="1"/>
        <v>58543.64</v>
      </c>
      <c r="I27" s="52">
        <f t="shared" si="1"/>
        <v>342914.07999999996</v>
      </c>
      <c r="J27" s="52">
        <f t="shared" si="1"/>
        <v>286599.55</v>
      </c>
    </row>
    <row r="28" spans="1:10" ht="15.75" hidden="1" x14ac:dyDescent="0.3">
      <c r="A28" s="51"/>
      <c r="B28" s="23" t="s">
        <v>25</v>
      </c>
      <c r="C28" s="53"/>
      <c r="D28" s="53"/>
      <c r="E28" s="53"/>
      <c r="F28" s="53"/>
      <c r="G28" s="53"/>
      <c r="H28" s="53"/>
      <c r="I28" s="53"/>
      <c r="J28" s="53"/>
    </row>
    <row r="29" spans="1:10" hidden="1" x14ac:dyDescent="0.25">
      <c r="A29" s="51"/>
      <c r="B29" s="19" t="s">
        <v>26</v>
      </c>
      <c r="C29" s="43">
        <v>60936.45</v>
      </c>
      <c r="D29" s="43"/>
      <c r="E29" s="43">
        <v>60936.45</v>
      </c>
      <c r="F29" s="43"/>
      <c r="G29" s="43">
        <v>60936.45</v>
      </c>
      <c r="H29" s="43"/>
      <c r="I29" s="43">
        <v>60936.45</v>
      </c>
      <c r="J29" s="43">
        <v>202940.25</v>
      </c>
    </row>
    <row r="30" spans="1:10" hidden="1" x14ac:dyDescent="0.25">
      <c r="A30" s="51"/>
      <c r="B30" s="19" t="s">
        <v>27</v>
      </c>
      <c r="C30" s="43">
        <v>600</v>
      </c>
      <c r="D30" s="43"/>
      <c r="E30" s="43">
        <v>600</v>
      </c>
      <c r="F30" s="43"/>
      <c r="G30" s="43">
        <v>600</v>
      </c>
      <c r="H30" s="43"/>
      <c r="I30" s="43">
        <v>600</v>
      </c>
      <c r="J30" s="43"/>
    </row>
    <row r="31" spans="1:10" hidden="1" x14ac:dyDescent="0.25">
      <c r="A31" s="51"/>
      <c r="B31" s="19" t="s">
        <v>56</v>
      </c>
      <c r="C31" s="43">
        <v>945.42</v>
      </c>
      <c r="D31" s="43"/>
      <c r="E31" s="43">
        <v>945.42</v>
      </c>
      <c r="F31" s="43"/>
      <c r="G31" s="43">
        <v>945.42</v>
      </c>
      <c r="H31" s="43"/>
      <c r="I31" s="43">
        <v>945.42</v>
      </c>
      <c r="J31" s="43"/>
    </row>
    <row r="32" spans="1:10" hidden="1" x14ac:dyDescent="0.25">
      <c r="A32" s="51"/>
      <c r="B32" s="19" t="s">
        <v>28</v>
      </c>
      <c r="C32" s="43">
        <v>169652.57</v>
      </c>
      <c r="D32" s="43"/>
      <c r="E32" s="43">
        <v>169652.57</v>
      </c>
      <c r="F32" s="43"/>
      <c r="G32" s="43">
        <v>169652.57</v>
      </c>
      <c r="H32" s="43"/>
      <c r="I32" s="43">
        <v>169652.57</v>
      </c>
      <c r="J32" s="43">
        <v>178282.05</v>
      </c>
    </row>
    <row r="33" spans="1:10" hidden="1" x14ac:dyDescent="0.25">
      <c r="A33" s="51"/>
      <c r="B33" s="19" t="s">
        <v>29</v>
      </c>
      <c r="C33" s="43">
        <v>912</v>
      </c>
      <c r="D33" s="43"/>
      <c r="E33" s="43">
        <v>912</v>
      </c>
      <c r="F33" s="43"/>
      <c r="G33" s="43">
        <v>912</v>
      </c>
      <c r="H33" s="43"/>
      <c r="I33" s="43">
        <v>912</v>
      </c>
      <c r="J33" s="43"/>
    </row>
    <row r="34" spans="1:10" hidden="1" x14ac:dyDescent="0.25">
      <c r="A34" s="51"/>
      <c r="B34" s="19" t="s">
        <v>30</v>
      </c>
      <c r="C34" s="43">
        <v>427229.65</v>
      </c>
      <c r="D34" s="43"/>
      <c r="E34" s="43">
        <v>427229.65</v>
      </c>
      <c r="F34" s="43"/>
      <c r="G34" s="43">
        <v>427229.65</v>
      </c>
      <c r="H34" s="43"/>
      <c r="I34" s="43">
        <v>427229.65</v>
      </c>
      <c r="J34" s="43">
        <v>1425199.8</v>
      </c>
    </row>
    <row r="35" spans="1:10" hidden="1" x14ac:dyDescent="0.25">
      <c r="A35" s="51"/>
      <c r="B35" s="19" t="s">
        <v>31</v>
      </c>
      <c r="C35" s="43">
        <v>100</v>
      </c>
      <c r="D35" s="43"/>
      <c r="E35" s="43">
        <v>100</v>
      </c>
      <c r="F35" s="43"/>
      <c r="G35" s="43">
        <v>100</v>
      </c>
      <c r="H35" s="43"/>
      <c r="I35" s="43">
        <v>100</v>
      </c>
      <c r="J35" s="43"/>
    </row>
    <row r="36" spans="1:10" hidden="1" x14ac:dyDescent="0.25">
      <c r="A36" s="51"/>
      <c r="B36" s="19" t="s">
        <v>32</v>
      </c>
      <c r="C36" s="43">
        <v>13579.7</v>
      </c>
      <c r="D36" s="43"/>
      <c r="E36" s="43">
        <v>13579.7</v>
      </c>
      <c r="F36" s="43"/>
      <c r="G36" s="43">
        <v>13579.7</v>
      </c>
      <c r="H36" s="43"/>
      <c r="I36" s="43">
        <v>13579.7</v>
      </c>
      <c r="J36" s="43">
        <v>75162.240000000005</v>
      </c>
    </row>
    <row r="37" spans="1:10" hidden="1" x14ac:dyDescent="0.25">
      <c r="A37" s="51"/>
      <c r="B37" s="19" t="s">
        <v>34</v>
      </c>
      <c r="C37" s="43">
        <v>310</v>
      </c>
      <c r="D37" s="43"/>
      <c r="E37" s="43">
        <v>310</v>
      </c>
      <c r="F37" s="43"/>
      <c r="G37" s="43">
        <v>310</v>
      </c>
      <c r="H37" s="43"/>
      <c r="I37" s="43">
        <v>310</v>
      </c>
      <c r="J37" s="43"/>
    </row>
    <row r="38" spans="1:10" hidden="1" x14ac:dyDescent="0.25">
      <c r="A38" s="51"/>
      <c r="B38" s="19" t="s">
        <v>35</v>
      </c>
      <c r="C38" s="43">
        <v>10809.43</v>
      </c>
      <c r="D38" s="43"/>
      <c r="E38" s="43">
        <v>10809.43</v>
      </c>
      <c r="F38" s="43"/>
      <c r="G38" s="43">
        <v>10809.43</v>
      </c>
      <c r="H38" s="43"/>
      <c r="I38" s="43">
        <v>10809.43</v>
      </c>
      <c r="J38" s="43">
        <v>14528.6</v>
      </c>
    </row>
    <row r="39" spans="1:10" hidden="1" x14ac:dyDescent="0.25">
      <c r="A39" s="51"/>
      <c r="B39" s="19" t="s">
        <v>36</v>
      </c>
      <c r="C39" s="43">
        <v>1780006.32</v>
      </c>
      <c r="D39" s="43"/>
      <c r="E39" s="43">
        <v>1780006.32</v>
      </c>
      <c r="F39" s="43"/>
      <c r="G39" s="43">
        <v>1780006.32</v>
      </c>
      <c r="H39" s="43"/>
      <c r="I39" s="43">
        <v>1780006.32</v>
      </c>
      <c r="J39" s="43">
        <v>1545914.81</v>
      </c>
    </row>
    <row r="40" spans="1:10" hidden="1" x14ac:dyDescent="0.25">
      <c r="A40" s="51"/>
      <c r="B40" s="19" t="s">
        <v>37</v>
      </c>
      <c r="C40" s="43">
        <v>2208.6999999999998</v>
      </c>
      <c r="D40" s="43"/>
      <c r="E40" s="43">
        <v>2208.6999999999998</v>
      </c>
      <c r="F40" s="43"/>
      <c r="G40" s="43">
        <v>2208.6999999999998</v>
      </c>
      <c r="H40" s="43"/>
      <c r="I40" s="43">
        <v>2208.6999999999998</v>
      </c>
      <c r="J40" s="43">
        <v>15300</v>
      </c>
    </row>
    <row r="41" spans="1:10" hidden="1" x14ac:dyDescent="0.25">
      <c r="A41" s="51"/>
      <c r="B41" s="19" t="s">
        <v>38</v>
      </c>
      <c r="C41" s="43">
        <v>8105.1</v>
      </c>
      <c r="D41" s="43"/>
      <c r="E41" s="43">
        <v>8105.1</v>
      </c>
      <c r="F41" s="43"/>
      <c r="G41" s="43">
        <v>8105.1</v>
      </c>
      <c r="H41" s="43"/>
      <c r="I41" s="43">
        <v>8105.1</v>
      </c>
      <c r="J41" s="43"/>
    </row>
    <row r="42" spans="1:10" hidden="1" x14ac:dyDescent="0.25">
      <c r="A42" s="51"/>
      <c r="B42" s="19" t="s">
        <v>39</v>
      </c>
      <c r="C42" s="43">
        <v>165.5</v>
      </c>
      <c r="D42" s="43"/>
      <c r="E42" s="43">
        <v>165.5</v>
      </c>
      <c r="F42" s="43"/>
      <c r="G42" s="43">
        <v>165.5</v>
      </c>
      <c r="H42" s="43"/>
      <c r="I42" s="43">
        <v>165.5</v>
      </c>
      <c r="J42" s="43"/>
    </row>
    <row r="43" spans="1:10" ht="16.5" hidden="1" thickBot="1" x14ac:dyDescent="0.35">
      <c r="A43" s="51"/>
      <c r="B43" s="25" t="s">
        <v>40</v>
      </c>
      <c r="C43" s="52">
        <f t="shared" ref="C43:J43" si="2">SUM(C29:C42)</f>
        <v>2475560.8400000003</v>
      </c>
      <c r="D43" s="52">
        <f t="shared" si="2"/>
        <v>0</v>
      </c>
      <c r="E43" s="52">
        <f t="shared" si="2"/>
        <v>2475560.8400000003</v>
      </c>
      <c r="F43" s="52">
        <f t="shared" si="2"/>
        <v>0</v>
      </c>
      <c r="G43" s="52">
        <f t="shared" si="2"/>
        <v>2475560.8400000003</v>
      </c>
      <c r="H43" s="52">
        <f t="shared" si="2"/>
        <v>0</v>
      </c>
      <c r="I43" s="52">
        <f t="shared" si="2"/>
        <v>2475560.8400000003</v>
      </c>
      <c r="J43" s="5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69" t="s">
        <v>70</v>
      </c>
      <c r="B46" s="269"/>
      <c r="C46" s="269"/>
      <c r="D46" s="269"/>
      <c r="E46" s="269"/>
      <c r="F46" s="269"/>
      <c r="G46" s="269"/>
      <c r="H46" s="269"/>
      <c r="I46" s="269"/>
      <c r="J46" s="269"/>
    </row>
    <row r="47" spans="1:10" ht="28.5" hidden="1" customHeight="1" x14ac:dyDescent="0.25">
      <c r="A47" s="133" t="s">
        <v>5</v>
      </c>
      <c r="B47" s="67" t="s">
        <v>71</v>
      </c>
      <c r="C47" s="290" t="s">
        <v>72</v>
      </c>
      <c r="D47" s="291"/>
      <c r="E47" s="290" t="s">
        <v>73</v>
      </c>
      <c r="F47" s="292"/>
      <c r="G47" s="226" t="s">
        <v>74</v>
      </c>
      <c r="H47" s="227"/>
      <c r="I47" s="227"/>
      <c r="J47" s="227"/>
    </row>
    <row r="48" spans="1:10" hidden="1" x14ac:dyDescent="0.25">
      <c r="A48" s="228"/>
      <c r="B48" s="68" t="s">
        <v>75</v>
      </c>
      <c r="C48" s="228" t="s">
        <v>76</v>
      </c>
      <c r="D48" s="228" t="s">
        <v>77</v>
      </c>
      <c r="E48" s="228" t="s">
        <v>76</v>
      </c>
      <c r="F48" s="228" t="s">
        <v>77</v>
      </c>
      <c r="G48" s="228" t="s">
        <v>76</v>
      </c>
      <c r="H48" s="228" t="s">
        <v>77</v>
      </c>
      <c r="I48" s="228"/>
      <c r="J48" s="228"/>
    </row>
    <row r="49" spans="1:10" hidden="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</row>
    <row r="50" spans="1:10" hidden="1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</row>
    <row r="51" spans="1:10" hidden="1" x14ac:dyDescent="0.25">
      <c r="A51" s="56"/>
      <c r="B51" s="68" t="s">
        <v>78</v>
      </c>
      <c r="C51" s="56"/>
      <c r="D51" s="56"/>
      <c r="E51" s="56"/>
      <c r="F51" s="56"/>
      <c r="G51" s="56"/>
      <c r="H51" s="56"/>
      <c r="I51" s="56"/>
      <c r="J51" s="56"/>
    </row>
    <row r="52" spans="1:10" hidden="1" x14ac:dyDescent="0.25">
      <c r="A52" s="56"/>
      <c r="B52" s="56" t="s">
        <v>79</v>
      </c>
      <c r="C52" s="56"/>
      <c r="D52" s="56"/>
      <c r="E52" s="56"/>
      <c r="F52" s="56"/>
      <c r="G52" s="56"/>
      <c r="H52" s="56"/>
      <c r="I52" s="56"/>
      <c r="J52" s="56"/>
    </row>
    <row r="53" spans="1:10" hidden="1" x14ac:dyDescent="0.25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0" hidden="1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</row>
    <row r="55" spans="1:10" hidden="1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</row>
    <row r="56" spans="1:10" hidden="1" x14ac:dyDescent="0.25">
      <c r="A56" s="56"/>
      <c r="B56" s="56"/>
      <c r="C56" s="56"/>
      <c r="D56" s="56"/>
      <c r="E56" s="56"/>
      <c r="F56" s="56"/>
      <c r="G56" s="56"/>
      <c r="H56" s="56"/>
      <c r="I56" s="56"/>
      <c r="J56" s="56"/>
    </row>
    <row r="57" spans="1:10" hidden="1" x14ac:dyDescent="0.25">
      <c r="A57" s="56"/>
      <c r="B57" s="56"/>
      <c r="C57" s="56"/>
      <c r="D57" s="56"/>
      <c r="E57" s="56"/>
      <c r="F57" s="56"/>
      <c r="G57" s="56"/>
      <c r="H57" s="56"/>
      <c r="I57" s="56"/>
      <c r="J57" s="56"/>
    </row>
    <row r="58" spans="1:10" hidden="1" x14ac:dyDescent="0.25">
      <c r="A58" s="56"/>
      <c r="B58" s="56"/>
      <c r="C58" s="56"/>
      <c r="D58" s="56"/>
      <c r="E58" s="56"/>
      <c r="F58" s="56"/>
      <c r="G58" s="56"/>
      <c r="H58" s="56"/>
      <c r="I58" s="56"/>
      <c r="J58" s="56"/>
    </row>
    <row r="59" spans="1:10" hidden="1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</row>
    <row r="60" spans="1:10" hidden="1" x14ac:dyDescent="0.25">
      <c r="A60" s="293" t="s">
        <v>80</v>
      </c>
      <c r="B60" s="293"/>
      <c r="C60" s="56"/>
      <c r="D60" s="56"/>
      <c r="E60" s="56"/>
      <c r="F60" s="56"/>
      <c r="G60" s="56"/>
      <c r="H60" s="56"/>
      <c r="I60" s="56"/>
      <c r="J60" s="56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69" t="s">
        <v>81</v>
      </c>
      <c r="B73" s="269"/>
      <c r="C73" s="269"/>
      <c r="D73" s="269"/>
      <c r="E73" s="269"/>
      <c r="F73" s="269"/>
      <c r="G73" s="269"/>
      <c r="H73" s="269"/>
      <c r="I73" s="269"/>
      <c r="J73" s="269"/>
    </row>
    <row r="74" spans="1:10" ht="16.5" hidden="1" customHeight="1" thickBot="1" x14ac:dyDescent="0.35">
      <c r="A74" s="4" t="s">
        <v>5</v>
      </c>
      <c r="B74" s="5" t="s">
        <v>6</v>
      </c>
      <c r="C74" s="278" t="s">
        <v>45</v>
      </c>
      <c r="D74" s="279"/>
      <c r="E74" s="278" t="s">
        <v>46</v>
      </c>
      <c r="F74" s="280"/>
      <c r="G74" s="278" t="s">
        <v>47</v>
      </c>
      <c r="H74" s="279"/>
      <c r="I74" s="278" t="s">
        <v>48</v>
      </c>
      <c r="J74" s="27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7"/>
      <c r="B77" s="7"/>
      <c r="C77" s="47"/>
      <c r="D77" s="47"/>
      <c r="E77" s="47"/>
      <c r="F77" s="66"/>
      <c r="G77" s="66"/>
      <c r="H77" s="66"/>
      <c r="I77" s="66"/>
      <c r="J77" s="66"/>
    </row>
    <row r="78" spans="1:10" ht="15.75" hidden="1" x14ac:dyDescent="0.3">
      <c r="A78" s="47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1"/>
      <c r="B79" s="19" t="s">
        <v>16</v>
      </c>
      <c r="C79" s="43">
        <v>62500</v>
      </c>
      <c r="D79" s="43">
        <v>138609.60999999999</v>
      </c>
      <c r="E79" s="43">
        <v>62500</v>
      </c>
      <c r="F79" s="43"/>
      <c r="G79" s="43"/>
      <c r="H79" s="43"/>
      <c r="I79" s="43"/>
      <c r="J79" s="43"/>
    </row>
    <row r="80" spans="1:10" hidden="1" x14ac:dyDescent="0.25">
      <c r="A80" s="51"/>
      <c r="B80" s="19" t="s">
        <v>17</v>
      </c>
      <c r="C80" s="43">
        <v>7500</v>
      </c>
      <c r="D80" s="43">
        <v>9818.25</v>
      </c>
      <c r="E80" s="43">
        <v>7500</v>
      </c>
      <c r="F80" s="43">
        <v>9560.36</v>
      </c>
      <c r="G80" s="43"/>
      <c r="H80" s="43"/>
      <c r="I80" s="43"/>
      <c r="J80" s="43"/>
    </row>
    <row r="81" spans="1:10" hidden="1" x14ac:dyDescent="0.25">
      <c r="A81" s="51"/>
      <c r="B81" s="19" t="s">
        <v>18</v>
      </c>
      <c r="C81" s="43">
        <v>8133.97</v>
      </c>
      <c r="D81" s="43"/>
      <c r="E81" s="43">
        <v>8133.97</v>
      </c>
      <c r="F81" s="43">
        <v>39787</v>
      </c>
      <c r="G81" s="43"/>
      <c r="H81" s="43"/>
      <c r="I81" s="43"/>
      <c r="J81" s="43"/>
    </row>
    <row r="82" spans="1:10" hidden="1" x14ac:dyDescent="0.25">
      <c r="A82" s="51"/>
      <c r="B82" s="19" t="s">
        <v>19</v>
      </c>
      <c r="C82" s="43">
        <v>33333.33</v>
      </c>
      <c r="D82" s="43">
        <v>19161.8</v>
      </c>
      <c r="E82" s="43">
        <v>33333.33</v>
      </c>
      <c r="F82" s="43"/>
      <c r="G82" s="43"/>
      <c r="H82" s="43"/>
      <c r="I82" s="43"/>
      <c r="J82" s="43"/>
    </row>
    <row r="83" spans="1:10" hidden="1" x14ac:dyDescent="0.25">
      <c r="A83" s="51"/>
      <c r="B83" s="19" t="s">
        <v>21</v>
      </c>
      <c r="C83" s="43">
        <v>165141.75</v>
      </c>
      <c r="D83" s="43">
        <v>4057.14</v>
      </c>
      <c r="E83" s="43">
        <v>165141.75</v>
      </c>
      <c r="F83" s="43">
        <v>184282.78</v>
      </c>
      <c r="G83" s="43"/>
      <c r="H83" s="43"/>
      <c r="I83" s="43"/>
      <c r="J83" s="43"/>
    </row>
    <row r="84" spans="1:10" hidden="1" x14ac:dyDescent="0.25">
      <c r="A84" s="51"/>
      <c r="B84" s="19" t="s">
        <v>22</v>
      </c>
      <c r="C84" s="43">
        <v>40000</v>
      </c>
      <c r="D84" s="43">
        <v>38120</v>
      </c>
      <c r="E84" s="43">
        <v>40000</v>
      </c>
      <c r="F84" s="43">
        <v>38120</v>
      </c>
      <c r="G84" s="43"/>
      <c r="H84" s="43"/>
      <c r="I84" s="43"/>
      <c r="J84" s="43"/>
    </row>
    <row r="85" spans="1:10" hidden="1" x14ac:dyDescent="0.25">
      <c r="A85" s="51"/>
      <c r="B85" s="19" t="s">
        <v>23</v>
      </c>
      <c r="C85" s="43">
        <v>26305.03</v>
      </c>
      <c r="D85" s="43">
        <v>48548.639999999999</v>
      </c>
      <c r="E85" s="43">
        <v>26305.03</v>
      </c>
      <c r="F85" s="43">
        <v>44604</v>
      </c>
      <c r="G85" s="43"/>
      <c r="H85" s="43"/>
      <c r="I85" s="43"/>
      <c r="J85" s="43"/>
    </row>
    <row r="86" spans="1:10" ht="16.5" hidden="1" thickBot="1" x14ac:dyDescent="0.35">
      <c r="A86" s="51"/>
      <c r="B86" s="21" t="s">
        <v>24</v>
      </c>
      <c r="C86" s="52">
        <f t="shared" ref="C86:J86" si="4">SUM(C79:C85)</f>
        <v>342914.07999999996</v>
      </c>
      <c r="D86" s="52">
        <f t="shared" si="4"/>
        <v>258315.44</v>
      </c>
      <c r="E86" s="52">
        <f t="shared" si="4"/>
        <v>342914.07999999996</v>
      </c>
      <c r="F86" s="52">
        <f t="shared" si="4"/>
        <v>316354.14</v>
      </c>
      <c r="G86" s="52">
        <f t="shared" si="4"/>
        <v>0</v>
      </c>
      <c r="H86" s="52">
        <f t="shared" si="4"/>
        <v>0</v>
      </c>
      <c r="I86" s="52">
        <f t="shared" si="4"/>
        <v>0</v>
      </c>
      <c r="J86" s="52">
        <f t="shared" si="4"/>
        <v>0</v>
      </c>
    </row>
    <row r="87" spans="1:10" ht="15.75" hidden="1" x14ac:dyDescent="0.3">
      <c r="A87" s="51"/>
      <c r="B87" s="23" t="s">
        <v>25</v>
      </c>
      <c r="C87" s="53"/>
      <c r="D87" s="53"/>
      <c r="E87" s="53"/>
      <c r="F87" s="53"/>
      <c r="G87" s="53"/>
      <c r="H87" s="53"/>
      <c r="I87" s="53"/>
      <c r="J87" s="53"/>
    </row>
    <row r="88" spans="1:10" hidden="1" x14ac:dyDescent="0.25">
      <c r="A88" s="51"/>
      <c r="B88" s="19" t="s">
        <v>26</v>
      </c>
      <c r="C88" s="43">
        <v>60936.45</v>
      </c>
      <c r="D88" s="43">
        <v>1023</v>
      </c>
      <c r="E88" s="43">
        <v>60936.45</v>
      </c>
      <c r="F88" s="43">
        <v>58023.7</v>
      </c>
      <c r="G88" s="43"/>
      <c r="H88" s="43"/>
      <c r="I88" s="43"/>
      <c r="J88" s="43"/>
    </row>
    <row r="89" spans="1:10" hidden="1" x14ac:dyDescent="0.25">
      <c r="A89" s="51"/>
      <c r="B89" s="19" t="s">
        <v>27</v>
      </c>
      <c r="C89" s="43">
        <v>600</v>
      </c>
      <c r="D89" s="43"/>
      <c r="E89" s="43">
        <v>600</v>
      </c>
      <c r="F89" s="43"/>
      <c r="G89" s="43"/>
      <c r="H89" s="43"/>
      <c r="I89" s="43"/>
      <c r="J89" s="43"/>
    </row>
    <row r="90" spans="1:10" hidden="1" x14ac:dyDescent="0.25">
      <c r="A90" s="51"/>
      <c r="B90" s="19" t="s">
        <v>56</v>
      </c>
      <c r="C90" s="43">
        <v>945.42</v>
      </c>
      <c r="D90" s="43"/>
      <c r="E90" s="43">
        <v>945.42</v>
      </c>
      <c r="F90" s="43"/>
      <c r="G90" s="43"/>
      <c r="H90" s="43"/>
      <c r="I90" s="43"/>
      <c r="J90" s="43"/>
    </row>
    <row r="91" spans="1:10" hidden="1" x14ac:dyDescent="0.25">
      <c r="A91" s="51"/>
      <c r="B91" s="19" t="s">
        <v>28</v>
      </c>
      <c r="C91" s="43">
        <v>169652.57</v>
      </c>
      <c r="D91" s="43">
        <v>181188.84</v>
      </c>
      <c r="E91" s="43">
        <v>169652.57</v>
      </c>
      <c r="F91" s="43">
        <v>66957.58</v>
      </c>
      <c r="G91" s="43"/>
      <c r="H91" s="43"/>
      <c r="I91" s="43"/>
      <c r="J91" s="43"/>
    </row>
    <row r="92" spans="1:10" hidden="1" x14ac:dyDescent="0.25">
      <c r="A92" s="51"/>
      <c r="B92" s="19" t="s">
        <v>29</v>
      </c>
      <c r="C92" s="43">
        <v>912</v>
      </c>
      <c r="D92" s="43"/>
      <c r="E92" s="43">
        <v>912</v>
      </c>
      <c r="F92" s="43"/>
      <c r="G92" s="43"/>
      <c r="H92" s="43"/>
      <c r="I92" s="43"/>
      <c r="J92" s="43"/>
    </row>
    <row r="93" spans="1:10" hidden="1" x14ac:dyDescent="0.25">
      <c r="A93" s="51"/>
      <c r="B93" s="19" t="s">
        <v>30</v>
      </c>
      <c r="C93" s="43">
        <v>427229.65</v>
      </c>
      <c r="D93" s="43">
        <v>535053.32999999996</v>
      </c>
      <c r="E93" s="43">
        <v>427229.65</v>
      </c>
      <c r="F93" s="43">
        <v>261536.69</v>
      </c>
      <c r="G93" s="43"/>
      <c r="H93" s="43"/>
      <c r="I93" s="43"/>
      <c r="J93" s="43"/>
    </row>
    <row r="94" spans="1:10" hidden="1" x14ac:dyDescent="0.25">
      <c r="A94" s="51"/>
      <c r="B94" s="19" t="s">
        <v>31</v>
      </c>
      <c r="C94" s="43">
        <v>100</v>
      </c>
      <c r="D94" s="43"/>
      <c r="E94" s="43">
        <v>100</v>
      </c>
      <c r="F94" s="43"/>
      <c r="G94" s="43"/>
      <c r="H94" s="43"/>
      <c r="I94" s="43"/>
      <c r="J94" s="43"/>
    </row>
    <row r="95" spans="1:10" hidden="1" x14ac:dyDescent="0.25">
      <c r="A95" s="51"/>
      <c r="B95" s="19" t="s">
        <v>32</v>
      </c>
      <c r="C95" s="43">
        <v>13579.7</v>
      </c>
      <c r="D95" s="43">
        <v>6224.76</v>
      </c>
      <c r="E95" s="43">
        <v>13579.7</v>
      </c>
      <c r="F95" s="43">
        <v>6630</v>
      </c>
      <c r="G95" s="43"/>
      <c r="H95" s="43"/>
      <c r="I95" s="43"/>
      <c r="J95" s="43"/>
    </row>
    <row r="96" spans="1:10" hidden="1" x14ac:dyDescent="0.25">
      <c r="A96" s="51"/>
      <c r="B96" s="19" t="s">
        <v>34</v>
      </c>
      <c r="C96" s="43">
        <v>310</v>
      </c>
      <c r="D96" s="43">
        <v>3610</v>
      </c>
      <c r="E96" s="43">
        <v>310</v>
      </c>
      <c r="F96" s="43"/>
      <c r="G96" s="43"/>
      <c r="H96" s="43"/>
      <c r="I96" s="43"/>
      <c r="J96" s="43"/>
    </row>
    <row r="97" spans="1:10" hidden="1" x14ac:dyDescent="0.25">
      <c r="A97" s="51"/>
      <c r="B97" s="19" t="s">
        <v>35</v>
      </c>
      <c r="C97" s="43">
        <v>10809.43</v>
      </c>
      <c r="D97" s="43">
        <v>39404.76</v>
      </c>
      <c r="E97" s="43">
        <v>10809.43</v>
      </c>
      <c r="F97" s="43">
        <v>23463</v>
      </c>
      <c r="G97" s="43"/>
      <c r="H97" s="43"/>
      <c r="I97" s="43"/>
      <c r="J97" s="43"/>
    </row>
    <row r="98" spans="1:10" hidden="1" x14ac:dyDescent="0.25">
      <c r="A98" s="51"/>
      <c r="B98" s="19" t="s">
        <v>36</v>
      </c>
      <c r="C98" s="43">
        <v>1780006.32</v>
      </c>
      <c r="D98" s="43">
        <v>2752150.16</v>
      </c>
      <c r="E98" s="43">
        <v>1780006.32</v>
      </c>
      <c r="F98" s="43">
        <v>1617110.07</v>
      </c>
      <c r="G98" s="43"/>
      <c r="H98" s="43"/>
      <c r="I98" s="43"/>
      <c r="J98" s="43"/>
    </row>
    <row r="99" spans="1:10" hidden="1" x14ac:dyDescent="0.25">
      <c r="A99" s="51"/>
      <c r="B99" s="19" t="s">
        <v>37</v>
      </c>
      <c r="C99" s="43">
        <v>2208.6999999999998</v>
      </c>
      <c r="D99" s="43"/>
      <c r="E99" s="43">
        <v>2208.6999999999998</v>
      </c>
      <c r="F99" s="43">
        <v>11097</v>
      </c>
      <c r="G99" s="43"/>
      <c r="H99" s="43"/>
      <c r="I99" s="43"/>
      <c r="J99" s="43"/>
    </row>
    <row r="100" spans="1:10" hidden="1" x14ac:dyDescent="0.25">
      <c r="A100" s="51"/>
      <c r="B100" s="19" t="s">
        <v>38</v>
      </c>
      <c r="C100" s="43">
        <v>8105.1</v>
      </c>
      <c r="D100" s="43">
        <v>43640</v>
      </c>
      <c r="E100" s="43">
        <v>8105.1</v>
      </c>
      <c r="F100" s="43"/>
      <c r="G100" s="43"/>
      <c r="H100" s="43"/>
      <c r="I100" s="43"/>
      <c r="J100" s="43"/>
    </row>
    <row r="101" spans="1:10" hidden="1" x14ac:dyDescent="0.25">
      <c r="A101" s="51"/>
      <c r="B101" s="19" t="s">
        <v>39</v>
      </c>
      <c r="C101" s="43">
        <v>165.5</v>
      </c>
      <c r="D101" s="43"/>
      <c r="E101" s="43">
        <v>165.5</v>
      </c>
      <c r="F101" s="43"/>
      <c r="G101" s="43"/>
      <c r="H101" s="43"/>
      <c r="I101" s="43"/>
      <c r="J101" s="43"/>
    </row>
    <row r="102" spans="1:10" ht="16.5" hidden="1" thickBot="1" x14ac:dyDescent="0.35">
      <c r="A102" s="51"/>
      <c r="B102" s="25" t="s">
        <v>40</v>
      </c>
      <c r="C102" s="52">
        <f t="shared" ref="C102:J102" si="5">SUM(C88:C101)</f>
        <v>2475560.8400000003</v>
      </c>
      <c r="D102" s="52">
        <f t="shared" si="5"/>
        <v>3562294.85</v>
      </c>
      <c r="E102" s="52">
        <f t="shared" si="5"/>
        <v>2475560.8400000003</v>
      </c>
      <c r="F102" s="52">
        <f t="shared" si="5"/>
        <v>2044818.04</v>
      </c>
      <c r="G102" s="52">
        <f t="shared" si="5"/>
        <v>0</v>
      </c>
      <c r="H102" s="52">
        <f t="shared" si="5"/>
        <v>0</v>
      </c>
      <c r="I102" s="52">
        <f t="shared" si="5"/>
        <v>0</v>
      </c>
      <c r="J102" s="5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69" t="s">
        <v>82</v>
      </c>
      <c r="B123" s="269"/>
      <c r="C123" s="269"/>
      <c r="D123" s="269"/>
      <c r="E123" s="269"/>
      <c r="F123" s="269"/>
      <c r="G123" s="269"/>
      <c r="H123" s="269"/>
      <c r="I123" s="269"/>
      <c r="J123" s="269"/>
    </row>
    <row r="124" spans="1:10" ht="16.5" hidden="1" customHeight="1" thickBot="1" x14ac:dyDescent="0.35">
      <c r="A124" s="4" t="s">
        <v>5</v>
      </c>
      <c r="B124" s="5" t="s">
        <v>6</v>
      </c>
      <c r="C124" s="278" t="s">
        <v>51</v>
      </c>
      <c r="D124" s="279"/>
      <c r="E124" s="278" t="s">
        <v>52</v>
      </c>
      <c r="F124" s="280"/>
      <c r="G124" s="278" t="s">
        <v>53</v>
      </c>
      <c r="H124" s="279"/>
      <c r="I124" s="278" t="s">
        <v>54</v>
      </c>
      <c r="J124" s="27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7"/>
      <c r="B127" s="7"/>
      <c r="C127" s="66"/>
      <c r="D127" s="48"/>
      <c r="E127" s="66"/>
      <c r="F127" s="66"/>
      <c r="G127" s="66"/>
      <c r="H127" s="66"/>
      <c r="I127" s="66"/>
      <c r="J127" s="66"/>
    </row>
    <row r="128" spans="1:10" ht="15.75" hidden="1" x14ac:dyDescent="0.3">
      <c r="A128" s="47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1"/>
      <c r="B129" s="19" t="s">
        <v>16</v>
      </c>
      <c r="C129" s="43"/>
      <c r="D129" s="43"/>
      <c r="E129" s="43"/>
      <c r="F129" s="43"/>
      <c r="G129" s="43"/>
      <c r="H129" s="43"/>
      <c r="I129" s="43"/>
      <c r="J129" s="43"/>
    </row>
    <row r="130" spans="1:10" hidden="1" x14ac:dyDescent="0.25">
      <c r="A130" s="51"/>
      <c r="B130" s="19" t="s">
        <v>17</v>
      </c>
      <c r="C130" s="43"/>
      <c r="D130" s="43"/>
      <c r="E130" s="43"/>
      <c r="F130" s="43"/>
      <c r="G130" s="43"/>
      <c r="H130" s="43"/>
      <c r="I130" s="43"/>
      <c r="J130" s="43"/>
    </row>
    <row r="131" spans="1:10" hidden="1" x14ac:dyDescent="0.25">
      <c r="A131" s="51"/>
      <c r="B131" s="19" t="s">
        <v>18</v>
      </c>
      <c r="C131" s="43"/>
      <c r="D131" s="43"/>
      <c r="E131" s="43"/>
      <c r="F131" s="43"/>
      <c r="G131" s="43"/>
      <c r="H131" s="43"/>
      <c r="I131" s="43"/>
      <c r="J131" s="43"/>
    </row>
    <row r="132" spans="1:10" hidden="1" x14ac:dyDescent="0.25">
      <c r="A132" s="51"/>
      <c r="B132" s="19" t="s">
        <v>19</v>
      </c>
      <c r="C132" s="43"/>
      <c r="D132" s="43"/>
      <c r="E132" s="43"/>
      <c r="F132" s="43"/>
      <c r="G132" s="43"/>
      <c r="H132" s="43"/>
      <c r="I132" s="43"/>
      <c r="J132" s="43"/>
    </row>
    <row r="133" spans="1:10" hidden="1" x14ac:dyDescent="0.25">
      <c r="A133" s="51"/>
      <c r="B133" s="19" t="s">
        <v>21</v>
      </c>
      <c r="C133" s="43"/>
      <c r="D133" s="43"/>
      <c r="E133" s="43"/>
      <c r="F133" s="43"/>
      <c r="G133" s="43"/>
      <c r="H133" s="43"/>
      <c r="I133" s="43"/>
      <c r="J133" s="43"/>
    </row>
    <row r="134" spans="1:10" hidden="1" x14ac:dyDescent="0.25">
      <c r="A134" s="51"/>
      <c r="B134" s="19" t="s">
        <v>22</v>
      </c>
      <c r="C134" s="43"/>
      <c r="D134" s="43"/>
      <c r="E134" s="43"/>
      <c r="F134" s="43"/>
      <c r="G134" s="43"/>
      <c r="H134" s="43"/>
      <c r="I134" s="43"/>
      <c r="J134" s="43"/>
    </row>
    <row r="135" spans="1:10" hidden="1" x14ac:dyDescent="0.25">
      <c r="A135" s="51"/>
      <c r="B135" s="19" t="s">
        <v>23</v>
      </c>
      <c r="C135" s="43"/>
      <c r="D135" s="43"/>
      <c r="E135" s="43"/>
      <c r="F135" s="43"/>
      <c r="G135" s="43"/>
      <c r="H135" s="43"/>
      <c r="I135" s="43"/>
      <c r="J135" s="43"/>
    </row>
    <row r="136" spans="1:10" ht="16.5" hidden="1" thickBot="1" x14ac:dyDescent="0.35">
      <c r="A136" s="51"/>
      <c r="B136" s="21" t="s">
        <v>24</v>
      </c>
      <c r="C136" s="52">
        <f t="shared" ref="C136:J136" si="7">SUM(C129:C135)</f>
        <v>0</v>
      </c>
      <c r="D136" s="52">
        <f t="shared" si="7"/>
        <v>0</v>
      </c>
      <c r="E136" s="52">
        <f t="shared" si="7"/>
        <v>0</v>
      </c>
      <c r="F136" s="52">
        <f t="shared" si="7"/>
        <v>0</v>
      </c>
      <c r="G136" s="52">
        <f t="shared" si="7"/>
        <v>0</v>
      </c>
      <c r="H136" s="52">
        <f t="shared" si="7"/>
        <v>0</v>
      </c>
      <c r="I136" s="52">
        <f t="shared" si="7"/>
        <v>0</v>
      </c>
      <c r="J136" s="52">
        <f t="shared" si="7"/>
        <v>0</v>
      </c>
    </row>
    <row r="137" spans="1:10" ht="15.75" hidden="1" x14ac:dyDescent="0.3">
      <c r="A137" s="51"/>
      <c r="B137" s="23" t="s">
        <v>25</v>
      </c>
      <c r="C137" s="53"/>
      <c r="D137" s="53"/>
      <c r="E137" s="53"/>
      <c r="F137" s="53"/>
      <c r="G137" s="53"/>
      <c r="H137" s="53"/>
      <c r="I137" s="53"/>
      <c r="J137" s="53"/>
    </row>
    <row r="138" spans="1:10" hidden="1" x14ac:dyDescent="0.25">
      <c r="A138" s="51"/>
      <c r="B138" s="19" t="s">
        <v>26</v>
      </c>
      <c r="C138" s="43"/>
      <c r="D138" s="43"/>
      <c r="E138" s="43"/>
      <c r="F138" s="43"/>
      <c r="G138" s="43"/>
      <c r="H138" s="43"/>
      <c r="I138" s="43"/>
      <c r="J138" s="43"/>
    </row>
    <row r="139" spans="1:10" hidden="1" x14ac:dyDescent="0.25">
      <c r="A139" s="51"/>
      <c r="B139" s="19" t="s">
        <v>83</v>
      </c>
      <c r="C139" s="43"/>
      <c r="D139" s="43"/>
      <c r="E139" s="43"/>
      <c r="F139" s="43"/>
      <c r="G139" s="43"/>
      <c r="H139" s="43"/>
      <c r="I139" s="43"/>
      <c r="J139" s="43"/>
    </row>
    <row r="140" spans="1:10" hidden="1" x14ac:dyDescent="0.25">
      <c r="A140" s="51"/>
      <c r="B140" s="19" t="s">
        <v>56</v>
      </c>
      <c r="C140" s="43"/>
      <c r="D140" s="43"/>
      <c r="E140" s="43"/>
      <c r="F140" s="43"/>
      <c r="G140" s="43"/>
      <c r="H140" s="43"/>
      <c r="I140" s="43"/>
      <c r="J140" s="43"/>
    </row>
    <row r="141" spans="1:10" hidden="1" x14ac:dyDescent="0.25">
      <c r="A141" s="51"/>
      <c r="B141" s="19" t="s">
        <v>28</v>
      </c>
      <c r="C141" s="43"/>
      <c r="D141" s="43"/>
      <c r="E141" s="43"/>
      <c r="F141" s="43"/>
      <c r="G141" s="43"/>
      <c r="H141" s="43"/>
      <c r="I141" s="43"/>
      <c r="J141" s="43"/>
    </row>
    <row r="142" spans="1:10" hidden="1" x14ac:dyDescent="0.25">
      <c r="A142" s="51"/>
      <c r="B142" s="19" t="s">
        <v>29</v>
      </c>
      <c r="C142" s="43"/>
      <c r="D142" s="43"/>
      <c r="E142" s="43"/>
      <c r="F142" s="43"/>
      <c r="G142" s="43"/>
      <c r="H142" s="43"/>
      <c r="I142" s="43"/>
      <c r="J142" s="43"/>
    </row>
    <row r="143" spans="1:10" hidden="1" x14ac:dyDescent="0.25">
      <c r="A143" s="51"/>
      <c r="B143" s="19" t="s">
        <v>30</v>
      </c>
      <c r="C143" s="43"/>
      <c r="D143" s="43"/>
      <c r="E143" s="43"/>
      <c r="F143" s="43"/>
      <c r="G143" s="43"/>
      <c r="H143" s="43"/>
      <c r="I143" s="43"/>
      <c r="J143" s="43"/>
    </row>
    <row r="144" spans="1:10" hidden="1" x14ac:dyDescent="0.25">
      <c r="A144" s="51"/>
      <c r="B144" s="19" t="s">
        <v>31</v>
      </c>
      <c r="C144" s="43"/>
      <c r="D144" s="43"/>
      <c r="E144" s="43"/>
      <c r="F144" s="43"/>
      <c r="G144" s="43"/>
      <c r="H144" s="43"/>
      <c r="I144" s="43"/>
      <c r="J144" s="43"/>
    </row>
    <row r="145" spans="1:10" hidden="1" x14ac:dyDescent="0.25">
      <c r="A145" s="51"/>
      <c r="B145" s="19" t="s">
        <v>32</v>
      </c>
      <c r="C145" s="43"/>
      <c r="D145" s="43"/>
      <c r="E145" s="43"/>
      <c r="F145" s="43"/>
      <c r="G145" s="43"/>
      <c r="H145" s="43"/>
      <c r="I145" s="43"/>
      <c r="J145" s="43"/>
    </row>
    <row r="146" spans="1:10" hidden="1" x14ac:dyDescent="0.25">
      <c r="A146" s="51"/>
      <c r="B146" s="19" t="s">
        <v>34</v>
      </c>
      <c r="C146" s="43"/>
      <c r="D146" s="43"/>
      <c r="E146" s="43"/>
      <c r="F146" s="43"/>
      <c r="G146" s="43"/>
      <c r="H146" s="43"/>
      <c r="I146" s="43"/>
      <c r="J146" s="43"/>
    </row>
    <row r="147" spans="1:10" hidden="1" x14ac:dyDescent="0.25">
      <c r="A147" s="51"/>
      <c r="B147" s="19" t="s">
        <v>35</v>
      </c>
      <c r="C147" s="43"/>
      <c r="D147" s="43"/>
      <c r="E147" s="43"/>
      <c r="F147" s="43"/>
      <c r="G147" s="43"/>
      <c r="H147" s="43"/>
      <c r="I147" s="43"/>
      <c r="J147" s="43"/>
    </row>
    <row r="148" spans="1:10" hidden="1" x14ac:dyDescent="0.25">
      <c r="A148" s="51"/>
      <c r="B148" s="19" t="s">
        <v>36</v>
      </c>
      <c r="C148" s="43"/>
      <c r="D148" s="43"/>
      <c r="E148" s="43"/>
      <c r="F148" s="43"/>
      <c r="G148" s="43"/>
      <c r="H148" s="43"/>
      <c r="I148" s="43"/>
      <c r="J148" s="43"/>
    </row>
    <row r="149" spans="1:10" hidden="1" x14ac:dyDescent="0.25">
      <c r="A149" s="51"/>
      <c r="B149" s="19" t="s">
        <v>37</v>
      </c>
      <c r="C149" s="43"/>
      <c r="D149" s="43"/>
      <c r="E149" s="43"/>
      <c r="F149" s="43"/>
      <c r="G149" s="43"/>
      <c r="H149" s="43"/>
      <c r="I149" s="43"/>
      <c r="J149" s="43"/>
    </row>
    <row r="150" spans="1:10" hidden="1" x14ac:dyDescent="0.25">
      <c r="A150" s="51"/>
      <c r="B150" s="19" t="s">
        <v>38</v>
      </c>
      <c r="C150" s="43"/>
      <c r="D150" s="43"/>
      <c r="E150" s="43"/>
      <c r="F150" s="43"/>
      <c r="G150" s="43"/>
      <c r="H150" s="43"/>
      <c r="I150" s="43"/>
      <c r="J150" s="43"/>
    </row>
    <row r="151" spans="1:10" hidden="1" x14ac:dyDescent="0.25">
      <c r="A151" s="51"/>
      <c r="B151" s="19" t="s">
        <v>39</v>
      </c>
      <c r="C151" s="43"/>
      <c r="D151" s="43"/>
      <c r="E151" s="43"/>
      <c r="F151" s="43"/>
      <c r="G151" s="43"/>
      <c r="H151" s="43"/>
      <c r="I151" s="43"/>
      <c r="J151" s="43"/>
    </row>
    <row r="152" spans="1:10" ht="16.5" hidden="1" thickBot="1" x14ac:dyDescent="0.35">
      <c r="A152" s="51"/>
      <c r="B152" s="25" t="s">
        <v>40</v>
      </c>
      <c r="C152" s="52">
        <f t="shared" ref="C152:J152" si="8">SUM(C138:C151)</f>
        <v>0</v>
      </c>
      <c r="D152" s="52">
        <f t="shared" si="8"/>
        <v>0</v>
      </c>
      <c r="E152" s="52">
        <f t="shared" si="8"/>
        <v>0</v>
      </c>
      <c r="F152" s="52">
        <f t="shared" si="8"/>
        <v>0</v>
      </c>
      <c r="G152" s="52">
        <f t="shared" si="8"/>
        <v>0</v>
      </c>
      <c r="H152" s="52">
        <f t="shared" si="8"/>
        <v>0</v>
      </c>
      <c r="I152" s="52">
        <f t="shared" si="8"/>
        <v>0</v>
      </c>
      <c r="J152" s="52">
        <f t="shared" si="8"/>
        <v>0</v>
      </c>
    </row>
    <row r="153" spans="1:10" hidden="1" x14ac:dyDescent="0.25">
      <c r="D153" s="49"/>
      <c r="J153" s="69"/>
    </row>
    <row r="154" spans="1:10" hidden="1" x14ac:dyDescent="0.25">
      <c r="J154" s="4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67" t="s">
        <v>175</v>
      </c>
      <c r="D177" s="267"/>
      <c r="E177" s="267"/>
      <c r="F177" s="267"/>
    </row>
    <row r="178" spans="3:7" ht="15.75" thickBot="1" x14ac:dyDescent="0.3">
      <c r="C178" s="294" t="s">
        <v>176</v>
      </c>
      <c r="D178" s="294"/>
      <c r="E178" s="294"/>
      <c r="F178" s="294"/>
    </row>
    <row r="179" spans="3:7" ht="16.5" thickBot="1" x14ac:dyDescent="0.35">
      <c r="C179" s="70" t="s">
        <v>5</v>
      </c>
      <c r="D179" s="229" t="s">
        <v>6</v>
      </c>
      <c r="E179" s="295" t="s">
        <v>57</v>
      </c>
      <c r="F179" s="296"/>
    </row>
    <row r="180" spans="3:7" ht="15.75" x14ac:dyDescent="0.3">
      <c r="C180" s="19" t="s">
        <v>34</v>
      </c>
      <c r="D180" s="72"/>
      <c r="E180" s="73" t="s">
        <v>12</v>
      </c>
      <c r="F180" s="73" t="s">
        <v>84</v>
      </c>
    </row>
    <row r="181" spans="3:7" ht="15.75" x14ac:dyDescent="0.3">
      <c r="C181" s="10"/>
      <c r="D181" s="7" t="s">
        <v>14</v>
      </c>
      <c r="E181" s="11">
        <f>+'MAYO CTE-5'!C177</f>
        <v>12074056.689999999</v>
      </c>
      <c r="F181" s="17">
        <f>+'MAYO CTE-5'!D177</f>
        <v>12009308.039999999</v>
      </c>
      <c r="G181" s="45"/>
    </row>
    <row r="182" spans="3:7" ht="15.75" x14ac:dyDescent="0.3">
      <c r="C182" s="47"/>
      <c r="D182" s="7"/>
      <c r="E182" s="47"/>
      <c r="F182" s="15"/>
      <c r="G182" s="45"/>
    </row>
    <row r="183" spans="3:7" ht="15.75" x14ac:dyDescent="0.3">
      <c r="C183" s="47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3">
        <f>+'MAYO CTE-5'!C180</f>
        <v>309262.52</v>
      </c>
      <c r="F184" s="20">
        <v>330743.62</v>
      </c>
      <c r="G184" s="45"/>
    </row>
    <row r="185" spans="3:7" x14ac:dyDescent="0.25">
      <c r="C185" s="18">
        <v>113</v>
      </c>
      <c r="D185" s="19" t="s">
        <v>17</v>
      </c>
      <c r="E185" s="43">
        <f>+'MAYO CTE-5'!C181</f>
        <v>52822.9</v>
      </c>
      <c r="F185" s="20">
        <v>44905.91</v>
      </c>
      <c r="G185" s="45"/>
    </row>
    <row r="186" spans="3:7" x14ac:dyDescent="0.25">
      <c r="C186" s="18">
        <v>122</v>
      </c>
      <c r="D186" s="19" t="s">
        <v>18</v>
      </c>
      <c r="E186" s="43">
        <f>+'MAYO CTE-5'!C182</f>
        <v>18256.68</v>
      </c>
      <c r="F186" s="20">
        <v>58746.99</v>
      </c>
      <c r="G186" s="45"/>
    </row>
    <row r="187" spans="3:7" x14ac:dyDescent="0.25">
      <c r="C187" s="18">
        <v>163</v>
      </c>
      <c r="D187" s="19" t="s">
        <v>19</v>
      </c>
      <c r="E187" s="43">
        <f>+'MAYO CTE-5'!C183</f>
        <v>227772.59999999998</v>
      </c>
      <c r="F187" s="20">
        <v>388468.08</v>
      </c>
      <c r="G187" s="45"/>
    </row>
    <row r="188" spans="3:7" ht="27" x14ac:dyDescent="0.25">
      <c r="C188" s="18">
        <v>168</v>
      </c>
      <c r="D188" s="195" t="s">
        <v>167</v>
      </c>
      <c r="E188" s="43">
        <f>+'MAYO CTE-5'!C184</f>
        <v>300</v>
      </c>
      <c r="F188" s="20">
        <v>0</v>
      </c>
      <c r="G188" s="45"/>
    </row>
    <row r="189" spans="3:7" x14ac:dyDescent="0.25">
      <c r="C189" s="18">
        <v>169</v>
      </c>
      <c r="D189" s="19" t="s">
        <v>168</v>
      </c>
      <c r="E189" s="43">
        <f>+'MAYO CTE-5'!C185</f>
        <v>17633.349999999999</v>
      </c>
      <c r="F189" s="20">
        <v>26300</v>
      </c>
      <c r="G189" s="45"/>
    </row>
    <row r="190" spans="3:7" x14ac:dyDescent="0.25">
      <c r="C190" s="18">
        <v>171</v>
      </c>
      <c r="D190" s="19" t="s">
        <v>169</v>
      </c>
      <c r="E190" s="43">
        <f>+'MAYO CTE-5'!C186</f>
        <v>18191.650000000001</v>
      </c>
      <c r="F190" s="20">
        <v>12000</v>
      </c>
      <c r="G190" s="45"/>
    </row>
    <row r="191" spans="3:7" x14ac:dyDescent="0.25">
      <c r="C191" s="18">
        <v>174</v>
      </c>
      <c r="D191" s="19" t="s">
        <v>20</v>
      </c>
      <c r="E191" s="43">
        <f>+'MAYO CTE-5'!C187</f>
        <v>36781.65</v>
      </c>
      <c r="F191" s="20">
        <v>42075</v>
      </c>
      <c r="G191" s="45"/>
    </row>
    <row r="192" spans="3:7" x14ac:dyDescent="0.25">
      <c r="C192" s="18">
        <v>182</v>
      </c>
      <c r="D192" s="19" t="s">
        <v>21</v>
      </c>
      <c r="E192" s="43">
        <f>+'MAYO CTE-5'!C188</f>
        <v>1589934.1500000001</v>
      </c>
      <c r="F192" s="20">
        <v>839904</v>
      </c>
      <c r="G192" s="45"/>
    </row>
    <row r="193" spans="3:8" x14ac:dyDescent="0.25">
      <c r="C193" s="18">
        <v>197</v>
      </c>
      <c r="D193" s="19" t="s">
        <v>22</v>
      </c>
      <c r="E193" s="43">
        <f>+'MAYO CTE-5'!C189</f>
        <v>211750</v>
      </c>
      <c r="F193" s="20">
        <v>210000</v>
      </c>
      <c r="G193" s="45"/>
    </row>
    <row r="194" spans="3:8" x14ac:dyDescent="0.25">
      <c r="C194" s="18">
        <v>199</v>
      </c>
      <c r="D194" s="19" t="s">
        <v>23</v>
      </c>
      <c r="E194" s="43">
        <f>+'MAYO CTE-5'!C190</f>
        <v>335300</v>
      </c>
      <c r="F194" s="20">
        <v>226723.5</v>
      </c>
      <c r="G194" s="45"/>
    </row>
    <row r="195" spans="3:8" ht="16.5" thickBot="1" x14ac:dyDescent="0.35">
      <c r="C195" s="18"/>
      <c r="D195" s="21" t="s">
        <v>24</v>
      </c>
      <c r="E195" s="52">
        <f>SUM(E184:E194)</f>
        <v>2818005.5</v>
      </c>
      <c r="F195" s="22">
        <f>SUM(F184:F194)</f>
        <v>2179867.1</v>
      </c>
    </row>
    <row r="196" spans="3:8" ht="15.75" x14ac:dyDescent="0.3">
      <c r="C196" s="18"/>
      <c r="D196" s="23" t="s">
        <v>25</v>
      </c>
      <c r="E196" s="53"/>
      <c r="F196" s="24"/>
    </row>
    <row r="197" spans="3:8" x14ac:dyDescent="0.25">
      <c r="C197" s="18">
        <v>211</v>
      </c>
      <c r="D197" s="19" t="s">
        <v>26</v>
      </c>
      <c r="E197" s="43">
        <f>+'MAYO CTE-5'!C193</f>
        <v>290827.84999999998</v>
      </c>
      <c r="F197" s="20">
        <v>212609.5</v>
      </c>
      <c r="G197" s="45"/>
      <c r="H197" s="46"/>
    </row>
    <row r="198" spans="3:8" x14ac:dyDescent="0.25">
      <c r="C198" s="18">
        <v>232</v>
      </c>
      <c r="D198" s="19" t="s">
        <v>27</v>
      </c>
      <c r="E198" s="43">
        <f>+'MAYO CTE-5'!C194</f>
        <v>62500</v>
      </c>
      <c r="F198" s="20">
        <v>0</v>
      </c>
      <c r="G198" s="45"/>
    </row>
    <row r="199" spans="3:8" x14ac:dyDescent="0.25">
      <c r="C199" s="18">
        <v>261</v>
      </c>
      <c r="D199" s="19" t="s">
        <v>28</v>
      </c>
      <c r="E199" s="43">
        <f>+'MAYO CTE-5'!C195</f>
        <v>414440.10000000003</v>
      </c>
      <c r="F199" s="20">
        <v>284314.86</v>
      </c>
      <c r="G199" s="45"/>
    </row>
    <row r="200" spans="3:8" x14ac:dyDescent="0.25">
      <c r="C200" s="18">
        <v>262</v>
      </c>
      <c r="D200" s="19" t="s">
        <v>29</v>
      </c>
      <c r="E200" s="43">
        <f>+'MAYO CTE-5'!C196</f>
        <v>3333.35</v>
      </c>
      <c r="F200" s="20">
        <v>0</v>
      </c>
      <c r="G200" s="45"/>
    </row>
    <row r="201" spans="3:8" x14ac:dyDescent="0.25">
      <c r="C201" s="18">
        <v>266</v>
      </c>
      <c r="D201" s="19" t="s">
        <v>30</v>
      </c>
      <c r="E201" s="43">
        <f>+'MAYO CTE-5'!C197</f>
        <v>1909696.6</v>
      </c>
      <c r="F201" s="20">
        <v>1358751.16</v>
      </c>
      <c r="G201" s="45"/>
    </row>
    <row r="202" spans="3:8" x14ac:dyDescent="0.25">
      <c r="C202" s="18">
        <v>267</v>
      </c>
      <c r="D202" s="19" t="s">
        <v>31</v>
      </c>
      <c r="E202" s="43">
        <f>+'MAYO CTE-5'!C198</f>
        <v>3750</v>
      </c>
      <c r="F202" s="20">
        <v>0</v>
      </c>
      <c r="G202" s="45"/>
    </row>
    <row r="203" spans="3:8" x14ac:dyDescent="0.25">
      <c r="C203" s="18">
        <v>268</v>
      </c>
      <c r="D203" s="19" t="s">
        <v>32</v>
      </c>
      <c r="E203" s="43">
        <f>+'MAYO CTE-5'!C199</f>
        <v>59056.450000000004</v>
      </c>
      <c r="F203" s="20">
        <v>69248.98</v>
      </c>
      <c r="G203" s="45"/>
    </row>
    <row r="204" spans="3:8" x14ac:dyDescent="0.25">
      <c r="C204" s="18">
        <v>269</v>
      </c>
      <c r="D204" s="19" t="s">
        <v>33</v>
      </c>
      <c r="E204" s="43">
        <f>+'MAYO CTE-5'!C200</f>
        <v>4166.6500000000005</v>
      </c>
      <c r="F204" s="20">
        <v>0</v>
      </c>
      <c r="G204" s="45"/>
    </row>
    <row r="205" spans="3:8" x14ac:dyDescent="0.25">
      <c r="C205" s="18">
        <v>289</v>
      </c>
      <c r="D205" s="19" t="s">
        <v>34</v>
      </c>
      <c r="E205" s="43">
        <f>+'MAYO CTE-5'!C201</f>
        <v>2874.4</v>
      </c>
      <c r="F205" s="20">
        <v>6592.5</v>
      </c>
      <c r="G205" s="45"/>
    </row>
    <row r="206" spans="3:8" x14ac:dyDescent="0.25">
      <c r="C206" s="18">
        <v>292</v>
      </c>
      <c r="D206" s="19" t="s">
        <v>35</v>
      </c>
      <c r="E206" s="43">
        <f>+'MAYO CTE-5'!C202</f>
        <v>35074.65</v>
      </c>
      <c r="F206" s="20">
        <v>75736.45</v>
      </c>
      <c r="G206" s="45"/>
    </row>
    <row r="207" spans="3:8" x14ac:dyDescent="0.25">
      <c r="C207" s="18">
        <v>295</v>
      </c>
      <c r="D207" s="19" t="s">
        <v>36</v>
      </c>
      <c r="E207" s="43">
        <f>+'MAYO CTE-5'!C203</f>
        <v>7742700.3000000007</v>
      </c>
      <c r="F207" s="20">
        <v>3615057.2</v>
      </c>
      <c r="G207" s="45"/>
    </row>
    <row r="208" spans="3:8" x14ac:dyDescent="0.25">
      <c r="C208" s="18">
        <v>297</v>
      </c>
      <c r="D208" s="19" t="s">
        <v>37</v>
      </c>
      <c r="E208" s="43">
        <f>+'MAYO CTE-5'!C204</f>
        <v>7955.3499999999995</v>
      </c>
      <c r="F208" s="20">
        <v>8599.25</v>
      </c>
      <c r="G208" s="45"/>
    </row>
    <row r="209" spans="2:8" x14ac:dyDescent="0.25">
      <c r="C209" s="18">
        <v>298</v>
      </c>
      <c r="D209" s="19" t="s">
        <v>38</v>
      </c>
      <c r="E209" s="43">
        <f>+'MAYO CTE-5'!C205</f>
        <v>168790.75</v>
      </c>
      <c r="F209" s="20">
        <v>115861</v>
      </c>
      <c r="G209" s="45"/>
      <c r="H209" s="45"/>
    </row>
    <row r="210" spans="2:8" x14ac:dyDescent="0.25">
      <c r="C210" s="18">
        <v>299</v>
      </c>
      <c r="D210" s="19" t="s">
        <v>39</v>
      </c>
      <c r="E210" s="43">
        <f>+'MAYO CTE-5'!C206</f>
        <v>95209.150000000009</v>
      </c>
      <c r="F210" s="20">
        <v>18870</v>
      </c>
      <c r="G210" s="45"/>
    </row>
    <row r="211" spans="2:8" ht="16.5" thickBot="1" x14ac:dyDescent="0.35">
      <c r="C211" s="51"/>
      <c r="D211" s="25" t="s">
        <v>40</v>
      </c>
      <c r="E211" s="52">
        <f>SUM(E197:E210)</f>
        <v>10800375.600000001</v>
      </c>
      <c r="F211" s="22">
        <f>SUM(F197:F210)</f>
        <v>5765640.9000000004</v>
      </c>
    </row>
    <row r="212" spans="2:8" ht="15.75" x14ac:dyDescent="0.3">
      <c r="C212" s="56"/>
      <c r="D212" s="74" t="s">
        <v>58</v>
      </c>
      <c r="E212" s="75">
        <f>+E211+E195</f>
        <v>13618381.100000001</v>
      </c>
      <c r="F212" s="76">
        <f>+F211+F195</f>
        <v>7945508</v>
      </c>
      <c r="G212" s="45"/>
    </row>
    <row r="213" spans="2:8" ht="16.5" hidden="1" thickBot="1" x14ac:dyDescent="0.35">
      <c r="C213" s="56"/>
      <c r="D213" s="77" t="s">
        <v>41</v>
      </c>
      <c r="E213" s="78"/>
      <c r="F213" s="79"/>
    </row>
    <row r="214" spans="2:8" hidden="1" x14ac:dyDescent="0.25">
      <c r="C214" s="56"/>
      <c r="D214" s="28" t="s">
        <v>49</v>
      </c>
      <c r="E214" s="43" t="e">
        <f>+#REF!</f>
        <v>#REF!</v>
      </c>
      <c r="F214" s="177"/>
    </row>
    <row r="215" spans="2:8" hidden="1" x14ac:dyDescent="0.25">
      <c r="C215" s="56"/>
      <c r="D215" s="28" t="s">
        <v>42</v>
      </c>
      <c r="E215" s="43" t="e">
        <f>+#REF!</f>
        <v>#REF!</v>
      </c>
      <c r="F215" s="177"/>
      <c r="G215" s="45"/>
    </row>
    <row r="216" spans="2:8" hidden="1" x14ac:dyDescent="0.25">
      <c r="C216" s="56"/>
      <c r="D216" s="28" t="s">
        <v>50</v>
      </c>
      <c r="E216" s="43" t="e">
        <f>+#REF!</f>
        <v>#REF!</v>
      </c>
      <c r="F216" s="177"/>
      <c r="G216" s="45"/>
    </row>
    <row r="217" spans="2:8" hidden="1" x14ac:dyDescent="0.25">
      <c r="C217" s="56"/>
      <c r="D217" s="28" t="s">
        <v>43</v>
      </c>
      <c r="E217" s="43" t="e">
        <f>+#REF!</f>
        <v>#REF!</v>
      </c>
      <c r="F217" s="177"/>
      <c r="G217" s="178"/>
    </row>
    <row r="218" spans="2:8" ht="15.75" hidden="1" x14ac:dyDescent="0.3">
      <c r="C218" s="56"/>
      <c r="D218" s="29" t="s">
        <v>44</v>
      </c>
      <c r="E218" s="11"/>
      <c r="F218" s="17">
        <f>SUM(F214:F217)</f>
        <v>0</v>
      </c>
    </row>
    <row r="219" spans="2:8" ht="15.75" x14ac:dyDescent="0.3">
      <c r="C219" s="56"/>
      <c r="D219" s="74" t="s">
        <v>60</v>
      </c>
      <c r="E219" s="11">
        <f>+E218+E212+E181</f>
        <v>25692437.789999999</v>
      </c>
      <c r="F219" s="17">
        <f>+F212+F181+F218</f>
        <v>19954816.039999999</v>
      </c>
      <c r="G219" s="45"/>
    </row>
    <row r="220" spans="2:8" ht="15.75" x14ac:dyDescent="0.3">
      <c r="B220" s="44"/>
      <c r="C220" s="45"/>
      <c r="D220" s="224"/>
      <c r="F220" s="80"/>
      <c r="G220" s="44"/>
    </row>
    <row r="221" spans="2:8" ht="15.75" x14ac:dyDescent="0.3">
      <c r="B221" s="44"/>
      <c r="C221" s="45"/>
      <c r="D221" s="224"/>
      <c r="F221" s="81"/>
    </row>
    <row r="242" spans="2:10" x14ac:dyDescent="0.25">
      <c r="B242" s="63" t="s">
        <v>61</v>
      </c>
      <c r="D242" s="12" t="s">
        <v>89</v>
      </c>
      <c r="E242" s="12"/>
      <c r="F242" s="12"/>
      <c r="G242" s="44" t="s">
        <v>85</v>
      </c>
      <c r="H242" t="s">
        <v>90</v>
      </c>
    </row>
    <row r="243" spans="2:10" x14ac:dyDescent="0.25">
      <c r="D243" s="288" t="s">
        <v>91</v>
      </c>
      <c r="E243" s="288"/>
      <c r="F243" s="288"/>
      <c r="G243" s="44"/>
      <c r="H243" s="44" t="s">
        <v>68</v>
      </c>
      <c r="J243" s="44"/>
    </row>
    <row r="244" spans="2:10" x14ac:dyDescent="0.25">
      <c r="D244" s="288" t="s">
        <v>92</v>
      </c>
      <c r="E244" s="288"/>
      <c r="F244" s="288"/>
      <c r="G244" s="44"/>
      <c r="H244" s="44" t="s">
        <v>165</v>
      </c>
      <c r="J244" s="44"/>
    </row>
    <row r="245" spans="2:10" ht="9" customHeight="1" x14ac:dyDescent="0.25">
      <c r="D245" s="64"/>
      <c r="E245" s="64"/>
      <c r="H245" s="44"/>
      <c r="I245" s="44"/>
      <c r="J245" s="44"/>
    </row>
    <row r="246" spans="2:10" x14ac:dyDescent="0.25">
      <c r="B246" s="63" t="s">
        <v>66</v>
      </c>
      <c r="D246" s="44" t="s">
        <v>174</v>
      </c>
      <c r="H246" s="65"/>
      <c r="I246" s="65"/>
      <c r="J246" s="65"/>
    </row>
    <row r="248" spans="2:10" x14ac:dyDescent="0.25">
      <c r="D248" s="44"/>
    </row>
  </sheetData>
  <mergeCells count="28">
    <mergeCell ref="D244:F244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3:F243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192" workbookViewId="0">
      <selection activeCell="C180" sqref="C18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64" t="s">
        <v>88</v>
      </c>
      <c r="J8" s="265"/>
    </row>
    <row r="9" spans="1:10" ht="5.25" customHeight="1" x14ac:dyDescent="0.25"/>
    <row r="10" spans="1:10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</row>
    <row r="11" spans="1:10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</row>
    <row r="12" spans="1:10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</row>
    <row r="13" spans="1:10" ht="4.5" customHeight="1" x14ac:dyDescent="0.25">
      <c r="A13" s="234"/>
      <c r="B13" s="234"/>
      <c r="C13" s="234"/>
      <c r="D13" s="234"/>
      <c r="E13" s="234"/>
      <c r="F13" s="234"/>
      <c r="G13" s="234"/>
      <c r="H13" s="234"/>
      <c r="I13" s="234"/>
      <c r="J13" s="234"/>
    </row>
    <row r="14" spans="1:10" ht="16.5" hidden="1" thickBot="1" x14ac:dyDescent="0.3">
      <c r="A14" s="269" t="s">
        <v>69</v>
      </c>
      <c r="B14" s="269"/>
      <c r="C14" s="269"/>
      <c r="D14" s="269"/>
      <c r="E14" s="269"/>
      <c r="F14" s="269"/>
      <c r="G14" s="269"/>
      <c r="H14" s="269"/>
      <c r="I14" s="269"/>
      <c r="J14" s="269"/>
    </row>
    <row r="15" spans="1:10" ht="30.75" hidden="1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7"/>
      <c r="B18" s="7"/>
      <c r="C18" s="48"/>
      <c r="D18" s="47"/>
      <c r="E18" s="66"/>
      <c r="F18" s="66"/>
      <c r="G18" s="47"/>
      <c r="H18" s="66"/>
      <c r="I18" s="47"/>
      <c r="J18" s="66"/>
    </row>
    <row r="19" spans="1:10" ht="15.75" hidden="1" x14ac:dyDescent="0.3">
      <c r="A19" s="47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1"/>
      <c r="B20" s="19" t="s">
        <v>16</v>
      </c>
      <c r="C20" s="43">
        <v>62500</v>
      </c>
      <c r="D20" s="43"/>
      <c r="E20" s="43">
        <v>62500</v>
      </c>
      <c r="F20" s="43">
        <v>56112.02</v>
      </c>
      <c r="G20" s="43">
        <v>62500</v>
      </c>
      <c r="H20" s="43"/>
      <c r="I20" s="43">
        <v>62500</v>
      </c>
      <c r="J20" s="43">
        <v>68083.009999999995</v>
      </c>
    </row>
    <row r="21" spans="1:10" hidden="1" x14ac:dyDescent="0.25">
      <c r="A21" s="51"/>
      <c r="B21" s="19" t="s">
        <v>17</v>
      </c>
      <c r="C21" s="43">
        <v>7500</v>
      </c>
      <c r="D21" s="43"/>
      <c r="E21" s="43">
        <v>7500</v>
      </c>
      <c r="F21" s="43">
        <v>10999</v>
      </c>
      <c r="G21" s="43">
        <v>7500</v>
      </c>
      <c r="H21" s="43">
        <v>11011</v>
      </c>
      <c r="I21" s="43">
        <v>7500</v>
      </c>
      <c r="J21" s="43">
        <v>10992</v>
      </c>
    </row>
    <row r="22" spans="1:10" hidden="1" x14ac:dyDescent="0.25">
      <c r="A22" s="51"/>
      <c r="B22" s="19" t="s">
        <v>18</v>
      </c>
      <c r="C22" s="43">
        <v>8133.97</v>
      </c>
      <c r="D22" s="43"/>
      <c r="E22" s="43">
        <v>8133.97</v>
      </c>
      <c r="F22" s="43"/>
      <c r="G22" s="43">
        <v>8133.97</v>
      </c>
      <c r="H22" s="43"/>
      <c r="I22" s="43">
        <v>8133.97</v>
      </c>
      <c r="J22" s="43">
        <v>4358</v>
      </c>
    </row>
    <row r="23" spans="1:10" hidden="1" x14ac:dyDescent="0.25">
      <c r="A23" s="51"/>
      <c r="B23" s="19" t="s">
        <v>19</v>
      </c>
      <c r="C23" s="43">
        <v>33333.33</v>
      </c>
      <c r="D23" s="43"/>
      <c r="E23" s="43">
        <v>33333.33</v>
      </c>
      <c r="F23" s="43"/>
      <c r="G23" s="43">
        <v>33333.33</v>
      </c>
      <c r="H23" s="43"/>
      <c r="I23" s="43">
        <v>33333.33</v>
      </c>
      <c r="J23" s="43">
        <v>45020</v>
      </c>
    </row>
    <row r="24" spans="1:10" hidden="1" x14ac:dyDescent="0.25">
      <c r="A24" s="51"/>
      <c r="B24" s="19" t="s">
        <v>21</v>
      </c>
      <c r="C24" s="43">
        <v>165141.75</v>
      </c>
      <c r="D24" s="43"/>
      <c r="E24" s="43">
        <v>165141.75</v>
      </c>
      <c r="F24" s="43"/>
      <c r="G24" s="43">
        <v>165141.75</v>
      </c>
      <c r="H24" s="43">
        <v>1000</v>
      </c>
      <c r="I24" s="43">
        <v>165141.75</v>
      </c>
      <c r="J24" s="43">
        <v>26842.86</v>
      </c>
    </row>
    <row r="25" spans="1:10" hidden="1" x14ac:dyDescent="0.25">
      <c r="A25" s="51"/>
      <c r="B25" s="19" t="s">
        <v>22</v>
      </c>
      <c r="C25" s="43">
        <v>40000</v>
      </c>
      <c r="D25" s="43"/>
      <c r="E25" s="43">
        <v>40000</v>
      </c>
      <c r="F25" s="43"/>
      <c r="G25" s="43">
        <v>40000</v>
      </c>
      <c r="H25" s="43"/>
      <c r="I25" s="43">
        <v>40000</v>
      </c>
      <c r="J25" s="43">
        <v>76240</v>
      </c>
    </row>
    <row r="26" spans="1:10" hidden="1" x14ac:dyDescent="0.25">
      <c r="A26" s="51"/>
      <c r="B26" s="19" t="s">
        <v>23</v>
      </c>
      <c r="C26" s="43">
        <v>26305.03</v>
      </c>
      <c r="D26" s="43"/>
      <c r="E26" s="43">
        <v>26305.03</v>
      </c>
      <c r="F26" s="43"/>
      <c r="G26" s="43">
        <v>26305.03</v>
      </c>
      <c r="H26" s="43">
        <v>46532.639999999999</v>
      </c>
      <c r="I26" s="43">
        <v>26305.03</v>
      </c>
      <c r="J26" s="43">
        <v>55063.68</v>
      </c>
    </row>
    <row r="27" spans="1:10" ht="16.5" hidden="1" thickBot="1" x14ac:dyDescent="0.35">
      <c r="A27" s="51"/>
      <c r="B27" s="21" t="s">
        <v>24</v>
      </c>
      <c r="C27" s="52">
        <f t="shared" ref="C27:J27" si="1">SUM(C20:C26)</f>
        <v>342914.07999999996</v>
      </c>
      <c r="D27" s="52">
        <f t="shared" si="1"/>
        <v>0</v>
      </c>
      <c r="E27" s="52">
        <f t="shared" si="1"/>
        <v>342914.07999999996</v>
      </c>
      <c r="F27" s="52">
        <f t="shared" si="1"/>
        <v>67111.01999999999</v>
      </c>
      <c r="G27" s="52">
        <f t="shared" si="1"/>
        <v>342914.07999999996</v>
      </c>
      <c r="H27" s="52">
        <f t="shared" si="1"/>
        <v>58543.64</v>
      </c>
      <c r="I27" s="52">
        <f t="shared" si="1"/>
        <v>342914.07999999996</v>
      </c>
      <c r="J27" s="52">
        <f t="shared" si="1"/>
        <v>286599.55</v>
      </c>
    </row>
    <row r="28" spans="1:10" ht="15.75" hidden="1" x14ac:dyDescent="0.3">
      <c r="A28" s="51"/>
      <c r="B28" s="23" t="s">
        <v>25</v>
      </c>
      <c r="C28" s="53"/>
      <c r="D28" s="53"/>
      <c r="E28" s="53"/>
      <c r="F28" s="53"/>
      <c r="G28" s="53"/>
      <c r="H28" s="53"/>
      <c r="I28" s="53"/>
      <c r="J28" s="53"/>
    </row>
    <row r="29" spans="1:10" hidden="1" x14ac:dyDescent="0.25">
      <c r="A29" s="51"/>
      <c r="B29" s="19" t="s">
        <v>26</v>
      </c>
      <c r="C29" s="43">
        <v>60936.45</v>
      </c>
      <c r="D29" s="43"/>
      <c r="E29" s="43">
        <v>60936.45</v>
      </c>
      <c r="F29" s="43"/>
      <c r="G29" s="43">
        <v>60936.45</v>
      </c>
      <c r="H29" s="43"/>
      <c r="I29" s="43">
        <v>60936.45</v>
      </c>
      <c r="J29" s="43">
        <v>202940.25</v>
      </c>
    </row>
    <row r="30" spans="1:10" hidden="1" x14ac:dyDescent="0.25">
      <c r="A30" s="51"/>
      <c r="B30" s="19" t="s">
        <v>27</v>
      </c>
      <c r="C30" s="43">
        <v>600</v>
      </c>
      <c r="D30" s="43"/>
      <c r="E30" s="43">
        <v>600</v>
      </c>
      <c r="F30" s="43"/>
      <c r="G30" s="43">
        <v>600</v>
      </c>
      <c r="H30" s="43"/>
      <c r="I30" s="43">
        <v>600</v>
      </c>
      <c r="J30" s="43"/>
    </row>
    <row r="31" spans="1:10" hidden="1" x14ac:dyDescent="0.25">
      <c r="A31" s="51"/>
      <c r="B31" s="19" t="s">
        <v>56</v>
      </c>
      <c r="C31" s="43">
        <v>945.42</v>
      </c>
      <c r="D31" s="43"/>
      <c r="E31" s="43">
        <v>945.42</v>
      </c>
      <c r="F31" s="43"/>
      <c r="G31" s="43">
        <v>945.42</v>
      </c>
      <c r="H31" s="43"/>
      <c r="I31" s="43">
        <v>945.42</v>
      </c>
      <c r="J31" s="43"/>
    </row>
    <row r="32" spans="1:10" hidden="1" x14ac:dyDescent="0.25">
      <c r="A32" s="51"/>
      <c r="B32" s="19" t="s">
        <v>28</v>
      </c>
      <c r="C32" s="43">
        <v>169652.57</v>
      </c>
      <c r="D32" s="43"/>
      <c r="E32" s="43">
        <v>169652.57</v>
      </c>
      <c r="F32" s="43"/>
      <c r="G32" s="43">
        <v>169652.57</v>
      </c>
      <c r="H32" s="43"/>
      <c r="I32" s="43">
        <v>169652.57</v>
      </c>
      <c r="J32" s="43">
        <v>178282.05</v>
      </c>
    </row>
    <row r="33" spans="1:10" hidden="1" x14ac:dyDescent="0.25">
      <c r="A33" s="51"/>
      <c r="B33" s="19" t="s">
        <v>29</v>
      </c>
      <c r="C33" s="43">
        <v>912</v>
      </c>
      <c r="D33" s="43"/>
      <c r="E33" s="43">
        <v>912</v>
      </c>
      <c r="F33" s="43"/>
      <c r="G33" s="43">
        <v>912</v>
      </c>
      <c r="H33" s="43"/>
      <c r="I33" s="43">
        <v>912</v>
      </c>
      <c r="J33" s="43"/>
    </row>
    <row r="34" spans="1:10" hidden="1" x14ac:dyDescent="0.25">
      <c r="A34" s="51"/>
      <c r="B34" s="19" t="s">
        <v>30</v>
      </c>
      <c r="C34" s="43">
        <v>427229.65</v>
      </c>
      <c r="D34" s="43"/>
      <c r="E34" s="43">
        <v>427229.65</v>
      </c>
      <c r="F34" s="43"/>
      <c r="G34" s="43">
        <v>427229.65</v>
      </c>
      <c r="H34" s="43"/>
      <c r="I34" s="43">
        <v>427229.65</v>
      </c>
      <c r="J34" s="43">
        <v>1425199.8</v>
      </c>
    </row>
    <row r="35" spans="1:10" hidden="1" x14ac:dyDescent="0.25">
      <c r="A35" s="51"/>
      <c r="B35" s="19" t="s">
        <v>31</v>
      </c>
      <c r="C35" s="43">
        <v>100</v>
      </c>
      <c r="D35" s="43"/>
      <c r="E35" s="43">
        <v>100</v>
      </c>
      <c r="F35" s="43"/>
      <c r="G35" s="43">
        <v>100</v>
      </c>
      <c r="H35" s="43"/>
      <c r="I35" s="43">
        <v>100</v>
      </c>
      <c r="J35" s="43"/>
    </row>
    <row r="36" spans="1:10" hidden="1" x14ac:dyDescent="0.25">
      <c r="A36" s="51"/>
      <c r="B36" s="19" t="s">
        <v>32</v>
      </c>
      <c r="C36" s="43">
        <v>13579.7</v>
      </c>
      <c r="D36" s="43"/>
      <c r="E36" s="43">
        <v>13579.7</v>
      </c>
      <c r="F36" s="43"/>
      <c r="G36" s="43">
        <v>13579.7</v>
      </c>
      <c r="H36" s="43"/>
      <c r="I36" s="43">
        <v>13579.7</v>
      </c>
      <c r="J36" s="43">
        <v>75162.240000000005</v>
      </c>
    </row>
    <row r="37" spans="1:10" hidden="1" x14ac:dyDescent="0.25">
      <c r="A37" s="51"/>
      <c r="B37" s="19" t="s">
        <v>34</v>
      </c>
      <c r="C37" s="43">
        <v>310</v>
      </c>
      <c r="D37" s="43"/>
      <c r="E37" s="43">
        <v>310</v>
      </c>
      <c r="F37" s="43"/>
      <c r="G37" s="43">
        <v>310</v>
      </c>
      <c r="H37" s="43"/>
      <c r="I37" s="43">
        <v>310</v>
      </c>
      <c r="J37" s="43"/>
    </row>
    <row r="38" spans="1:10" hidden="1" x14ac:dyDescent="0.25">
      <c r="A38" s="51"/>
      <c r="B38" s="19" t="s">
        <v>35</v>
      </c>
      <c r="C38" s="43">
        <v>10809.43</v>
      </c>
      <c r="D38" s="43"/>
      <c r="E38" s="43">
        <v>10809.43</v>
      </c>
      <c r="F38" s="43"/>
      <c r="G38" s="43">
        <v>10809.43</v>
      </c>
      <c r="H38" s="43"/>
      <c r="I38" s="43">
        <v>10809.43</v>
      </c>
      <c r="J38" s="43">
        <v>14528.6</v>
      </c>
    </row>
    <row r="39" spans="1:10" hidden="1" x14ac:dyDescent="0.25">
      <c r="A39" s="51"/>
      <c r="B39" s="19" t="s">
        <v>36</v>
      </c>
      <c r="C39" s="43">
        <v>1780006.32</v>
      </c>
      <c r="D39" s="43"/>
      <c r="E39" s="43">
        <v>1780006.32</v>
      </c>
      <c r="F39" s="43"/>
      <c r="G39" s="43">
        <v>1780006.32</v>
      </c>
      <c r="H39" s="43"/>
      <c r="I39" s="43">
        <v>1780006.32</v>
      </c>
      <c r="J39" s="43">
        <v>1545914.81</v>
      </c>
    </row>
    <row r="40" spans="1:10" hidden="1" x14ac:dyDescent="0.25">
      <c r="A40" s="51"/>
      <c r="B40" s="19" t="s">
        <v>37</v>
      </c>
      <c r="C40" s="43">
        <v>2208.6999999999998</v>
      </c>
      <c r="D40" s="43"/>
      <c r="E40" s="43">
        <v>2208.6999999999998</v>
      </c>
      <c r="F40" s="43"/>
      <c r="G40" s="43">
        <v>2208.6999999999998</v>
      </c>
      <c r="H40" s="43"/>
      <c r="I40" s="43">
        <v>2208.6999999999998</v>
      </c>
      <c r="J40" s="43">
        <v>15300</v>
      </c>
    </row>
    <row r="41" spans="1:10" hidden="1" x14ac:dyDescent="0.25">
      <c r="A41" s="51"/>
      <c r="B41" s="19" t="s">
        <v>38</v>
      </c>
      <c r="C41" s="43">
        <v>8105.1</v>
      </c>
      <c r="D41" s="43"/>
      <c r="E41" s="43">
        <v>8105.1</v>
      </c>
      <c r="F41" s="43"/>
      <c r="G41" s="43">
        <v>8105.1</v>
      </c>
      <c r="H41" s="43"/>
      <c r="I41" s="43">
        <v>8105.1</v>
      </c>
      <c r="J41" s="43"/>
    </row>
    <row r="42" spans="1:10" hidden="1" x14ac:dyDescent="0.25">
      <c r="A42" s="51"/>
      <c r="B42" s="19" t="s">
        <v>39</v>
      </c>
      <c r="C42" s="43">
        <v>165.5</v>
      </c>
      <c r="D42" s="43"/>
      <c r="E42" s="43">
        <v>165.5</v>
      </c>
      <c r="F42" s="43"/>
      <c r="G42" s="43">
        <v>165.5</v>
      </c>
      <c r="H42" s="43"/>
      <c r="I42" s="43">
        <v>165.5</v>
      </c>
      <c r="J42" s="43"/>
    </row>
    <row r="43" spans="1:10" ht="16.5" hidden="1" thickBot="1" x14ac:dyDescent="0.35">
      <c r="A43" s="51"/>
      <c r="B43" s="25" t="s">
        <v>40</v>
      </c>
      <c r="C43" s="52">
        <f t="shared" ref="C43:J43" si="2">SUM(C29:C42)</f>
        <v>2475560.8400000003</v>
      </c>
      <c r="D43" s="52">
        <f t="shared" si="2"/>
        <v>0</v>
      </c>
      <c r="E43" s="52">
        <f t="shared" si="2"/>
        <v>2475560.8400000003</v>
      </c>
      <c r="F43" s="52">
        <f t="shared" si="2"/>
        <v>0</v>
      </c>
      <c r="G43" s="52">
        <f t="shared" si="2"/>
        <v>2475560.8400000003</v>
      </c>
      <c r="H43" s="52">
        <f t="shared" si="2"/>
        <v>0</v>
      </c>
      <c r="I43" s="52">
        <f t="shared" si="2"/>
        <v>2475560.8400000003</v>
      </c>
      <c r="J43" s="5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69" t="s">
        <v>70</v>
      </c>
      <c r="B46" s="269"/>
      <c r="C46" s="269"/>
      <c r="D46" s="269"/>
      <c r="E46" s="269"/>
      <c r="F46" s="269"/>
      <c r="G46" s="269"/>
      <c r="H46" s="269"/>
      <c r="I46" s="269"/>
      <c r="J46" s="269"/>
    </row>
    <row r="47" spans="1:10" ht="28.5" hidden="1" customHeight="1" x14ac:dyDescent="0.25">
      <c r="A47" s="133" t="s">
        <v>5</v>
      </c>
      <c r="B47" s="67" t="s">
        <v>71</v>
      </c>
      <c r="C47" s="290" t="s">
        <v>72</v>
      </c>
      <c r="D47" s="291"/>
      <c r="E47" s="290" t="s">
        <v>73</v>
      </c>
      <c r="F47" s="292"/>
      <c r="G47" s="237" t="s">
        <v>74</v>
      </c>
      <c r="H47" s="238"/>
      <c r="I47" s="238"/>
      <c r="J47" s="238"/>
    </row>
    <row r="48" spans="1:10" hidden="1" x14ac:dyDescent="0.25">
      <c r="A48" s="235"/>
      <c r="B48" s="68" t="s">
        <v>75</v>
      </c>
      <c r="C48" s="235" t="s">
        <v>76</v>
      </c>
      <c r="D48" s="235" t="s">
        <v>77</v>
      </c>
      <c r="E48" s="235" t="s">
        <v>76</v>
      </c>
      <c r="F48" s="235" t="s">
        <v>77</v>
      </c>
      <c r="G48" s="235" t="s">
        <v>76</v>
      </c>
      <c r="H48" s="235" t="s">
        <v>77</v>
      </c>
      <c r="I48" s="235"/>
      <c r="J48" s="235"/>
    </row>
    <row r="49" spans="1:10" hidden="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</row>
    <row r="50" spans="1:10" hidden="1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</row>
    <row r="51" spans="1:10" hidden="1" x14ac:dyDescent="0.25">
      <c r="A51" s="56"/>
      <c r="B51" s="68" t="s">
        <v>78</v>
      </c>
      <c r="C51" s="56"/>
      <c r="D51" s="56"/>
      <c r="E51" s="56"/>
      <c r="F51" s="56"/>
      <c r="G51" s="56"/>
      <c r="H51" s="56"/>
      <c r="I51" s="56"/>
      <c r="J51" s="56"/>
    </row>
    <row r="52" spans="1:10" hidden="1" x14ac:dyDescent="0.25">
      <c r="A52" s="56"/>
      <c r="B52" s="56" t="s">
        <v>79</v>
      </c>
      <c r="C52" s="56"/>
      <c r="D52" s="56"/>
      <c r="E52" s="56"/>
      <c r="F52" s="56"/>
      <c r="G52" s="56"/>
      <c r="H52" s="56"/>
      <c r="I52" s="56"/>
      <c r="J52" s="56"/>
    </row>
    <row r="53" spans="1:10" hidden="1" x14ac:dyDescent="0.25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0" hidden="1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</row>
    <row r="55" spans="1:10" hidden="1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</row>
    <row r="56" spans="1:10" hidden="1" x14ac:dyDescent="0.25">
      <c r="A56" s="56"/>
      <c r="B56" s="56"/>
      <c r="C56" s="56"/>
      <c r="D56" s="56"/>
      <c r="E56" s="56"/>
      <c r="F56" s="56"/>
      <c r="G56" s="56"/>
      <c r="H56" s="56"/>
      <c r="I56" s="56"/>
      <c r="J56" s="56"/>
    </row>
    <row r="57" spans="1:10" hidden="1" x14ac:dyDescent="0.25">
      <c r="A57" s="56"/>
      <c r="B57" s="56"/>
      <c r="C57" s="56"/>
      <c r="D57" s="56"/>
      <c r="E57" s="56"/>
      <c r="F57" s="56"/>
      <c r="G57" s="56"/>
      <c r="H57" s="56"/>
      <c r="I57" s="56"/>
      <c r="J57" s="56"/>
    </row>
    <row r="58" spans="1:10" hidden="1" x14ac:dyDescent="0.25">
      <c r="A58" s="56"/>
      <c r="B58" s="56"/>
      <c r="C58" s="56"/>
      <c r="D58" s="56"/>
      <c r="E58" s="56"/>
      <c r="F58" s="56"/>
      <c r="G58" s="56"/>
      <c r="H58" s="56"/>
      <c r="I58" s="56"/>
      <c r="J58" s="56"/>
    </row>
    <row r="59" spans="1:10" hidden="1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</row>
    <row r="60" spans="1:10" hidden="1" x14ac:dyDescent="0.25">
      <c r="A60" s="293" t="s">
        <v>80</v>
      </c>
      <c r="B60" s="293"/>
      <c r="C60" s="56"/>
      <c r="D60" s="56"/>
      <c r="E60" s="56"/>
      <c r="F60" s="56"/>
      <c r="G60" s="56"/>
      <c r="H60" s="56"/>
      <c r="I60" s="56"/>
      <c r="J60" s="56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69" t="s">
        <v>81</v>
      </c>
      <c r="B73" s="269"/>
      <c r="C73" s="269"/>
      <c r="D73" s="269"/>
      <c r="E73" s="269"/>
      <c r="F73" s="269"/>
      <c r="G73" s="269"/>
      <c r="H73" s="269"/>
      <c r="I73" s="269"/>
      <c r="J73" s="269"/>
    </row>
    <row r="74" spans="1:10" ht="16.5" hidden="1" customHeight="1" thickBot="1" x14ac:dyDescent="0.35">
      <c r="A74" s="4" t="s">
        <v>5</v>
      </c>
      <c r="B74" s="5" t="s">
        <v>6</v>
      </c>
      <c r="C74" s="278" t="s">
        <v>45</v>
      </c>
      <c r="D74" s="279"/>
      <c r="E74" s="278" t="s">
        <v>46</v>
      </c>
      <c r="F74" s="280"/>
      <c r="G74" s="278" t="s">
        <v>47</v>
      </c>
      <c r="H74" s="279"/>
      <c r="I74" s="278" t="s">
        <v>48</v>
      </c>
      <c r="J74" s="27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7"/>
      <c r="B77" s="7"/>
      <c r="C77" s="47"/>
      <c r="D77" s="47"/>
      <c r="E77" s="47"/>
      <c r="F77" s="66"/>
      <c r="G77" s="66"/>
      <c r="H77" s="66"/>
      <c r="I77" s="66"/>
      <c r="J77" s="66"/>
    </row>
    <row r="78" spans="1:10" ht="15.75" hidden="1" x14ac:dyDescent="0.3">
      <c r="A78" s="47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1"/>
      <c r="B79" s="19" t="s">
        <v>16</v>
      </c>
      <c r="C79" s="43">
        <v>62500</v>
      </c>
      <c r="D79" s="43">
        <v>138609.60999999999</v>
      </c>
      <c r="E79" s="43">
        <v>62500</v>
      </c>
      <c r="F79" s="43"/>
      <c r="G79" s="43"/>
      <c r="H79" s="43"/>
      <c r="I79" s="43"/>
      <c r="J79" s="43"/>
    </row>
    <row r="80" spans="1:10" hidden="1" x14ac:dyDescent="0.25">
      <c r="A80" s="51"/>
      <c r="B80" s="19" t="s">
        <v>17</v>
      </c>
      <c r="C80" s="43">
        <v>7500</v>
      </c>
      <c r="D80" s="43">
        <v>9818.25</v>
      </c>
      <c r="E80" s="43">
        <v>7500</v>
      </c>
      <c r="F80" s="43">
        <v>9560.36</v>
      </c>
      <c r="G80" s="43"/>
      <c r="H80" s="43"/>
      <c r="I80" s="43"/>
      <c r="J80" s="43"/>
    </row>
    <row r="81" spans="1:10" hidden="1" x14ac:dyDescent="0.25">
      <c r="A81" s="51"/>
      <c r="B81" s="19" t="s">
        <v>18</v>
      </c>
      <c r="C81" s="43">
        <v>8133.97</v>
      </c>
      <c r="D81" s="43"/>
      <c r="E81" s="43">
        <v>8133.97</v>
      </c>
      <c r="F81" s="43">
        <v>39787</v>
      </c>
      <c r="G81" s="43"/>
      <c r="H81" s="43"/>
      <c r="I81" s="43"/>
      <c r="J81" s="43"/>
    </row>
    <row r="82" spans="1:10" hidden="1" x14ac:dyDescent="0.25">
      <c r="A82" s="51"/>
      <c r="B82" s="19" t="s">
        <v>19</v>
      </c>
      <c r="C82" s="43">
        <v>33333.33</v>
      </c>
      <c r="D82" s="43">
        <v>19161.8</v>
      </c>
      <c r="E82" s="43">
        <v>33333.33</v>
      </c>
      <c r="F82" s="43"/>
      <c r="G82" s="43"/>
      <c r="H82" s="43"/>
      <c r="I82" s="43"/>
      <c r="J82" s="43"/>
    </row>
    <row r="83" spans="1:10" hidden="1" x14ac:dyDescent="0.25">
      <c r="A83" s="51"/>
      <c r="B83" s="19" t="s">
        <v>21</v>
      </c>
      <c r="C83" s="43">
        <v>165141.75</v>
      </c>
      <c r="D83" s="43">
        <v>4057.14</v>
      </c>
      <c r="E83" s="43">
        <v>165141.75</v>
      </c>
      <c r="F83" s="43">
        <v>184282.78</v>
      </c>
      <c r="G83" s="43"/>
      <c r="H83" s="43"/>
      <c r="I83" s="43"/>
      <c r="J83" s="43"/>
    </row>
    <row r="84" spans="1:10" hidden="1" x14ac:dyDescent="0.25">
      <c r="A84" s="51"/>
      <c r="B84" s="19" t="s">
        <v>22</v>
      </c>
      <c r="C84" s="43">
        <v>40000</v>
      </c>
      <c r="D84" s="43">
        <v>38120</v>
      </c>
      <c r="E84" s="43">
        <v>40000</v>
      </c>
      <c r="F84" s="43">
        <v>38120</v>
      </c>
      <c r="G84" s="43"/>
      <c r="H84" s="43"/>
      <c r="I84" s="43"/>
      <c r="J84" s="43"/>
    </row>
    <row r="85" spans="1:10" hidden="1" x14ac:dyDescent="0.25">
      <c r="A85" s="51"/>
      <c r="B85" s="19" t="s">
        <v>23</v>
      </c>
      <c r="C85" s="43">
        <v>26305.03</v>
      </c>
      <c r="D85" s="43">
        <v>48548.639999999999</v>
      </c>
      <c r="E85" s="43">
        <v>26305.03</v>
      </c>
      <c r="F85" s="43">
        <v>44604</v>
      </c>
      <c r="G85" s="43"/>
      <c r="H85" s="43"/>
      <c r="I85" s="43"/>
      <c r="J85" s="43"/>
    </row>
    <row r="86" spans="1:10" ht="16.5" hidden="1" thickBot="1" x14ac:dyDescent="0.35">
      <c r="A86" s="51"/>
      <c r="B86" s="21" t="s">
        <v>24</v>
      </c>
      <c r="C86" s="52">
        <f t="shared" ref="C86:J86" si="4">SUM(C79:C85)</f>
        <v>342914.07999999996</v>
      </c>
      <c r="D86" s="52">
        <f t="shared" si="4"/>
        <v>258315.44</v>
      </c>
      <c r="E86" s="52">
        <f t="shared" si="4"/>
        <v>342914.07999999996</v>
      </c>
      <c r="F86" s="52">
        <f t="shared" si="4"/>
        <v>316354.14</v>
      </c>
      <c r="G86" s="52">
        <f t="shared" si="4"/>
        <v>0</v>
      </c>
      <c r="H86" s="52">
        <f t="shared" si="4"/>
        <v>0</v>
      </c>
      <c r="I86" s="52">
        <f t="shared" si="4"/>
        <v>0</v>
      </c>
      <c r="J86" s="52">
        <f t="shared" si="4"/>
        <v>0</v>
      </c>
    </row>
    <row r="87" spans="1:10" ht="15.75" hidden="1" x14ac:dyDescent="0.3">
      <c r="A87" s="51"/>
      <c r="B87" s="23" t="s">
        <v>25</v>
      </c>
      <c r="C87" s="53"/>
      <c r="D87" s="53"/>
      <c r="E87" s="53"/>
      <c r="F87" s="53"/>
      <c r="G87" s="53"/>
      <c r="H87" s="53"/>
      <c r="I87" s="53"/>
      <c r="J87" s="53"/>
    </row>
    <row r="88" spans="1:10" hidden="1" x14ac:dyDescent="0.25">
      <c r="A88" s="51"/>
      <c r="B88" s="19" t="s">
        <v>26</v>
      </c>
      <c r="C88" s="43">
        <v>60936.45</v>
      </c>
      <c r="D88" s="43">
        <v>1023</v>
      </c>
      <c r="E88" s="43">
        <v>60936.45</v>
      </c>
      <c r="F88" s="43">
        <v>58023.7</v>
      </c>
      <c r="G88" s="43"/>
      <c r="H88" s="43"/>
      <c r="I88" s="43"/>
      <c r="J88" s="43"/>
    </row>
    <row r="89" spans="1:10" hidden="1" x14ac:dyDescent="0.25">
      <c r="A89" s="51"/>
      <c r="B89" s="19" t="s">
        <v>27</v>
      </c>
      <c r="C89" s="43">
        <v>600</v>
      </c>
      <c r="D89" s="43"/>
      <c r="E89" s="43">
        <v>600</v>
      </c>
      <c r="F89" s="43"/>
      <c r="G89" s="43"/>
      <c r="H89" s="43"/>
      <c r="I89" s="43"/>
      <c r="J89" s="43"/>
    </row>
    <row r="90" spans="1:10" hidden="1" x14ac:dyDescent="0.25">
      <c r="A90" s="51"/>
      <c r="B90" s="19" t="s">
        <v>56</v>
      </c>
      <c r="C90" s="43">
        <v>945.42</v>
      </c>
      <c r="D90" s="43"/>
      <c r="E90" s="43">
        <v>945.42</v>
      </c>
      <c r="F90" s="43"/>
      <c r="G90" s="43"/>
      <c r="H90" s="43"/>
      <c r="I90" s="43"/>
      <c r="J90" s="43"/>
    </row>
    <row r="91" spans="1:10" hidden="1" x14ac:dyDescent="0.25">
      <c r="A91" s="51"/>
      <c r="B91" s="19" t="s">
        <v>28</v>
      </c>
      <c r="C91" s="43">
        <v>169652.57</v>
      </c>
      <c r="D91" s="43">
        <v>181188.84</v>
      </c>
      <c r="E91" s="43">
        <v>169652.57</v>
      </c>
      <c r="F91" s="43">
        <v>66957.58</v>
      </c>
      <c r="G91" s="43"/>
      <c r="H91" s="43"/>
      <c r="I91" s="43"/>
      <c r="J91" s="43"/>
    </row>
    <row r="92" spans="1:10" hidden="1" x14ac:dyDescent="0.25">
      <c r="A92" s="51"/>
      <c r="B92" s="19" t="s">
        <v>29</v>
      </c>
      <c r="C92" s="43">
        <v>912</v>
      </c>
      <c r="D92" s="43"/>
      <c r="E92" s="43">
        <v>912</v>
      </c>
      <c r="F92" s="43"/>
      <c r="G92" s="43"/>
      <c r="H92" s="43"/>
      <c r="I92" s="43"/>
      <c r="J92" s="43"/>
    </row>
    <row r="93" spans="1:10" hidden="1" x14ac:dyDescent="0.25">
      <c r="A93" s="51"/>
      <c r="B93" s="19" t="s">
        <v>30</v>
      </c>
      <c r="C93" s="43">
        <v>427229.65</v>
      </c>
      <c r="D93" s="43">
        <v>535053.32999999996</v>
      </c>
      <c r="E93" s="43">
        <v>427229.65</v>
      </c>
      <c r="F93" s="43">
        <v>261536.69</v>
      </c>
      <c r="G93" s="43"/>
      <c r="H93" s="43"/>
      <c r="I93" s="43"/>
      <c r="J93" s="43"/>
    </row>
    <row r="94" spans="1:10" hidden="1" x14ac:dyDescent="0.25">
      <c r="A94" s="51"/>
      <c r="B94" s="19" t="s">
        <v>31</v>
      </c>
      <c r="C94" s="43">
        <v>100</v>
      </c>
      <c r="D94" s="43"/>
      <c r="E94" s="43">
        <v>100</v>
      </c>
      <c r="F94" s="43"/>
      <c r="G94" s="43"/>
      <c r="H94" s="43"/>
      <c r="I94" s="43"/>
      <c r="J94" s="43"/>
    </row>
    <row r="95" spans="1:10" hidden="1" x14ac:dyDescent="0.25">
      <c r="A95" s="51"/>
      <c r="B95" s="19" t="s">
        <v>32</v>
      </c>
      <c r="C95" s="43">
        <v>13579.7</v>
      </c>
      <c r="D95" s="43">
        <v>6224.76</v>
      </c>
      <c r="E95" s="43">
        <v>13579.7</v>
      </c>
      <c r="F95" s="43">
        <v>6630</v>
      </c>
      <c r="G95" s="43"/>
      <c r="H95" s="43"/>
      <c r="I95" s="43"/>
      <c r="J95" s="43"/>
    </row>
    <row r="96" spans="1:10" hidden="1" x14ac:dyDescent="0.25">
      <c r="A96" s="51"/>
      <c r="B96" s="19" t="s">
        <v>34</v>
      </c>
      <c r="C96" s="43">
        <v>310</v>
      </c>
      <c r="D96" s="43">
        <v>3610</v>
      </c>
      <c r="E96" s="43">
        <v>310</v>
      </c>
      <c r="F96" s="43"/>
      <c r="G96" s="43"/>
      <c r="H96" s="43"/>
      <c r="I96" s="43"/>
      <c r="J96" s="43"/>
    </row>
    <row r="97" spans="1:10" hidden="1" x14ac:dyDescent="0.25">
      <c r="A97" s="51"/>
      <c r="B97" s="19" t="s">
        <v>35</v>
      </c>
      <c r="C97" s="43">
        <v>10809.43</v>
      </c>
      <c r="D97" s="43">
        <v>39404.76</v>
      </c>
      <c r="E97" s="43">
        <v>10809.43</v>
      </c>
      <c r="F97" s="43">
        <v>23463</v>
      </c>
      <c r="G97" s="43"/>
      <c r="H97" s="43"/>
      <c r="I97" s="43"/>
      <c r="J97" s="43"/>
    </row>
    <row r="98" spans="1:10" hidden="1" x14ac:dyDescent="0.25">
      <c r="A98" s="51"/>
      <c r="B98" s="19" t="s">
        <v>36</v>
      </c>
      <c r="C98" s="43">
        <v>1780006.32</v>
      </c>
      <c r="D98" s="43">
        <v>2752150.16</v>
      </c>
      <c r="E98" s="43">
        <v>1780006.32</v>
      </c>
      <c r="F98" s="43">
        <v>1617110.07</v>
      </c>
      <c r="G98" s="43"/>
      <c r="H98" s="43"/>
      <c r="I98" s="43"/>
      <c r="J98" s="43"/>
    </row>
    <row r="99" spans="1:10" hidden="1" x14ac:dyDescent="0.25">
      <c r="A99" s="51"/>
      <c r="B99" s="19" t="s">
        <v>37</v>
      </c>
      <c r="C99" s="43">
        <v>2208.6999999999998</v>
      </c>
      <c r="D99" s="43"/>
      <c r="E99" s="43">
        <v>2208.6999999999998</v>
      </c>
      <c r="F99" s="43">
        <v>11097</v>
      </c>
      <c r="G99" s="43"/>
      <c r="H99" s="43"/>
      <c r="I99" s="43"/>
      <c r="J99" s="43"/>
    </row>
    <row r="100" spans="1:10" hidden="1" x14ac:dyDescent="0.25">
      <c r="A100" s="51"/>
      <c r="B100" s="19" t="s">
        <v>38</v>
      </c>
      <c r="C100" s="43">
        <v>8105.1</v>
      </c>
      <c r="D100" s="43">
        <v>43640</v>
      </c>
      <c r="E100" s="43">
        <v>8105.1</v>
      </c>
      <c r="F100" s="43"/>
      <c r="G100" s="43"/>
      <c r="H100" s="43"/>
      <c r="I100" s="43"/>
      <c r="J100" s="43"/>
    </row>
    <row r="101" spans="1:10" hidden="1" x14ac:dyDescent="0.25">
      <c r="A101" s="51"/>
      <c r="B101" s="19" t="s">
        <v>39</v>
      </c>
      <c r="C101" s="43">
        <v>165.5</v>
      </c>
      <c r="D101" s="43"/>
      <c r="E101" s="43">
        <v>165.5</v>
      </c>
      <c r="F101" s="43"/>
      <c r="G101" s="43"/>
      <c r="H101" s="43"/>
      <c r="I101" s="43"/>
      <c r="J101" s="43"/>
    </row>
    <row r="102" spans="1:10" ht="16.5" hidden="1" thickBot="1" x14ac:dyDescent="0.35">
      <c r="A102" s="51"/>
      <c r="B102" s="25" t="s">
        <v>40</v>
      </c>
      <c r="C102" s="52">
        <f t="shared" ref="C102:J102" si="5">SUM(C88:C101)</f>
        <v>2475560.8400000003</v>
      </c>
      <c r="D102" s="52">
        <f t="shared" si="5"/>
        <v>3562294.85</v>
      </c>
      <c r="E102" s="52">
        <f t="shared" si="5"/>
        <v>2475560.8400000003</v>
      </c>
      <c r="F102" s="52">
        <f t="shared" si="5"/>
        <v>2044818.04</v>
      </c>
      <c r="G102" s="52">
        <f t="shared" si="5"/>
        <v>0</v>
      </c>
      <c r="H102" s="52">
        <f t="shared" si="5"/>
        <v>0</v>
      </c>
      <c r="I102" s="52">
        <f t="shared" si="5"/>
        <v>0</v>
      </c>
      <c r="J102" s="5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69" t="s">
        <v>82</v>
      </c>
      <c r="B123" s="269"/>
      <c r="C123" s="269"/>
      <c r="D123" s="269"/>
      <c r="E123" s="269"/>
      <c r="F123" s="269"/>
      <c r="G123" s="269"/>
      <c r="H123" s="269"/>
      <c r="I123" s="269"/>
      <c r="J123" s="269"/>
    </row>
    <row r="124" spans="1:10" ht="16.5" hidden="1" customHeight="1" thickBot="1" x14ac:dyDescent="0.35">
      <c r="A124" s="4" t="s">
        <v>5</v>
      </c>
      <c r="B124" s="5" t="s">
        <v>6</v>
      </c>
      <c r="C124" s="278" t="s">
        <v>51</v>
      </c>
      <c r="D124" s="279"/>
      <c r="E124" s="278" t="s">
        <v>52</v>
      </c>
      <c r="F124" s="280"/>
      <c r="G124" s="278" t="s">
        <v>53</v>
      </c>
      <c r="H124" s="279"/>
      <c r="I124" s="278" t="s">
        <v>54</v>
      </c>
      <c r="J124" s="27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7"/>
      <c r="B127" s="7"/>
      <c r="C127" s="66"/>
      <c r="D127" s="48"/>
      <c r="E127" s="66"/>
      <c r="F127" s="66"/>
      <c r="G127" s="66"/>
      <c r="H127" s="66"/>
      <c r="I127" s="66"/>
      <c r="J127" s="66"/>
    </row>
    <row r="128" spans="1:10" ht="15.75" hidden="1" x14ac:dyDescent="0.3">
      <c r="A128" s="47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1"/>
      <c r="B129" s="19" t="s">
        <v>16</v>
      </c>
      <c r="C129" s="43"/>
      <c r="D129" s="43"/>
      <c r="E129" s="43"/>
      <c r="F129" s="43"/>
      <c r="G129" s="43"/>
      <c r="H129" s="43"/>
      <c r="I129" s="43"/>
      <c r="J129" s="43"/>
    </row>
    <row r="130" spans="1:10" hidden="1" x14ac:dyDescent="0.25">
      <c r="A130" s="51"/>
      <c r="B130" s="19" t="s">
        <v>17</v>
      </c>
      <c r="C130" s="43"/>
      <c r="D130" s="43"/>
      <c r="E130" s="43"/>
      <c r="F130" s="43"/>
      <c r="G130" s="43"/>
      <c r="H130" s="43"/>
      <c r="I130" s="43"/>
      <c r="J130" s="43"/>
    </row>
    <row r="131" spans="1:10" hidden="1" x14ac:dyDescent="0.25">
      <c r="A131" s="51"/>
      <c r="B131" s="19" t="s">
        <v>18</v>
      </c>
      <c r="C131" s="43"/>
      <c r="D131" s="43"/>
      <c r="E131" s="43"/>
      <c r="F131" s="43"/>
      <c r="G131" s="43"/>
      <c r="H131" s="43"/>
      <c r="I131" s="43"/>
      <c r="J131" s="43"/>
    </row>
    <row r="132" spans="1:10" hidden="1" x14ac:dyDescent="0.25">
      <c r="A132" s="51"/>
      <c r="B132" s="19" t="s">
        <v>19</v>
      </c>
      <c r="C132" s="43"/>
      <c r="D132" s="43"/>
      <c r="E132" s="43"/>
      <c r="F132" s="43"/>
      <c r="G132" s="43"/>
      <c r="H132" s="43"/>
      <c r="I132" s="43"/>
      <c r="J132" s="43"/>
    </row>
    <row r="133" spans="1:10" hidden="1" x14ac:dyDescent="0.25">
      <c r="A133" s="51"/>
      <c r="B133" s="19" t="s">
        <v>21</v>
      </c>
      <c r="C133" s="43"/>
      <c r="D133" s="43"/>
      <c r="E133" s="43"/>
      <c r="F133" s="43"/>
      <c r="G133" s="43"/>
      <c r="H133" s="43"/>
      <c r="I133" s="43"/>
      <c r="J133" s="43"/>
    </row>
    <row r="134" spans="1:10" hidden="1" x14ac:dyDescent="0.25">
      <c r="A134" s="51"/>
      <c r="B134" s="19" t="s">
        <v>22</v>
      </c>
      <c r="C134" s="43"/>
      <c r="D134" s="43"/>
      <c r="E134" s="43"/>
      <c r="F134" s="43"/>
      <c r="G134" s="43"/>
      <c r="H134" s="43"/>
      <c r="I134" s="43"/>
      <c r="J134" s="43"/>
    </row>
    <row r="135" spans="1:10" hidden="1" x14ac:dyDescent="0.25">
      <c r="A135" s="51"/>
      <c r="B135" s="19" t="s">
        <v>23</v>
      </c>
      <c r="C135" s="43"/>
      <c r="D135" s="43"/>
      <c r="E135" s="43"/>
      <c r="F135" s="43"/>
      <c r="G135" s="43"/>
      <c r="H135" s="43"/>
      <c r="I135" s="43"/>
      <c r="J135" s="43"/>
    </row>
    <row r="136" spans="1:10" ht="16.5" hidden="1" thickBot="1" x14ac:dyDescent="0.35">
      <c r="A136" s="51"/>
      <c r="B136" s="21" t="s">
        <v>24</v>
      </c>
      <c r="C136" s="52">
        <f t="shared" ref="C136:J136" si="7">SUM(C129:C135)</f>
        <v>0</v>
      </c>
      <c r="D136" s="52">
        <f t="shared" si="7"/>
        <v>0</v>
      </c>
      <c r="E136" s="52">
        <f t="shared" si="7"/>
        <v>0</v>
      </c>
      <c r="F136" s="52">
        <f t="shared" si="7"/>
        <v>0</v>
      </c>
      <c r="G136" s="52">
        <f t="shared" si="7"/>
        <v>0</v>
      </c>
      <c r="H136" s="52">
        <f t="shared" si="7"/>
        <v>0</v>
      </c>
      <c r="I136" s="52">
        <f t="shared" si="7"/>
        <v>0</v>
      </c>
      <c r="J136" s="52">
        <f t="shared" si="7"/>
        <v>0</v>
      </c>
    </row>
    <row r="137" spans="1:10" ht="15.75" hidden="1" x14ac:dyDescent="0.3">
      <c r="A137" s="51"/>
      <c r="B137" s="23" t="s">
        <v>25</v>
      </c>
      <c r="C137" s="53"/>
      <c r="D137" s="53"/>
      <c r="E137" s="53"/>
      <c r="F137" s="53"/>
      <c r="G137" s="53"/>
      <c r="H137" s="53"/>
      <c r="I137" s="53"/>
      <c r="J137" s="53"/>
    </row>
    <row r="138" spans="1:10" hidden="1" x14ac:dyDescent="0.25">
      <c r="A138" s="51"/>
      <c r="B138" s="19" t="s">
        <v>26</v>
      </c>
      <c r="C138" s="43"/>
      <c r="D138" s="43"/>
      <c r="E138" s="43"/>
      <c r="F138" s="43"/>
      <c r="G138" s="43"/>
      <c r="H138" s="43"/>
      <c r="I138" s="43"/>
      <c r="J138" s="43"/>
    </row>
    <row r="139" spans="1:10" hidden="1" x14ac:dyDescent="0.25">
      <c r="A139" s="51"/>
      <c r="B139" s="19" t="s">
        <v>83</v>
      </c>
      <c r="C139" s="43"/>
      <c r="D139" s="43"/>
      <c r="E139" s="43"/>
      <c r="F139" s="43"/>
      <c r="G139" s="43"/>
      <c r="H139" s="43"/>
      <c r="I139" s="43"/>
      <c r="J139" s="43"/>
    </row>
    <row r="140" spans="1:10" hidden="1" x14ac:dyDescent="0.25">
      <c r="A140" s="51"/>
      <c r="B140" s="19" t="s">
        <v>56</v>
      </c>
      <c r="C140" s="43"/>
      <c r="D140" s="43"/>
      <c r="E140" s="43"/>
      <c r="F140" s="43"/>
      <c r="G140" s="43"/>
      <c r="H140" s="43"/>
      <c r="I140" s="43"/>
      <c r="J140" s="43"/>
    </row>
    <row r="141" spans="1:10" hidden="1" x14ac:dyDescent="0.25">
      <c r="A141" s="51"/>
      <c r="B141" s="19" t="s">
        <v>28</v>
      </c>
      <c r="C141" s="43"/>
      <c r="D141" s="43"/>
      <c r="E141" s="43"/>
      <c r="F141" s="43"/>
      <c r="G141" s="43"/>
      <c r="H141" s="43"/>
      <c r="I141" s="43"/>
      <c r="J141" s="43"/>
    </row>
    <row r="142" spans="1:10" hidden="1" x14ac:dyDescent="0.25">
      <c r="A142" s="51"/>
      <c r="B142" s="19" t="s">
        <v>29</v>
      </c>
      <c r="C142" s="43"/>
      <c r="D142" s="43"/>
      <c r="E142" s="43"/>
      <c r="F142" s="43"/>
      <c r="G142" s="43"/>
      <c r="H142" s="43"/>
      <c r="I142" s="43"/>
      <c r="J142" s="43"/>
    </row>
    <row r="143" spans="1:10" hidden="1" x14ac:dyDescent="0.25">
      <c r="A143" s="51"/>
      <c r="B143" s="19" t="s">
        <v>30</v>
      </c>
      <c r="C143" s="43"/>
      <c r="D143" s="43"/>
      <c r="E143" s="43"/>
      <c r="F143" s="43"/>
      <c r="G143" s="43"/>
      <c r="H143" s="43"/>
      <c r="I143" s="43"/>
      <c r="J143" s="43"/>
    </row>
    <row r="144" spans="1:10" hidden="1" x14ac:dyDescent="0.25">
      <c r="A144" s="51"/>
      <c r="B144" s="19" t="s">
        <v>31</v>
      </c>
      <c r="C144" s="43"/>
      <c r="D144" s="43"/>
      <c r="E144" s="43"/>
      <c r="F144" s="43"/>
      <c r="G144" s="43"/>
      <c r="H144" s="43"/>
      <c r="I144" s="43"/>
      <c r="J144" s="43"/>
    </row>
    <row r="145" spans="1:10" hidden="1" x14ac:dyDescent="0.25">
      <c r="A145" s="51"/>
      <c r="B145" s="19" t="s">
        <v>32</v>
      </c>
      <c r="C145" s="43"/>
      <c r="D145" s="43"/>
      <c r="E145" s="43"/>
      <c r="F145" s="43"/>
      <c r="G145" s="43"/>
      <c r="H145" s="43"/>
      <c r="I145" s="43"/>
      <c r="J145" s="43"/>
    </row>
    <row r="146" spans="1:10" hidden="1" x14ac:dyDescent="0.25">
      <c r="A146" s="51"/>
      <c r="B146" s="19" t="s">
        <v>34</v>
      </c>
      <c r="C146" s="43"/>
      <c r="D146" s="43"/>
      <c r="E146" s="43"/>
      <c r="F146" s="43"/>
      <c r="G146" s="43"/>
      <c r="H146" s="43"/>
      <c r="I146" s="43"/>
      <c r="J146" s="43"/>
    </row>
    <row r="147" spans="1:10" hidden="1" x14ac:dyDescent="0.25">
      <c r="A147" s="51"/>
      <c r="B147" s="19" t="s">
        <v>35</v>
      </c>
      <c r="C147" s="43"/>
      <c r="D147" s="43"/>
      <c r="E147" s="43"/>
      <c r="F147" s="43"/>
      <c r="G147" s="43"/>
      <c r="H147" s="43"/>
      <c r="I147" s="43"/>
      <c r="J147" s="43"/>
    </row>
    <row r="148" spans="1:10" hidden="1" x14ac:dyDescent="0.25">
      <c r="A148" s="51"/>
      <c r="B148" s="19" t="s">
        <v>36</v>
      </c>
      <c r="C148" s="43"/>
      <c r="D148" s="43"/>
      <c r="E148" s="43"/>
      <c r="F148" s="43"/>
      <c r="G148" s="43"/>
      <c r="H148" s="43"/>
      <c r="I148" s="43"/>
      <c r="J148" s="43"/>
    </row>
    <row r="149" spans="1:10" hidden="1" x14ac:dyDescent="0.25">
      <c r="A149" s="51"/>
      <c r="B149" s="19" t="s">
        <v>37</v>
      </c>
      <c r="C149" s="43"/>
      <c r="D149" s="43"/>
      <c r="E149" s="43"/>
      <c r="F149" s="43"/>
      <c r="G149" s="43"/>
      <c r="H149" s="43"/>
      <c r="I149" s="43"/>
      <c r="J149" s="43"/>
    </row>
    <row r="150" spans="1:10" hidden="1" x14ac:dyDescent="0.25">
      <c r="A150" s="51"/>
      <c r="B150" s="19" t="s">
        <v>38</v>
      </c>
      <c r="C150" s="43"/>
      <c r="D150" s="43"/>
      <c r="E150" s="43"/>
      <c r="F150" s="43"/>
      <c r="G150" s="43"/>
      <c r="H150" s="43"/>
      <c r="I150" s="43"/>
      <c r="J150" s="43"/>
    </row>
    <row r="151" spans="1:10" hidden="1" x14ac:dyDescent="0.25">
      <c r="A151" s="51"/>
      <c r="B151" s="19" t="s">
        <v>39</v>
      </c>
      <c r="C151" s="43"/>
      <c r="D151" s="43"/>
      <c r="E151" s="43"/>
      <c r="F151" s="43"/>
      <c r="G151" s="43"/>
      <c r="H151" s="43"/>
      <c r="I151" s="43"/>
      <c r="J151" s="43"/>
    </row>
    <row r="152" spans="1:10" ht="16.5" hidden="1" thickBot="1" x14ac:dyDescent="0.35">
      <c r="A152" s="51"/>
      <c r="B152" s="25" t="s">
        <v>40</v>
      </c>
      <c r="C152" s="52">
        <f t="shared" ref="C152:J152" si="8">SUM(C138:C151)</f>
        <v>0</v>
      </c>
      <c r="D152" s="52">
        <f t="shared" si="8"/>
        <v>0</v>
      </c>
      <c r="E152" s="52">
        <f t="shared" si="8"/>
        <v>0</v>
      </c>
      <c r="F152" s="52">
        <f t="shared" si="8"/>
        <v>0</v>
      </c>
      <c r="G152" s="52">
        <f t="shared" si="8"/>
        <v>0</v>
      </c>
      <c r="H152" s="52">
        <f t="shared" si="8"/>
        <v>0</v>
      </c>
      <c r="I152" s="52">
        <f t="shared" si="8"/>
        <v>0</v>
      </c>
      <c r="J152" s="52">
        <f t="shared" si="8"/>
        <v>0</v>
      </c>
    </row>
    <row r="153" spans="1:10" hidden="1" x14ac:dyDescent="0.25">
      <c r="D153" s="49"/>
      <c r="J153" s="69"/>
    </row>
    <row r="154" spans="1:10" hidden="1" x14ac:dyDescent="0.25">
      <c r="J154" s="4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67" t="s">
        <v>175</v>
      </c>
      <c r="D177" s="267"/>
      <c r="E177" s="267"/>
      <c r="F177" s="267"/>
    </row>
    <row r="178" spans="3:7" ht="15.75" thickBot="1" x14ac:dyDescent="0.3">
      <c r="C178" s="294" t="s">
        <v>204</v>
      </c>
      <c r="D178" s="294"/>
      <c r="E178" s="294"/>
      <c r="F178" s="294"/>
    </row>
    <row r="179" spans="3:7" ht="16.5" thickBot="1" x14ac:dyDescent="0.35">
      <c r="C179" s="70" t="s">
        <v>5</v>
      </c>
      <c r="D179" s="236" t="s">
        <v>6</v>
      </c>
      <c r="E179" s="295" t="s">
        <v>57</v>
      </c>
      <c r="F179" s="296"/>
    </row>
    <row r="180" spans="3:7" ht="15.75" x14ac:dyDescent="0.3">
      <c r="D180" s="72"/>
      <c r="E180" s="73" t="s">
        <v>12</v>
      </c>
      <c r="F180" s="73" t="s">
        <v>84</v>
      </c>
    </row>
    <row r="181" spans="3:7" ht="15.75" x14ac:dyDescent="0.3">
      <c r="C181" s="10"/>
      <c r="D181" s="7" t="s">
        <v>14</v>
      </c>
      <c r="E181" s="11">
        <f>+'JUNIO CTE-5'!C177</f>
        <v>14488868.029999999</v>
      </c>
      <c r="F181" s="17">
        <f>+'JUNIO CTE-5'!D177</f>
        <v>14417901.079999998</v>
      </c>
      <c r="G181" s="45"/>
    </row>
    <row r="182" spans="3:7" ht="15.75" x14ac:dyDescent="0.3">
      <c r="C182" s="47"/>
      <c r="D182" s="7"/>
      <c r="E182" s="47"/>
      <c r="F182" s="15"/>
      <c r="G182" s="45"/>
    </row>
    <row r="183" spans="3:7" ht="15.75" x14ac:dyDescent="0.3">
      <c r="C183" s="47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3">
        <f>+'JUNIO CTE-5'!C180</f>
        <v>386578.15</v>
      </c>
      <c r="F184" s="20">
        <v>416753.81</v>
      </c>
      <c r="G184" s="45"/>
    </row>
    <row r="185" spans="3:7" x14ac:dyDescent="0.25">
      <c r="C185" s="18">
        <v>113</v>
      </c>
      <c r="D185" s="19" t="s">
        <v>17</v>
      </c>
      <c r="E185" s="43">
        <f>+'JUNIO CTE-5'!C181</f>
        <v>63387.479999999996</v>
      </c>
      <c r="F185" s="20">
        <v>56197.81</v>
      </c>
      <c r="G185" s="45"/>
    </row>
    <row r="186" spans="3:7" x14ac:dyDescent="0.25">
      <c r="C186" s="18">
        <v>122</v>
      </c>
      <c r="D186" s="19" t="s">
        <v>18</v>
      </c>
      <c r="E186" s="43">
        <f>+'JUNIO CTE-5'!C182</f>
        <v>24342.240000000002</v>
      </c>
      <c r="F186" s="20">
        <v>58746.99</v>
      </c>
      <c r="G186" s="45"/>
    </row>
    <row r="187" spans="3:7" x14ac:dyDescent="0.25">
      <c r="C187" s="18">
        <v>163</v>
      </c>
      <c r="D187" s="19" t="s">
        <v>19</v>
      </c>
      <c r="E187" s="43">
        <f>+'JUNIO CTE-5'!C183</f>
        <v>303696.8</v>
      </c>
      <c r="F187" s="20">
        <v>418583.08</v>
      </c>
      <c r="G187" s="45"/>
    </row>
    <row r="188" spans="3:7" ht="27" x14ac:dyDescent="0.25">
      <c r="C188" s="18">
        <v>168</v>
      </c>
      <c r="D188" s="195" t="s">
        <v>167</v>
      </c>
      <c r="E188" s="43">
        <f>+'JUNIO CTE-5'!C184</f>
        <v>400</v>
      </c>
      <c r="F188" s="20">
        <v>0</v>
      </c>
      <c r="G188" s="45"/>
    </row>
    <row r="189" spans="3:7" x14ac:dyDescent="0.25">
      <c r="C189" s="18">
        <v>169</v>
      </c>
      <c r="D189" s="19" t="s">
        <v>168</v>
      </c>
      <c r="E189" s="43">
        <f>+'JUNIO CTE-5'!C185</f>
        <v>21160.02</v>
      </c>
      <c r="F189" s="20">
        <v>26300</v>
      </c>
      <c r="G189" s="45"/>
    </row>
    <row r="190" spans="3:7" x14ac:dyDescent="0.25">
      <c r="C190" s="18">
        <v>171</v>
      </c>
      <c r="D190" s="19" t="s">
        <v>169</v>
      </c>
      <c r="E190" s="43">
        <f>+'JUNIO CTE-5'!C186</f>
        <v>21829.98</v>
      </c>
      <c r="F190" s="20">
        <v>24400</v>
      </c>
      <c r="G190" s="45"/>
    </row>
    <row r="191" spans="3:7" x14ac:dyDescent="0.25">
      <c r="C191" s="18">
        <v>174</v>
      </c>
      <c r="D191" s="19" t="s">
        <v>20</v>
      </c>
      <c r="E191" s="43">
        <f>+'JUNIO CTE-5'!C187</f>
        <v>44137.979999999996</v>
      </c>
      <c r="F191" s="20">
        <v>42075</v>
      </c>
      <c r="G191" s="45"/>
    </row>
    <row r="192" spans="3:7" x14ac:dyDescent="0.25">
      <c r="C192" s="18">
        <v>182</v>
      </c>
      <c r="D192" s="19" t="s">
        <v>21</v>
      </c>
      <c r="E192" s="43">
        <f>+'JUNIO CTE-5'!C188</f>
        <v>1907920.98</v>
      </c>
      <c r="F192" s="20">
        <v>1155642</v>
      </c>
      <c r="G192" s="45"/>
    </row>
    <row r="193" spans="3:8" x14ac:dyDescent="0.25">
      <c r="C193" s="18">
        <v>197</v>
      </c>
      <c r="D193" s="19" t="s">
        <v>22</v>
      </c>
      <c r="E193" s="43">
        <f>+'JUNIO CTE-5'!C189</f>
        <v>254100</v>
      </c>
      <c r="F193" s="20">
        <v>252000</v>
      </c>
      <c r="G193" s="45"/>
    </row>
    <row r="194" spans="3:8" x14ac:dyDescent="0.25">
      <c r="C194" s="18">
        <v>199</v>
      </c>
      <c r="D194" s="19" t="s">
        <v>23</v>
      </c>
      <c r="E194" s="43">
        <f>+'JUNIO CTE-5'!C190</f>
        <v>402360</v>
      </c>
      <c r="F194" s="20">
        <v>283674.95</v>
      </c>
      <c r="G194" s="45"/>
    </row>
    <row r="195" spans="3:8" ht="16.5" thickBot="1" x14ac:dyDescent="0.35">
      <c r="C195" s="18"/>
      <c r="D195" s="21" t="s">
        <v>24</v>
      </c>
      <c r="E195" s="52">
        <f>SUM(E184:E194)</f>
        <v>3429913.63</v>
      </c>
      <c r="F195" s="22">
        <f>SUM(F184:F194)</f>
        <v>2734373.64</v>
      </c>
    </row>
    <row r="196" spans="3:8" ht="15.75" x14ac:dyDescent="0.3">
      <c r="C196" s="18"/>
      <c r="D196" s="23" t="s">
        <v>25</v>
      </c>
      <c r="E196" s="53"/>
      <c r="F196" s="24"/>
    </row>
    <row r="197" spans="3:8" x14ac:dyDescent="0.25">
      <c r="C197" s="18">
        <v>211</v>
      </c>
      <c r="D197" s="19" t="s">
        <v>26</v>
      </c>
      <c r="E197" s="43">
        <f>+'JUNIO CTE-5'!C193</f>
        <v>348993.42</v>
      </c>
      <c r="F197" s="20">
        <v>243779.5</v>
      </c>
      <c r="G197" s="45"/>
      <c r="H197" s="46"/>
    </row>
    <row r="198" spans="3:8" x14ac:dyDescent="0.25">
      <c r="C198" s="18">
        <v>232</v>
      </c>
      <c r="D198" s="19" t="s">
        <v>27</v>
      </c>
      <c r="E198" s="43">
        <f>+'JUNIO CTE-5'!C194</f>
        <v>75000</v>
      </c>
      <c r="F198" s="20">
        <v>0</v>
      </c>
      <c r="G198" s="45"/>
    </row>
    <row r="199" spans="3:8" x14ac:dyDescent="0.25">
      <c r="C199" s="18">
        <v>261</v>
      </c>
      <c r="D199" s="19" t="s">
        <v>28</v>
      </c>
      <c r="E199" s="43">
        <f>+'JUNIO CTE-5'!C195</f>
        <v>497328.12</v>
      </c>
      <c r="F199" s="20">
        <v>344119.29</v>
      </c>
      <c r="G199" s="45"/>
    </row>
    <row r="200" spans="3:8" x14ac:dyDescent="0.25">
      <c r="C200" s="18">
        <v>262</v>
      </c>
      <c r="D200" s="19" t="s">
        <v>29</v>
      </c>
      <c r="E200" s="43">
        <f>+'JUNIO CTE-5'!C196</f>
        <v>4000.0199999999995</v>
      </c>
      <c r="F200" s="20">
        <v>0</v>
      </c>
      <c r="G200" s="45"/>
    </row>
    <row r="201" spans="3:8" x14ac:dyDescent="0.25">
      <c r="C201" s="18">
        <v>266</v>
      </c>
      <c r="D201" s="19" t="s">
        <v>30</v>
      </c>
      <c r="E201" s="43">
        <f>+'JUNIO CTE-5'!C197</f>
        <v>2291635.92</v>
      </c>
      <c r="F201" s="20">
        <v>1900566.59</v>
      </c>
      <c r="G201" s="45"/>
    </row>
    <row r="202" spans="3:8" x14ac:dyDescent="0.25">
      <c r="C202" s="18">
        <v>267</v>
      </c>
      <c r="D202" s="19" t="s">
        <v>31</v>
      </c>
      <c r="E202" s="43">
        <f>+'JUNIO CTE-5'!C198</f>
        <v>4500</v>
      </c>
      <c r="F202" s="20">
        <v>1798.5</v>
      </c>
      <c r="G202" s="45"/>
    </row>
    <row r="203" spans="3:8" x14ac:dyDescent="0.25">
      <c r="C203" s="18">
        <v>268</v>
      </c>
      <c r="D203" s="19" t="s">
        <v>32</v>
      </c>
      <c r="E203" s="43">
        <f>+'JUNIO CTE-5'!C199</f>
        <v>70867.740000000005</v>
      </c>
      <c r="F203" s="20">
        <v>69248.98</v>
      </c>
      <c r="G203" s="45"/>
    </row>
    <row r="204" spans="3:8" x14ac:dyDescent="0.25">
      <c r="C204" s="18">
        <v>269</v>
      </c>
      <c r="D204" s="19" t="s">
        <v>33</v>
      </c>
      <c r="E204" s="43">
        <f>+'JUNIO CTE-5'!C200</f>
        <v>4999.9800000000005</v>
      </c>
      <c r="F204" s="20">
        <v>0</v>
      </c>
      <c r="G204" s="45"/>
    </row>
    <row r="205" spans="3:8" x14ac:dyDescent="0.25">
      <c r="C205" s="18">
        <v>289</v>
      </c>
      <c r="D205" s="19" t="s">
        <v>34</v>
      </c>
      <c r="E205" s="43">
        <f>+'JUNIO CTE-5'!C201</f>
        <v>3449.2799999999997</v>
      </c>
      <c r="F205" s="20">
        <v>6592.5</v>
      </c>
      <c r="G205" s="45"/>
    </row>
    <row r="206" spans="3:8" x14ac:dyDescent="0.25">
      <c r="C206" s="18">
        <v>292</v>
      </c>
      <c r="D206" s="19" t="s">
        <v>35</v>
      </c>
      <c r="E206" s="43">
        <f>+'JUNIO CTE-5'!C202</f>
        <v>42089.58</v>
      </c>
      <c r="F206" s="20">
        <v>83470.69</v>
      </c>
      <c r="G206" s="45"/>
    </row>
    <row r="207" spans="3:8" x14ac:dyDescent="0.25">
      <c r="C207" s="18">
        <v>295</v>
      </c>
      <c r="D207" s="19" t="s">
        <v>36</v>
      </c>
      <c r="E207" s="43">
        <f>+'JUNIO CTE-5'!C203</f>
        <v>9291240.3599999994</v>
      </c>
      <c r="F207" s="20">
        <v>8293682.21</v>
      </c>
      <c r="G207" s="45"/>
    </row>
    <row r="208" spans="3:8" x14ac:dyDescent="0.25">
      <c r="C208" s="18">
        <v>297</v>
      </c>
      <c r="D208" s="19" t="s">
        <v>37</v>
      </c>
      <c r="E208" s="43">
        <f>+'JUNIO CTE-5'!C204</f>
        <v>9546.42</v>
      </c>
      <c r="F208" s="20">
        <v>8599.25</v>
      </c>
      <c r="G208" s="45"/>
    </row>
    <row r="209" spans="2:8" x14ac:dyDescent="0.25">
      <c r="C209" s="18">
        <v>298</v>
      </c>
      <c r="D209" s="19" t="s">
        <v>38</v>
      </c>
      <c r="E209" s="43">
        <f>+'JUNIO CTE-5'!C205</f>
        <v>202548.90000000002</v>
      </c>
      <c r="F209" s="20">
        <v>206767.5</v>
      </c>
      <c r="G209" s="45"/>
      <c r="H209" s="45"/>
    </row>
    <row r="210" spans="2:8" x14ac:dyDescent="0.25">
      <c r="C210" s="18">
        <v>299</v>
      </c>
      <c r="D210" s="19" t="s">
        <v>39</v>
      </c>
      <c r="E210" s="43">
        <f>+'JUNIO CTE-5'!C206</f>
        <v>114250.98000000001</v>
      </c>
      <c r="F210" s="20">
        <v>26194.61</v>
      </c>
      <c r="G210" s="45"/>
    </row>
    <row r="211" spans="2:8" ht="16.5" thickBot="1" x14ac:dyDescent="0.35">
      <c r="C211" s="51"/>
      <c r="D211" s="25" t="s">
        <v>40</v>
      </c>
      <c r="E211" s="52">
        <f>SUM(E197:E210)</f>
        <v>12960450.720000001</v>
      </c>
      <c r="F211" s="22">
        <f>SUM(F197:F210)</f>
        <v>11184819.619999999</v>
      </c>
    </row>
    <row r="212" spans="2:8" ht="15.75" x14ac:dyDescent="0.3">
      <c r="C212" s="56"/>
      <c r="D212" s="74" t="s">
        <v>58</v>
      </c>
      <c r="E212" s="75">
        <f>+E211+E195</f>
        <v>16390364.350000001</v>
      </c>
      <c r="F212" s="76">
        <f>+F211+F195</f>
        <v>13919193.26</v>
      </c>
      <c r="G212" s="45"/>
    </row>
    <row r="213" spans="2:8" ht="16.5" hidden="1" thickBot="1" x14ac:dyDescent="0.35">
      <c r="C213" s="56"/>
      <c r="D213" s="77" t="s">
        <v>41</v>
      </c>
      <c r="E213" s="78"/>
      <c r="F213" s="79"/>
    </row>
    <row r="214" spans="2:8" hidden="1" x14ac:dyDescent="0.25">
      <c r="C214" s="56"/>
      <c r="D214" s="28" t="s">
        <v>49</v>
      </c>
      <c r="E214" s="43" t="e">
        <f>+#REF!</f>
        <v>#REF!</v>
      </c>
      <c r="F214" s="177"/>
    </row>
    <row r="215" spans="2:8" hidden="1" x14ac:dyDescent="0.25">
      <c r="C215" s="56"/>
      <c r="D215" s="28" t="s">
        <v>42</v>
      </c>
      <c r="E215" s="43" t="e">
        <f>+#REF!</f>
        <v>#REF!</v>
      </c>
      <c r="F215" s="177"/>
      <c r="G215" s="45"/>
    </row>
    <row r="216" spans="2:8" hidden="1" x14ac:dyDescent="0.25">
      <c r="C216" s="56"/>
      <c r="D216" s="28" t="s">
        <v>50</v>
      </c>
      <c r="E216" s="43" t="e">
        <f>+#REF!</f>
        <v>#REF!</v>
      </c>
      <c r="F216" s="177"/>
      <c r="G216" s="45"/>
    </row>
    <row r="217" spans="2:8" hidden="1" x14ac:dyDescent="0.25">
      <c r="C217" s="56"/>
      <c r="D217" s="28" t="s">
        <v>43</v>
      </c>
      <c r="E217" s="43" t="e">
        <f>+#REF!</f>
        <v>#REF!</v>
      </c>
      <c r="F217" s="177"/>
      <c r="G217" s="178"/>
    </row>
    <row r="218" spans="2:8" ht="15.75" hidden="1" x14ac:dyDescent="0.3">
      <c r="C218" s="56"/>
      <c r="D218" s="29" t="s">
        <v>44</v>
      </c>
      <c r="E218" s="11"/>
      <c r="F218" s="17">
        <f>SUM(F214:F217)</f>
        <v>0</v>
      </c>
    </row>
    <row r="219" spans="2:8" ht="15.75" x14ac:dyDescent="0.3">
      <c r="C219" s="56"/>
      <c r="D219" s="74" t="s">
        <v>60</v>
      </c>
      <c r="E219" s="11">
        <f>+E218+E212+E181</f>
        <v>30879232.380000003</v>
      </c>
      <c r="F219" s="17">
        <f>+F212+F181+F218</f>
        <v>28337094.339999996</v>
      </c>
      <c r="G219" s="45"/>
    </row>
    <row r="220" spans="2:8" ht="15.75" x14ac:dyDescent="0.3">
      <c r="B220" s="44"/>
      <c r="C220" s="45"/>
      <c r="D220" s="234"/>
      <c r="F220" s="80"/>
      <c r="G220" s="44"/>
    </row>
    <row r="221" spans="2:8" ht="15.75" x14ac:dyDescent="0.3">
      <c r="B221" s="44"/>
      <c r="C221" s="45"/>
      <c r="D221" s="234"/>
      <c r="F221" s="81"/>
    </row>
    <row r="239" spans="2:10" x14ac:dyDescent="0.25">
      <c r="B239" s="63" t="s">
        <v>61</v>
      </c>
      <c r="D239" s="12" t="s">
        <v>89</v>
      </c>
      <c r="E239" s="12"/>
      <c r="F239" s="12"/>
      <c r="G239" s="44" t="s">
        <v>85</v>
      </c>
      <c r="H239" t="s">
        <v>90</v>
      </c>
    </row>
    <row r="240" spans="2:10" x14ac:dyDescent="0.25">
      <c r="D240" s="288" t="s">
        <v>91</v>
      </c>
      <c r="E240" s="288"/>
      <c r="F240" s="288"/>
      <c r="G240" s="44"/>
      <c r="H240" s="44" t="s">
        <v>68</v>
      </c>
      <c r="J240" s="44"/>
    </row>
    <row r="241" spans="2:10" x14ac:dyDescent="0.25">
      <c r="D241" s="288" t="s">
        <v>92</v>
      </c>
      <c r="E241" s="288"/>
      <c r="F241" s="288"/>
      <c r="G241" s="44"/>
      <c r="H241" s="44" t="s">
        <v>165</v>
      </c>
      <c r="J241" s="44"/>
    </row>
    <row r="242" spans="2:10" ht="9" customHeight="1" x14ac:dyDescent="0.25">
      <c r="D242" s="64"/>
      <c r="E242" s="64"/>
      <c r="H242" s="44"/>
      <c r="I242" s="44"/>
      <c r="J242" s="44"/>
    </row>
    <row r="243" spans="2:10" x14ac:dyDescent="0.25">
      <c r="B243" s="63" t="s">
        <v>66</v>
      </c>
      <c r="D243" s="44" t="s">
        <v>203</v>
      </c>
      <c r="H243" s="65"/>
      <c r="I243" s="65"/>
      <c r="J243" s="65"/>
    </row>
    <row r="245" spans="2:10" x14ac:dyDescent="0.25">
      <c r="D245" s="44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D241:F241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182" workbookViewId="0">
      <selection activeCell="C180" sqref="C180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64" t="s">
        <v>88</v>
      </c>
      <c r="J8" s="265"/>
    </row>
    <row r="9" spans="1:10" ht="5.25" customHeight="1" x14ac:dyDescent="0.25"/>
    <row r="10" spans="1:10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</row>
    <row r="11" spans="1:10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</row>
    <row r="12" spans="1:10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</row>
    <row r="13" spans="1:10" ht="4.5" customHeight="1" x14ac:dyDescent="0.25">
      <c r="A13" s="244"/>
      <c r="B13" s="244"/>
      <c r="C13" s="244"/>
      <c r="D13" s="244"/>
      <c r="E13" s="244"/>
      <c r="F13" s="244"/>
      <c r="G13" s="244"/>
      <c r="H13" s="244"/>
      <c r="I13" s="244"/>
      <c r="J13" s="244"/>
    </row>
    <row r="14" spans="1:10" ht="16.5" hidden="1" thickBot="1" x14ac:dyDescent="0.3">
      <c r="A14" s="269" t="s">
        <v>69</v>
      </c>
      <c r="B14" s="269"/>
      <c r="C14" s="269"/>
      <c r="D14" s="269"/>
      <c r="E14" s="269"/>
      <c r="F14" s="269"/>
      <c r="G14" s="269"/>
      <c r="H14" s="269"/>
      <c r="I14" s="269"/>
      <c r="J14" s="269"/>
    </row>
    <row r="15" spans="1:10" ht="30.75" hidden="1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7"/>
      <c r="B18" s="7"/>
      <c r="C18" s="48"/>
      <c r="D18" s="47"/>
      <c r="E18" s="66"/>
      <c r="F18" s="66"/>
      <c r="G18" s="47"/>
      <c r="H18" s="66"/>
      <c r="I18" s="47"/>
      <c r="J18" s="66"/>
    </row>
    <row r="19" spans="1:10" ht="15.75" hidden="1" x14ac:dyDescent="0.3">
      <c r="A19" s="47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1"/>
      <c r="B20" s="19" t="s">
        <v>16</v>
      </c>
      <c r="C20" s="43">
        <v>62500</v>
      </c>
      <c r="D20" s="43"/>
      <c r="E20" s="43">
        <v>62500</v>
      </c>
      <c r="F20" s="43">
        <v>56112.02</v>
      </c>
      <c r="G20" s="43">
        <v>62500</v>
      </c>
      <c r="H20" s="43"/>
      <c r="I20" s="43">
        <v>62500</v>
      </c>
      <c r="J20" s="43">
        <v>68083.009999999995</v>
      </c>
    </row>
    <row r="21" spans="1:10" hidden="1" x14ac:dyDescent="0.25">
      <c r="A21" s="51"/>
      <c r="B21" s="19" t="s">
        <v>17</v>
      </c>
      <c r="C21" s="43">
        <v>7500</v>
      </c>
      <c r="D21" s="43"/>
      <c r="E21" s="43">
        <v>7500</v>
      </c>
      <c r="F21" s="43">
        <v>10999</v>
      </c>
      <c r="G21" s="43">
        <v>7500</v>
      </c>
      <c r="H21" s="43">
        <v>11011</v>
      </c>
      <c r="I21" s="43">
        <v>7500</v>
      </c>
      <c r="J21" s="43">
        <v>10992</v>
      </c>
    </row>
    <row r="22" spans="1:10" hidden="1" x14ac:dyDescent="0.25">
      <c r="A22" s="51"/>
      <c r="B22" s="19" t="s">
        <v>18</v>
      </c>
      <c r="C22" s="43">
        <v>8133.97</v>
      </c>
      <c r="D22" s="43"/>
      <c r="E22" s="43">
        <v>8133.97</v>
      </c>
      <c r="F22" s="43"/>
      <c r="G22" s="43">
        <v>8133.97</v>
      </c>
      <c r="H22" s="43"/>
      <c r="I22" s="43">
        <v>8133.97</v>
      </c>
      <c r="J22" s="43">
        <v>4358</v>
      </c>
    </row>
    <row r="23" spans="1:10" hidden="1" x14ac:dyDescent="0.25">
      <c r="A23" s="51"/>
      <c r="B23" s="19" t="s">
        <v>19</v>
      </c>
      <c r="C23" s="43">
        <v>33333.33</v>
      </c>
      <c r="D23" s="43"/>
      <c r="E23" s="43">
        <v>33333.33</v>
      </c>
      <c r="F23" s="43"/>
      <c r="G23" s="43">
        <v>33333.33</v>
      </c>
      <c r="H23" s="43"/>
      <c r="I23" s="43">
        <v>33333.33</v>
      </c>
      <c r="J23" s="43">
        <v>45020</v>
      </c>
    </row>
    <row r="24" spans="1:10" hidden="1" x14ac:dyDescent="0.25">
      <c r="A24" s="51"/>
      <c r="B24" s="19" t="s">
        <v>21</v>
      </c>
      <c r="C24" s="43">
        <v>165141.75</v>
      </c>
      <c r="D24" s="43"/>
      <c r="E24" s="43">
        <v>165141.75</v>
      </c>
      <c r="F24" s="43"/>
      <c r="G24" s="43">
        <v>165141.75</v>
      </c>
      <c r="H24" s="43">
        <v>1000</v>
      </c>
      <c r="I24" s="43">
        <v>165141.75</v>
      </c>
      <c r="J24" s="43">
        <v>26842.86</v>
      </c>
    </row>
    <row r="25" spans="1:10" hidden="1" x14ac:dyDescent="0.25">
      <c r="A25" s="51"/>
      <c r="B25" s="19" t="s">
        <v>22</v>
      </c>
      <c r="C25" s="43">
        <v>40000</v>
      </c>
      <c r="D25" s="43"/>
      <c r="E25" s="43">
        <v>40000</v>
      </c>
      <c r="F25" s="43"/>
      <c r="G25" s="43">
        <v>40000</v>
      </c>
      <c r="H25" s="43"/>
      <c r="I25" s="43">
        <v>40000</v>
      </c>
      <c r="J25" s="43">
        <v>76240</v>
      </c>
    </row>
    <row r="26" spans="1:10" hidden="1" x14ac:dyDescent="0.25">
      <c r="A26" s="51"/>
      <c r="B26" s="19" t="s">
        <v>23</v>
      </c>
      <c r="C26" s="43">
        <v>26305.03</v>
      </c>
      <c r="D26" s="43"/>
      <c r="E26" s="43">
        <v>26305.03</v>
      </c>
      <c r="F26" s="43"/>
      <c r="G26" s="43">
        <v>26305.03</v>
      </c>
      <c r="H26" s="43">
        <v>46532.639999999999</v>
      </c>
      <c r="I26" s="43">
        <v>26305.03</v>
      </c>
      <c r="J26" s="43">
        <v>55063.68</v>
      </c>
    </row>
    <row r="27" spans="1:10" ht="16.5" hidden="1" thickBot="1" x14ac:dyDescent="0.35">
      <c r="A27" s="51"/>
      <c r="B27" s="21" t="s">
        <v>24</v>
      </c>
      <c r="C27" s="52">
        <f t="shared" ref="C27:J27" si="1">SUM(C20:C26)</f>
        <v>342914.07999999996</v>
      </c>
      <c r="D27" s="52">
        <f t="shared" si="1"/>
        <v>0</v>
      </c>
      <c r="E27" s="52">
        <f t="shared" si="1"/>
        <v>342914.07999999996</v>
      </c>
      <c r="F27" s="52">
        <f t="shared" si="1"/>
        <v>67111.01999999999</v>
      </c>
      <c r="G27" s="52">
        <f t="shared" si="1"/>
        <v>342914.07999999996</v>
      </c>
      <c r="H27" s="52">
        <f t="shared" si="1"/>
        <v>58543.64</v>
      </c>
      <c r="I27" s="52">
        <f t="shared" si="1"/>
        <v>342914.07999999996</v>
      </c>
      <c r="J27" s="52">
        <f t="shared" si="1"/>
        <v>286599.55</v>
      </c>
    </row>
    <row r="28" spans="1:10" ht="15.75" hidden="1" x14ac:dyDescent="0.3">
      <c r="A28" s="51"/>
      <c r="B28" s="23" t="s">
        <v>25</v>
      </c>
      <c r="C28" s="53"/>
      <c r="D28" s="53"/>
      <c r="E28" s="53"/>
      <c r="F28" s="53"/>
      <c r="G28" s="53"/>
      <c r="H28" s="53"/>
      <c r="I28" s="53"/>
      <c r="J28" s="53"/>
    </row>
    <row r="29" spans="1:10" hidden="1" x14ac:dyDescent="0.25">
      <c r="A29" s="51"/>
      <c r="B29" s="19" t="s">
        <v>26</v>
      </c>
      <c r="C29" s="43">
        <v>60936.45</v>
      </c>
      <c r="D29" s="43"/>
      <c r="E29" s="43">
        <v>60936.45</v>
      </c>
      <c r="F29" s="43"/>
      <c r="G29" s="43">
        <v>60936.45</v>
      </c>
      <c r="H29" s="43"/>
      <c r="I29" s="43">
        <v>60936.45</v>
      </c>
      <c r="J29" s="43">
        <v>202940.25</v>
      </c>
    </row>
    <row r="30" spans="1:10" hidden="1" x14ac:dyDescent="0.25">
      <c r="A30" s="51"/>
      <c r="B30" s="19" t="s">
        <v>27</v>
      </c>
      <c r="C30" s="43">
        <v>600</v>
      </c>
      <c r="D30" s="43"/>
      <c r="E30" s="43">
        <v>600</v>
      </c>
      <c r="F30" s="43"/>
      <c r="G30" s="43">
        <v>600</v>
      </c>
      <c r="H30" s="43"/>
      <c r="I30" s="43">
        <v>600</v>
      </c>
      <c r="J30" s="43"/>
    </row>
    <row r="31" spans="1:10" hidden="1" x14ac:dyDescent="0.25">
      <c r="A31" s="51"/>
      <c r="B31" s="19" t="s">
        <v>56</v>
      </c>
      <c r="C31" s="43">
        <v>945.42</v>
      </c>
      <c r="D31" s="43"/>
      <c r="E31" s="43">
        <v>945.42</v>
      </c>
      <c r="F31" s="43"/>
      <c r="G31" s="43">
        <v>945.42</v>
      </c>
      <c r="H31" s="43"/>
      <c r="I31" s="43">
        <v>945.42</v>
      </c>
      <c r="J31" s="43"/>
    </row>
    <row r="32" spans="1:10" hidden="1" x14ac:dyDescent="0.25">
      <c r="A32" s="51"/>
      <c r="B32" s="19" t="s">
        <v>28</v>
      </c>
      <c r="C32" s="43">
        <v>169652.57</v>
      </c>
      <c r="D32" s="43"/>
      <c r="E32" s="43">
        <v>169652.57</v>
      </c>
      <c r="F32" s="43"/>
      <c r="G32" s="43">
        <v>169652.57</v>
      </c>
      <c r="H32" s="43"/>
      <c r="I32" s="43">
        <v>169652.57</v>
      </c>
      <c r="J32" s="43">
        <v>178282.05</v>
      </c>
    </row>
    <row r="33" spans="1:10" hidden="1" x14ac:dyDescent="0.25">
      <c r="A33" s="51"/>
      <c r="B33" s="19" t="s">
        <v>29</v>
      </c>
      <c r="C33" s="43">
        <v>912</v>
      </c>
      <c r="D33" s="43"/>
      <c r="E33" s="43">
        <v>912</v>
      </c>
      <c r="F33" s="43"/>
      <c r="G33" s="43">
        <v>912</v>
      </c>
      <c r="H33" s="43"/>
      <c r="I33" s="43">
        <v>912</v>
      </c>
      <c r="J33" s="43"/>
    </row>
    <row r="34" spans="1:10" hidden="1" x14ac:dyDescent="0.25">
      <c r="A34" s="51"/>
      <c r="B34" s="19" t="s">
        <v>30</v>
      </c>
      <c r="C34" s="43">
        <v>427229.65</v>
      </c>
      <c r="D34" s="43"/>
      <c r="E34" s="43">
        <v>427229.65</v>
      </c>
      <c r="F34" s="43"/>
      <c r="G34" s="43">
        <v>427229.65</v>
      </c>
      <c r="H34" s="43"/>
      <c r="I34" s="43">
        <v>427229.65</v>
      </c>
      <c r="J34" s="43">
        <v>1425199.8</v>
      </c>
    </row>
    <row r="35" spans="1:10" hidden="1" x14ac:dyDescent="0.25">
      <c r="A35" s="51"/>
      <c r="B35" s="19" t="s">
        <v>31</v>
      </c>
      <c r="C35" s="43">
        <v>100</v>
      </c>
      <c r="D35" s="43"/>
      <c r="E35" s="43">
        <v>100</v>
      </c>
      <c r="F35" s="43"/>
      <c r="G35" s="43">
        <v>100</v>
      </c>
      <c r="H35" s="43"/>
      <c r="I35" s="43">
        <v>100</v>
      </c>
      <c r="J35" s="43"/>
    </row>
    <row r="36" spans="1:10" hidden="1" x14ac:dyDescent="0.25">
      <c r="A36" s="51"/>
      <c r="B36" s="19" t="s">
        <v>32</v>
      </c>
      <c r="C36" s="43">
        <v>13579.7</v>
      </c>
      <c r="D36" s="43"/>
      <c r="E36" s="43">
        <v>13579.7</v>
      </c>
      <c r="F36" s="43"/>
      <c r="G36" s="43">
        <v>13579.7</v>
      </c>
      <c r="H36" s="43"/>
      <c r="I36" s="43">
        <v>13579.7</v>
      </c>
      <c r="J36" s="43">
        <v>75162.240000000005</v>
      </c>
    </row>
    <row r="37" spans="1:10" hidden="1" x14ac:dyDescent="0.25">
      <c r="A37" s="51"/>
      <c r="B37" s="19" t="s">
        <v>34</v>
      </c>
      <c r="C37" s="43">
        <v>310</v>
      </c>
      <c r="D37" s="43"/>
      <c r="E37" s="43">
        <v>310</v>
      </c>
      <c r="F37" s="43"/>
      <c r="G37" s="43">
        <v>310</v>
      </c>
      <c r="H37" s="43"/>
      <c r="I37" s="43">
        <v>310</v>
      </c>
      <c r="J37" s="43"/>
    </row>
    <row r="38" spans="1:10" hidden="1" x14ac:dyDescent="0.25">
      <c r="A38" s="51"/>
      <c r="B38" s="19" t="s">
        <v>35</v>
      </c>
      <c r="C38" s="43">
        <v>10809.43</v>
      </c>
      <c r="D38" s="43"/>
      <c r="E38" s="43">
        <v>10809.43</v>
      </c>
      <c r="F38" s="43"/>
      <c r="G38" s="43">
        <v>10809.43</v>
      </c>
      <c r="H38" s="43"/>
      <c r="I38" s="43">
        <v>10809.43</v>
      </c>
      <c r="J38" s="43">
        <v>14528.6</v>
      </c>
    </row>
    <row r="39" spans="1:10" hidden="1" x14ac:dyDescent="0.25">
      <c r="A39" s="51"/>
      <c r="B39" s="19" t="s">
        <v>36</v>
      </c>
      <c r="C39" s="43">
        <v>1780006.32</v>
      </c>
      <c r="D39" s="43"/>
      <c r="E39" s="43">
        <v>1780006.32</v>
      </c>
      <c r="F39" s="43"/>
      <c r="G39" s="43">
        <v>1780006.32</v>
      </c>
      <c r="H39" s="43"/>
      <c r="I39" s="43">
        <v>1780006.32</v>
      </c>
      <c r="J39" s="43">
        <v>1545914.81</v>
      </c>
    </row>
    <row r="40" spans="1:10" hidden="1" x14ac:dyDescent="0.25">
      <c r="A40" s="51"/>
      <c r="B40" s="19" t="s">
        <v>37</v>
      </c>
      <c r="C40" s="43">
        <v>2208.6999999999998</v>
      </c>
      <c r="D40" s="43"/>
      <c r="E40" s="43">
        <v>2208.6999999999998</v>
      </c>
      <c r="F40" s="43"/>
      <c r="G40" s="43">
        <v>2208.6999999999998</v>
      </c>
      <c r="H40" s="43"/>
      <c r="I40" s="43">
        <v>2208.6999999999998</v>
      </c>
      <c r="J40" s="43">
        <v>15300</v>
      </c>
    </row>
    <row r="41" spans="1:10" hidden="1" x14ac:dyDescent="0.25">
      <c r="A41" s="51"/>
      <c r="B41" s="19" t="s">
        <v>38</v>
      </c>
      <c r="C41" s="43">
        <v>8105.1</v>
      </c>
      <c r="D41" s="43"/>
      <c r="E41" s="43">
        <v>8105.1</v>
      </c>
      <c r="F41" s="43"/>
      <c r="G41" s="43">
        <v>8105.1</v>
      </c>
      <c r="H41" s="43"/>
      <c r="I41" s="43">
        <v>8105.1</v>
      </c>
      <c r="J41" s="43"/>
    </row>
    <row r="42" spans="1:10" hidden="1" x14ac:dyDescent="0.25">
      <c r="A42" s="51"/>
      <c r="B42" s="19" t="s">
        <v>39</v>
      </c>
      <c r="C42" s="43">
        <v>165.5</v>
      </c>
      <c r="D42" s="43"/>
      <c r="E42" s="43">
        <v>165.5</v>
      </c>
      <c r="F42" s="43"/>
      <c r="G42" s="43">
        <v>165.5</v>
      </c>
      <c r="H42" s="43"/>
      <c r="I42" s="43">
        <v>165.5</v>
      </c>
      <c r="J42" s="43"/>
    </row>
    <row r="43" spans="1:10" ht="16.5" hidden="1" thickBot="1" x14ac:dyDescent="0.35">
      <c r="A43" s="51"/>
      <c r="B43" s="25" t="s">
        <v>40</v>
      </c>
      <c r="C43" s="52">
        <f t="shared" ref="C43:J43" si="2">SUM(C29:C42)</f>
        <v>2475560.8400000003</v>
      </c>
      <c r="D43" s="52">
        <f t="shared" si="2"/>
        <v>0</v>
      </c>
      <c r="E43" s="52">
        <f t="shared" si="2"/>
        <v>2475560.8400000003</v>
      </c>
      <c r="F43" s="52">
        <f t="shared" si="2"/>
        <v>0</v>
      </c>
      <c r="G43" s="52">
        <f t="shared" si="2"/>
        <v>2475560.8400000003</v>
      </c>
      <c r="H43" s="52">
        <f t="shared" si="2"/>
        <v>0</v>
      </c>
      <c r="I43" s="52">
        <f t="shared" si="2"/>
        <v>2475560.8400000003</v>
      </c>
      <c r="J43" s="5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69" t="s">
        <v>70</v>
      </c>
      <c r="B46" s="269"/>
      <c r="C46" s="269"/>
      <c r="D46" s="269"/>
      <c r="E46" s="269"/>
      <c r="F46" s="269"/>
      <c r="G46" s="269"/>
      <c r="H46" s="269"/>
      <c r="I46" s="269"/>
      <c r="J46" s="269"/>
    </row>
    <row r="47" spans="1:10" ht="28.5" hidden="1" customHeight="1" x14ac:dyDescent="0.25">
      <c r="A47" s="133" t="s">
        <v>5</v>
      </c>
      <c r="B47" s="67" t="s">
        <v>71</v>
      </c>
      <c r="C47" s="290" t="s">
        <v>72</v>
      </c>
      <c r="D47" s="291"/>
      <c r="E47" s="290" t="s">
        <v>73</v>
      </c>
      <c r="F47" s="292"/>
      <c r="G47" s="246" t="s">
        <v>74</v>
      </c>
      <c r="H47" s="247"/>
      <c r="I47" s="247"/>
      <c r="J47" s="247"/>
    </row>
    <row r="48" spans="1:10" hidden="1" x14ac:dyDescent="0.25">
      <c r="A48" s="248"/>
      <c r="B48" s="68" t="s">
        <v>75</v>
      </c>
      <c r="C48" s="248" t="s">
        <v>76</v>
      </c>
      <c r="D48" s="248" t="s">
        <v>77</v>
      </c>
      <c r="E48" s="248" t="s">
        <v>76</v>
      </c>
      <c r="F48" s="248" t="s">
        <v>77</v>
      </c>
      <c r="G48" s="248" t="s">
        <v>76</v>
      </c>
      <c r="H48" s="248" t="s">
        <v>77</v>
      </c>
      <c r="I48" s="248"/>
      <c r="J48" s="248"/>
    </row>
    <row r="49" spans="1:10" hidden="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</row>
    <row r="50" spans="1:10" hidden="1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</row>
    <row r="51" spans="1:10" hidden="1" x14ac:dyDescent="0.25">
      <c r="A51" s="56"/>
      <c r="B51" s="68" t="s">
        <v>78</v>
      </c>
      <c r="C51" s="56"/>
      <c r="D51" s="56"/>
      <c r="E51" s="56"/>
      <c r="F51" s="56"/>
      <c r="G51" s="56"/>
      <c r="H51" s="56"/>
      <c r="I51" s="56"/>
      <c r="J51" s="56"/>
    </row>
    <row r="52" spans="1:10" hidden="1" x14ac:dyDescent="0.25">
      <c r="A52" s="56"/>
      <c r="B52" s="56" t="s">
        <v>79</v>
      </c>
      <c r="C52" s="56"/>
      <c r="D52" s="56"/>
      <c r="E52" s="56"/>
      <c r="F52" s="56"/>
      <c r="G52" s="56"/>
      <c r="H52" s="56"/>
      <c r="I52" s="56"/>
      <c r="J52" s="56"/>
    </row>
    <row r="53" spans="1:10" hidden="1" x14ac:dyDescent="0.25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0" hidden="1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</row>
    <row r="55" spans="1:10" hidden="1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</row>
    <row r="56" spans="1:10" hidden="1" x14ac:dyDescent="0.25">
      <c r="A56" s="56"/>
      <c r="B56" s="56"/>
      <c r="C56" s="56"/>
      <c r="D56" s="56"/>
      <c r="E56" s="56"/>
      <c r="F56" s="56"/>
      <c r="G56" s="56"/>
      <c r="H56" s="56"/>
      <c r="I56" s="56"/>
      <c r="J56" s="56"/>
    </row>
    <row r="57" spans="1:10" hidden="1" x14ac:dyDescent="0.25">
      <c r="A57" s="56"/>
      <c r="B57" s="56"/>
      <c r="C57" s="56"/>
      <c r="D57" s="56"/>
      <c r="E57" s="56"/>
      <c r="F57" s="56"/>
      <c r="G57" s="56"/>
      <c r="H57" s="56"/>
      <c r="I57" s="56"/>
      <c r="J57" s="56"/>
    </row>
    <row r="58" spans="1:10" hidden="1" x14ac:dyDescent="0.25">
      <c r="A58" s="56"/>
      <c r="B58" s="56"/>
      <c r="C58" s="56"/>
      <c r="D58" s="56"/>
      <c r="E58" s="56"/>
      <c r="F58" s="56"/>
      <c r="G58" s="56"/>
      <c r="H58" s="56"/>
      <c r="I58" s="56"/>
      <c r="J58" s="56"/>
    </row>
    <row r="59" spans="1:10" hidden="1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</row>
    <row r="60" spans="1:10" hidden="1" x14ac:dyDescent="0.25">
      <c r="A60" s="293" t="s">
        <v>80</v>
      </c>
      <c r="B60" s="293"/>
      <c r="C60" s="56"/>
      <c r="D60" s="56"/>
      <c r="E60" s="56"/>
      <c r="F60" s="56"/>
      <c r="G60" s="56"/>
      <c r="H60" s="56"/>
      <c r="I60" s="56"/>
      <c r="J60" s="56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69" t="s">
        <v>81</v>
      </c>
      <c r="B73" s="269"/>
      <c r="C73" s="269"/>
      <c r="D73" s="269"/>
      <c r="E73" s="269"/>
      <c r="F73" s="269"/>
      <c r="G73" s="269"/>
      <c r="H73" s="269"/>
      <c r="I73" s="269"/>
      <c r="J73" s="269"/>
    </row>
    <row r="74" spans="1:10" ht="16.5" hidden="1" customHeight="1" thickBot="1" x14ac:dyDescent="0.35">
      <c r="A74" s="4" t="s">
        <v>5</v>
      </c>
      <c r="B74" s="5" t="s">
        <v>6</v>
      </c>
      <c r="C74" s="278" t="s">
        <v>45</v>
      </c>
      <c r="D74" s="279"/>
      <c r="E74" s="278" t="s">
        <v>46</v>
      </c>
      <c r="F74" s="280"/>
      <c r="G74" s="278" t="s">
        <v>47</v>
      </c>
      <c r="H74" s="279"/>
      <c r="I74" s="278" t="s">
        <v>48</v>
      </c>
      <c r="J74" s="27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7"/>
      <c r="B77" s="7"/>
      <c r="C77" s="47"/>
      <c r="D77" s="47"/>
      <c r="E77" s="47"/>
      <c r="F77" s="66"/>
      <c r="G77" s="66"/>
      <c r="H77" s="66"/>
      <c r="I77" s="66"/>
      <c r="J77" s="66"/>
    </row>
    <row r="78" spans="1:10" ht="15.75" hidden="1" x14ac:dyDescent="0.3">
      <c r="A78" s="47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1"/>
      <c r="B79" s="19" t="s">
        <v>16</v>
      </c>
      <c r="C79" s="43">
        <v>62500</v>
      </c>
      <c r="D79" s="43">
        <v>138609.60999999999</v>
      </c>
      <c r="E79" s="43">
        <v>62500</v>
      </c>
      <c r="F79" s="43"/>
      <c r="G79" s="43"/>
      <c r="H79" s="43"/>
      <c r="I79" s="43"/>
      <c r="J79" s="43"/>
    </row>
    <row r="80" spans="1:10" hidden="1" x14ac:dyDescent="0.25">
      <c r="A80" s="51"/>
      <c r="B80" s="19" t="s">
        <v>17</v>
      </c>
      <c r="C80" s="43">
        <v>7500</v>
      </c>
      <c r="D80" s="43">
        <v>9818.25</v>
      </c>
      <c r="E80" s="43">
        <v>7500</v>
      </c>
      <c r="F80" s="43">
        <v>9560.36</v>
      </c>
      <c r="G80" s="43"/>
      <c r="H80" s="43"/>
      <c r="I80" s="43"/>
      <c r="J80" s="43"/>
    </row>
    <row r="81" spans="1:10" hidden="1" x14ac:dyDescent="0.25">
      <c r="A81" s="51"/>
      <c r="B81" s="19" t="s">
        <v>18</v>
      </c>
      <c r="C81" s="43">
        <v>8133.97</v>
      </c>
      <c r="D81" s="43"/>
      <c r="E81" s="43">
        <v>8133.97</v>
      </c>
      <c r="F81" s="43">
        <v>39787</v>
      </c>
      <c r="G81" s="43"/>
      <c r="H81" s="43"/>
      <c r="I81" s="43"/>
      <c r="J81" s="43"/>
    </row>
    <row r="82" spans="1:10" hidden="1" x14ac:dyDescent="0.25">
      <c r="A82" s="51"/>
      <c r="B82" s="19" t="s">
        <v>19</v>
      </c>
      <c r="C82" s="43">
        <v>33333.33</v>
      </c>
      <c r="D82" s="43">
        <v>19161.8</v>
      </c>
      <c r="E82" s="43">
        <v>33333.33</v>
      </c>
      <c r="F82" s="43"/>
      <c r="G82" s="43"/>
      <c r="H82" s="43"/>
      <c r="I82" s="43"/>
      <c r="J82" s="43"/>
    </row>
    <row r="83" spans="1:10" hidden="1" x14ac:dyDescent="0.25">
      <c r="A83" s="51"/>
      <c r="B83" s="19" t="s">
        <v>21</v>
      </c>
      <c r="C83" s="43">
        <v>165141.75</v>
      </c>
      <c r="D83" s="43">
        <v>4057.14</v>
      </c>
      <c r="E83" s="43">
        <v>165141.75</v>
      </c>
      <c r="F83" s="43">
        <v>184282.78</v>
      </c>
      <c r="G83" s="43"/>
      <c r="H83" s="43"/>
      <c r="I83" s="43"/>
      <c r="J83" s="43"/>
    </row>
    <row r="84" spans="1:10" hidden="1" x14ac:dyDescent="0.25">
      <c r="A84" s="51"/>
      <c r="B84" s="19" t="s">
        <v>22</v>
      </c>
      <c r="C84" s="43">
        <v>40000</v>
      </c>
      <c r="D84" s="43">
        <v>38120</v>
      </c>
      <c r="E84" s="43">
        <v>40000</v>
      </c>
      <c r="F84" s="43">
        <v>38120</v>
      </c>
      <c r="G84" s="43"/>
      <c r="H84" s="43"/>
      <c r="I84" s="43"/>
      <c r="J84" s="43"/>
    </row>
    <row r="85" spans="1:10" hidden="1" x14ac:dyDescent="0.25">
      <c r="A85" s="51"/>
      <c r="B85" s="19" t="s">
        <v>23</v>
      </c>
      <c r="C85" s="43">
        <v>26305.03</v>
      </c>
      <c r="D85" s="43">
        <v>48548.639999999999</v>
      </c>
      <c r="E85" s="43">
        <v>26305.03</v>
      </c>
      <c r="F85" s="43">
        <v>44604</v>
      </c>
      <c r="G85" s="43"/>
      <c r="H85" s="43"/>
      <c r="I85" s="43"/>
      <c r="J85" s="43"/>
    </row>
    <row r="86" spans="1:10" ht="16.5" hidden="1" thickBot="1" x14ac:dyDescent="0.35">
      <c r="A86" s="51"/>
      <c r="B86" s="21" t="s">
        <v>24</v>
      </c>
      <c r="C86" s="52">
        <f t="shared" ref="C86:J86" si="4">SUM(C79:C85)</f>
        <v>342914.07999999996</v>
      </c>
      <c r="D86" s="52">
        <f t="shared" si="4"/>
        <v>258315.44</v>
      </c>
      <c r="E86" s="52">
        <f t="shared" si="4"/>
        <v>342914.07999999996</v>
      </c>
      <c r="F86" s="52">
        <f t="shared" si="4"/>
        <v>316354.14</v>
      </c>
      <c r="G86" s="52">
        <f t="shared" si="4"/>
        <v>0</v>
      </c>
      <c r="H86" s="52">
        <f t="shared" si="4"/>
        <v>0</v>
      </c>
      <c r="I86" s="52">
        <f t="shared" si="4"/>
        <v>0</v>
      </c>
      <c r="J86" s="52">
        <f t="shared" si="4"/>
        <v>0</v>
      </c>
    </row>
    <row r="87" spans="1:10" ht="15.75" hidden="1" x14ac:dyDescent="0.3">
      <c r="A87" s="51"/>
      <c r="B87" s="23" t="s">
        <v>25</v>
      </c>
      <c r="C87" s="53"/>
      <c r="D87" s="53"/>
      <c r="E87" s="53"/>
      <c r="F87" s="53"/>
      <c r="G87" s="53"/>
      <c r="H87" s="53"/>
      <c r="I87" s="53"/>
      <c r="J87" s="53"/>
    </row>
    <row r="88" spans="1:10" hidden="1" x14ac:dyDescent="0.25">
      <c r="A88" s="51"/>
      <c r="B88" s="19" t="s">
        <v>26</v>
      </c>
      <c r="C88" s="43">
        <v>60936.45</v>
      </c>
      <c r="D88" s="43">
        <v>1023</v>
      </c>
      <c r="E88" s="43">
        <v>60936.45</v>
      </c>
      <c r="F88" s="43">
        <v>58023.7</v>
      </c>
      <c r="G88" s="43"/>
      <c r="H88" s="43"/>
      <c r="I88" s="43"/>
      <c r="J88" s="43"/>
    </row>
    <row r="89" spans="1:10" hidden="1" x14ac:dyDescent="0.25">
      <c r="A89" s="51"/>
      <c r="B89" s="19" t="s">
        <v>27</v>
      </c>
      <c r="C89" s="43">
        <v>600</v>
      </c>
      <c r="D89" s="43"/>
      <c r="E89" s="43">
        <v>600</v>
      </c>
      <c r="F89" s="43"/>
      <c r="G89" s="43"/>
      <c r="H89" s="43"/>
      <c r="I89" s="43"/>
      <c r="J89" s="43"/>
    </row>
    <row r="90" spans="1:10" hidden="1" x14ac:dyDescent="0.25">
      <c r="A90" s="51"/>
      <c r="B90" s="19" t="s">
        <v>56</v>
      </c>
      <c r="C90" s="43">
        <v>945.42</v>
      </c>
      <c r="D90" s="43"/>
      <c r="E90" s="43">
        <v>945.42</v>
      </c>
      <c r="F90" s="43"/>
      <c r="G90" s="43"/>
      <c r="H90" s="43"/>
      <c r="I90" s="43"/>
      <c r="J90" s="43"/>
    </row>
    <row r="91" spans="1:10" hidden="1" x14ac:dyDescent="0.25">
      <c r="A91" s="51"/>
      <c r="B91" s="19" t="s">
        <v>28</v>
      </c>
      <c r="C91" s="43">
        <v>169652.57</v>
      </c>
      <c r="D91" s="43">
        <v>181188.84</v>
      </c>
      <c r="E91" s="43">
        <v>169652.57</v>
      </c>
      <c r="F91" s="43">
        <v>66957.58</v>
      </c>
      <c r="G91" s="43"/>
      <c r="H91" s="43"/>
      <c r="I91" s="43"/>
      <c r="J91" s="43"/>
    </row>
    <row r="92" spans="1:10" hidden="1" x14ac:dyDescent="0.25">
      <c r="A92" s="51"/>
      <c r="B92" s="19" t="s">
        <v>29</v>
      </c>
      <c r="C92" s="43">
        <v>912</v>
      </c>
      <c r="D92" s="43"/>
      <c r="E92" s="43">
        <v>912</v>
      </c>
      <c r="F92" s="43"/>
      <c r="G92" s="43"/>
      <c r="H92" s="43"/>
      <c r="I92" s="43"/>
      <c r="J92" s="43"/>
    </row>
    <row r="93" spans="1:10" hidden="1" x14ac:dyDescent="0.25">
      <c r="A93" s="51"/>
      <c r="B93" s="19" t="s">
        <v>30</v>
      </c>
      <c r="C93" s="43">
        <v>427229.65</v>
      </c>
      <c r="D93" s="43">
        <v>535053.32999999996</v>
      </c>
      <c r="E93" s="43">
        <v>427229.65</v>
      </c>
      <c r="F93" s="43">
        <v>261536.69</v>
      </c>
      <c r="G93" s="43"/>
      <c r="H93" s="43"/>
      <c r="I93" s="43"/>
      <c r="J93" s="43"/>
    </row>
    <row r="94" spans="1:10" hidden="1" x14ac:dyDescent="0.25">
      <c r="A94" s="51"/>
      <c r="B94" s="19" t="s">
        <v>31</v>
      </c>
      <c r="C94" s="43">
        <v>100</v>
      </c>
      <c r="D94" s="43"/>
      <c r="E94" s="43">
        <v>100</v>
      </c>
      <c r="F94" s="43"/>
      <c r="G94" s="43"/>
      <c r="H94" s="43"/>
      <c r="I94" s="43"/>
      <c r="J94" s="43"/>
    </row>
    <row r="95" spans="1:10" hidden="1" x14ac:dyDescent="0.25">
      <c r="A95" s="51"/>
      <c r="B95" s="19" t="s">
        <v>32</v>
      </c>
      <c r="C95" s="43">
        <v>13579.7</v>
      </c>
      <c r="D95" s="43">
        <v>6224.76</v>
      </c>
      <c r="E95" s="43">
        <v>13579.7</v>
      </c>
      <c r="F95" s="43">
        <v>6630</v>
      </c>
      <c r="G95" s="43"/>
      <c r="H95" s="43"/>
      <c r="I95" s="43"/>
      <c r="J95" s="43"/>
    </row>
    <row r="96" spans="1:10" hidden="1" x14ac:dyDescent="0.25">
      <c r="A96" s="51"/>
      <c r="B96" s="19" t="s">
        <v>34</v>
      </c>
      <c r="C96" s="43">
        <v>310</v>
      </c>
      <c r="D96" s="43">
        <v>3610</v>
      </c>
      <c r="E96" s="43">
        <v>310</v>
      </c>
      <c r="F96" s="43"/>
      <c r="G96" s="43"/>
      <c r="H96" s="43"/>
      <c r="I96" s="43"/>
      <c r="J96" s="43"/>
    </row>
    <row r="97" spans="1:10" hidden="1" x14ac:dyDescent="0.25">
      <c r="A97" s="51"/>
      <c r="B97" s="19" t="s">
        <v>35</v>
      </c>
      <c r="C97" s="43">
        <v>10809.43</v>
      </c>
      <c r="D97" s="43">
        <v>39404.76</v>
      </c>
      <c r="E97" s="43">
        <v>10809.43</v>
      </c>
      <c r="F97" s="43">
        <v>23463</v>
      </c>
      <c r="G97" s="43"/>
      <c r="H97" s="43"/>
      <c r="I97" s="43"/>
      <c r="J97" s="43"/>
    </row>
    <row r="98" spans="1:10" hidden="1" x14ac:dyDescent="0.25">
      <c r="A98" s="51"/>
      <c r="B98" s="19" t="s">
        <v>36</v>
      </c>
      <c r="C98" s="43">
        <v>1780006.32</v>
      </c>
      <c r="D98" s="43">
        <v>2752150.16</v>
      </c>
      <c r="E98" s="43">
        <v>1780006.32</v>
      </c>
      <c r="F98" s="43">
        <v>1617110.07</v>
      </c>
      <c r="G98" s="43"/>
      <c r="H98" s="43"/>
      <c r="I98" s="43"/>
      <c r="J98" s="43"/>
    </row>
    <row r="99" spans="1:10" hidden="1" x14ac:dyDescent="0.25">
      <c r="A99" s="51"/>
      <c r="B99" s="19" t="s">
        <v>37</v>
      </c>
      <c r="C99" s="43">
        <v>2208.6999999999998</v>
      </c>
      <c r="D99" s="43"/>
      <c r="E99" s="43">
        <v>2208.6999999999998</v>
      </c>
      <c r="F99" s="43">
        <v>11097</v>
      </c>
      <c r="G99" s="43"/>
      <c r="H99" s="43"/>
      <c r="I99" s="43"/>
      <c r="J99" s="43"/>
    </row>
    <row r="100" spans="1:10" hidden="1" x14ac:dyDescent="0.25">
      <c r="A100" s="51"/>
      <c r="B100" s="19" t="s">
        <v>38</v>
      </c>
      <c r="C100" s="43">
        <v>8105.1</v>
      </c>
      <c r="D100" s="43">
        <v>43640</v>
      </c>
      <c r="E100" s="43">
        <v>8105.1</v>
      </c>
      <c r="F100" s="43"/>
      <c r="G100" s="43"/>
      <c r="H100" s="43"/>
      <c r="I100" s="43"/>
      <c r="J100" s="43"/>
    </row>
    <row r="101" spans="1:10" hidden="1" x14ac:dyDescent="0.25">
      <c r="A101" s="51"/>
      <c r="B101" s="19" t="s">
        <v>39</v>
      </c>
      <c r="C101" s="43">
        <v>165.5</v>
      </c>
      <c r="D101" s="43"/>
      <c r="E101" s="43">
        <v>165.5</v>
      </c>
      <c r="F101" s="43"/>
      <c r="G101" s="43"/>
      <c r="H101" s="43"/>
      <c r="I101" s="43"/>
      <c r="J101" s="43"/>
    </row>
    <row r="102" spans="1:10" ht="16.5" hidden="1" thickBot="1" x14ac:dyDescent="0.35">
      <c r="A102" s="51"/>
      <c r="B102" s="25" t="s">
        <v>40</v>
      </c>
      <c r="C102" s="52">
        <f t="shared" ref="C102:J102" si="5">SUM(C88:C101)</f>
        <v>2475560.8400000003</v>
      </c>
      <c r="D102" s="52">
        <f t="shared" si="5"/>
        <v>3562294.85</v>
      </c>
      <c r="E102" s="52">
        <f t="shared" si="5"/>
        <v>2475560.8400000003</v>
      </c>
      <c r="F102" s="52">
        <f t="shared" si="5"/>
        <v>2044818.04</v>
      </c>
      <c r="G102" s="52">
        <f t="shared" si="5"/>
        <v>0</v>
      </c>
      <c r="H102" s="52">
        <f t="shared" si="5"/>
        <v>0</v>
      </c>
      <c r="I102" s="52">
        <f t="shared" si="5"/>
        <v>0</v>
      </c>
      <c r="J102" s="5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69" t="s">
        <v>82</v>
      </c>
      <c r="B123" s="269"/>
      <c r="C123" s="269"/>
      <c r="D123" s="269"/>
      <c r="E123" s="269"/>
      <c r="F123" s="269"/>
      <c r="G123" s="269"/>
      <c r="H123" s="269"/>
      <c r="I123" s="269"/>
      <c r="J123" s="269"/>
    </row>
    <row r="124" spans="1:10" ht="16.5" hidden="1" customHeight="1" thickBot="1" x14ac:dyDescent="0.35">
      <c r="A124" s="4" t="s">
        <v>5</v>
      </c>
      <c r="B124" s="5" t="s">
        <v>6</v>
      </c>
      <c r="C124" s="278" t="s">
        <v>51</v>
      </c>
      <c r="D124" s="279"/>
      <c r="E124" s="278" t="s">
        <v>52</v>
      </c>
      <c r="F124" s="280"/>
      <c r="G124" s="278" t="s">
        <v>53</v>
      </c>
      <c r="H124" s="279"/>
      <c r="I124" s="278" t="s">
        <v>54</v>
      </c>
      <c r="J124" s="27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7"/>
      <c r="B127" s="7"/>
      <c r="C127" s="66"/>
      <c r="D127" s="48"/>
      <c r="E127" s="66"/>
      <c r="F127" s="66"/>
      <c r="G127" s="66"/>
      <c r="H127" s="66"/>
      <c r="I127" s="66"/>
      <c r="J127" s="66"/>
    </row>
    <row r="128" spans="1:10" ht="15.75" hidden="1" x14ac:dyDescent="0.3">
      <c r="A128" s="47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1"/>
      <c r="B129" s="19" t="s">
        <v>16</v>
      </c>
      <c r="C129" s="43"/>
      <c r="D129" s="43"/>
      <c r="E129" s="43"/>
      <c r="F129" s="43"/>
      <c r="G129" s="43"/>
      <c r="H129" s="43"/>
      <c r="I129" s="43"/>
      <c r="J129" s="43"/>
    </row>
    <row r="130" spans="1:10" hidden="1" x14ac:dyDescent="0.25">
      <c r="A130" s="51"/>
      <c r="B130" s="19" t="s">
        <v>17</v>
      </c>
      <c r="C130" s="43"/>
      <c r="D130" s="43"/>
      <c r="E130" s="43"/>
      <c r="F130" s="43"/>
      <c r="G130" s="43"/>
      <c r="H130" s="43"/>
      <c r="I130" s="43"/>
      <c r="J130" s="43"/>
    </row>
    <row r="131" spans="1:10" hidden="1" x14ac:dyDescent="0.25">
      <c r="A131" s="51"/>
      <c r="B131" s="19" t="s">
        <v>18</v>
      </c>
      <c r="C131" s="43"/>
      <c r="D131" s="43"/>
      <c r="E131" s="43"/>
      <c r="F131" s="43"/>
      <c r="G131" s="43"/>
      <c r="H131" s="43"/>
      <c r="I131" s="43"/>
      <c r="J131" s="43"/>
    </row>
    <row r="132" spans="1:10" hidden="1" x14ac:dyDescent="0.25">
      <c r="A132" s="51"/>
      <c r="B132" s="19" t="s">
        <v>19</v>
      </c>
      <c r="C132" s="43"/>
      <c r="D132" s="43"/>
      <c r="E132" s="43"/>
      <c r="F132" s="43"/>
      <c r="G132" s="43"/>
      <c r="H132" s="43"/>
      <c r="I132" s="43"/>
      <c r="J132" s="43"/>
    </row>
    <row r="133" spans="1:10" hidden="1" x14ac:dyDescent="0.25">
      <c r="A133" s="51"/>
      <c r="B133" s="19" t="s">
        <v>21</v>
      </c>
      <c r="C133" s="43"/>
      <c r="D133" s="43"/>
      <c r="E133" s="43"/>
      <c r="F133" s="43"/>
      <c r="G133" s="43"/>
      <c r="H133" s="43"/>
      <c r="I133" s="43"/>
      <c r="J133" s="43"/>
    </row>
    <row r="134" spans="1:10" hidden="1" x14ac:dyDescent="0.25">
      <c r="A134" s="51"/>
      <c r="B134" s="19" t="s">
        <v>22</v>
      </c>
      <c r="C134" s="43"/>
      <c r="D134" s="43"/>
      <c r="E134" s="43"/>
      <c r="F134" s="43"/>
      <c r="G134" s="43"/>
      <c r="H134" s="43"/>
      <c r="I134" s="43"/>
      <c r="J134" s="43"/>
    </row>
    <row r="135" spans="1:10" hidden="1" x14ac:dyDescent="0.25">
      <c r="A135" s="51"/>
      <c r="B135" s="19" t="s">
        <v>23</v>
      </c>
      <c r="C135" s="43"/>
      <c r="D135" s="43"/>
      <c r="E135" s="43"/>
      <c r="F135" s="43"/>
      <c r="G135" s="43"/>
      <c r="H135" s="43"/>
      <c r="I135" s="43"/>
      <c r="J135" s="43"/>
    </row>
    <row r="136" spans="1:10" ht="16.5" hidden="1" thickBot="1" x14ac:dyDescent="0.35">
      <c r="A136" s="51"/>
      <c r="B136" s="21" t="s">
        <v>24</v>
      </c>
      <c r="C136" s="52">
        <f t="shared" ref="C136:J136" si="7">SUM(C129:C135)</f>
        <v>0</v>
      </c>
      <c r="D136" s="52">
        <f t="shared" si="7"/>
        <v>0</v>
      </c>
      <c r="E136" s="52">
        <f t="shared" si="7"/>
        <v>0</v>
      </c>
      <c r="F136" s="52">
        <f t="shared" si="7"/>
        <v>0</v>
      </c>
      <c r="G136" s="52">
        <f t="shared" si="7"/>
        <v>0</v>
      </c>
      <c r="H136" s="52">
        <f t="shared" si="7"/>
        <v>0</v>
      </c>
      <c r="I136" s="52">
        <f t="shared" si="7"/>
        <v>0</v>
      </c>
      <c r="J136" s="52">
        <f t="shared" si="7"/>
        <v>0</v>
      </c>
    </row>
    <row r="137" spans="1:10" ht="15.75" hidden="1" x14ac:dyDescent="0.3">
      <c r="A137" s="51"/>
      <c r="B137" s="23" t="s">
        <v>25</v>
      </c>
      <c r="C137" s="53"/>
      <c r="D137" s="53"/>
      <c r="E137" s="53"/>
      <c r="F137" s="53"/>
      <c r="G137" s="53"/>
      <c r="H137" s="53"/>
      <c r="I137" s="53"/>
      <c r="J137" s="53"/>
    </row>
    <row r="138" spans="1:10" hidden="1" x14ac:dyDescent="0.25">
      <c r="A138" s="51"/>
      <c r="B138" s="19" t="s">
        <v>26</v>
      </c>
      <c r="C138" s="43"/>
      <c r="D138" s="43"/>
      <c r="E138" s="43"/>
      <c r="F138" s="43"/>
      <c r="G138" s="43"/>
      <c r="H138" s="43"/>
      <c r="I138" s="43"/>
      <c r="J138" s="43"/>
    </row>
    <row r="139" spans="1:10" hidden="1" x14ac:dyDescent="0.25">
      <c r="A139" s="51"/>
      <c r="B139" s="19" t="s">
        <v>83</v>
      </c>
      <c r="C139" s="43"/>
      <c r="D139" s="43"/>
      <c r="E139" s="43"/>
      <c r="F139" s="43"/>
      <c r="G139" s="43"/>
      <c r="H139" s="43"/>
      <c r="I139" s="43"/>
      <c r="J139" s="43"/>
    </row>
    <row r="140" spans="1:10" hidden="1" x14ac:dyDescent="0.25">
      <c r="A140" s="51"/>
      <c r="B140" s="19" t="s">
        <v>56</v>
      </c>
      <c r="C140" s="43"/>
      <c r="D140" s="43"/>
      <c r="E140" s="43"/>
      <c r="F140" s="43"/>
      <c r="G140" s="43"/>
      <c r="H140" s="43"/>
      <c r="I140" s="43"/>
      <c r="J140" s="43"/>
    </row>
    <row r="141" spans="1:10" hidden="1" x14ac:dyDescent="0.25">
      <c r="A141" s="51"/>
      <c r="B141" s="19" t="s">
        <v>28</v>
      </c>
      <c r="C141" s="43"/>
      <c r="D141" s="43"/>
      <c r="E141" s="43"/>
      <c r="F141" s="43"/>
      <c r="G141" s="43"/>
      <c r="H141" s="43"/>
      <c r="I141" s="43"/>
      <c r="J141" s="43"/>
    </row>
    <row r="142" spans="1:10" hidden="1" x14ac:dyDescent="0.25">
      <c r="A142" s="51"/>
      <c r="B142" s="19" t="s">
        <v>29</v>
      </c>
      <c r="C142" s="43"/>
      <c r="D142" s="43"/>
      <c r="E142" s="43"/>
      <c r="F142" s="43"/>
      <c r="G142" s="43"/>
      <c r="H142" s="43"/>
      <c r="I142" s="43"/>
      <c r="J142" s="43"/>
    </row>
    <row r="143" spans="1:10" hidden="1" x14ac:dyDescent="0.25">
      <c r="A143" s="51"/>
      <c r="B143" s="19" t="s">
        <v>30</v>
      </c>
      <c r="C143" s="43"/>
      <c r="D143" s="43"/>
      <c r="E143" s="43"/>
      <c r="F143" s="43"/>
      <c r="G143" s="43"/>
      <c r="H143" s="43"/>
      <c r="I143" s="43"/>
      <c r="J143" s="43"/>
    </row>
    <row r="144" spans="1:10" hidden="1" x14ac:dyDescent="0.25">
      <c r="A144" s="51"/>
      <c r="B144" s="19" t="s">
        <v>31</v>
      </c>
      <c r="C144" s="43"/>
      <c r="D144" s="43"/>
      <c r="E144" s="43"/>
      <c r="F144" s="43"/>
      <c r="G144" s="43"/>
      <c r="H144" s="43"/>
      <c r="I144" s="43"/>
      <c r="J144" s="43"/>
    </row>
    <row r="145" spans="1:10" hidden="1" x14ac:dyDescent="0.25">
      <c r="A145" s="51"/>
      <c r="B145" s="19" t="s">
        <v>32</v>
      </c>
      <c r="C145" s="43"/>
      <c r="D145" s="43"/>
      <c r="E145" s="43"/>
      <c r="F145" s="43"/>
      <c r="G145" s="43"/>
      <c r="H145" s="43"/>
      <c r="I145" s="43"/>
      <c r="J145" s="43"/>
    </row>
    <row r="146" spans="1:10" hidden="1" x14ac:dyDescent="0.25">
      <c r="A146" s="51"/>
      <c r="B146" s="19" t="s">
        <v>34</v>
      </c>
      <c r="C146" s="43"/>
      <c r="D146" s="43"/>
      <c r="E146" s="43"/>
      <c r="F146" s="43"/>
      <c r="G146" s="43"/>
      <c r="H146" s="43"/>
      <c r="I146" s="43"/>
      <c r="J146" s="43"/>
    </row>
    <row r="147" spans="1:10" hidden="1" x14ac:dyDescent="0.25">
      <c r="A147" s="51"/>
      <c r="B147" s="19" t="s">
        <v>35</v>
      </c>
      <c r="C147" s="43"/>
      <c r="D147" s="43"/>
      <c r="E147" s="43"/>
      <c r="F147" s="43"/>
      <c r="G147" s="43"/>
      <c r="H147" s="43"/>
      <c r="I147" s="43"/>
      <c r="J147" s="43"/>
    </row>
    <row r="148" spans="1:10" hidden="1" x14ac:dyDescent="0.25">
      <c r="A148" s="51"/>
      <c r="B148" s="19" t="s">
        <v>36</v>
      </c>
      <c r="C148" s="43"/>
      <c r="D148" s="43"/>
      <c r="E148" s="43"/>
      <c r="F148" s="43"/>
      <c r="G148" s="43"/>
      <c r="H148" s="43"/>
      <c r="I148" s="43"/>
      <c r="J148" s="43"/>
    </row>
    <row r="149" spans="1:10" hidden="1" x14ac:dyDescent="0.25">
      <c r="A149" s="51"/>
      <c r="B149" s="19" t="s">
        <v>37</v>
      </c>
      <c r="C149" s="43"/>
      <c r="D149" s="43"/>
      <c r="E149" s="43"/>
      <c r="F149" s="43"/>
      <c r="G149" s="43"/>
      <c r="H149" s="43"/>
      <c r="I149" s="43"/>
      <c r="J149" s="43"/>
    </row>
    <row r="150" spans="1:10" hidden="1" x14ac:dyDescent="0.25">
      <c r="A150" s="51"/>
      <c r="B150" s="19" t="s">
        <v>38</v>
      </c>
      <c r="C150" s="43"/>
      <c r="D150" s="43"/>
      <c r="E150" s="43"/>
      <c r="F150" s="43"/>
      <c r="G150" s="43"/>
      <c r="H150" s="43"/>
      <c r="I150" s="43"/>
      <c r="J150" s="43"/>
    </row>
    <row r="151" spans="1:10" hidden="1" x14ac:dyDescent="0.25">
      <c r="A151" s="51"/>
      <c r="B151" s="19" t="s">
        <v>39</v>
      </c>
      <c r="C151" s="43"/>
      <c r="D151" s="43"/>
      <c r="E151" s="43"/>
      <c r="F151" s="43"/>
      <c r="G151" s="43"/>
      <c r="H151" s="43"/>
      <c r="I151" s="43"/>
      <c r="J151" s="43"/>
    </row>
    <row r="152" spans="1:10" ht="16.5" hidden="1" thickBot="1" x14ac:dyDescent="0.35">
      <c r="A152" s="51"/>
      <c r="B152" s="25" t="s">
        <v>40</v>
      </c>
      <c r="C152" s="52">
        <f t="shared" ref="C152:J152" si="8">SUM(C138:C151)</f>
        <v>0</v>
      </c>
      <c r="D152" s="52">
        <f t="shared" si="8"/>
        <v>0</v>
      </c>
      <c r="E152" s="52">
        <f t="shared" si="8"/>
        <v>0</v>
      </c>
      <c r="F152" s="52">
        <f t="shared" si="8"/>
        <v>0</v>
      </c>
      <c r="G152" s="52">
        <f t="shared" si="8"/>
        <v>0</v>
      </c>
      <c r="H152" s="52">
        <f t="shared" si="8"/>
        <v>0</v>
      </c>
      <c r="I152" s="52">
        <f t="shared" si="8"/>
        <v>0</v>
      </c>
      <c r="J152" s="52">
        <f t="shared" si="8"/>
        <v>0</v>
      </c>
    </row>
    <row r="153" spans="1:10" hidden="1" x14ac:dyDescent="0.25">
      <c r="D153" s="49"/>
      <c r="J153" s="69"/>
    </row>
    <row r="154" spans="1:10" hidden="1" x14ac:dyDescent="0.25">
      <c r="J154" s="4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67" t="s">
        <v>175</v>
      </c>
      <c r="D177" s="267"/>
      <c r="E177" s="267"/>
      <c r="F177" s="267"/>
    </row>
    <row r="178" spans="3:7" ht="15.75" thickBot="1" x14ac:dyDescent="0.3">
      <c r="C178" s="294" t="s">
        <v>209</v>
      </c>
      <c r="D178" s="294"/>
      <c r="E178" s="294"/>
      <c r="F178" s="294"/>
    </row>
    <row r="179" spans="3:7" ht="16.5" thickBot="1" x14ac:dyDescent="0.35">
      <c r="C179" s="70" t="s">
        <v>5</v>
      </c>
      <c r="D179" s="245" t="s">
        <v>6</v>
      </c>
      <c r="E179" s="295" t="s">
        <v>57</v>
      </c>
      <c r="F179" s="296"/>
    </row>
    <row r="180" spans="3:7" ht="15.75" x14ac:dyDescent="0.3">
      <c r="D180" s="72"/>
      <c r="E180" s="73" t="s">
        <v>12</v>
      </c>
      <c r="F180" s="73" t="s">
        <v>84</v>
      </c>
    </row>
    <row r="181" spans="3:7" ht="15.75" x14ac:dyDescent="0.3">
      <c r="C181" s="10"/>
      <c r="D181" s="7" t="s">
        <v>14</v>
      </c>
      <c r="E181" s="11">
        <f>+'JULIO CTE-5'!C177</f>
        <v>16903679.369999997</v>
      </c>
      <c r="F181" s="17">
        <f>+'JULIO CTE-5'!D177</f>
        <v>16834777.629999999</v>
      </c>
      <c r="G181" s="45"/>
    </row>
    <row r="182" spans="3:7" ht="15.75" x14ac:dyDescent="0.3">
      <c r="C182" s="47"/>
      <c r="D182" s="7"/>
      <c r="E182" s="47"/>
      <c r="F182" s="15"/>
      <c r="G182" s="45"/>
    </row>
    <row r="183" spans="3:7" ht="15.75" x14ac:dyDescent="0.3">
      <c r="C183" s="47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3">
        <f>+'JULIO CTE-5'!C180</f>
        <v>463893.78</v>
      </c>
      <c r="F184" s="20">
        <v>504350.31</v>
      </c>
      <c r="G184" s="45"/>
    </row>
    <row r="185" spans="3:7" x14ac:dyDescent="0.25">
      <c r="C185" s="18">
        <v>113</v>
      </c>
      <c r="D185" s="19" t="s">
        <v>17</v>
      </c>
      <c r="E185" s="43">
        <f>+'JULIO CTE-5'!C181</f>
        <v>73952.06</v>
      </c>
      <c r="F185" s="20">
        <v>67537.55</v>
      </c>
      <c r="G185" s="45"/>
    </row>
    <row r="186" spans="3:7" x14ac:dyDescent="0.25">
      <c r="C186" s="18">
        <v>122</v>
      </c>
      <c r="D186" s="19" t="s">
        <v>18</v>
      </c>
      <c r="E186" s="43">
        <f>+'JULIO CTE-5'!C182</f>
        <v>30427.800000000003</v>
      </c>
      <c r="F186" s="20">
        <v>58746.99</v>
      </c>
      <c r="G186" s="45"/>
    </row>
    <row r="187" spans="3:7" x14ac:dyDescent="0.25">
      <c r="C187" s="18">
        <v>163</v>
      </c>
      <c r="D187" s="19" t="s">
        <v>19</v>
      </c>
      <c r="E187" s="43">
        <f>+'JULIO CTE-5'!C183</f>
        <v>379621</v>
      </c>
      <c r="F187" s="20">
        <v>477916.08</v>
      </c>
      <c r="G187" s="45"/>
    </row>
    <row r="188" spans="3:7" ht="27" x14ac:dyDescent="0.25">
      <c r="C188" s="18">
        <v>168</v>
      </c>
      <c r="D188" s="195" t="s">
        <v>167</v>
      </c>
      <c r="E188" s="43">
        <f>+'JULIO CTE-5'!C184</f>
        <v>500</v>
      </c>
      <c r="F188" s="20">
        <v>0</v>
      </c>
      <c r="G188" s="45"/>
    </row>
    <row r="189" spans="3:7" x14ac:dyDescent="0.25">
      <c r="C189" s="18">
        <v>169</v>
      </c>
      <c r="D189" s="19" t="s">
        <v>168</v>
      </c>
      <c r="E189" s="43">
        <f>+'JULIO CTE-5'!C185</f>
        <v>24686.690000000002</v>
      </c>
      <c r="F189" s="20">
        <v>26300</v>
      </c>
      <c r="G189" s="45"/>
    </row>
    <row r="190" spans="3:7" x14ac:dyDescent="0.25">
      <c r="C190" s="18">
        <v>171</v>
      </c>
      <c r="D190" s="19" t="s">
        <v>169</v>
      </c>
      <c r="E190" s="43">
        <f>+'JULIO CTE-5'!C186</f>
        <v>25468.309999999998</v>
      </c>
      <c r="F190" s="20">
        <v>24400</v>
      </c>
      <c r="G190" s="45"/>
    </row>
    <row r="191" spans="3:7" x14ac:dyDescent="0.25">
      <c r="C191" s="18">
        <v>174</v>
      </c>
      <c r="D191" s="19" t="s">
        <v>20</v>
      </c>
      <c r="E191" s="43">
        <f>+'JULIO CTE-5'!C187</f>
        <v>51494.31</v>
      </c>
      <c r="F191" s="20">
        <v>42075</v>
      </c>
      <c r="G191" s="45"/>
    </row>
    <row r="192" spans="3:7" x14ac:dyDescent="0.25">
      <c r="C192" s="18">
        <v>182</v>
      </c>
      <c r="D192" s="19" t="s">
        <v>21</v>
      </c>
      <c r="E192" s="43">
        <f>+'JULIO CTE-5'!C188</f>
        <v>2225907.81</v>
      </c>
      <c r="F192" s="20">
        <v>1333378</v>
      </c>
      <c r="G192" s="45"/>
    </row>
    <row r="193" spans="3:8" x14ac:dyDescent="0.25">
      <c r="C193" s="18">
        <v>197</v>
      </c>
      <c r="D193" s="19" t="s">
        <v>22</v>
      </c>
      <c r="E193" s="43">
        <f>+'JULIO CTE-5'!C189</f>
        <v>296450</v>
      </c>
      <c r="F193" s="20">
        <v>294000</v>
      </c>
      <c r="G193" s="45"/>
    </row>
    <row r="194" spans="3:8" x14ac:dyDescent="0.25">
      <c r="C194" s="18">
        <v>199</v>
      </c>
      <c r="D194" s="19" t="s">
        <v>23</v>
      </c>
      <c r="E194" s="43">
        <f>+'JULIO CTE-5'!C190</f>
        <v>469420</v>
      </c>
      <c r="F194" s="20">
        <v>369595.15</v>
      </c>
      <c r="G194" s="45"/>
    </row>
    <row r="195" spans="3:8" ht="16.5" thickBot="1" x14ac:dyDescent="0.35">
      <c r="C195" s="18"/>
      <c r="D195" s="21" t="s">
        <v>24</v>
      </c>
      <c r="E195" s="52">
        <f>SUM(E184:E194)</f>
        <v>4041821.7600000002</v>
      </c>
      <c r="F195" s="22">
        <f>SUM(F184:F194)</f>
        <v>3198299.0799999996</v>
      </c>
    </row>
    <row r="196" spans="3:8" ht="15.75" x14ac:dyDescent="0.3">
      <c r="C196" s="18"/>
      <c r="D196" s="23" t="s">
        <v>25</v>
      </c>
      <c r="E196" s="53"/>
      <c r="F196" s="24"/>
    </row>
    <row r="197" spans="3:8" x14ac:dyDescent="0.25">
      <c r="C197" s="18">
        <v>211</v>
      </c>
      <c r="D197" s="19" t="s">
        <v>26</v>
      </c>
      <c r="E197" s="43">
        <f>+'JULIO CTE-5'!C193</f>
        <v>407158.99</v>
      </c>
      <c r="F197" s="20">
        <v>295001.75</v>
      </c>
      <c r="G197" s="45"/>
      <c r="H197" s="46"/>
    </row>
    <row r="198" spans="3:8" x14ac:dyDescent="0.25">
      <c r="C198" s="18">
        <v>232</v>
      </c>
      <c r="D198" s="19" t="s">
        <v>27</v>
      </c>
      <c r="E198" s="43">
        <f>+'JULIO CTE-5'!C194</f>
        <v>87500</v>
      </c>
      <c r="F198" s="20">
        <v>0</v>
      </c>
      <c r="G198" s="45"/>
    </row>
    <row r="199" spans="3:8" x14ac:dyDescent="0.25">
      <c r="C199" s="18">
        <v>261</v>
      </c>
      <c r="D199" s="19" t="s">
        <v>28</v>
      </c>
      <c r="E199" s="43">
        <f>+'JULIO CTE-5'!C195</f>
        <v>580216.14</v>
      </c>
      <c r="F199" s="20">
        <v>380560.83</v>
      </c>
      <c r="G199" s="45"/>
    </row>
    <row r="200" spans="3:8" x14ac:dyDescent="0.25">
      <c r="C200" s="18">
        <v>262</v>
      </c>
      <c r="D200" s="19" t="s">
        <v>29</v>
      </c>
      <c r="E200" s="43">
        <f>+'JULIO CTE-5'!C196</f>
        <v>4666.6899999999996</v>
      </c>
      <c r="F200" s="20">
        <v>0</v>
      </c>
      <c r="G200" s="45"/>
    </row>
    <row r="201" spans="3:8" x14ac:dyDescent="0.25">
      <c r="C201" s="18">
        <v>266</v>
      </c>
      <c r="D201" s="19" t="s">
        <v>30</v>
      </c>
      <c r="E201" s="43">
        <f>+'JULIO CTE-5'!C197</f>
        <v>2673575.2400000002</v>
      </c>
      <c r="F201" s="20">
        <v>2158147.7000000002</v>
      </c>
      <c r="G201" s="45"/>
    </row>
    <row r="202" spans="3:8" x14ac:dyDescent="0.25">
      <c r="C202" s="18">
        <v>267</v>
      </c>
      <c r="D202" s="19" t="s">
        <v>31</v>
      </c>
      <c r="E202" s="43">
        <f>+'JULIO CTE-5'!C198</f>
        <v>5250</v>
      </c>
      <c r="F202" s="20">
        <v>1798.5</v>
      </c>
      <c r="G202" s="45"/>
    </row>
    <row r="203" spans="3:8" x14ac:dyDescent="0.25">
      <c r="C203" s="18">
        <v>268</v>
      </c>
      <c r="D203" s="19" t="s">
        <v>32</v>
      </c>
      <c r="E203" s="43">
        <f>+'JULIO CTE-5'!C199</f>
        <v>82679.03</v>
      </c>
      <c r="F203" s="20">
        <v>77068.98</v>
      </c>
      <c r="G203" s="45"/>
    </row>
    <row r="204" spans="3:8" x14ac:dyDescent="0.25">
      <c r="C204" s="18">
        <v>269</v>
      </c>
      <c r="D204" s="19" t="s">
        <v>33</v>
      </c>
      <c r="E204" s="43">
        <f>+'JULIO CTE-5'!C200</f>
        <v>5833.31</v>
      </c>
      <c r="F204" s="20">
        <v>0</v>
      </c>
      <c r="G204" s="45"/>
    </row>
    <row r="205" spans="3:8" x14ac:dyDescent="0.25">
      <c r="C205" s="18">
        <v>289</v>
      </c>
      <c r="D205" s="19" t="s">
        <v>34</v>
      </c>
      <c r="E205" s="43">
        <f>+'JULIO CTE-5'!C201</f>
        <v>4024.16</v>
      </c>
      <c r="F205" s="20">
        <v>6592.5</v>
      </c>
      <c r="G205" s="45"/>
    </row>
    <row r="206" spans="3:8" x14ac:dyDescent="0.25">
      <c r="C206" s="18">
        <v>292</v>
      </c>
      <c r="D206" s="19" t="s">
        <v>35</v>
      </c>
      <c r="E206" s="43">
        <f>+'JULIO CTE-5'!C202</f>
        <v>49104.51</v>
      </c>
      <c r="F206" s="20">
        <v>83470.69</v>
      </c>
      <c r="G206" s="45"/>
    </row>
    <row r="207" spans="3:8" x14ac:dyDescent="0.25">
      <c r="C207" s="18">
        <v>295</v>
      </c>
      <c r="D207" s="19" t="s">
        <v>36</v>
      </c>
      <c r="E207" s="43">
        <f>+'JULIO CTE-5'!C203</f>
        <v>10839780.42</v>
      </c>
      <c r="F207" s="20">
        <v>9523773.8599999994</v>
      </c>
      <c r="G207" s="45"/>
    </row>
    <row r="208" spans="3:8" x14ac:dyDescent="0.25">
      <c r="C208" s="18">
        <v>297</v>
      </c>
      <c r="D208" s="19" t="s">
        <v>37</v>
      </c>
      <c r="E208" s="43">
        <f>+'JULIO CTE-5'!C204</f>
        <v>11137.49</v>
      </c>
      <c r="F208" s="20">
        <v>18082.55</v>
      </c>
      <c r="G208" s="45"/>
    </row>
    <row r="209" spans="2:8" x14ac:dyDescent="0.25">
      <c r="C209" s="18">
        <v>298</v>
      </c>
      <c r="D209" s="19" t="s">
        <v>38</v>
      </c>
      <c r="E209" s="43">
        <f>+'JULIO CTE-5'!C205</f>
        <v>236307.05000000002</v>
      </c>
      <c r="F209" s="20">
        <v>279902.5</v>
      </c>
      <c r="G209" s="45"/>
      <c r="H209" s="45"/>
    </row>
    <row r="210" spans="2:8" x14ac:dyDescent="0.25">
      <c r="C210" s="18">
        <v>299</v>
      </c>
      <c r="D210" s="19" t="s">
        <v>39</v>
      </c>
      <c r="E210" s="43">
        <f>+'JULIO CTE-5'!C206</f>
        <v>133292.81</v>
      </c>
      <c r="F210" s="20">
        <v>66514.61</v>
      </c>
      <c r="G210" s="45"/>
    </row>
    <row r="211" spans="2:8" ht="16.5" thickBot="1" x14ac:dyDescent="0.35">
      <c r="C211" s="51"/>
      <c r="D211" s="25" t="s">
        <v>40</v>
      </c>
      <c r="E211" s="52">
        <f>SUM(E197:E210)</f>
        <v>15120525.840000002</v>
      </c>
      <c r="F211" s="22">
        <f>SUM(F197:F210)</f>
        <v>12890914.469999999</v>
      </c>
    </row>
    <row r="212" spans="2:8" ht="15.75" x14ac:dyDescent="0.3">
      <c r="C212" s="56"/>
      <c r="D212" s="74" t="s">
        <v>58</v>
      </c>
      <c r="E212" s="75">
        <f>+E211+E195</f>
        <v>19162347.600000001</v>
      </c>
      <c r="F212" s="76">
        <f>+F211+F195</f>
        <v>16089213.549999999</v>
      </c>
      <c r="G212" s="45"/>
    </row>
    <row r="213" spans="2:8" ht="16.5" hidden="1" thickBot="1" x14ac:dyDescent="0.35">
      <c r="C213" s="56"/>
      <c r="D213" s="77" t="s">
        <v>41</v>
      </c>
      <c r="E213" s="78"/>
      <c r="F213" s="79"/>
    </row>
    <row r="214" spans="2:8" hidden="1" x14ac:dyDescent="0.25">
      <c r="C214" s="56"/>
      <c r="D214" s="28" t="s">
        <v>49</v>
      </c>
      <c r="E214" s="43" t="e">
        <f>+#REF!</f>
        <v>#REF!</v>
      </c>
      <c r="F214" s="177"/>
    </row>
    <row r="215" spans="2:8" hidden="1" x14ac:dyDescent="0.25">
      <c r="C215" s="56"/>
      <c r="D215" s="28" t="s">
        <v>42</v>
      </c>
      <c r="E215" s="43" t="e">
        <f>+#REF!</f>
        <v>#REF!</v>
      </c>
      <c r="F215" s="177"/>
      <c r="G215" s="45"/>
    </row>
    <row r="216" spans="2:8" hidden="1" x14ac:dyDescent="0.25">
      <c r="C216" s="56"/>
      <c r="D216" s="28" t="s">
        <v>50</v>
      </c>
      <c r="E216" s="43" t="e">
        <f>+#REF!</f>
        <v>#REF!</v>
      </c>
      <c r="F216" s="177"/>
      <c r="G216" s="45"/>
    </row>
    <row r="217" spans="2:8" hidden="1" x14ac:dyDescent="0.25">
      <c r="C217" s="56"/>
      <c r="D217" s="28" t="s">
        <v>43</v>
      </c>
      <c r="E217" s="43" t="e">
        <f>+#REF!</f>
        <v>#REF!</v>
      </c>
      <c r="F217" s="177"/>
      <c r="G217" s="178"/>
    </row>
    <row r="218" spans="2:8" ht="15.75" hidden="1" x14ac:dyDescent="0.3">
      <c r="C218" s="56"/>
      <c r="D218" s="29" t="s">
        <v>44</v>
      </c>
      <c r="E218" s="11"/>
      <c r="F218" s="17">
        <f>SUM(F214:F217)</f>
        <v>0</v>
      </c>
    </row>
    <row r="219" spans="2:8" ht="15.75" x14ac:dyDescent="0.3">
      <c r="C219" s="56"/>
      <c r="D219" s="74" t="s">
        <v>60</v>
      </c>
      <c r="E219" s="11">
        <f>+E218+E212+E181</f>
        <v>36066026.969999999</v>
      </c>
      <c r="F219" s="17">
        <f>+F212+F181+F218</f>
        <v>32923991.18</v>
      </c>
      <c r="G219" s="45"/>
    </row>
    <row r="220" spans="2:8" ht="15.75" x14ac:dyDescent="0.3">
      <c r="B220" s="44"/>
      <c r="C220" s="45"/>
      <c r="D220" s="244"/>
      <c r="F220" s="80"/>
      <c r="G220" s="44"/>
    </row>
    <row r="221" spans="2:8" ht="15.75" x14ac:dyDescent="0.3">
      <c r="B221" s="44"/>
      <c r="C221" s="45"/>
      <c r="D221" s="244"/>
      <c r="F221" s="81"/>
    </row>
    <row r="239" spans="2:10" x14ac:dyDescent="0.25">
      <c r="B239" s="63" t="s">
        <v>61</v>
      </c>
      <c r="D239" s="12" t="s">
        <v>89</v>
      </c>
      <c r="E239" s="12"/>
      <c r="F239" s="12"/>
      <c r="G239" s="44" t="s">
        <v>85</v>
      </c>
      <c r="H239" t="s">
        <v>90</v>
      </c>
    </row>
    <row r="240" spans="2:10" x14ac:dyDescent="0.25">
      <c r="D240" s="288" t="s">
        <v>91</v>
      </c>
      <c r="E240" s="288"/>
      <c r="F240" s="288"/>
      <c r="G240" s="44"/>
      <c r="H240" s="44" t="s">
        <v>68</v>
      </c>
      <c r="J240" s="44"/>
    </row>
    <row r="241" spans="2:10" x14ac:dyDescent="0.25">
      <c r="D241" s="288" t="s">
        <v>92</v>
      </c>
      <c r="E241" s="288"/>
      <c r="F241" s="288"/>
      <c r="G241" s="44"/>
      <c r="H241" s="44" t="s">
        <v>165</v>
      </c>
      <c r="J241" s="44"/>
    </row>
    <row r="242" spans="2:10" ht="9" customHeight="1" x14ac:dyDescent="0.25">
      <c r="D242" s="64"/>
      <c r="E242" s="64"/>
      <c r="H242" s="44"/>
      <c r="I242" s="44"/>
      <c r="J242" s="44"/>
    </row>
    <row r="243" spans="2:10" x14ac:dyDescent="0.25">
      <c r="B243" s="63" t="s">
        <v>66</v>
      </c>
      <c r="D243" s="44" t="s">
        <v>208</v>
      </c>
      <c r="H243" s="65"/>
      <c r="I243" s="65"/>
      <c r="J243" s="65"/>
    </row>
    <row r="245" spans="2:10" x14ac:dyDescent="0.25">
      <c r="D245" s="44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15:J15"/>
    <mergeCell ref="A46:J46"/>
    <mergeCell ref="I8:J8"/>
    <mergeCell ref="A10:J10"/>
    <mergeCell ref="A11:J11"/>
    <mergeCell ref="A12:J12"/>
    <mergeCell ref="A14:J14"/>
    <mergeCell ref="C47:D47"/>
    <mergeCell ref="E47:F47"/>
    <mergeCell ref="C15:D15"/>
    <mergeCell ref="E15:F15"/>
    <mergeCell ref="G15:H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00" workbookViewId="0">
      <selection activeCell="B201" sqref="B20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64" t="s">
        <v>88</v>
      </c>
      <c r="J8" s="265"/>
    </row>
    <row r="9" spans="1:10" ht="5.25" customHeight="1" x14ac:dyDescent="0.25"/>
    <row r="10" spans="1:10" x14ac:dyDescent="0.25">
      <c r="A10" s="266" t="s">
        <v>2</v>
      </c>
      <c r="B10" s="266"/>
      <c r="C10" s="266"/>
      <c r="D10" s="266"/>
      <c r="E10" s="266"/>
      <c r="F10" s="266"/>
      <c r="G10" s="266"/>
      <c r="H10" s="266"/>
      <c r="I10" s="266"/>
      <c r="J10" s="266"/>
    </row>
    <row r="11" spans="1:10" x14ac:dyDescent="0.25">
      <c r="A11" s="267" t="s">
        <v>3</v>
      </c>
      <c r="B11" s="267"/>
      <c r="C11" s="267"/>
      <c r="D11" s="267"/>
      <c r="E11" s="267"/>
      <c r="F11" s="267"/>
      <c r="G11" s="267"/>
      <c r="H11" s="267"/>
      <c r="I11" s="267"/>
      <c r="J11" s="267"/>
    </row>
    <row r="12" spans="1:10" x14ac:dyDescent="0.25">
      <c r="A12" s="268" t="s">
        <v>4</v>
      </c>
      <c r="B12" s="267"/>
      <c r="C12" s="267"/>
      <c r="D12" s="267"/>
      <c r="E12" s="267"/>
      <c r="F12" s="267"/>
      <c r="G12" s="267"/>
      <c r="H12" s="267"/>
      <c r="I12" s="267"/>
      <c r="J12" s="267"/>
    </row>
    <row r="13" spans="1:10" ht="4.5" customHeight="1" x14ac:dyDescent="0.25">
      <c r="A13" s="255"/>
      <c r="B13" s="255"/>
      <c r="C13" s="255"/>
      <c r="D13" s="255"/>
      <c r="E13" s="255"/>
      <c r="F13" s="255"/>
      <c r="G13" s="255"/>
      <c r="H13" s="255"/>
      <c r="I13" s="255"/>
      <c r="J13" s="255"/>
    </row>
    <row r="14" spans="1:10" ht="16.5" hidden="1" thickBot="1" x14ac:dyDescent="0.3">
      <c r="A14" s="269" t="s">
        <v>69</v>
      </c>
      <c r="B14" s="269"/>
      <c r="C14" s="269"/>
      <c r="D14" s="269"/>
      <c r="E14" s="269"/>
      <c r="F14" s="269"/>
      <c r="G14" s="269"/>
      <c r="H14" s="269"/>
      <c r="I14" s="269"/>
      <c r="J14" s="269"/>
    </row>
    <row r="15" spans="1:10" ht="30.75" hidden="1" customHeight="1" thickBot="1" x14ac:dyDescent="0.35">
      <c r="A15" s="4" t="s">
        <v>5</v>
      </c>
      <c r="B15" s="5" t="s">
        <v>6</v>
      </c>
      <c r="C15" s="278" t="s">
        <v>7</v>
      </c>
      <c r="D15" s="279"/>
      <c r="E15" s="278" t="s">
        <v>8</v>
      </c>
      <c r="F15" s="280"/>
      <c r="G15" s="278" t="s">
        <v>9</v>
      </c>
      <c r="H15" s="279"/>
      <c r="I15" s="278" t="s">
        <v>10</v>
      </c>
      <c r="J15" s="279"/>
    </row>
    <row r="16" spans="1:10" ht="15.75" hidden="1" x14ac:dyDescent="0.3">
      <c r="A16" s="6"/>
      <c r="B16" s="7"/>
      <c r="C16" s="8" t="s">
        <v>12</v>
      </c>
      <c r="D16" s="8" t="s">
        <v>13</v>
      </c>
      <c r="E16" s="8" t="s">
        <v>12</v>
      </c>
      <c r="F16" s="8" t="s">
        <v>13</v>
      </c>
      <c r="G16" s="8" t="s">
        <v>12</v>
      </c>
      <c r="H16" s="8" t="s">
        <v>13</v>
      </c>
      <c r="I16" s="8" t="s">
        <v>12</v>
      </c>
      <c r="J16" s="8" t="s">
        <v>13</v>
      </c>
    </row>
    <row r="17" spans="1:10" ht="15.75" hidden="1" x14ac:dyDescent="0.3">
      <c r="A17" s="10"/>
      <c r="B17" s="7" t="s">
        <v>14</v>
      </c>
      <c r="C17" s="11">
        <v>1764858.42</v>
      </c>
      <c r="D17" s="11">
        <v>1492317.42</v>
      </c>
      <c r="E17" s="11">
        <v>1764858.42</v>
      </c>
      <c r="F17" s="11">
        <v>1792563.63</v>
      </c>
      <c r="G17" s="11">
        <v>1764858.42</v>
      </c>
      <c r="H17" s="11">
        <v>1578007.92</v>
      </c>
      <c r="I17" s="11">
        <v>1764858.42</v>
      </c>
      <c r="J17" s="11">
        <v>1803793.55</v>
      </c>
    </row>
    <row r="18" spans="1:10" ht="15.75" hidden="1" x14ac:dyDescent="0.3">
      <c r="A18" s="47"/>
      <c r="B18" s="7"/>
      <c r="C18" s="48"/>
      <c r="D18" s="47"/>
      <c r="E18" s="66"/>
      <c r="F18" s="66"/>
      <c r="G18" s="47"/>
      <c r="H18" s="66"/>
      <c r="I18" s="47"/>
      <c r="J18" s="66"/>
    </row>
    <row r="19" spans="1:10" ht="15.75" hidden="1" x14ac:dyDescent="0.3">
      <c r="A19" s="47"/>
      <c r="B19" s="7" t="s">
        <v>15</v>
      </c>
      <c r="C19" s="11">
        <f t="shared" ref="C19:J19" si="0">+C27+C43</f>
        <v>2818474.9200000004</v>
      </c>
      <c r="D19" s="11">
        <f t="shared" si="0"/>
        <v>0</v>
      </c>
      <c r="E19" s="11">
        <f t="shared" si="0"/>
        <v>2818474.9200000004</v>
      </c>
      <c r="F19" s="11">
        <f t="shared" si="0"/>
        <v>67111.01999999999</v>
      </c>
      <c r="G19" s="11">
        <f t="shared" si="0"/>
        <v>2818474.9200000004</v>
      </c>
      <c r="H19" s="11">
        <f t="shared" si="0"/>
        <v>58543.64</v>
      </c>
      <c r="I19" s="11">
        <f t="shared" si="0"/>
        <v>2818474.9200000004</v>
      </c>
      <c r="J19" s="11">
        <f t="shared" si="0"/>
        <v>3743927.3</v>
      </c>
    </row>
    <row r="20" spans="1:10" hidden="1" x14ac:dyDescent="0.25">
      <c r="A20" s="51"/>
      <c r="B20" s="19" t="s">
        <v>16</v>
      </c>
      <c r="C20" s="43">
        <v>62500</v>
      </c>
      <c r="D20" s="43"/>
      <c r="E20" s="43">
        <v>62500</v>
      </c>
      <c r="F20" s="43">
        <v>56112.02</v>
      </c>
      <c r="G20" s="43">
        <v>62500</v>
      </c>
      <c r="H20" s="43"/>
      <c r="I20" s="43">
        <v>62500</v>
      </c>
      <c r="J20" s="43">
        <v>68083.009999999995</v>
      </c>
    </row>
    <row r="21" spans="1:10" hidden="1" x14ac:dyDescent="0.25">
      <c r="A21" s="51"/>
      <c r="B21" s="19" t="s">
        <v>17</v>
      </c>
      <c r="C21" s="43">
        <v>7500</v>
      </c>
      <c r="D21" s="43"/>
      <c r="E21" s="43">
        <v>7500</v>
      </c>
      <c r="F21" s="43">
        <v>10999</v>
      </c>
      <c r="G21" s="43">
        <v>7500</v>
      </c>
      <c r="H21" s="43">
        <v>11011</v>
      </c>
      <c r="I21" s="43">
        <v>7500</v>
      </c>
      <c r="J21" s="43">
        <v>10992</v>
      </c>
    </row>
    <row r="22" spans="1:10" hidden="1" x14ac:dyDescent="0.25">
      <c r="A22" s="51"/>
      <c r="B22" s="19" t="s">
        <v>18</v>
      </c>
      <c r="C22" s="43">
        <v>8133.97</v>
      </c>
      <c r="D22" s="43"/>
      <c r="E22" s="43">
        <v>8133.97</v>
      </c>
      <c r="F22" s="43"/>
      <c r="G22" s="43">
        <v>8133.97</v>
      </c>
      <c r="H22" s="43"/>
      <c r="I22" s="43">
        <v>8133.97</v>
      </c>
      <c r="J22" s="43">
        <v>4358</v>
      </c>
    </row>
    <row r="23" spans="1:10" hidden="1" x14ac:dyDescent="0.25">
      <c r="A23" s="51"/>
      <c r="B23" s="19" t="s">
        <v>19</v>
      </c>
      <c r="C23" s="43">
        <v>33333.33</v>
      </c>
      <c r="D23" s="43"/>
      <c r="E23" s="43">
        <v>33333.33</v>
      </c>
      <c r="F23" s="43"/>
      <c r="G23" s="43">
        <v>33333.33</v>
      </c>
      <c r="H23" s="43"/>
      <c r="I23" s="43">
        <v>33333.33</v>
      </c>
      <c r="J23" s="43">
        <v>45020</v>
      </c>
    </row>
    <row r="24" spans="1:10" hidden="1" x14ac:dyDescent="0.25">
      <c r="A24" s="51"/>
      <c r="B24" s="19" t="s">
        <v>21</v>
      </c>
      <c r="C24" s="43">
        <v>165141.75</v>
      </c>
      <c r="D24" s="43"/>
      <c r="E24" s="43">
        <v>165141.75</v>
      </c>
      <c r="F24" s="43"/>
      <c r="G24" s="43">
        <v>165141.75</v>
      </c>
      <c r="H24" s="43">
        <v>1000</v>
      </c>
      <c r="I24" s="43">
        <v>165141.75</v>
      </c>
      <c r="J24" s="43">
        <v>26842.86</v>
      </c>
    </row>
    <row r="25" spans="1:10" hidden="1" x14ac:dyDescent="0.25">
      <c r="A25" s="51"/>
      <c r="B25" s="19" t="s">
        <v>22</v>
      </c>
      <c r="C25" s="43">
        <v>40000</v>
      </c>
      <c r="D25" s="43"/>
      <c r="E25" s="43">
        <v>40000</v>
      </c>
      <c r="F25" s="43"/>
      <c r="G25" s="43">
        <v>40000</v>
      </c>
      <c r="H25" s="43"/>
      <c r="I25" s="43">
        <v>40000</v>
      </c>
      <c r="J25" s="43">
        <v>76240</v>
      </c>
    </row>
    <row r="26" spans="1:10" hidden="1" x14ac:dyDescent="0.25">
      <c r="A26" s="51"/>
      <c r="B26" s="19" t="s">
        <v>23</v>
      </c>
      <c r="C26" s="43">
        <v>26305.03</v>
      </c>
      <c r="D26" s="43"/>
      <c r="E26" s="43">
        <v>26305.03</v>
      </c>
      <c r="F26" s="43"/>
      <c r="G26" s="43">
        <v>26305.03</v>
      </c>
      <c r="H26" s="43">
        <v>46532.639999999999</v>
      </c>
      <c r="I26" s="43">
        <v>26305.03</v>
      </c>
      <c r="J26" s="43">
        <v>55063.68</v>
      </c>
    </row>
    <row r="27" spans="1:10" ht="16.5" hidden="1" thickBot="1" x14ac:dyDescent="0.35">
      <c r="A27" s="51"/>
      <c r="B27" s="21" t="s">
        <v>24</v>
      </c>
      <c r="C27" s="52">
        <f t="shared" ref="C27:J27" si="1">SUM(C20:C26)</f>
        <v>342914.07999999996</v>
      </c>
      <c r="D27" s="52">
        <f t="shared" si="1"/>
        <v>0</v>
      </c>
      <c r="E27" s="52">
        <f t="shared" si="1"/>
        <v>342914.07999999996</v>
      </c>
      <c r="F27" s="52">
        <f t="shared" si="1"/>
        <v>67111.01999999999</v>
      </c>
      <c r="G27" s="52">
        <f t="shared" si="1"/>
        <v>342914.07999999996</v>
      </c>
      <c r="H27" s="52">
        <f t="shared" si="1"/>
        <v>58543.64</v>
      </c>
      <c r="I27" s="52">
        <f t="shared" si="1"/>
        <v>342914.07999999996</v>
      </c>
      <c r="J27" s="52">
        <f t="shared" si="1"/>
        <v>286599.55</v>
      </c>
    </row>
    <row r="28" spans="1:10" ht="15.75" hidden="1" x14ac:dyDescent="0.3">
      <c r="A28" s="51"/>
      <c r="B28" s="23" t="s">
        <v>25</v>
      </c>
      <c r="C28" s="53"/>
      <c r="D28" s="53"/>
      <c r="E28" s="53"/>
      <c r="F28" s="53"/>
      <c r="G28" s="53"/>
      <c r="H28" s="53"/>
      <c r="I28" s="53"/>
      <c r="J28" s="53"/>
    </row>
    <row r="29" spans="1:10" hidden="1" x14ac:dyDescent="0.25">
      <c r="A29" s="51"/>
      <c r="B29" s="19" t="s">
        <v>26</v>
      </c>
      <c r="C29" s="43">
        <v>60936.45</v>
      </c>
      <c r="D29" s="43"/>
      <c r="E29" s="43">
        <v>60936.45</v>
      </c>
      <c r="F29" s="43"/>
      <c r="G29" s="43">
        <v>60936.45</v>
      </c>
      <c r="H29" s="43"/>
      <c r="I29" s="43">
        <v>60936.45</v>
      </c>
      <c r="J29" s="43">
        <v>202940.25</v>
      </c>
    </row>
    <row r="30" spans="1:10" hidden="1" x14ac:dyDescent="0.25">
      <c r="A30" s="51"/>
      <c r="B30" s="19" t="s">
        <v>27</v>
      </c>
      <c r="C30" s="43">
        <v>600</v>
      </c>
      <c r="D30" s="43"/>
      <c r="E30" s="43">
        <v>600</v>
      </c>
      <c r="F30" s="43"/>
      <c r="G30" s="43">
        <v>600</v>
      </c>
      <c r="H30" s="43"/>
      <c r="I30" s="43">
        <v>600</v>
      </c>
      <c r="J30" s="43"/>
    </row>
    <row r="31" spans="1:10" hidden="1" x14ac:dyDescent="0.25">
      <c r="A31" s="51"/>
      <c r="B31" s="19" t="s">
        <v>56</v>
      </c>
      <c r="C31" s="43">
        <v>945.42</v>
      </c>
      <c r="D31" s="43"/>
      <c r="E31" s="43">
        <v>945.42</v>
      </c>
      <c r="F31" s="43"/>
      <c r="G31" s="43">
        <v>945.42</v>
      </c>
      <c r="H31" s="43"/>
      <c r="I31" s="43">
        <v>945.42</v>
      </c>
      <c r="J31" s="43"/>
    </row>
    <row r="32" spans="1:10" hidden="1" x14ac:dyDescent="0.25">
      <c r="A32" s="51"/>
      <c r="B32" s="19" t="s">
        <v>28</v>
      </c>
      <c r="C32" s="43">
        <v>169652.57</v>
      </c>
      <c r="D32" s="43"/>
      <c r="E32" s="43">
        <v>169652.57</v>
      </c>
      <c r="F32" s="43"/>
      <c r="G32" s="43">
        <v>169652.57</v>
      </c>
      <c r="H32" s="43"/>
      <c r="I32" s="43">
        <v>169652.57</v>
      </c>
      <c r="J32" s="43">
        <v>178282.05</v>
      </c>
    </row>
    <row r="33" spans="1:10" hidden="1" x14ac:dyDescent="0.25">
      <c r="A33" s="51"/>
      <c r="B33" s="19" t="s">
        <v>29</v>
      </c>
      <c r="C33" s="43">
        <v>912</v>
      </c>
      <c r="D33" s="43"/>
      <c r="E33" s="43">
        <v>912</v>
      </c>
      <c r="F33" s="43"/>
      <c r="G33" s="43">
        <v>912</v>
      </c>
      <c r="H33" s="43"/>
      <c r="I33" s="43">
        <v>912</v>
      </c>
      <c r="J33" s="43"/>
    </row>
    <row r="34" spans="1:10" hidden="1" x14ac:dyDescent="0.25">
      <c r="A34" s="51"/>
      <c r="B34" s="19" t="s">
        <v>30</v>
      </c>
      <c r="C34" s="43">
        <v>427229.65</v>
      </c>
      <c r="D34" s="43"/>
      <c r="E34" s="43">
        <v>427229.65</v>
      </c>
      <c r="F34" s="43"/>
      <c r="G34" s="43">
        <v>427229.65</v>
      </c>
      <c r="H34" s="43"/>
      <c r="I34" s="43">
        <v>427229.65</v>
      </c>
      <c r="J34" s="43">
        <v>1425199.8</v>
      </c>
    </row>
    <row r="35" spans="1:10" hidden="1" x14ac:dyDescent="0.25">
      <c r="A35" s="51"/>
      <c r="B35" s="19" t="s">
        <v>31</v>
      </c>
      <c r="C35" s="43">
        <v>100</v>
      </c>
      <c r="D35" s="43"/>
      <c r="E35" s="43">
        <v>100</v>
      </c>
      <c r="F35" s="43"/>
      <c r="G35" s="43">
        <v>100</v>
      </c>
      <c r="H35" s="43"/>
      <c r="I35" s="43">
        <v>100</v>
      </c>
      <c r="J35" s="43"/>
    </row>
    <row r="36" spans="1:10" hidden="1" x14ac:dyDescent="0.25">
      <c r="A36" s="51"/>
      <c r="B36" s="19" t="s">
        <v>32</v>
      </c>
      <c r="C36" s="43">
        <v>13579.7</v>
      </c>
      <c r="D36" s="43"/>
      <c r="E36" s="43">
        <v>13579.7</v>
      </c>
      <c r="F36" s="43"/>
      <c r="G36" s="43">
        <v>13579.7</v>
      </c>
      <c r="H36" s="43"/>
      <c r="I36" s="43">
        <v>13579.7</v>
      </c>
      <c r="J36" s="43">
        <v>75162.240000000005</v>
      </c>
    </row>
    <row r="37" spans="1:10" hidden="1" x14ac:dyDescent="0.25">
      <c r="A37" s="51"/>
      <c r="B37" s="19" t="s">
        <v>34</v>
      </c>
      <c r="C37" s="43">
        <v>310</v>
      </c>
      <c r="D37" s="43"/>
      <c r="E37" s="43">
        <v>310</v>
      </c>
      <c r="F37" s="43"/>
      <c r="G37" s="43">
        <v>310</v>
      </c>
      <c r="H37" s="43"/>
      <c r="I37" s="43">
        <v>310</v>
      </c>
      <c r="J37" s="43"/>
    </row>
    <row r="38" spans="1:10" hidden="1" x14ac:dyDescent="0.25">
      <c r="A38" s="51"/>
      <c r="B38" s="19" t="s">
        <v>35</v>
      </c>
      <c r="C38" s="43">
        <v>10809.43</v>
      </c>
      <c r="D38" s="43"/>
      <c r="E38" s="43">
        <v>10809.43</v>
      </c>
      <c r="F38" s="43"/>
      <c r="G38" s="43">
        <v>10809.43</v>
      </c>
      <c r="H38" s="43"/>
      <c r="I38" s="43">
        <v>10809.43</v>
      </c>
      <c r="J38" s="43">
        <v>14528.6</v>
      </c>
    </row>
    <row r="39" spans="1:10" hidden="1" x14ac:dyDescent="0.25">
      <c r="A39" s="51"/>
      <c r="B39" s="19" t="s">
        <v>36</v>
      </c>
      <c r="C39" s="43">
        <v>1780006.32</v>
      </c>
      <c r="D39" s="43"/>
      <c r="E39" s="43">
        <v>1780006.32</v>
      </c>
      <c r="F39" s="43"/>
      <c r="G39" s="43">
        <v>1780006.32</v>
      </c>
      <c r="H39" s="43"/>
      <c r="I39" s="43">
        <v>1780006.32</v>
      </c>
      <c r="J39" s="43">
        <v>1545914.81</v>
      </c>
    </row>
    <row r="40" spans="1:10" hidden="1" x14ac:dyDescent="0.25">
      <c r="A40" s="51"/>
      <c r="B40" s="19" t="s">
        <v>37</v>
      </c>
      <c r="C40" s="43">
        <v>2208.6999999999998</v>
      </c>
      <c r="D40" s="43"/>
      <c r="E40" s="43">
        <v>2208.6999999999998</v>
      </c>
      <c r="F40" s="43"/>
      <c r="G40" s="43">
        <v>2208.6999999999998</v>
      </c>
      <c r="H40" s="43"/>
      <c r="I40" s="43">
        <v>2208.6999999999998</v>
      </c>
      <c r="J40" s="43">
        <v>15300</v>
      </c>
    </row>
    <row r="41" spans="1:10" hidden="1" x14ac:dyDescent="0.25">
      <c r="A41" s="51"/>
      <c r="B41" s="19" t="s">
        <v>38</v>
      </c>
      <c r="C41" s="43">
        <v>8105.1</v>
      </c>
      <c r="D41" s="43"/>
      <c r="E41" s="43">
        <v>8105.1</v>
      </c>
      <c r="F41" s="43"/>
      <c r="G41" s="43">
        <v>8105.1</v>
      </c>
      <c r="H41" s="43"/>
      <c r="I41" s="43">
        <v>8105.1</v>
      </c>
      <c r="J41" s="43"/>
    </row>
    <row r="42" spans="1:10" hidden="1" x14ac:dyDescent="0.25">
      <c r="A42" s="51"/>
      <c r="B42" s="19" t="s">
        <v>39</v>
      </c>
      <c r="C42" s="43">
        <v>165.5</v>
      </c>
      <c r="D42" s="43"/>
      <c r="E42" s="43">
        <v>165.5</v>
      </c>
      <c r="F42" s="43"/>
      <c r="G42" s="43">
        <v>165.5</v>
      </c>
      <c r="H42" s="43"/>
      <c r="I42" s="43">
        <v>165.5</v>
      </c>
      <c r="J42" s="43"/>
    </row>
    <row r="43" spans="1:10" ht="16.5" hidden="1" thickBot="1" x14ac:dyDescent="0.35">
      <c r="A43" s="51"/>
      <c r="B43" s="25" t="s">
        <v>40</v>
      </c>
      <c r="C43" s="52">
        <f t="shared" ref="C43:J43" si="2">SUM(C29:C42)</f>
        <v>2475560.8400000003</v>
      </c>
      <c r="D43" s="52">
        <f t="shared" si="2"/>
        <v>0</v>
      </c>
      <c r="E43" s="52">
        <f t="shared" si="2"/>
        <v>2475560.8400000003</v>
      </c>
      <c r="F43" s="52">
        <f t="shared" si="2"/>
        <v>0</v>
      </c>
      <c r="G43" s="52">
        <f t="shared" si="2"/>
        <v>2475560.8400000003</v>
      </c>
      <c r="H43" s="52">
        <f t="shared" si="2"/>
        <v>0</v>
      </c>
      <c r="I43" s="52">
        <f t="shared" si="2"/>
        <v>2475560.8400000003</v>
      </c>
      <c r="J43" s="52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269" t="s">
        <v>70</v>
      </c>
      <c r="B46" s="269"/>
      <c r="C46" s="269"/>
      <c r="D46" s="269"/>
      <c r="E46" s="269"/>
      <c r="F46" s="269"/>
      <c r="G46" s="269"/>
      <c r="H46" s="269"/>
      <c r="I46" s="269"/>
      <c r="J46" s="269"/>
    </row>
    <row r="47" spans="1:10" ht="28.5" hidden="1" customHeight="1" x14ac:dyDescent="0.25">
      <c r="A47" s="133" t="s">
        <v>5</v>
      </c>
      <c r="B47" s="67" t="s">
        <v>71</v>
      </c>
      <c r="C47" s="290" t="s">
        <v>72</v>
      </c>
      <c r="D47" s="291"/>
      <c r="E47" s="290" t="s">
        <v>73</v>
      </c>
      <c r="F47" s="292"/>
      <c r="G47" s="258" t="s">
        <v>74</v>
      </c>
      <c r="H47" s="259"/>
      <c r="I47" s="259"/>
      <c r="J47" s="259"/>
    </row>
    <row r="48" spans="1:10" hidden="1" x14ac:dyDescent="0.25">
      <c r="A48" s="256"/>
      <c r="B48" s="68" t="s">
        <v>75</v>
      </c>
      <c r="C48" s="256" t="s">
        <v>76</v>
      </c>
      <c r="D48" s="256" t="s">
        <v>77</v>
      </c>
      <c r="E48" s="256" t="s">
        <v>76</v>
      </c>
      <c r="F48" s="256" t="s">
        <v>77</v>
      </c>
      <c r="G48" s="256" t="s">
        <v>76</v>
      </c>
      <c r="H48" s="256" t="s">
        <v>77</v>
      </c>
      <c r="I48" s="256"/>
      <c r="J48" s="256"/>
    </row>
    <row r="49" spans="1:10" hidden="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</row>
    <row r="50" spans="1:10" hidden="1" x14ac:dyDescent="0.25">
      <c r="A50" s="56"/>
      <c r="B50" s="56"/>
      <c r="C50" s="56"/>
      <c r="D50" s="56"/>
      <c r="E50" s="56"/>
      <c r="F50" s="56"/>
      <c r="G50" s="56"/>
      <c r="H50" s="56"/>
      <c r="I50" s="56"/>
      <c r="J50" s="56"/>
    </row>
    <row r="51" spans="1:10" hidden="1" x14ac:dyDescent="0.25">
      <c r="A51" s="56"/>
      <c r="B51" s="68" t="s">
        <v>78</v>
      </c>
      <c r="C51" s="56"/>
      <c r="D51" s="56"/>
      <c r="E51" s="56"/>
      <c r="F51" s="56"/>
      <c r="G51" s="56"/>
      <c r="H51" s="56"/>
      <c r="I51" s="56"/>
      <c r="J51" s="56"/>
    </row>
    <row r="52" spans="1:10" hidden="1" x14ac:dyDescent="0.25">
      <c r="A52" s="56"/>
      <c r="B52" s="56" t="s">
        <v>79</v>
      </c>
      <c r="C52" s="56"/>
      <c r="D52" s="56"/>
      <c r="E52" s="56"/>
      <c r="F52" s="56"/>
      <c r="G52" s="56"/>
      <c r="H52" s="56"/>
      <c r="I52" s="56"/>
      <c r="J52" s="56"/>
    </row>
    <row r="53" spans="1:10" hidden="1" x14ac:dyDescent="0.25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0" hidden="1" x14ac:dyDescent="0.25">
      <c r="A54" s="56"/>
      <c r="B54" s="56"/>
      <c r="C54" s="56"/>
      <c r="D54" s="56"/>
      <c r="E54" s="56"/>
      <c r="F54" s="56"/>
      <c r="G54" s="56"/>
      <c r="H54" s="56"/>
      <c r="I54" s="56"/>
      <c r="J54" s="56"/>
    </row>
    <row r="55" spans="1:10" hidden="1" x14ac:dyDescent="0.25">
      <c r="A55" s="56"/>
      <c r="B55" s="56"/>
      <c r="C55" s="56"/>
      <c r="D55" s="56"/>
      <c r="E55" s="56"/>
      <c r="F55" s="56"/>
      <c r="G55" s="56"/>
      <c r="H55" s="56"/>
      <c r="I55" s="56"/>
      <c r="J55" s="56"/>
    </row>
    <row r="56" spans="1:10" hidden="1" x14ac:dyDescent="0.25">
      <c r="A56" s="56"/>
      <c r="B56" s="56"/>
      <c r="C56" s="56"/>
      <c r="D56" s="56"/>
      <c r="E56" s="56"/>
      <c r="F56" s="56"/>
      <c r="G56" s="56"/>
      <c r="H56" s="56"/>
      <c r="I56" s="56"/>
      <c r="J56" s="56"/>
    </row>
    <row r="57" spans="1:10" hidden="1" x14ac:dyDescent="0.25">
      <c r="A57" s="56"/>
      <c r="B57" s="56"/>
      <c r="C57" s="56"/>
      <c r="D57" s="56"/>
      <c r="E57" s="56"/>
      <c r="F57" s="56"/>
      <c r="G57" s="56"/>
      <c r="H57" s="56"/>
      <c r="I57" s="56"/>
      <c r="J57" s="56"/>
    </row>
    <row r="58" spans="1:10" hidden="1" x14ac:dyDescent="0.25">
      <c r="A58" s="56"/>
      <c r="B58" s="56"/>
      <c r="C58" s="56"/>
      <c r="D58" s="56"/>
      <c r="E58" s="56"/>
      <c r="F58" s="56"/>
      <c r="G58" s="56"/>
      <c r="H58" s="56"/>
      <c r="I58" s="56"/>
      <c r="J58" s="56"/>
    </row>
    <row r="59" spans="1:10" hidden="1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</row>
    <row r="60" spans="1:10" hidden="1" x14ac:dyDescent="0.25">
      <c r="A60" s="293" t="s">
        <v>80</v>
      </c>
      <c r="B60" s="293"/>
      <c r="C60" s="56"/>
      <c r="D60" s="56"/>
      <c r="E60" s="56"/>
      <c r="F60" s="56"/>
      <c r="G60" s="56"/>
      <c r="H60" s="56"/>
      <c r="I60" s="56"/>
      <c r="J60" s="56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269" t="s">
        <v>81</v>
      </c>
      <c r="B73" s="269"/>
      <c r="C73" s="269"/>
      <c r="D73" s="269"/>
      <c r="E73" s="269"/>
      <c r="F73" s="269"/>
      <c r="G73" s="269"/>
      <c r="H73" s="269"/>
      <c r="I73" s="269"/>
      <c r="J73" s="269"/>
    </row>
    <row r="74" spans="1:10" ht="16.5" hidden="1" customHeight="1" thickBot="1" x14ac:dyDescent="0.35">
      <c r="A74" s="4" t="s">
        <v>5</v>
      </c>
      <c r="B74" s="5" t="s">
        <v>6</v>
      </c>
      <c r="C74" s="278" t="s">
        <v>45</v>
      </c>
      <c r="D74" s="279"/>
      <c r="E74" s="278" t="s">
        <v>46</v>
      </c>
      <c r="F74" s="280"/>
      <c r="G74" s="278" t="s">
        <v>47</v>
      </c>
      <c r="H74" s="279"/>
      <c r="I74" s="278" t="s">
        <v>48</v>
      </c>
      <c r="J74" s="279"/>
    </row>
    <row r="75" spans="1:10" ht="15.75" hidden="1" x14ac:dyDescent="0.3">
      <c r="A75" s="6"/>
      <c r="B75" s="7"/>
      <c r="C75" s="8" t="s">
        <v>12</v>
      </c>
      <c r="D75" s="8" t="s">
        <v>13</v>
      </c>
      <c r="E75" s="8" t="s">
        <v>12</v>
      </c>
      <c r="F75" s="8" t="s">
        <v>13</v>
      </c>
      <c r="G75" s="8" t="s">
        <v>12</v>
      </c>
      <c r="H75" s="8" t="s">
        <v>13</v>
      </c>
      <c r="I75" s="8" t="s">
        <v>12</v>
      </c>
      <c r="J75" s="8" t="s">
        <v>13</v>
      </c>
    </row>
    <row r="76" spans="1:10" ht="15.75" hidden="1" x14ac:dyDescent="0.3">
      <c r="A76" s="10"/>
      <c r="B76" s="7" t="s">
        <v>14</v>
      </c>
      <c r="C76" s="11">
        <v>1764858.42</v>
      </c>
      <c r="D76" s="11">
        <v>2281196.17</v>
      </c>
      <c r="E76" s="11">
        <v>1764858.42</v>
      </c>
      <c r="F76" s="11">
        <v>1896496.89</v>
      </c>
      <c r="G76" s="11"/>
      <c r="H76" s="11"/>
      <c r="I76" s="11"/>
      <c r="J76" s="11"/>
    </row>
    <row r="77" spans="1:10" ht="15.75" hidden="1" x14ac:dyDescent="0.3">
      <c r="A77" s="47"/>
      <c r="B77" s="7"/>
      <c r="C77" s="47"/>
      <c r="D77" s="47"/>
      <c r="E77" s="47"/>
      <c r="F77" s="66"/>
      <c r="G77" s="66"/>
      <c r="H77" s="66"/>
      <c r="I77" s="66"/>
      <c r="J77" s="66"/>
    </row>
    <row r="78" spans="1:10" ht="15.75" hidden="1" x14ac:dyDescent="0.3">
      <c r="A78" s="47"/>
      <c r="B78" s="7" t="s">
        <v>15</v>
      </c>
      <c r="C78" s="11">
        <f t="shared" ref="C78:J78" si="3">+C86+C102</f>
        <v>2818474.9200000004</v>
      </c>
      <c r="D78" s="11">
        <f t="shared" si="3"/>
        <v>3820610.29</v>
      </c>
      <c r="E78" s="11">
        <f t="shared" si="3"/>
        <v>2818474.9200000004</v>
      </c>
      <c r="F78" s="11">
        <f t="shared" si="3"/>
        <v>2361172.1800000002</v>
      </c>
      <c r="G78" s="11">
        <f t="shared" si="3"/>
        <v>0</v>
      </c>
      <c r="H78" s="11">
        <f t="shared" si="3"/>
        <v>0</v>
      </c>
      <c r="I78" s="11">
        <f t="shared" si="3"/>
        <v>0</v>
      </c>
      <c r="J78" s="11">
        <f t="shared" si="3"/>
        <v>0</v>
      </c>
    </row>
    <row r="79" spans="1:10" hidden="1" x14ac:dyDescent="0.25">
      <c r="A79" s="51"/>
      <c r="B79" s="19" t="s">
        <v>16</v>
      </c>
      <c r="C79" s="43">
        <v>62500</v>
      </c>
      <c r="D79" s="43">
        <v>138609.60999999999</v>
      </c>
      <c r="E79" s="43">
        <v>62500</v>
      </c>
      <c r="F79" s="43"/>
      <c r="G79" s="43"/>
      <c r="H79" s="43"/>
      <c r="I79" s="43"/>
      <c r="J79" s="43"/>
    </row>
    <row r="80" spans="1:10" hidden="1" x14ac:dyDescent="0.25">
      <c r="A80" s="51"/>
      <c r="B80" s="19" t="s">
        <v>17</v>
      </c>
      <c r="C80" s="43">
        <v>7500</v>
      </c>
      <c r="D80" s="43">
        <v>9818.25</v>
      </c>
      <c r="E80" s="43">
        <v>7500</v>
      </c>
      <c r="F80" s="43">
        <v>9560.36</v>
      </c>
      <c r="G80" s="43"/>
      <c r="H80" s="43"/>
      <c r="I80" s="43"/>
      <c r="J80" s="43"/>
    </row>
    <row r="81" spans="1:10" hidden="1" x14ac:dyDescent="0.25">
      <c r="A81" s="51"/>
      <c r="B81" s="19" t="s">
        <v>18</v>
      </c>
      <c r="C81" s="43">
        <v>8133.97</v>
      </c>
      <c r="D81" s="43"/>
      <c r="E81" s="43">
        <v>8133.97</v>
      </c>
      <c r="F81" s="43">
        <v>39787</v>
      </c>
      <c r="G81" s="43"/>
      <c r="H81" s="43"/>
      <c r="I81" s="43"/>
      <c r="J81" s="43"/>
    </row>
    <row r="82" spans="1:10" hidden="1" x14ac:dyDescent="0.25">
      <c r="A82" s="51"/>
      <c r="B82" s="19" t="s">
        <v>19</v>
      </c>
      <c r="C82" s="43">
        <v>33333.33</v>
      </c>
      <c r="D82" s="43">
        <v>19161.8</v>
      </c>
      <c r="E82" s="43">
        <v>33333.33</v>
      </c>
      <c r="F82" s="43"/>
      <c r="G82" s="43"/>
      <c r="H82" s="43"/>
      <c r="I82" s="43"/>
      <c r="J82" s="43"/>
    </row>
    <row r="83" spans="1:10" hidden="1" x14ac:dyDescent="0.25">
      <c r="A83" s="51"/>
      <c r="B83" s="19" t="s">
        <v>21</v>
      </c>
      <c r="C83" s="43">
        <v>165141.75</v>
      </c>
      <c r="D83" s="43">
        <v>4057.14</v>
      </c>
      <c r="E83" s="43">
        <v>165141.75</v>
      </c>
      <c r="F83" s="43">
        <v>184282.78</v>
      </c>
      <c r="G83" s="43"/>
      <c r="H83" s="43"/>
      <c r="I83" s="43"/>
      <c r="J83" s="43"/>
    </row>
    <row r="84" spans="1:10" hidden="1" x14ac:dyDescent="0.25">
      <c r="A84" s="51"/>
      <c r="B84" s="19" t="s">
        <v>22</v>
      </c>
      <c r="C84" s="43">
        <v>40000</v>
      </c>
      <c r="D84" s="43">
        <v>38120</v>
      </c>
      <c r="E84" s="43">
        <v>40000</v>
      </c>
      <c r="F84" s="43">
        <v>38120</v>
      </c>
      <c r="G84" s="43"/>
      <c r="H84" s="43"/>
      <c r="I84" s="43"/>
      <c r="J84" s="43"/>
    </row>
    <row r="85" spans="1:10" hidden="1" x14ac:dyDescent="0.25">
      <c r="A85" s="51"/>
      <c r="B85" s="19" t="s">
        <v>23</v>
      </c>
      <c r="C85" s="43">
        <v>26305.03</v>
      </c>
      <c r="D85" s="43">
        <v>48548.639999999999</v>
      </c>
      <c r="E85" s="43">
        <v>26305.03</v>
      </c>
      <c r="F85" s="43">
        <v>44604</v>
      </c>
      <c r="G85" s="43"/>
      <c r="H85" s="43"/>
      <c r="I85" s="43"/>
      <c r="J85" s="43"/>
    </row>
    <row r="86" spans="1:10" ht="16.5" hidden="1" thickBot="1" x14ac:dyDescent="0.35">
      <c r="A86" s="51"/>
      <c r="B86" s="21" t="s">
        <v>24</v>
      </c>
      <c r="C86" s="52">
        <f t="shared" ref="C86:J86" si="4">SUM(C79:C85)</f>
        <v>342914.07999999996</v>
      </c>
      <c r="D86" s="52">
        <f t="shared" si="4"/>
        <v>258315.44</v>
      </c>
      <c r="E86" s="52">
        <f t="shared" si="4"/>
        <v>342914.07999999996</v>
      </c>
      <c r="F86" s="52">
        <f t="shared" si="4"/>
        <v>316354.14</v>
      </c>
      <c r="G86" s="52">
        <f t="shared" si="4"/>
        <v>0</v>
      </c>
      <c r="H86" s="52">
        <f t="shared" si="4"/>
        <v>0</v>
      </c>
      <c r="I86" s="52">
        <f t="shared" si="4"/>
        <v>0</v>
      </c>
      <c r="J86" s="52">
        <f t="shared" si="4"/>
        <v>0</v>
      </c>
    </row>
    <row r="87" spans="1:10" ht="15.75" hidden="1" x14ac:dyDescent="0.3">
      <c r="A87" s="51"/>
      <c r="B87" s="23" t="s">
        <v>25</v>
      </c>
      <c r="C87" s="53"/>
      <c r="D87" s="53"/>
      <c r="E87" s="53"/>
      <c r="F87" s="53"/>
      <c r="G87" s="53"/>
      <c r="H87" s="53"/>
      <c r="I87" s="53"/>
      <c r="J87" s="53"/>
    </row>
    <row r="88" spans="1:10" hidden="1" x14ac:dyDescent="0.25">
      <c r="A88" s="51"/>
      <c r="B88" s="19" t="s">
        <v>26</v>
      </c>
      <c r="C88" s="43">
        <v>60936.45</v>
      </c>
      <c r="D88" s="43">
        <v>1023</v>
      </c>
      <c r="E88" s="43">
        <v>60936.45</v>
      </c>
      <c r="F88" s="43">
        <v>58023.7</v>
      </c>
      <c r="G88" s="43"/>
      <c r="H88" s="43"/>
      <c r="I88" s="43"/>
      <c r="J88" s="43"/>
    </row>
    <row r="89" spans="1:10" hidden="1" x14ac:dyDescent="0.25">
      <c r="A89" s="51"/>
      <c r="B89" s="19" t="s">
        <v>27</v>
      </c>
      <c r="C89" s="43">
        <v>600</v>
      </c>
      <c r="D89" s="43"/>
      <c r="E89" s="43">
        <v>600</v>
      </c>
      <c r="F89" s="43"/>
      <c r="G89" s="43"/>
      <c r="H89" s="43"/>
      <c r="I89" s="43"/>
      <c r="J89" s="43"/>
    </row>
    <row r="90" spans="1:10" hidden="1" x14ac:dyDescent="0.25">
      <c r="A90" s="51"/>
      <c r="B90" s="19" t="s">
        <v>56</v>
      </c>
      <c r="C90" s="43">
        <v>945.42</v>
      </c>
      <c r="D90" s="43"/>
      <c r="E90" s="43">
        <v>945.42</v>
      </c>
      <c r="F90" s="43"/>
      <c r="G90" s="43"/>
      <c r="H90" s="43"/>
      <c r="I90" s="43"/>
      <c r="J90" s="43"/>
    </row>
    <row r="91" spans="1:10" hidden="1" x14ac:dyDescent="0.25">
      <c r="A91" s="51"/>
      <c r="B91" s="19" t="s">
        <v>28</v>
      </c>
      <c r="C91" s="43">
        <v>169652.57</v>
      </c>
      <c r="D91" s="43">
        <v>181188.84</v>
      </c>
      <c r="E91" s="43">
        <v>169652.57</v>
      </c>
      <c r="F91" s="43">
        <v>66957.58</v>
      </c>
      <c r="G91" s="43"/>
      <c r="H91" s="43"/>
      <c r="I91" s="43"/>
      <c r="J91" s="43"/>
    </row>
    <row r="92" spans="1:10" hidden="1" x14ac:dyDescent="0.25">
      <c r="A92" s="51"/>
      <c r="B92" s="19" t="s">
        <v>29</v>
      </c>
      <c r="C92" s="43">
        <v>912</v>
      </c>
      <c r="D92" s="43"/>
      <c r="E92" s="43">
        <v>912</v>
      </c>
      <c r="F92" s="43"/>
      <c r="G92" s="43"/>
      <c r="H92" s="43"/>
      <c r="I92" s="43"/>
      <c r="J92" s="43"/>
    </row>
    <row r="93" spans="1:10" hidden="1" x14ac:dyDescent="0.25">
      <c r="A93" s="51"/>
      <c r="B93" s="19" t="s">
        <v>30</v>
      </c>
      <c r="C93" s="43">
        <v>427229.65</v>
      </c>
      <c r="D93" s="43">
        <v>535053.32999999996</v>
      </c>
      <c r="E93" s="43">
        <v>427229.65</v>
      </c>
      <c r="F93" s="43">
        <v>261536.69</v>
      </c>
      <c r="G93" s="43"/>
      <c r="H93" s="43"/>
      <c r="I93" s="43"/>
      <c r="J93" s="43"/>
    </row>
    <row r="94" spans="1:10" hidden="1" x14ac:dyDescent="0.25">
      <c r="A94" s="51"/>
      <c r="B94" s="19" t="s">
        <v>31</v>
      </c>
      <c r="C94" s="43">
        <v>100</v>
      </c>
      <c r="D94" s="43"/>
      <c r="E94" s="43">
        <v>100</v>
      </c>
      <c r="F94" s="43"/>
      <c r="G94" s="43"/>
      <c r="H94" s="43"/>
      <c r="I94" s="43"/>
      <c r="J94" s="43"/>
    </row>
    <row r="95" spans="1:10" hidden="1" x14ac:dyDescent="0.25">
      <c r="A95" s="51"/>
      <c r="B95" s="19" t="s">
        <v>32</v>
      </c>
      <c r="C95" s="43">
        <v>13579.7</v>
      </c>
      <c r="D95" s="43">
        <v>6224.76</v>
      </c>
      <c r="E95" s="43">
        <v>13579.7</v>
      </c>
      <c r="F95" s="43">
        <v>6630</v>
      </c>
      <c r="G95" s="43"/>
      <c r="H95" s="43"/>
      <c r="I95" s="43"/>
      <c r="J95" s="43"/>
    </row>
    <row r="96" spans="1:10" hidden="1" x14ac:dyDescent="0.25">
      <c r="A96" s="51"/>
      <c r="B96" s="19" t="s">
        <v>34</v>
      </c>
      <c r="C96" s="43">
        <v>310</v>
      </c>
      <c r="D96" s="43">
        <v>3610</v>
      </c>
      <c r="E96" s="43">
        <v>310</v>
      </c>
      <c r="F96" s="43"/>
      <c r="G96" s="43"/>
      <c r="H96" s="43"/>
      <c r="I96" s="43"/>
      <c r="J96" s="43"/>
    </row>
    <row r="97" spans="1:10" hidden="1" x14ac:dyDescent="0.25">
      <c r="A97" s="51"/>
      <c r="B97" s="19" t="s">
        <v>35</v>
      </c>
      <c r="C97" s="43">
        <v>10809.43</v>
      </c>
      <c r="D97" s="43">
        <v>39404.76</v>
      </c>
      <c r="E97" s="43">
        <v>10809.43</v>
      </c>
      <c r="F97" s="43">
        <v>23463</v>
      </c>
      <c r="G97" s="43"/>
      <c r="H97" s="43"/>
      <c r="I97" s="43"/>
      <c r="J97" s="43"/>
    </row>
    <row r="98" spans="1:10" hidden="1" x14ac:dyDescent="0.25">
      <c r="A98" s="51"/>
      <c r="B98" s="19" t="s">
        <v>36</v>
      </c>
      <c r="C98" s="43">
        <v>1780006.32</v>
      </c>
      <c r="D98" s="43">
        <v>2752150.16</v>
      </c>
      <c r="E98" s="43">
        <v>1780006.32</v>
      </c>
      <c r="F98" s="43">
        <v>1617110.07</v>
      </c>
      <c r="G98" s="43"/>
      <c r="H98" s="43"/>
      <c r="I98" s="43"/>
      <c r="J98" s="43"/>
    </row>
    <row r="99" spans="1:10" hidden="1" x14ac:dyDescent="0.25">
      <c r="A99" s="51"/>
      <c r="B99" s="19" t="s">
        <v>37</v>
      </c>
      <c r="C99" s="43">
        <v>2208.6999999999998</v>
      </c>
      <c r="D99" s="43"/>
      <c r="E99" s="43">
        <v>2208.6999999999998</v>
      </c>
      <c r="F99" s="43">
        <v>11097</v>
      </c>
      <c r="G99" s="43"/>
      <c r="H99" s="43"/>
      <c r="I99" s="43"/>
      <c r="J99" s="43"/>
    </row>
    <row r="100" spans="1:10" hidden="1" x14ac:dyDescent="0.25">
      <c r="A100" s="51"/>
      <c r="B100" s="19" t="s">
        <v>38</v>
      </c>
      <c r="C100" s="43">
        <v>8105.1</v>
      </c>
      <c r="D100" s="43">
        <v>43640</v>
      </c>
      <c r="E100" s="43">
        <v>8105.1</v>
      </c>
      <c r="F100" s="43"/>
      <c r="G100" s="43"/>
      <c r="H100" s="43"/>
      <c r="I100" s="43"/>
      <c r="J100" s="43"/>
    </row>
    <row r="101" spans="1:10" hidden="1" x14ac:dyDescent="0.25">
      <c r="A101" s="51"/>
      <c r="B101" s="19" t="s">
        <v>39</v>
      </c>
      <c r="C101" s="43">
        <v>165.5</v>
      </c>
      <c r="D101" s="43"/>
      <c r="E101" s="43">
        <v>165.5</v>
      </c>
      <c r="F101" s="43"/>
      <c r="G101" s="43"/>
      <c r="H101" s="43"/>
      <c r="I101" s="43"/>
      <c r="J101" s="43"/>
    </row>
    <row r="102" spans="1:10" ht="16.5" hidden="1" thickBot="1" x14ac:dyDescent="0.35">
      <c r="A102" s="51"/>
      <c r="B102" s="25" t="s">
        <v>40</v>
      </c>
      <c r="C102" s="52">
        <f t="shared" ref="C102:J102" si="5">SUM(C88:C101)</f>
        <v>2475560.8400000003</v>
      </c>
      <c r="D102" s="52">
        <f t="shared" si="5"/>
        <v>3562294.85</v>
      </c>
      <c r="E102" s="52">
        <f t="shared" si="5"/>
        <v>2475560.8400000003</v>
      </c>
      <c r="F102" s="52">
        <f t="shared" si="5"/>
        <v>2044818.04</v>
      </c>
      <c r="G102" s="52">
        <f t="shared" si="5"/>
        <v>0</v>
      </c>
      <c r="H102" s="52">
        <f t="shared" si="5"/>
        <v>0</v>
      </c>
      <c r="I102" s="52">
        <f t="shared" si="5"/>
        <v>0</v>
      </c>
      <c r="J102" s="52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269" t="s">
        <v>82</v>
      </c>
      <c r="B123" s="269"/>
      <c r="C123" s="269"/>
      <c r="D123" s="269"/>
      <c r="E123" s="269"/>
      <c r="F123" s="269"/>
      <c r="G123" s="269"/>
      <c r="H123" s="269"/>
      <c r="I123" s="269"/>
      <c r="J123" s="269"/>
    </row>
    <row r="124" spans="1:10" ht="16.5" hidden="1" customHeight="1" thickBot="1" x14ac:dyDescent="0.35">
      <c r="A124" s="4" t="s">
        <v>5</v>
      </c>
      <c r="B124" s="5" t="s">
        <v>6</v>
      </c>
      <c r="C124" s="278" t="s">
        <v>51</v>
      </c>
      <c r="D124" s="279"/>
      <c r="E124" s="278" t="s">
        <v>52</v>
      </c>
      <c r="F124" s="280"/>
      <c r="G124" s="278" t="s">
        <v>53</v>
      </c>
      <c r="H124" s="279"/>
      <c r="I124" s="278" t="s">
        <v>54</v>
      </c>
      <c r="J124" s="279"/>
    </row>
    <row r="125" spans="1:10" ht="15.75" hidden="1" x14ac:dyDescent="0.3">
      <c r="A125" s="6"/>
      <c r="B125" s="7"/>
      <c r="C125" s="8" t="s">
        <v>12</v>
      </c>
      <c r="D125" s="8" t="s">
        <v>13</v>
      </c>
      <c r="E125" s="8" t="s">
        <v>12</v>
      </c>
      <c r="F125" s="8" t="s">
        <v>13</v>
      </c>
      <c r="G125" s="8" t="s">
        <v>12</v>
      </c>
      <c r="H125" s="8" t="s">
        <v>13</v>
      </c>
      <c r="I125" s="8" t="s">
        <v>12</v>
      </c>
      <c r="J125" s="8" t="s">
        <v>13</v>
      </c>
    </row>
    <row r="126" spans="1:10" ht="15.75" hidden="1" x14ac:dyDescent="0.3">
      <c r="A126" s="10"/>
      <c r="B126" s="7" t="s">
        <v>14</v>
      </c>
      <c r="C126" s="11"/>
      <c r="D126" s="11"/>
      <c r="E126" s="11"/>
      <c r="F126" s="11"/>
      <c r="G126" s="11"/>
      <c r="H126" s="11"/>
      <c r="I126" s="11"/>
      <c r="J126" s="11"/>
    </row>
    <row r="127" spans="1:10" ht="15.75" hidden="1" x14ac:dyDescent="0.3">
      <c r="A127" s="47"/>
      <c r="B127" s="7"/>
      <c r="C127" s="66"/>
      <c r="D127" s="48"/>
      <c r="E127" s="66"/>
      <c r="F127" s="66"/>
      <c r="G127" s="66"/>
      <c r="H127" s="66"/>
      <c r="I127" s="66"/>
      <c r="J127" s="66"/>
    </row>
    <row r="128" spans="1:10" ht="15.75" hidden="1" x14ac:dyDescent="0.3">
      <c r="A128" s="47"/>
      <c r="B128" s="7" t="s">
        <v>15</v>
      </c>
      <c r="C128" s="11">
        <f t="shared" ref="C128:J128" si="6">+C136+C152</f>
        <v>0</v>
      </c>
      <c r="D128" s="11">
        <f t="shared" si="6"/>
        <v>0</v>
      </c>
      <c r="E128" s="11">
        <f t="shared" si="6"/>
        <v>0</v>
      </c>
      <c r="F128" s="11">
        <f t="shared" si="6"/>
        <v>0</v>
      </c>
      <c r="G128" s="11">
        <f t="shared" si="6"/>
        <v>0</v>
      </c>
      <c r="H128" s="11">
        <f t="shared" si="6"/>
        <v>0</v>
      </c>
      <c r="I128" s="11">
        <f t="shared" si="6"/>
        <v>0</v>
      </c>
      <c r="J128" s="11">
        <f t="shared" si="6"/>
        <v>0</v>
      </c>
    </row>
    <row r="129" spans="1:10" hidden="1" x14ac:dyDescent="0.25">
      <c r="A129" s="51"/>
      <c r="B129" s="19" t="s">
        <v>16</v>
      </c>
      <c r="C129" s="43"/>
      <c r="D129" s="43"/>
      <c r="E129" s="43"/>
      <c r="F129" s="43"/>
      <c r="G129" s="43"/>
      <c r="H129" s="43"/>
      <c r="I129" s="43"/>
      <c r="J129" s="43"/>
    </row>
    <row r="130" spans="1:10" hidden="1" x14ac:dyDescent="0.25">
      <c r="A130" s="51"/>
      <c r="B130" s="19" t="s">
        <v>17</v>
      </c>
      <c r="C130" s="43"/>
      <c r="D130" s="43"/>
      <c r="E130" s="43"/>
      <c r="F130" s="43"/>
      <c r="G130" s="43"/>
      <c r="H130" s="43"/>
      <c r="I130" s="43"/>
      <c r="J130" s="43"/>
    </row>
    <row r="131" spans="1:10" hidden="1" x14ac:dyDescent="0.25">
      <c r="A131" s="51"/>
      <c r="B131" s="19" t="s">
        <v>18</v>
      </c>
      <c r="C131" s="43"/>
      <c r="D131" s="43"/>
      <c r="E131" s="43"/>
      <c r="F131" s="43"/>
      <c r="G131" s="43"/>
      <c r="H131" s="43"/>
      <c r="I131" s="43"/>
      <c r="J131" s="43"/>
    </row>
    <row r="132" spans="1:10" hidden="1" x14ac:dyDescent="0.25">
      <c r="A132" s="51"/>
      <c r="B132" s="19" t="s">
        <v>19</v>
      </c>
      <c r="C132" s="43"/>
      <c r="D132" s="43"/>
      <c r="E132" s="43"/>
      <c r="F132" s="43"/>
      <c r="G132" s="43"/>
      <c r="H132" s="43"/>
      <c r="I132" s="43"/>
      <c r="J132" s="43"/>
    </row>
    <row r="133" spans="1:10" hidden="1" x14ac:dyDescent="0.25">
      <c r="A133" s="51"/>
      <c r="B133" s="19" t="s">
        <v>21</v>
      </c>
      <c r="C133" s="43"/>
      <c r="D133" s="43"/>
      <c r="E133" s="43"/>
      <c r="F133" s="43"/>
      <c r="G133" s="43"/>
      <c r="H133" s="43"/>
      <c r="I133" s="43"/>
      <c r="J133" s="43"/>
    </row>
    <row r="134" spans="1:10" hidden="1" x14ac:dyDescent="0.25">
      <c r="A134" s="51"/>
      <c r="B134" s="19" t="s">
        <v>22</v>
      </c>
      <c r="C134" s="43"/>
      <c r="D134" s="43"/>
      <c r="E134" s="43"/>
      <c r="F134" s="43"/>
      <c r="G134" s="43"/>
      <c r="H134" s="43"/>
      <c r="I134" s="43"/>
      <c r="J134" s="43"/>
    </row>
    <row r="135" spans="1:10" hidden="1" x14ac:dyDescent="0.25">
      <c r="A135" s="51"/>
      <c r="B135" s="19" t="s">
        <v>23</v>
      </c>
      <c r="C135" s="43"/>
      <c r="D135" s="43"/>
      <c r="E135" s="43"/>
      <c r="F135" s="43"/>
      <c r="G135" s="43"/>
      <c r="H135" s="43"/>
      <c r="I135" s="43"/>
      <c r="J135" s="43"/>
    </row>
    <row r="136" spans="1:10" ht="16.5" hidden="1" thickBot="1" x14ac:dyDescent="0.35">
      <c r="A136" s="51"/>
      <c r="B136" s="21" t="s">
        <v>24</v>
      </c>
      <c r="C136" s="52">
        <f t="shared" ref="C136:J136" si="7">SUM(C129:C135)</f>
        <v>0</v>
      </c>
      <c r="D136" s="52">
        <f t="shared" si="7"/>
        <v>0</v>
      </c>
      <c r="E136" s="52">
        <f t="shared" si="7"/>
        <v>0</v>
      </c>
      <c r="F136" s="52">
        <f t="shared" si="7"/>
        <v>0</v>
      </c>
      <c r="G136" s="52">
        <f t="shared" si="7"/>
        <v>0</v>
      </c>
      <c r="H136" s="52">
        <f t="shared" si="7"/>
        <v>0</v>
      </c>
      <c r="I136" s="52">
        <f t="shared" si="7"/>
        <v>0</v>
      </c>
      <c r="J136" s="52">
        <f t="shared" si="7"/>
        <v>0</v>
      </c>
    </row>
    <row r="137" spans="1:10" ht="15.75" hidden="1" x14ac:dyDescent="0.3">
      <c r="A137" s="51"/>
      <c r="B137" s="23" t="s">
        <v>25</v>
      </c>
      <c r="C137" s="53"/>
      <c r="D137" s="53"/>
      <c r="E137" s="53"/>
      <c r="F137" s="53"/>
      <c r="G137" s="53"/>
      <c r="H137" s="53"/>
      <c r="I137" s="53"/>
      <c r="J137" s="53"/>
    </row>
    <row r="138" spans="1:10" hidden="1" x14ac:dyDescent="0.25">
      <c r="A138" s="51"/>
      <c r="B138" s="19" t="s">
        <v>26</v>
      </c>
      <c r="C138" s="43"/>
      <c r="D138" s="43"/>
      <c r="E138" s="43"/>
      <c r="F138" s="43"/>
      <c r="G138" s="43"/>
      <c r="H138" s="43"/>
      <c r="I138" s="43"/>
      <c r="J138" s="43"/>
    </row>
    <row r="139" spans="1:10" hidden="1" x14ac:dyDescent="0.25">
      <c r="A139" s="51"/>
      <c r="B139" s="19" t="s">
        <v>83</v>
      </c>
      <c r="C139" s="43"/>
      <c r="D139" s="43"/>
      <c r="E139" s="43"/>
      <c r="F139" s="43"/>
      <c r="G139" s="43"/>
      <c r="H139" s="43"/>
      <c r="I139" s="43"/>
      <c r="J139" s="43"/>
    </row>
    <row r="140" spans="1:10" hidden="1" x14ac:dyDescent="0.25">
      <c r="A140" s="51"/>
      <c r="B140" s="19" t="s">
        <v>56</v>
      </c>
      <c r="C140" s="43"/>
      <c r="D140" s="43"/>
      <c r="E140" s="43"/>
      <c r="F140" s="43"/>
      <c r="G140" s="43"/>
      <c r="H140" s="43"/>
      <c r="I140" s="43"/>
      <c r="J140" s="43"/>
    </row>
    <row r="141" spans="1:10" hidden="1" x14ac:dyDescent="0.25">
      <c r="A141" s="51"/>
      <c r="B141" s="19" t="s">
        <v>28</v>
      </c>
      <c r="C141" s="43"/>
      <c r="D141" s="43"/>
      <c r="E141" s="43"/>
      <c r="F141" s="43"/>
      <c r="G141" s="43"/>
      <c r="H141" s="43"/>
      <c r="I141" s="43"/>
      <c r="J141" s="43"/>
    </row>
    <row r="142" spans="1:10" hidden="1" x14ac:dyDescent="0.25">
      <c r="A142" s="51"/>
      <c r="B142" s="19" t="s">
        <v>29</v>
      </c>
      <c r="C142" s="43"/>
      <c r="D142" s="43"/>
      <c r="E142" s="43"/>
      <c r="F142" s="43"/>
      <c r="G142" s="43"/>
      <c r="H142" s="43"/>
      <c r="I142" s="43"/>
      <c r="J142" s="43"/>
    </row>
    <row r="143" spans="1:10" hidden="1" x14ac:dyDescent="0.25">
      <c r="A143" s="51"/>
      <c r="B143" s="19" t="s">
        <v>30</v>
      </c>
      <c r="C143" s="43"/>
      <c r="D143" s="43"/>
      <c r="E143" s="43"/>
      <c r="F143" s="43"/>
      <c r="G143" s="43"/>
      <c r="H143" s="43"/>
      <c r="I143" s="43"/>
      <c r="J143" s="43"/>
    </row>
    <row r="144" spans="1:10" hidden="1" x14ac:dyDescent="0.25">
      <c r="A144" s="51"/>
      <c r="B144" s="19" t="s">
        <v>31</v>
      </c>
      <c r="C144" s="43"/>
      <c r="D144" s="43"/>
      <c r="E144" s="43"/>
      <c r="F144" s="43"/>
      <c r="G144" s="43"/>
      <c r="H144" s="43"/>
      <c r="I144" s="43"/>
      <c r="J144" s="43"/>
    </row>
    <row r="145" spans="1:10" hidden="1" x14ac:dyDescent="0.25">
      <c r="A145" s="51"/>
      <c r="B145" s="19" t="s">
        <v>32</v>
      </c>
      <c r="C145" s="43"/>
      <c r="D145" s="43"/>
      <c r="E145" s="43"/>
      <c r="F145" s="43"/>
      <c r="G145" s="43"/>
      <c r="H145" s="43"/>
      <c r="I145" s="43"/>
      <c r="J145" s="43"/>
    </row>
    <row r="146" spans="1:10" hidden="1" x14ac:dyDescent="0.25">
      <c r="A146" s="51"/>
      <c r="B146" s="19" t="s">
        <v>34</v>
      </c>
      <c r="C146" s="43"/>
      <c r="D146" s="43"/>
      <c r="E146" s="43"/>
      <c r="F146" s="43"/>
      <c r="G146" s="43"/>
      <c r="H146" s="43"/>
      <c r="I146" s="43"/>
      <c r="J146" s="43"/>
    </row>
    <row r="147" spans="1:10" hidden="1" x14ac:dyDescent="0.25">
      <c r="A147" s="51"/>
      <c r="B147" s="19" t="s">
        <v>35</v>
      </c>
      <c r="C147" s="43"/>
      <c r="D147" s="43"/>
      <c r="E147" s="43"/>
      <c r="F147" s="43"/>
      <c r="G147" s="43"/>
      <c r="H147" s="43"/>
      <c r="I147" s="43"/>
      <c r="J147" s="43"/>
    </row>
    <row r="148" spans="1:10" hidden="1" x14ac:dyDescent="0.25">
      <c r="A148" s="51"/>
      <c r="B148" s="19" t="s">
        <v>36</v>
      </c>
      <c r="C148" s="43"/>
      <c r="D148" s="43"/>
      <c r="E148" s="43"/>
      <c r="F148" s="43"/>
      <c r="G148" s="43"/>
      <c r="H148" s="43"/>
      <c r="I148" s="43"/>
      <c r="J148" s="43"/>
    </row>
    <row r="149" spans="1:10" hidden="1" x14ac:dyDescent="0.25">
      <c r="A149" s="51"/>
      <c r="B149" s="19" t="s">
        <v>37</v>
      </c>
      <c r="C149" s="43"/>
      <c r="D149" s="43"/>
      <c r="E149" s="43"/>
      <c r="F149" s="43"/>
      <c r="G149" s="43"/>
      <c r="H149" s="43"/>
      <c r="I149" s="43"/>
      <c r="J149" s="43"/>
    </row>
    <row r="150" spans="1:10" hidden="1" x14ac:dyDescent="0.25">
      <c r="A150" s="51"/>
      <c r="B150" s="19" t="s">
        <v>38</v>
      </c>
      <c r="C150" s="43"/>
      <c r="D150" s="43"/>
      <c r="E150" s="43"/>
      <c r="F150" s="43"/>
      <c r="G150" s="43"/>
      <c r="H150" s="43"/>
      <c r="I150" s="43"/>
      <c r="J150" s="43"/>
    </row>
    <row r="151" spans="1:10" hidden="1" x14ac:dyDescent="0.25">
      <c r="A151" s="51"/>
      <c r="B151" s="19" t="s">
        <v>39</v>
      </c>
      <c r="C151" s="43"/>
      <c r="D151" s="43"/>
      <c r="E151" s="43"/>
      <c r="F151" s="43"/>
      <c r="G151" s="43"/>
      <c r="H151" s="43"/>
      <c r="I151" s="43"/>
      <c r="J151" s="43"/>
    </row>
    <row r="152" spans="1:10" ht="16.5" hidden="1" thickBot="1" x14ac:dyDescent="0.35">
      <c r="A152" s="51"/>
      <c r="B152" s="25" t="s">
        <v>40</v>
      </c>
      <c r="C152" s="52">
        <f t="shared" ref="C152:J152" si="8">SUM(C138:C151)</f>
        <v>0</v>
      </c>
      <c r="D152" s="52">
        <f t="shared" si="8"/>
        <v>0</v>
      </c>
      <c r="E152" s="52">
        <f t="shared" si="8"/>
        <v>0</v>
      </c>
      <c r="F152" s="52">
        <f t="shared" si="8"/>
        <v>0</v>
      </c>
      <c r="G152" s="52">
        <f t="shared" si="8"/>
        <v>0</v>
      </c>
      <c r="H152" s="52">
        <f t="shared" si="8"/>
        <v>0</v>
      </c>
      <c r="I152" s="52">
        <f t="shared" si="8"/>
        <v>0</v>
      </c>
      <c r="J152" s="52">
        <f t="shared" si="8"/>
        <v>0</v>
      </c>
    </row>
    <row r="153" spans="1:10" hidden="1" x14ac:dyDescent="0.25">
      <c r="D153" s="49"/>
      <c r="J153" s="69"/>
    </row>
    <row r="154" spans="1:10" hidden="1" x14ac:dyDescent="0.25">
      <c r="J154" s="45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267" t="s">
        <v>175</v>
      </c>
      <c r="D177" s="267"/>
      <c r="E177" s="267"/>
      <c r="F177" s="267"/>
    </row>
    <row r="178" spans="3:7" ht="15.75" thickBot="1" x14ac:dyDescent="0.3">
      <c r="C178" s="294" t="s">
        <v>213</v>
      </c>
      <c r="D178" s="294"/>
      <c r="E178" s="294"/>
      <c r="F178" s="294"/>
    </row>
    <row r="179" spans="3:7" ht="16.5" thickBot="1" x14ac:dyDescent="0.35">
      <c r="C179" s="70" t="s">
        <v>5</v>
      </c>
      <c r="D179" s="257" t="s">
        <v>6</v>
      </c>
      <c r="E179" s="295" t="s">
        <v>57</v>
      </c>
      <c r="F179" s="296"/>
    </row>
    <row r="180" spans="3:7" ht="15.75" x14ac:dyDescent="0.3">
      <c r="C180" s="71"/>
      <c r="D180" s="72"/>
      <c r="E180" s="73" t="s">
        <v>12</v>
      </c>
      <c r="F180" s="73" t="s">
        <v>84</v>
      </c>
    </row>
    <row r="181" spans="3:7" ht="15.75" x14ac:dyDescent="0.3">
      <c r="C181" s="10"/>
      <c r="D181" s="7" t="s">
        <v>14</v>
      </c>
      <c r="E181" s="11">
        <f>+'AGOSTO CTE-5'!C177</f>
        <v>19318490.699999999</v>
      </c>
      <c r="F181" s="17">
        <f>+'AGOSTO CTE-5'!D177</f>
        <v>19261140.739999998</v>
      </c>
      <c r="G181" s="45"/>
    </row>
    <row r="182" spans="3:7" ht="15.75" x14ac:dyDescent="0.3">
      <c r="C182" s="47"/>
      <c r="D182" s="7"/>
      <c r="E182" s="47"/>
      <c r="F182" s="15"/>
      <c r="G182" s="45"/>
    </row>
    <row r="183" spans="3:7" ht="15.75" x14ac:dyDescent="0.3">
      <c r="C183" s="47"/>
      <c r="D183" s="7" t="s">
        <v>15</v>
      </c>
      <c r="E183" s="11"/>
      <c r="F183" s="17"/>
    </row>
    <row r="184" spans="3:7" x14ac:dyDescent="0.25">
      <c r="C184" s="18">
        <v>111</v>
      </c>
      <c r="D184" s="19" t="s">
        <v>16</v>
      </c>
      <c r="E184" s="43">
        <f>+'AGOSTO CTE-5'!C180</f>
        <v>541209.41</v>
      </c>
      <c r="F184" s="20">
        <v>608778.69999999995</v>
      </c>
      <c r="G184" s="45"/>
    </row>
    <row r="185" spans="3:7" x14ac:dyDescent="0.25">
      <c r="C185" s="18">
        <v>113</v>
      </c>
      <c r="D185" s="19" t="s">
        <v>17</v>
      </c>
      <c r="E185" s="43">
        <f>+'AGOSTO CTE-5'!C181</f>
        <v>84516.64</v>
      </c>
      <c r="F185" s="20">
        <v>78857.759999999995</v>
      </c>
      <c r="G185" s="45"/>
    </row>
    <row r="186" spans="3:7" x14ac:dyDescent="0.25">
      <c r="C186" s="18">
        <v>122</v>
      </c>
      <c r="D186" s="19" t="s">
        <v>18</v>
      </c>
      <c r="E186" s="43">
        <f>+'AGOSTO CTE-5'!C182</f>
        <v>36513.360000000001</v>
      </c>
      <c r="F186" s="20">
        <v>58746.99</v>
      </c>
      <c r="G186" s="45"/>
    </row>
    <row r="187" spans="3:7" x14ac:dyDescent="0.25">
      <c r="C187" s="18">
        <v>163</v>
      </c>
      <c r="D187" s="19" t="s">
        <v>19</v>
      </c>
      <c r="E187" s="43">
        <f>+'AGOSTO CTE-5'!C183</f>
        <v>455545.19999999995</v>
      </c>
      <c r="F187" s="20">
        <v>477916.08</v>
      </c>
      <c r="G187" s="45"/>
    </row>
    <row r="188" spans="3:7" ht="27" x14ac:dyDescent="0.25">
      <c r="C188" s="18">
        <v>168</v>
      </c>
      <c r="D188" s="195" t="s">
        <v>167</v>
      </c>
      <c r="E188" s="43">
        <f>+'AGOSTO CTE-5'!C184</f>
        <v>600</v>
      </c>
      <c r="F188" s="20">
        <v>0</v>
      </c>
      <c r="G188" s="45"/>
    </row>
    <row r="189" spans="3:7" x14ac:dyDescent="0.25">
      <c r="C189" s="18">
        <v>169</v>
      </c>
      <c r="D189" s="19" t="s">
        <v>168</v>
      </c>
      <c r="E189" s="43">
        <f>+'AGOSTO CTE-5'!C185</f>
        <v>28213.360000000001</v>
      </c>
      <c r="F189" s="20">
        <v>26300</v>
      </c>
      <c r="G189" s="45"/>
    </row>
    <row r="190" spans="3:7" x14ac:dyDescent="0.25">
      <c r="C190" s="18">
        <v>171</v>
      </c>
      <c r="D190" s="19" t="s">
        <v>169</v>
      </c>
      <c r="E190" s="43">
        <f>+'AGOSTO CTE-5'!C186</f>
        <v>29106.639999999999</v>
      </c>
      <c r="F190" s="20">
        <v>24400</v>
      </c>
      <c r="G190" s="45"/>
    </row>
    <row r="191" spans="3:7" x14ac:dyDescent="0.25">
      <c r="C191" s="18">
        <v>174</v>
      </c>
      <c r="D191" s="19" t="s">
        <v>20</v>
      </c>
      <c r="E191" s="43">
        <f>+'AGOSTO CTE-5'!C187</f>
        <v>58850.64</v>
      </c>
      <c r="F191" s="20">
        <v>61575</v>
      </c>
      <c r="G191" s="45"/>
    </row>
    <row r="192" spans="3:7" x14ac:dyDescent="0.25">
      <c r="C192" s="18">
        <v>182</v>
      </c>
      <c r="D192" s="19" t="s">
        <v>21</v>
      </c>
      <c r="E192" s="43">
        <f>+'AGOSTO CTE-5'!C188</f>
        <v>2543894.64</v>
      </c>
      <c r="F192" s="20">
        <v>1611832</v>
      </c>
      <c r="G192" s="45"/>
    </row>
    <row r="193" spans="3:8" x14ac:dyDescent="0.25">
      <c r="C193" s="18">
        <v>197</v>
      </c>
      <c r="D193" s="19" t="s">
        <v>22</v>
      </c>
      <c r="E193" s="43">
        <f>+'AGOSTO CTE-5'!C189</f>
        <v>338800</v>
      </c>
      <c r="F193" s="20">
        <v>336000</v>
      </c>
      <c r="G193" s="45"/>
    </row>
    <row r="194" spans="3:8" x14ac:dyDescent="0.25">
      <c r="C194" s="18">
        <v>199</v>
      </c>
      <c r="D194" s="19" t="s">
        <v>23</v>
      </c>
      <c r="E194" s="43">
        <f>+'AGOSTO CTE-5'!C190</f>
        <v>536480</v>
      </c>
      <c r="F194" s="20">
        <v>423369.1</v>
      </c>
      <c r="G194" s="45"/>
    </row>
    <row r="195" spans="3:8" ht="16.5" thickBot="1" x14ac:dyDescent="0.35">
      <c r="C195" s="18"/>
      <c r="D195" s="21" t="s">
        <v>24</v>
      </c>
      <c r="E195" s="52">
        <f>SUM(E184:E194)</f>
        <v>4653729.8899999997</v>
      </c>
      <c r="F195" s="22">
        <f>SUM(F184:F194)</f>
        <v>3707775.6300000004</v>
      </c>
    </row>
    <row r="196" spans="3:8" ht="15.75" x14ac:dyDescent="0.3">
      <c r="C196" s="18"/>
      <c r="D196" s="23" t="s">
        <v>25</v>
      </c>
      <c r="E196" s="53"/>
      <c r="F196" s="24"/>
    </row>
    <row r="197" spans="3:8" x14ac:dyDescent="0.25">
      <c r="C197" s="18">
        <v>211</v>
      </c>
      <c r="D197" s="19" t="s">
        <v>26</v>
      </c>
      <c r="E197" s="43">
        <f>+'AGOSTO CTE-5'!C193</f>
        <v>465324.56</v>
      </c>
      <c r="F197" s="20">
        <v>335508.75</v>
      </c>
      <c r="G197" s="45"/>
      <c r="H197" s="46"/>
    </row>
    <row r="198" spans="3:8" x14ac:dyDescent="0.25">
      <c r="C198" s="18">
        <v>232</v>
      </c>
      <c r="D198" s="19" t="s">
        <v>27</v>
      </c>
      <c r="E198" s="43">
        <f>+'AGOSTO CTE-5'!C194</f>
        <v>100000</v>
      </c>
      <c r="F198" s="20">
        <v>0</v>
      </c>
      <c r="G198" s="45"/>
    </row>
    <row r="199" spans="3:8" x14ac:dyDescent="0.25">
      <c r="C199" s="18">
        <v>261</v>
      </c>
      <c r="D199" s="19" t="s">
        <v>28</v>
      </c>
      <c r="E199" s="43">
        <f>+'AGOSTO CTE-5'!C195</f>
        <v>663104.16</v>
      </c>
      <c r="F199" s="20">
        <v>438703.14</v>
      </c>
      <c r="G199" s="45"/>
    </row>
    <row r="200" spans="3:8" x14ac:dyDescent="0.25">
      <c r="C200" s="18">
        <v>262</v>
      </c>
      <c r="D200" s="19" t="s">
        <v>29</v>
      </c>
      <c r="E200" s="43">
        <f>+'AGOSTO CTE-5'!C196</f>
        <v>5333.36</v>
      </c>
      <c r="F200" s="20">
        <v>0</v>
      </c>
      <c r="G200" s="45"/>
    </row>
    <row r="201" spans="3:8" x14ac:dyDescent="0.25">
      <c r="C201" s="18">
        <v>266</v>
      </c>
      <c r="D201" s="19" t="s">
        <v>30</v>
      </c>
      <c r="E201" s="43">
        <f>+'AGOSTO CTE-5'!C197</f>
        <v>3055514.56</v>
      </c>
      <c r="F201" s="20">
        <v>2361377.19</v>
      </c>
      <c r="G201" s="45"/>
    </row>
    <row r="202" spans="3:8" x14ac:dyDescent="0.25">
      <c r="C202" s="18">
        <v>267</v>
      </c>
      <c r="D202" s="19" t="s">
        <v>31</v>
      </c>
      <c r="E202" s="43">
        <f>+'AGOSTO CTE-5'!C198</f>
        <v>6000</v>
      </c>
      <c r="F202" s="20">
        <v>1798.5</v>
      </c>
      <c r="G202" s="45"/>
    </row>
    <row r="203" spans="3:8" x14ac:dyDescent="0.25">
      <c r="C203" s="18">
        <v>268</v>
      </c>
      <c r="D203" s="19" t="s">
        <v>32</v>
      </c>
      <c r="E203" s="43">
        <f>+'AGOSTO CTE-5'!C199</f>
        <v>94490.32</v>
      </c>
      <c r="F203" s="20">
        <v>126652.98</v>
      </c>
      <c r="G203" s="45"/>
    </row>
    <row r="204" spans="3:8" x14ac:dyDescent="0.25">
      <c r="C204" s="18">
        <v>269</v>
      </c>
      <c r="D204" s="19" t="s">
        <v>33</v>
      </c>
      <c r="E204" s="43">
        <f>+'AGOSTO CTE-5'!C200</f>
        <v>6666.64</v>
      </c>
      <c r="F204" s="20">
        <v>0</v>
      </c>
      <c r="G204" s="45"/>
    </row>
    <row r="205" spans="3:8" x14ac:dyDescent="0.25">
      <c r="C205" s="18">
        <v>289</v>
      </c>
      <c r="D205" s="19" t="s">
        <v>34</v>
      </c>
      <c r="E205" s="43">
        <f>+'AGOSTO CTE-5'!C201</f>
        <v>4599.04</v>
      </c>
      <c r="F205" s="20">
        <v>6592.5</v>
      </c>
      <c r="G205" s="45"/>
    </row>
    <row r="206" spans="3:8" x14ac:dyDescent="0.25">
      <c r="C206" s="18">
        <v>292</v>
      </c>
      <c r="D206" s="19" t="s">
        <v>35</v>
      </c>
      <c r="E206" s="43">
        <f>+'AGOSTO CTE-5'!C202</f>
        <v>56119.44</v>
      </c>
      <c r="F206" s="20">
        <v>83470.69</v>
      </c>
      <c r="G206" s="45"/>
    </row>
    <row r="207" spans="3:8" x14ac:dyDescent="0.25">
      <c r="C207" s="18">
        <v>295</v>
      </c>
      <c r="D207" s="19" t="s">
        <v>36</v>
      </c>
      <c r="E207" s="43">
        <f>+'AGOSTO CTE-5'!C203</f>
        <v>12388320.48</v>
      </c>
      <c r="F207" s="20">
        <v>10777865.140000001</v>
      </c>
      <c r="G207" s="45"/>
    </row>
    <row r="208" spans="3:8" x14ac:dyDescent="0.25">
      <c r="C208" s="18">
        <v>297</v>
      </c>
      <c r="D208" s="19" t="s">
        <v>37</v>
      </c>
      <c r="E208" s="43">
        <f>+'AGOSTO CTE-5'!C204</f>
        <v>12728.56</v>
      </c>
      <c r="F208" s="20">
        <v>18082.55</v>
      </c>
      <c r="G208" s="45"/>
    </row>
    <row r="209" spans="2:8" x14ac:dyDescent="0.25">
      <c r="C209" s="18">
        <v>298</v>
      </c>
      <c r="D209" s="19" t="s">
        <v>38</v>
      </c>
      <c r="E209" s="43">
        <f>+'AGOSTO CTE-5'!C205</f>
        <v>270065.2</v>
      </c>
      <c r="F209" s="20">
        <v>324277.5</v>
      </c>
      <c r="G209" s="45"/>
      <c r="H209" s="45"/>
    </row>
    <row r="210" spans="2:8" x14ac:dyDescent="0.25">
      <c r="C210" s="18">
        <v>299</v>
      </c>
      <c r="D210" s="19" t="s">
        <v>39</v>
      </c>
      <c r="E210" s="43">
        <f>+'AGOSTO CTE-5'!C206</f>
        <v>152334.64000000001</v>
      </c>
      <c r="F210" s="20">
        <v>78793.61</v>
      </c>
      <c r="G210" s="45"/>
    </row>
    <row r="211" spans="2:8" ht="16.5" thickBot="1" x14ac:dyDescent="0.35">
      <c r="C211" s="51"/>
      <c r="D211" s="25" t="s">
        <v>40</v>
      </c>
      <c r="E211" s="52">
        <f>SUM(E197:E210)</f>
        <v>17280600.960000001</v>
      </c>
      <c r="F211" s="22">
        <f>SUM(F197:F210)</f>
        <v>14553122.550000001</v>
      </c>
    </row>
    <row r="212" spans="2:8" ht="15.75" x14ac:dyDescent="0.3">
      <c r="C212" s="56"/>
      <c r="D212" s="74" t="s">
        <v>58</v>
      </c>
      <c r="E212" s="75">
        <f>+E211+E195</f>
        <v>21934330.850000001</v>
      </c>
      <c r="F212" s="76">
        <f>+F211+F195</f>
        <v>18260898.18</v>
      </c>
      <c r="G212" s="45"/>
    </row>
    <row r="213" spans="2:8" ht="16.5" hidden="1" thickBot="1" x14ac:dyDescent="0.35">
      <c r="C213" s="56"/>
      <c r="D213" s="77" t="s">
        <v>41</v>
      </c>
      <c r="E213" s="78"/>
      <c r="F213" s="79"/>
    </row>
    <row r="214" spans="2:8" hidden="1" x14ac:dyDescent="0.25">
      <c r="C214" s="56"/>
      <c r="D214" s="28" t="s">
        <v>49</v>
      </c>
      <c r="E214" s="43" t="e">
        <f>+#REF!</f>
        <v>#REF!</v>
      </c>
      <c r="F214" s="177"/>
    </row>
    <row r="215" spans="2:8" hidden="1" x14ac:dyDescent="0.25">
      <c r="C215" s="56"/>
      <c r="D215" s="28" t="s">
        <v>42</v>
      </c>
      <c r="E215" s="43" t="e">
        <f>+#REF!</f>
        <v>#REF!</v>
      </c>
      <c r="F215" s="177"/>
      <c r="G215" s="45"/>
    </row>
    <row r="216" spans="2:8" hidden="1" x14ac:dyDescent="0.25">
      <c r="C216" s="56"/>
      <c r="D216" s="28" t="s">
        <v>50</v>
      </c>
      <c r="E216" s="43" t="e">
        <f>+#REF!</f>
        <v>#REF!</v>
      </c>
      <c r="F216" s="177"/>
      <c r="G216" s="45"/>
    </row>
    <row r="217" spans="2:8" hidden="1" x14ac:dyDescent="0.25">
      <c r="C217" s="56"/>
      <c r="D217" s="28" t="s">
        <v>43</v>
      </c>
      <c r="E217" s="43" t="e">
        <f>+#REF!</f>
        <v>#REF!</v>
      </c>
      <c r="F217" s="177"/>
      <c r="G217" s="178"/>
    </row>
    <row r="218" spans="2:8" ht="15.75" hidden="1" x14ac:dyDescent="0.3">
      <c r="C218" s="56"/>
      <c r="D218" s="29" t="s">
        <v>44</v>
      </c>
      <c r="E218" s="11"/>
      <c r="F218" s="17">
        <f>SUM(F214:F217)</f>
        <v>0</v>
      </c>
    </row>
    <row r="219" spans="2:8" ht="15.75" x14ac:dyDescent="0.3">
      <c r="C219" s="56"/>
      <c r="D219" s="74" t="s">
        <v>60</v>
      </c>
      <c r="E219" s="11">
        <f>+E218+E212+E181</f>
        <v>41252821.549999997</v>
      </c>
      <c r="F219" s="17">
        <f>+F212+F181+F218</f>
        <v>37522038.920000002</v>
      </c>
      <c r="G219" s="45"/>
    </row>
    <row r="220" spans="2:8" ht="15.75" x14ac:dyDescent="0.3">
      <c r="B220" s="44"/>
      <c r="C220" s="45"/>
      <c r="D220" s="255"/>
      <c r="F220" s="80"/>
      <c r="G220" s="44"/>
    </row>
    <row r="221" spans="2:8" ht="15.75" x14ac:dyDescent="0.3">
      <c r="B221" s="44"/>
      <c r="C221" s="45"/>
      <c r="D221" s="255"/>
      <c r="F221" s="81"/>
    </row>
    <row r="239" spans="2:10" x14ac:dyDescent="0.25">
      <c r="B239" s="63" t="s">
        <v>61</v>
      </c>
      <c r="D239" s="12" t="s">
        <v>89</v>
      </c>
      <c r="E239" s="12"/>
      <c r="F239" s="12"/>
      <c r="G239" s="44" t="s">
        <v>85</v>
      </c>
      <c r="H239" t="s">
        <v>90</v>
      </c>
    </row>
    <row r="240" spans="2:10" x14ac:dyDescent="0.25">
      <c r="D240" s="288" t="s">
        <v>91</v>
      </c>
      <c r="E240" s="288"/>
      <c r="F240" s="288"/>
      <c r="G240" s="44"/>
      <c r="H240" s="44" t="s">
        <v>68</v>
      </c>
      <c r="J240" s="44"/>
    </row>
    <row r="241" spans="2:10" x14ac:dyDescent="0.25">
      <c r="D241" s="288" t="s">
        <v>92</v>
      </c>
      <c r="E241" s="288"/>
      <c r="F241" s="288"/>
      <c r="G241" s="44"/>
      <c r="H241" s="44" t="s">
        <v>165</v>
      </c>
      <c r="J241" s="44"/>
    </row>
    <row r="242" spans="2:10" ht="9" customHeight="1" x14ac:dyDescent="0.25">
      <c r="D242" s="64"/>
      <c r="E242" s="64"/>
      <c r="H242" s="44"/>
      <c r="I242" s="44"/>
      <c r="J242" s="44"/>
    </row>
    <row r="243" spans="2:10" x14ac:dyDescent="0.25">
      <c r="B243" s="63" t="s">
        <v>66</v>
      </c>
      <c r="D243" s="44" t="s">
        <v>212</v>
      </c>
      <c r="H243" s="65"/>
      <c r="I243" s="65"/>
      <c r="J243" s="65"/>
    </row>
    <row r="245" spans="2:10" x14ac:dyDescent="0.25">
      <c r="D245" s="44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0"/>
  <sheetViews>
    <sheetView topLeftCell="A15" workbookViewId="0">
      <selection activeCell="C180" sqref="C180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82"/>
    </row>
    <row r="6" spans="1:27" ht="15.75" thickBot="1" x14ac:dyDescent="0.3"/>
    <row r="7" spans="1:27" ht="16.5" thickBot="1" x14ac:dyDescent="0.3">
      <c r="B7" s="297" t="s">
        <v>0</v>
      </c>
      <c r="C7" s="298"/>
      <c r="J7" s="83" t="s">
        <v>93</v>
      </c>
    </row>
    <row r="8" spans="1:27" ht="15.75" x14ac:dyDescent="0.25">
      <c r="J8" s="84"/>
    </row>
    <row r="9" spans="1:27" x14ac:dyDescent="0.25">
      <c r="A9" s="267" t="s">
        <v>2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67" t="s">
        <v>3</v>
      </c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99" t="s">
        <v>177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</row>
    <row r="13" spans="1:27" ht="15" customHeight="1" x14ac:dyDescent="0.25">
      <c r="A13" s="300" t="s">
        <v>178</v>
      </c>
      <c r="B13" s="300"/>
      <c r="C13" s="300"/>
      <c r="D13" s="300"/>
      <c r="E13" s="300"/>
      <c r="F13" s="300"/>
      <c r="G13" s="300"/>
      <c r="H13" s="300"/>
      <c r="I13" s="300"/>
      <c r="J13" s="300"/>
      <c r="K13" s="300"/>
      <c r="L13" s="85"/>
      <c r="M13" s="86"/>
    </row>
    <row r="14" spans="1:27" ht="9" customHeight="1" x14ac:dyDescent="0.25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</row>
    <row r="15" spans="1:27" x14ac:dyDescent="0.25">
      <c r="A15" s="306" t="s">
        <v>94</v>
      </c>
      <c r="B15" s="308" t="s">
        <v>95</v>
      </c>
      <c r="C15" s="308"/>
      <c r="D15" s="301" t="s">
        <v>96</v>
      </c>
      <c r="E15" s="301"/>
      <c r="F15" s="301" t="s">
        <v>97</v>
      </c>
      <c r="G15" s="301"/>
      <c r="H15" s="308" t="s">
        <v>98</v>
      </c>
      <c r="I15" s="308"/>
      <c r="J15" s="301" t="s">
        <v>99</v>
      </c>
      <c r="K15" s="301"/>
    </row>
    <row r="16" spans="1:27" x14ac:dyDescent="0.25">
      <c r="A16" s="307"/>
      <c r="B16" s="87" t="s">
        <v>100</v>
      </c>
      <c r="C16" s="230" t="s">
        <v>101</v>
      </c>
      <c r="D16" s="87" t="s">
        <v>100</v>
      </c>
      <c r="E16" s="230" t="s">
        <v>101</v>
      </c>
      <c r="F16" s="87" t="s">
        <v>100</v>
      </c>
      <c r="G16" s="230" t="s">
        <v>101</v>
      </c>
      <c r="H16" s="87" t="s">
        <v>100</v>
      </c>
      <c r="I16" s="230" t="s">
        <v>101</v>
      </c>
      <c r="J16" s="87" t="s">
        <v>100</v>
      </c>
      <c r="K16" s="230" t="s">
        <v>101</v>
      </c>
      <c r="L16" s="88"/>
      <c r="M16" s="88"/>
    </row>
    <row r="17" spans="1:13" x14ac:dyDescent="0.25">
      <c r="A17" s="89" t="s">
        <v>75</v>
      </c>
      <c r="B17" s="90">
        <v>2414811.33</v>
      </c>
      <c r="C17" s="90">
        <v>2367268.7000000002</v>
      </c>
      <c r="D17" s="90">
        <v>2414811.34</v>
      </c>
      <c r="E17" s="91">
        <v>2396683.9</v>
      </c>
      <c r="F17" s="90">
        <v>2414811.34</v>
      </c>
      <c r="G17" s="91">
        <v>2410583.5299999998</v>
      </c>
      <c r="H17" s="90">
        <v>2414811.34</v>
      </c>
      <c r="I17" s="90">
        <v>2417060.7799999998</v>
      </c>
      <c r="J17" s="92">
        <f t="shared" ref="J17:K19" si="0">+B17+D17+F17+H17</f>
        <v>9659245.3499999996</v>
      </c>
      <c r="K17" s="92">
        <f t="shared" si="0"/>
        <v>9591596.9099999983</v>
      </c>
      <c r="L17" s="93"/>
      <c r="M17" s="93"/>
    </row>
    <row r="18" spans="1:13" x14ac:dyDescent="0.25">
      <c r="A18" s="89" t="s">
        <v>78</v>
      </c>
      <c r="B18" s="20">
        <v>2612557.86</v>
      </c>
      <c r="C18" s="20">
        <v>0</v>
      </c>
      <c r="D18" s="20">
        <v>2689873.49</v>
      </c>
      <c r="E18" s="91">
        <v>16502.89</v>
      </c>
      <c r="F18" s="20">
        <v>2771983.25</v>
      </c>
      <c r="G18" s="91">
        <v>132643.57</v>
      </c>
      <c r="H18" s="20">
        <v>2771983.25</v>
      </c>
      <c r="I18" s="90">
        <v>748869.8</v>
      </c>
      <c r="J18" s="92">
        <f t="shared" si="0"/>
        <v>10846397.85</v>
      </c>
      <c r="K18" s="92">
        <f t="shared" si="0"/>
        <v>898016.26</v>
      </c>
      <c r="L18" s="93"/>
      <c r="M18" s="93"/>
    </row>
    <row r="19" spans="1:13" ht="15.75" hidden="1" x14ac:dyDescent="0.3">
      <c r="A19" s="89" t="s">
        <v>102</v>
      </c>
      <c r="B19" s="20"/>
      <c r="C19" s="94"/>
      <c r="D19" s="20"/>
      <c r="E19" s="17"/>
      <c r="F19" s="20"/>
      <c r="G19" s="94"/>
      <c r="H19" s="20"/>
      <c r="I19" s="90"/>
      <c r="J19" s="92">
        <f t="shared" si="0"/>
        <v>0</v>
      </c>
      <c r="K19" s="92">
        <f t="shared" si="0"/>
        <v>0</v>
      </c>
      <c r="L19" s="93"/>
      <c r="M19" s="93"/>
    </row>
    <row r="20" spans="1:13" x14ac:dyDescent="0.25">
      <c r="A20" s="89" t="s">
        <v>103</v>
      </c>
      <c r="B20" s="38">
        <f t="shared" ref="B20:K20" si="1">SUM(B17:B19)</f>
        <v>5027369.1899999995</v>
      </c>
      <c r="C20" s="38">
        <f t="shared" si="1"/>
        <v>2367268.7000000002</v>
      </c>
      <c r="D20" s="38">
        <f t="shared" si="1"/>
        <v>5104684.83</v>
      </c>
      <c r="E20" s="95">
        <f t="shared" si="1"/>
        <v>2413186.79</v>
      </c>
      <c r="F20" s="95">
        <f t="shared" si="1"/>
        <v>5186794.59</v>
      </c>
      <c r="G20" s="95">
        <f t="shared" si="1"/>
        <v>2543227.0999999996</v>
      </c>
      <c r="H20" s="38">
        <f t="shared" si="1"/>
        <v>5186794.59</v>
      </c>
      <c r="I20" s="38">
        <f t="shared" si="1"/>
        <v>3165930.58</v>
      </c>
      <c r="J20" s="96">
        <f t="shared" si="1"/>
        <v>20505643.199999999</v>
      </c>
      <c r="K20" s="96">
        <f t="shared" si="1"/>
        <v>10489613.169999998</v>
      </c>
      <c r="L20" s="97"/>
      <c r="M20" s="93"/>
    </row>
    <row r="21" spans="1:13" x14ac:dyDescent="0.25">
      <c r="A21" s="31"/>
      <c r="B21" s="98"/>
      <c r="C21" s="99"/>
      <c r="D21" s="99"/>
      <c r="E21" s="99"/>
      <c r="F21" s="99"/>
      <c r="G21" s="99"/>
      <c r="H21" s="99"/>
      <c r="I21" s="99"/>
      <c r="J21" s="100"/>
      <c r="K21" s="99"/>
      <c r="L21" s="101"/>
      <c r="M21" s="102"/>
    </row>
    <row r="22" spans="1:13" ht="15" customHeight="1" x14ac:dyDescent="0.25">
      <c r="A22" s="300" t="s">
        <v>179</v>
      </c>
      <c r="B22" s="300"/>
      <c r="C22" s="300"/>
      <c r="D22" s="300"/>
      <c r="E22" s="300"/>
      <c r="F22" s="300"/>
      <c r="G22" s="300"/>
      <c r="H22" s="300"/>
      <c r="I22" s="300"/>
      <c r="J22" s="300"/>
      <c r="K22" s="300"/>
      <c r="L22" s="103"/>
      <c r="M22" s="232"/>
    </row>
    <row r="23" spans="1:13" ht="15" customHeight="1" x14ac:dyDescent="0.25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3"/>
      <c r="M23" s="232"/>
    </row>
    <row r="24" spans="1:13" ht="15" customHeight="1" x14ac:dyDescent="0.25">
      <c r="A24" s="302" t="s">
        <v>94</v>
      </c>
      <c r="B24" s="304" t="s">
        <v>104</v>
      </c>
      <c r="C24" s="304"/>
      <c r="D24" s="305" t="s">
        <v>105</v>
      </c>
      <c r="E24" s="305"/>
      <c r="F24" s="305" t="s">
        <v>72</v>
      </c>
      <c r="G24" s="305"/>
      <c r="H24" s="304" t="s">
        <v>73</v>
      </c>
      <c r="I24" s="304"/>
      <c r="J24" s="305" t="s">
        <v>99</v>
      </c>
      <c r="K24" s="305"/>
      <c r="L24" s="305" t="s">
        <v>161</v>
      </c>
      <c r="M24" s="305"/>
    </row>
    <row r="25" spans="1:13" ht="15" customHeight="1" x14ac:dyDescent="0.25">
      <c r="A25" s="303"/>
      <c r="B25" s="104" t="s">
        <v>100</v>
      </c>
      <c r="C25" s="231" t="s">
        <v>101</v>
      </c>
      <c r="D25" s="104" t="s">
        <v>100</v>
      </c>
      <c r="E25" s="231" t="s">
        <v>101</v>
      </c>
      <c r="F25" s="104" t="s">
        <v>100</v>
      </c>
      <c r="G25" s="231" t="s">
        <v>101</v>
      </c>
      <c r="H25" s="104" t="s">
        <v>100</v>
      </c>
      <c r="I25" s="231" t="s">
        <v>101</v>
      </c>
      <c r="J25" s="104" t="s">
        <v>100</v>
      </c>
      <c r="K25" s="231" t="s">
        <v>101</v>
      </c>
      <c r="L25" s="104" t="s">
        <v>100</v>
      </c>
      <c r="M25" s="231" t="s">
        <v>101</v>
      </c>
    </row>
    <row r="26" spans="1:13" ht="15" customHeight="1" x14ac:dyDescent="0.25">
      <c r="A26" s="89" t="s">
        <v>75</v>
      </c>
      <c r="B26" s="90">
        <v>2414811.34</v>
      </c>
      <c r="C26" s="91">
        <v>2417711.13</v>
      </c>
      <c r="D26" s="90"/>
      <c r="E26" s="91"/>
      <c r="F26" s="90"/>
      <c r="G26" s="20"/>
      <c r="H26" s="90"/>
      <c r="I26" s="91"/>
      <c r="J26" s="92">
        <f t="shared" ref="J26:K28" si="2">+B26+D26+F26+H26</f>
        <v>2414811.34</v>
      </c>
      <c r="K26" s="92">
        <f t="shared" si="2"/>
        <v>2417711.13</v>
      </c>
      <c r="L26" s="92"/>
      <c r="M26" s="92"/>
    </row>
    <row r="27" spans="1:13" ht="15" customHeight="1" x14ac:dyDescent="0.25">
      <c r="A27" s="89" t="s">
        <v>78</v>
      </c>
      <c r="B27" s="20">
        <v>2771983.25</v>
      </c>
      <c r="C27" s="20">
        <v>1295730.78</v>
      </c>
      <c r="D27" s="20"/>
      <c r="E27" s="20"/>
      <c r="F27" s="20"/>
      <c r="G27" s="20"/>
      <c r="H27" s="20"/>
      <c r="I27" s="90"/>
      <c r="J27" s="92">
        <f t="shared" si="2"/>
        <v>2771983.25</v>
      </c>
      <c r="K27" s="92">
        <f t="shared" si="2"/>
        <v>1295730.78</v>
      </c>
      <c r="L27" s="92"/>
      <c r="M27" s="92"/>
    </row>
    <row r="28" spans="1:13" ht="15" hidden="1" customHeight="1" x14ac:dyDescent="0.25">
      <c r="A28" s="89" t="s">
        <v>102</v>
      </c>
      <c r="B28" s="20"/>
      <c r="C28" s="20"/>
      <c r="D28" s="20"/>
      <c r="E28" s="20"/>
      <c r="F28" s="20"/>
      <c r="G28" s="20"/>
      <c r="H28" s="20"/>
      <c r="I28" s="90"/>
      <c r="J28" s="92">
        <f t="shared" si="2"/>
        <v>0</v>
      </c>
      <c r="K28" s="92">
        <f t="shared" si="2"/>
        <v>0</v>
      </c>
      <c r="L28" s="92"/>
      <c r="M28" s="92"/>
    </row>
    <row r="29" spans="1:13" ht="15" customHeight="1" x14ac:dyDescent="0.25">
      <c r="A29" s="89" t="s">
        <v>103</v>
      </c>
      <c r="B29" s="38">
        <f t="shared" ref="B29:K29" si="3">SUM(B26:B28)</f>
        <v>5186794.59</v>
      </c>
      <c r="C29" s="38">
        <f t="shared" si="3"/>
        <v>3713441.91</v>
      </c>
      <c r="D29" s="38">
        <f t="shared" si="3"/>
        <v>0</v>
      </c>
      <c r="E29" s="95">
        <f t="shared" si="3"/>
        <v>0</v>
      </c>
      <c r="F29" s="38">
        <f t="shared" si="3"/>
        <v>0</v>
      </c>
      <c r="G29" s="95">
        <f t="shared" si="3"/>
        <v>0</v>
      </c>
      <c r="H29" s="38">
        <f t="shared" si="3"/>
        <v>0</v>
      </c>
      <c r="I29" s="38">
        <f t="shared" si="3"/>
        <v>0</v>
      </c>
      <c r="J29" s="96">
        <f t="shared" si="3"/>
        <v>5186794.59</v>
      </c>
      <c r="K29" s="96">
        <f t="shared" si="3"/>
        <v>3713441.91</v>
      </c>
      <c r="L29" s="96"/>
      <c r="M29" s="96"/>
    </row>
    <row r="30" spans="1:13" ht="15" customHeight="1" x14ac:dyDescent="0.25">
      <c r="A30" s="105"/>
      <c r="B30" s="106"/>
      <c r="C30" s="106"/>
      <c r="D30" s="106"/>
      <c r="E30" s="106"/>
      <c r="F30" s="106"/>
      <c r="G30" s="106"/>
      <c r="H30" s="106"/>
      <c r="I30" s="106"/>
      <c r="J30" s="107"/>
      <c r="K30" s="107"/>
      <c r="L30" s="103"/>
      <c r="M30" s="232"/>
    </row>
    <row r="31" spans="1:13" ht="15" hidden="1" customHeight="1" x14ac:dyDescent="0.25">
      <c r="A31" s="105"/>
      <c r="B31" s="106"/>
      <c r="C31" s="106"/>
      <c r="D31" s="106"/>
      <c r="E31" s="106"/>
      <c r="F31" s="106"/>
      <c r="G31" s="106"/>
      <c r="H31" s="106"/>
      <c r="I31" s="106"/>
      <c r="J31" s="107"/>
      <c r="K31" s="107"/>
      <c r="L31" s="103"/>
      <c r="M31" s="232"/>
    </row>
    <row r="32" spans="1:13" ht="15" hidden="1" customHeight="1" x14ac:dyDescent="0.25">
      <c r="A32" s="300" t="s">
        <v>180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0"/>
      <c r="L32" s="103"/>
      <c r="M32" s="232"/>
    </row>
    <row r="33" spans="1:13" ht="15" hidden="1" customHeight="1" x14ac:dyDescent="0.25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3"/>
      <c r="M33" s="232"/>
    </row>
    <row r="34" spans="1:13" ht="15" hidden="1" customHeight="1" x14ac:dyDescent="0.25">
      <c r="A34" s="302" t="s">
        <v>94</v>
      </c>
      <c r="B34" s="304" t="s">
        <v>74</v>
      </c>
      <c r="C34" s="304"/>
      <c r="D34" s="305" t="s">
        <v>106</v>
      </c>
      <c r="E34" s="305"/>
      <c r="F34" s="305" t="s">
        <v>107</v>
      </c>
      <c r="G34" s="305"/>
      <c r="H34" s="304" t="s">
        <v>108</v>
      </c>
      <c r="I34" s="304"/>
      <c r="J34" s="305" t="s">
        <v>99</v>
      </c>
      <c r="K34" s="305"/>
      <c r="L34" s="305" t="s">
        <v>161</v>
      </c>
      <c r="M34" s="305"/>
    </row>
    <row r="35" spans="1:13" ht="15" hidden="1" customHeight="1" x14ac:dyDescent="0.25">
      <c r="A35" s="303"/>
      <c r="B35" s="104" t="s">
        <v>100</v>
      </c>
      <c r="C35" s="231" t="s">
        <v>101</v>
      </c>
      <c r="D35" s="104" t="s">
        <v>100</v>
      </c>
      <c r="E35" s="231" t="s">
        <v>101</v>
      </c>
      <c r="F35" s="104" t="s">
        <v>100</v>
      </c>
      <c r="G35" s="231" t="s">
        <v>101</v>
      </c>
      <c r="H35" s="104" t="s">
        <v>100</v>
      </c>
      <c r="I35" s="231" t="s">
        <v>101</v>
      </c>
      <c r="J35" s="104" t="s">
        <v>100</v>
      </c>
      <c r="K35" s="231" t="s">
        <v>101</v>
      </c>
      <c r="L35" s="104" t="s">
        <v>100</v>
      </c>
      <c r="M35" s="231" t="s">
        <v>101</v>
      </c>
    </row>
    <row r="36" spans="1:13" ht="15" hidden="1" customHeight="1" x14ac:dyDescent="0.25">
      <c r="A36" s="89" t="s">
        <v>75</v>
      </c>
      <c r="B36" s="91"/>
      <c r="C36" s="90"/>
      <c r="D36" s="91"/>
      <c r="E36" s="20"/>
      <c r="F36" s="91"/>
      <c r="G36" s="20"/>
      <c r="H36" s="91"/>
      <c r="I36" s="20"/>
      <c r="J36" s="92">
        <f t="shared" ref="J36:K38" si="4">+B36+D36+F36+H36</f>
        <v>0</v>
      </c>
      <c r="K36" s="92">
        <f t="shared" si="4"/>
        <v>0</v>
      </c>
      <c r="L36" s="92"/>
      <c r="M36" s="92"/>
    </row>
    <row r="37" spans="1:13" ht="15" hidden="1" customHeight="1" x14ac:dyDescent="0.25">
      <c r="A37" s="89" t="s">
        <v>78</v>
      </c>
      <c r="B37" s="20"/>
      <c r="C37" s="20"/>
      <c r="D37" s="20"/>
      <c r="E37" s="20"/>
      <c r="F37" s="20"/>
      <c r="G37" s="20"/>
      <c r="H37" s="20"/>
      <c r="I37" s="20"/>
      <c r="J37" s="92">
        <f t="shared" si="4"/>
        <v>0</v>
      </c>
      <c r="K37" s="92">
        <f t="shared" si="4"/>
        <v>0</v>
      </c>
      <c r="L37" s="92"/>
      <c r="M37" s="92"/>
    </row>
    <row r="38" spans="1:13" ht="15" hidden="1" customHeight="1" x14ac:dyDescent="0.25">
      <c r="A38" s="89" t="s">
        <v>109</v>
      </c>
      <c r="B38" s="20"/>
      <c r="C38" s="20"/>
      <c r="D38" s="20"/>
      <c r="E38" s="20"/>
      <c r="F38" s="20"/>
      <c r="G38" s="20"/>
      <c r="H38" s="20"/>
      <c r="I38" s="20"/>
      <c r="J38" s="92">
        <f t="shared" si="4"/>
        <v>0</v>
      </c>
      <c r="K38" s="92">
        <f t="shared" si="4"/>
        <v>0</v>
      </c>
      <c r="L38" s="92"/>
      <c r="M38" s="92"/>
    </row>
    <row r="39" spans="1:13" ht="15" hidden="1" customHeight="1" x14ac:dyDescent="0.25">
      <c r="A39" s="89" t="s">
        <v>103</v>
      </c>
      <c r="B39" s="38">
        <f t="shared" ref="B39:K39" si="5">SUM(B36:B38)</f>
        <v>0</v>
      </c>
      <c r="C39" s="38">
        <f t="shared" si="5"/>
        <v>0</v>
      </c>
      <c r="D39" s="38">
        <f t="shared" si="5"/>
        <v>0</v>
      </c>
      <c r="E39" s="38">
        <f t="shared" si="5"/>
        <v>0</v>
      </c>
      <c r="F39" s="38">
        <f t="shared" si="5"/>
        <v>0</v>
      </c>
      <c r="G39" s="38">
        <f t="shared" si="5"/>
        <v>0</v>
      </c>
      <c r="H39" s="38">
        <f t="shared" si="5"/>
        <v>0</v>
      </c>
      <c r="I39" s="38">
        <f t="shared" si="5"/>
        <v>0</v>
      </c>
      <c r="J39" s="96">
        <f t="shared" si="5"/>
        <v>0</v>
      </c>
      <c r="K39" s="96">
        <f t="shared" si="5"/>
        <v>0</v>
      </c>
      <c r="L39" s="96"/>
      <c r="M39" s="96"/>
    </row>
    <row r="40" spans="1:13" ht="15" hidden="1" customHeight="1" x14ac:dyDescent="0.25">
      <c r="A40" s="109"/>
      <c r="B40" s="110"/>
      <c r="C40" s="110"/>
      <c r="D40" s="110"/>
      <c r="E40" s="110"/>
      <c r="F40" s="110"/>
      <c r="G40" s="110"/>
      <c r="H40" s="110"/>
      <c r="I40" s="110"/>
      <c r="J40" s="111"/>
      <c r="K40" s="111"/>
      <c r="L40" s="103"/>
      <c r="M40" s="232"/>
    </row>
    <row r="41" spans="1:13" ht="15" hidden="1" customHeight="1" x14ac:dyDescent="0.25">
      <c r="A41" s="109"/>
      <c r="B41" s="110"/>
      <c r="C41" s="110"/>
      <c r="D41" s="110"/>
      <c r="E41" s="110"/>
      <c r="F41" s="110"/>
      <c r="G41" s="110"/>
      <c r="H41" s="110"/>
      <c r="I41" s="110"/>
      <c r="J41" s="111"/>
      <c r="K41" s="111"/>
      <c r="L41" s="103"/>
      <c r="M41" s="232"/>
    </row>
    <row r="42" spans="1:13" ht="15" customHeight="1" x14ac:dyDescent="0.25">
      <c r="A42" s="109"/>
      <c r="B42" s="110"/>
      <c r="C42" s="110"/>
      <c r="D42" s="110"/>
      <c r="E42" s="110"/>
      <c r="F42" s="110"/>
      <c r="G42" s="110"/>
      <c r="H42" s="110"/>
      <c r="I42" s="110"/>
      <c r="J42" s="111"/>
      <c r="K42" s="111"/>
      <c r="L42" s="103"/>
      <c r="M42" s="232"/>
    </row>
    <row r="43" spans="1:13" ht="15" customHeight="1" x14ac:dyDescent="0.25">
      <c r="A43" s="112" t="s">
        <v>181</v>
      </c>
      <c r="B43" s="97"/>
      <c r="C43" s="93"/>
      <c r="D43" s="93"/>
      <c r="E43" s="93"/>
      <c r="F43" s="93"/>
      <c r="G43" s="93"/>
      <c r="H43" s="93"/>
      <c r="I43" s="93"/>
      <c r="J43" s="93"/>
      <c r="K43" s="93"/>
      <c r="L43" s="103"/>
      <c r="M43" s="232"/>
    </row>
    <row r="44" spans="1:13" ht="15" customHeight="1" x14ac:dyDescent="0.25">
      <c r="A44" s="306" t="s">
        <v>94</v>
      </c>
      <c r="B44" s="308" t="s">
        <v>182</v>
      </c>
      <c r="C44" s="308"/>
      <c r="D44" s="93"/>
      <c r="E44" s="93"/>
      <c r="F44" s="93"/>
      <c r="G44" s="93"/>
      <c r="H44" s="93"/>
      <c r="I44" s="93"/>
      <c r="J44" s="93"/>
      <c r="K44" s="93"/>
      <c r="L44" s="103"/>
      <c r="M44" s="232"/>
    </row>
    <row r="45" spans="1:13" ht="15" customHeight="1" x14ac:dyDescent="0.25">
      <c r="A45" s="307"/>
      <c r="B45" s="87" t="s">
        <v>100</v>
      </c>
      <c r="C45" s="230" t="s">
        <v>101</v>
      </c>
      <c r="D45" s="93"/>
      <c r="E45" s="93"/>
      <c r="F45" s="93"/>
      <c r="G45" s="93"/>
      <c r="H45" s="93"/>
      <c r="I45" s="93"/>
      <c r="J45" s="93"/>
      <c r="K45" s="93"/>
      <c r="L45" s="103"/>
      <c r="M45" s="232"/>
    </row>
    <row r="46" spans="1:13" ht="15" customHeight="1" x14ac:dyDescent="0.25">
      <c r="A46" s="113" t="s">
        <v>75</v>
      </c>
      <c r="B46" s="114">
        <f>+J17+J26+J36</f>
        <v>12074056.689999999</v>
      </c>
      <c r="C46" s="114">
        <f>+K17+K26+K36</f>
        <v>12009308.039999999</v>
      </c>
      <c r="D46" s="93"/>
      <c r="E46" s="93"/>
      <c r="F46" s="93"/>
      <c r="G46" s="93"/>
      <c r="H46" s="93"/>
      <c r="I46" s="93"/>
      <c r="J46" s="93"/>
      <c r="K46" s="93"/>
      <c r="L46" s="103"/>
      <c r="M46" s="232"/>
    </row>
    <row r="47" spans="1:13" ht="15" customHeight="1" x14ac:dyDescent="0.25">
      <c r="A47" s="113" t="s">
        <v>78</v>
      </c>
      <c r="B47" s="114">
        <f>+J18+J27+J37</f>
        <v>13618381.1</v>
      </c>
      <c r="C47" s="114">
        <f>+K18+K27+K37</f>
        <v>2193747.04</v>
      </c>
      <c r="D47" s="93"/>
      <c r="E47" s="93"/>
      <c r="F47" s="93"/>
      <c r="G47" s="93"/>
      <c r="H47" s="93"/>
      <c r="I47" s="93"/>
      <c r="J47" s="93"/>
      <c r="K47" s="93"/>
      <c r="L47" s="103"/>
      <c r="M47" s="232"/>
    </row>
    <row r="48" spans="1:13" ht="15" hidden="1" customHeight="1" x14ac:dyDescent="0.25">
      <c r="A48" s="113" t="s">
        <v>109</v>
      </c>
      <c r="B48" s="114">
        <f>+J38+J28+J19</f>
        <v>0</v>
      </c>
      <c r="C48" s="114">
        <f>K38+K28+K19</f>
        <v>0</v>
      </c>
      <c r="D48" s="93"/>
      <c r="E48" s="93"/>
      <c r="F48" s="93"/>
      <c r="G48" s="93"/>
      <c r="H48" s="93"/>
      <c r="I48" s="93"/>
      <c r="J48" s="93"/>
      <c r="K48" s="93"/>
      <c r="L48" s="103"/>
      <c r="M48" s="232"/>
    </row>
    <row r="49" spans="1:13" ht="15" customHeight="1" x14ac:dyDescent="0.25">
      <c r="A49" s="113" t="s">
        <v>103</v>
      </c>
      <c r="B49" s="115">
        <f>SUM(B46:B48)</f>
        <v>25692437.789999999</v>
      </c>
      <c r="C49" s="55">
        <f>SUM(C46:C48)</f>
        <v>14203055.079999998</v>
      </c>
      <c r="D49" s="93"/>
      <c r="E49" s="93"/>
      <c r="F49" s="93"/>
      <c r="G49" s="93"/>
      <c r="H49" s="93"/>
      <c r="I49" s="93"/>
      <c r="J49" s="93"/>
      <c r="K49" s="93"/>
      <c r="L49" s="103"/>
      <c r="M49" s="232"/>
    </row>
    <row r="50" spans="1:13" x14ac:dyDescent="0.25">
      <c r="A50" s="116"/>
      <c r="B50" s="97"/>
      <c r="C50" s="117"/>
      <c r="D50" s="93"/>
      <c r="E50" s="93"/>
      <c r="F50" s="93"/>
      <c r="G50" s="93"/>
      <c r="H50" s="93"/>
      <c r="I50" s="93"/>
      <c r="J50" s="93"/>
      <c r="K50" s="93"/>
      <c r="L50" s="103"/>
      <c r="M50" s="232"/>
    </row>
    <row r="51" spans="1:13" x14ac:dyDescent="0.25">
      <c r="A51" s="116"/>
      <c r="B51" s="45"/>
      <c r="C51" s="118"/>
    </row>
    <row r="67" spans="1:11" x14ac:dyDescent="0.25">
      <c r="A67" s="63" t="s">
        <v>61</v>
      </c>
      <c r="C67" s="12" t="s">
        <v>89</v>
      </c>
      <c r="D67" s="12"/>
      <c r="E67" s="12"/>
      <c r="F67" s="44" t="s">
        <v>85</v>
      </c>
      <c r="H67" t="s">
        <v>67</v>
      </c>
    </row>
    <row r="68" spans="1:11" x14ac:dyDescent="0.25">
      <c r="C68" s="288" t="s">
        <v>86</v>
      </c>
      <c r="D68" s="288"/>
      <c r="E68" s="288"/>
      <c r="F68" s="44"/>
      <c r="G68" s="44"/>
      <c r="H68" s="44" t="s">
        <v>68</v>
      </c>
      <c r="I68" s="44"/>
      <c r="J68" s="44"/>
      <c r="K68" s="44"/>
    </row>
    <row r="69" spans="1:11" x14ac:dyDescent="0.25">
      <c r="C69" s="288" t="s">
        <v>110</v>
      </c>
      <c r="D69" s="288"/>
      <c r="E69" s="288"/>
      <c r="F69" s="44"/>
      <c r="G69" s="44"/>
      <c r="H69" s="44" t="s">
        <v>165</v>
      </c>
      <c r="I69" s="44"/>
      <c r="J69" s="44"/>
      <c r="K69" s="44"/>
    </row>
    <row r="70" spans="1:11" x14ac:dyDescent="0.25">
      <c r="A70" s="63" t="s">
        <v>66</v>
      </c>
      <c r="C70" s="44" t="s">
        <v>174</v>
      </c>
      <c r="G70" s="65"/>
      <c r="H70" s="65"/>
      <c r="I70" s="65"/>
    </row>
  </sheetData>
  <mergeCells count="31">
    <mergeCell ref="A44:A45"/>
    <mergeCell ref="B44:C44"/>
    <mergeCell ref="C68:E68"/>
    <mergeCell ref="C69:E69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B7:C7"/>
    <mergeCell ref="A9:K9"/>
    <mergeCell ref="A10:K10"/>
    <mergeCell ref="A11:K11"/>
    <mergeCell ref="A13:K13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0"/>
  <sheetViews>
    <sheetView topLeftCell="A18" workbookViewId="0">
      <selection activeCell="F227" sqref="F227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82"/>
    </row>
    <row r="6" spans="1:27" ht="15.75" thickBot="1" x14ac:dyDescent="0.3"/>
    <row r="7" spans="1:27" ht="16.5" thickBot="1" x14ac:dyDescent="0.3">
      <c r="B7" s="297" t="s">
        <v>0</v>
      </c>
      <c r="C7" s="298"/>
      <c r="J7" s="83" t="s">
        <v>93</v>
      </c>
    </row>
    <row r="8" spans="1:27" ht="15.75" x14ac:dyDescent="0.25">
      <c r="J8" s="84"/>
    </row>
    <row r="9" spans="1:27" x14ac:dyDescent="0.25">
      <c r="A9" s="267" t="s">
        <v>2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67" t="s">
        <v>3</v>
      </c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99" t="s">
        <v>177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</row>
    <row r="13" spans="1:27" ht="15" customHeight="1" x14ac:dyDescent="0.25">
      <c r="A13" s="300" t="s">
        <v>178</v>
      </c>
      <c r="B13" s="300"/>
      <c r="C13" s="300"/>
      <c r="D13" s="300"/>
      <c r="E13" s="300"/>
      <c r="F13" s="300"/>
      <c r="G13" s="300"/>
      <c r="H13" s="300"/>
      <c r="I13" s="300"/>
      <c r="J13" s="300"/>
      <c r="K13" s="300"/>
      <c r="L13" s="85"/>
      <c r="M13" s="86"/>
    </row>
    <row r="14" spans="1:27" ht="9" customHeight="1" x14ac:dyDescent="0.25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</row>
    <row r="15" spans="1:27" x14ac:dyDescent="0.25">
      <c r="A15" s="306" t="s">
        <v>94</v>
      </c>
      <c r="B15" s="308" t="s">
        <v>95</v>
      </c>
      <c r="C15" s="308"/>
      <c r="D15" s="301" t="s">
        <v>96</v>
      </c>
      <c r="E15" s="301"/>
      <c r="F15" s="301" t="s">
        <v>97</v>
      </c>
      <c r="G15" s="301"/>
      <c r="H15" s="308" t="s">
        <v>98</v>
      </c>
      <c r="I15" s="308"/>
      <c r="J15" s="301" t="s">
        <v>99</v>
      </c>
      <c r="K15" s="301"/>
    </row>
    <row r="16" spans="1:27" x14ac:dyDescent="0.25">
      <c r="A16" s="307"/>
      <c r="B16" s="87" t="s">
        <v>100</v>
      </c>
      <c r="C16" s="240" t="s">
        <v>101</v>
      </c>
      <c r="D16" s="87" t="s">
        <v>100</v>
      </c>
      <c r="E16" s="240" t="s">
        <v>101</v>
      </c>
      <c r="F16" s="87" t="s">
        <v>100</v>
      </c>
      <c r="G16" s="240" t="s">
        <v>101</v>
      </c>
      <c r="H16" s="87" t="s">
        <v>100</v>
      </c>
      <c r="I16" s="240" t="s">
        <v>101</v>
      </c>
      <c r="J16" s="87" t="s">
        <v>100</v>
      </c>
      <c r="K16" s="240" t="s">
        <v>101</v>
      </c>
      <c r="L16" s="88"/>
      <c r="M16" s="88"/>
    </row>
    <row r="17" spans="1:13" x14ac:dyDescent="0.25">
      <c r="A17" s="89" t="s">
        <v>75</v>
      </c>
      <c r="B17" s="90">
        <v>2414811.33</v>
      </c>
      <c r="C17" s="90">
        <v>2367268.7000000002</v>
      </c>
      <c r="D17" s="90">
        <v>2414811.34</v>
      </c>
      <c r="E17" s="91">
        <v>2396683.9</v>
      </c>
      <c r="F17" s="90">
        <v>2414811.34</v>
      </c>
      <c r="G17" s="91">
        <v>2410583.5299999998</v>
      </c>
      <c r="H17" s="90">
        <v>2414811.34</v>
      </c>
      <c r="I17" s="90">
        <v>2417060.7799999998</v>
      </c>
      <c r="J17" s="92">
        <f t="shared" ref="J17:K19" si="0">+B17+D17+F17+H17</f>
        <v>9659245.3499999996</v>
      </c>
      <c r="K17" s="92">
        <f t="shared" si="0"/>
        <v>9591596.9099999983</v>
      </c>
      <c r="L17" s="93"/>
      <c r="M17" s="93"/>
    </row>
    <row r="18" spans="1:13" x14ac:dyDescent="0.25">
      <c r="A18" s="89" t="s">
        <v>78</v>
      </c>
      <c r="B18" s="20">
        <v>2612557.86</v>
      </c>
      <c r="C18" s="20">
        <v>0</v>
      </c>
      <c r="D18" s="20">
        <v>2689873.49</v>
      </c>
      <c r="E18" s="91">
        <v>16502.89</v>
      </c>
      <c r="F18" s="20">
        <v>2771983.25</v>
      </c>
      <c r="G18" s="91">
        <v>132643.57</v>
      </c>
      <c r="H18" s="20">
        <v>2771983.25</v>
      </c>
      <c r="I18" s="90">
        <v>748869.8</v>
      </c>
      <c r="J18" s="92">
        <f t="shared" si="0"/>
        <v>10846397.85</v>
      </c>
      <c r="K18" s="92">
        <f t="shared" si="0"/>
        <v>898016.26</v>
      </c>
      <c r="L18" s="93"/>
      <c r="M18" s="93"/>
    </row>
    <row r="19" spans="1:13" ht="15.75" hidden="1" x14ac:dyDescent="0.3">
      <c r="A19" s="89" t="s">
        <v>102</v>
      </c>
      <c r="B19" s="20"/>
      <c r="C19" s="94"/>
      <c r="D19" s="20"/>
      <c r="E19" s="17"/>
      <c r="F19" s="20"/>
      <c r="G19" s="94"/>
      <c r="H19" s="20"/>
      <c r="I19" s="90"/>
      <c r="J19" s="92">
        <f t="shared" si="0"/>
        <v>0</v>
      </c>
      <c r="K19" s="92">
        <f t="shared" si="0"/>
        <v>0</v>
      </c>
      <c r="L19" s="93"/>
      <c r="M19" s="93"/>
    </row>
    <row r="20" spans="1:13" x14ac:dyDescent="0.25">
      <c r="A20" s="89" t="s">
        <v>103</v>
      </c>
      <c r="B20" s="38">
        <f t="shared" ref="B20:K20" si="1">SUM(B17:B19)</f>
        <v>5027369.1899999995</v>
      </c>
      <c r="C20" s="38">
        <f t="shared" si="1"/>
        <v>2367268.7000000002</v>
      </c>
      <c r="D20" s="38">
        <f t="shared" si="1"/>
        <v>5104684.83</v>
      </c>
      <c r="E20" s="95">
        <f t="shared" si="1"/>
        <v>2413186.79</v>
      </c>
      <c r="F20" s="95">
        <f t="shared" si="1"/>
        <v>5186794.59</v>
      </c>
      <c r="G20" s="95">
        <f t="shared" si="1"/>
        <v>2543227.0999999996</v>
      </c>
      <c r="H20" s="38">
        <f t="shared" si="1"/>
        <v>5186794.59</v>
      </c>
      <c r="I20" s="38">
        <f t="shared" si="1"/>
        <v>3165930.58</v>
      </c>
      <c r="J20" s="96">
        <f t="shared" si="1"/>
        <v>20505643.199999999</v>
      </c>
      <c r="K20" s="96">
        <f t="shared" si="1"/>
        <v>10489613.169999998</v>
      </c>
      <c r="L20" s="97"/>
      <c r="M20" s="93"/>
    </row>
    <row r="21" spans="1:13" x14ac:dyDescent="0.25">
      <c r="A21" s="31"/>
      <c r="B21" s="98"/>
      <c r="C21" s="99"/>
      <c r="D21" s="99"/>
      <c r="E21" s="99"/>
      <c r="F21" s="99"/>
      <c r="G21" s="99"/>
      <c r="H21" s="99"/>
      <c r="I21" s="99"/>
      <c r="J21" s="100"/>
      <c r="K21" s="99"/>
      <c r="L21" s="101"/>
      <c r="M21" s="102"/>
    </row>
    <row r="22" spans="1:13" ht="15" customHeight="1" x14ac:dyDescent="0.25">
      <c r="A22" s="300" t="s">
        <v>179</v>
      </c>
      <c r="B22" s="300"/>
      <c r="C22" s="300"/>
      <c r="D22" s="300"/>
      <c r="E22" s="300"/>
      <c r="F22" s="300"/>
      <c r="G22" s="300"/>
      <c r="H22" s="300"/>
      <c r="I22" s="300"/>
      <c r="J22" s="300"/>
      <c r="K22" s="300"/>
      <c r="L22" s="103"/>
      <c r="M22" s="241"/>
    </row>
    <row r="23" spans="1:13" ht="15" customHeight="1" x14ac:dyDescent="0.25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3"/>
      <c r="M23" s="241"/>
    </row>
    <row r="24" spans="1:13" ht="15" customHeight="1" x14ac:dyDescent="0.25">
      <c r="A24" s="302" t="s">
        <v>94</v>
      </c>
      <c r="B24" s="304" t="s">
        <v>104</v>
      </c>
      <c r="C24" s="304"/>
      <c r="D24" s="305" t="s">
        <v>105</v>
      </c>
      <c r="E24" s="305"/>
      <c r="F24" s="305" t="s">
        <v>72</v>
      </c>
      <c r="G24" s="305"/>
      <c r="H24" s="304" t="s">
        <v>73</v>
      </c>
      <c r="I24" s="304"/>
      <c r="J24" s="305" t="s">
        <v>99</v>
      </c>
      <c r="K24" s="305"/>
      <c r="L24" s="305" t="s">
        <v>161</v>
      </c>
      <c r="M24" s="305"/>
    </row>
    <row r="25" spans="1:13" ht="15" customHeight="1" x14ac:dyDescent="0.25">
      <c r="A25" s="303"/>
      <c r="B25" s="104" t="s">
        <v>100</v>
      </c>
      <c r="C25" s="239" t="s">
        <v>101</v>
      </c>
      <c r="D25" s="104" t="s">
        <v>100</v>
      </c>
      <c r="E25" s="239" t="s">
        <v>101</v>
      </c>
      <c r="F25" s="104" t="s">
        <v>100</v>
      </c>
      <c r="G25" s="239" t="s">
        <v>101</v>
      </c>
      <c r="H25" s="104" t="s">
        <v>100</v>
      </c>
      <c r="I25" s="239" t="s">
        <v>101</v>
      </c>
      <c r="J25" s="104" t="s">
        <v>100</v>
      </c>
      <c r="K25" s="239" t="s">
        <v>101</v>
      </c>
      <c r="L25" s="104" t="s">
        <v>100</v>
      </c>
      <c r="M25" s="239" t="s">
        <v>101</v>
      </c>
    </row>
    <row r="26" spans="1:13" ht="15" customHeight="1" x14ac:dyDescent="0.25">
      <c r="A26" s="89" t="s">
        <v>75</v>
      </c>
      <c r="B26" s="90">
        <v>2414811.34</v>
      </c>
      <c r="C26" s="91">
        <v>2417711.13</v>
      </c>
      <c r="D26" s="90">
        <v>2414811.34</v>
      </c>
      <c r="E26" s="91">
        <v>2408593.04</v>
      </c>
      <c r="F26" s="90"/>
      <c r="G26" s="20"/>
      <c r="H26" s="90"/>
      <c r="I26" s="91"/>
      <c r="J26" s="92">
        <f t="shared" ref="J26:K28" si="2">+B26+D26+F26+H26</f>
        <v>4829622.68</v>
      </c>
      <c r="K26" s="92">
        <f t="shared" si="2"/>
        <v>4826304.17</v>
      </c>
      <c r="L26" s="92"/>
      <c r="M26" s="92"/>
    </row>
    <row r="27" spans="1:13" ht="15" customHeight="1" x14ac:dyDescent="0.25">
      <c r="A27" s="89" t="s">
        <v>78</v>
      </c>
      <c r="B27" s="20">
        <v>2771983.25</v>
      </c>
      <c r="C27" s="20">
        <v>1295730.78</v>
      </c>
      <c r="D27" s="20">
        <v>2771983.25</v>
      </c>
      <c r="E27" s="20">
        <v>3338607.88</v>
      </c>
      <c r="F27" s="20"/>
      <c r="G27" s="20"/>
      <c r="H27" s="20"/>
      <c r="I27" s="90"/>
      <c r="J27" s="92">
        <f t="shared" si="2"/>
        <v>5543966.5</v>
      </c>
      <c r="K27" s="92">
        <f t="shared" si="2"/>
        <v>4634338.66</v>
      </c>
      <c r="L27" s="92"/>
      <c r="M27" s="92"/>
    </row>
    <row r="28" spans="1:13" ht="15" hidden="1" customHeight="1" x14ac:dyDescent="0.25">
      <c r="A28" s="89" t="s">
        <v>102</v>
      </c>
      <c r="B28" s="20"/>
      <c r="C28" s="20"/>
      <c r="D28" s="20"/>
      <c r="E28" s="20"/>
      <c r="F28" s="20"/>
      <c r="G28" s="20"/>
      <c r="H28" s="20"/>
      <c r="I28" s="90"/>
      <c r="J28" s="92">
        <f t="shared" si="2"/>
        <v>0</v>
      </c>
      <c r="K28" s="92">
        <f t="shared" si="2"/>
        <v>0</v>
      </c>
      <c r="L28" s="92"/>
      <c r="M28" s="92"/>
    </row>
    <row r="29" spans="1:13" ht="15" customHeight="1" x14ac:dyDescent="0.25">
      <c r="A29" s="89" t="s">
        <v>103</v>
      </c>
      <c r="B29" s="38">
        <f t="shared" ref="B29:K29" si="3">SUM(B26:B28)</f>
        <v>5186794.59</v>
      </c>
      <c r="C29" s="38">
        <f t="shared" si="3"/>
        <v>3713441.91</v>
      </c>
      <c r="D29" s="38">
        <f t="shared" si="3"/>
        <v>5186794.59</v>
      </c>
      <c r="E29" s="95">
        <f t="shared" si="3"/>
        <v>5747200.9199999999</v>
      </c>
      <c r="F29" s="38">
        <f t="shared" si="3"/>
        <v>0</v>
      </c>
      <c r="G29" s="95">
        <f t="shared" si="3"/>
        <v>0</v>
      </c>
      <c r="H29" s="38">
        <f t="shared" si="3"/>
        <v>0</v>
      </c>
      <c r="I29" s="38">
        <f t="shared" si="3"/>
        <v>0</v>
      </c>
      <c r="J29" s="96">
        <f t="shared" si="3"/>
        <v>10373589.18</v>
      </c>
      <c r="K29" s="96">
        <f t="shared" si="3"/>
        <v>9460642.8300000001</v>
      </c>
      <c r="L29" s="96"/>
      <c r="M29" s="96"/>
    </row>
    <row r="30" spans="1:13" ht="15" customHeight="1" x14ac:dyDescent="0.25">
      <c r="A30" s="105"/>
      <c r="B30" s="106"/>
      <c r="C30" s="106"/>
      <c r="D30" s="106"/>
      <c r="E30" s="106"/>
      <c r="F30" s="106"/>
      <c r="G30" s="106"/>
      <c r="H30" s="106"/>
      <c r="I30" s="106"/>
      <c r="J30" s="107"/>
      <c r="K30" s="107"/>
      <c r="L30" s="103"/>
      <c r="M30" s="241"/>
    </row>
    <row r="31" spans="1:13" ht="15" hidden="1" customHeight="1" x14ac:dyDescent="0.25">
      <c r="A31" s="105"/>
      <c r="B31" s="106"/>
      <c r="C31" s="106"/>
      <c r="D31" s="106"/>
      <c r="E31" s="106"/>
      <c r="F31" s="106"/>
      <c r="G31" s="106"/>
      <c r="H31" s="106"/>
      <c r="I31" s="106"/>
      <c r="J31" s="107"/>
      <c r="K31" s="107"/>
      <c r="L31" s="103"/>
      <c r="M31" s="241"/>
    </row>
    <row r="32" spans="1:13" ht="15" hidden="1" customHeight="1" x14ac:dyDescent="0.25">
      <c r="A32" s="300" t="s">
        <v>180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0"/>
      <c r="L32" s="103"/>
      <c r="M32" s="241"/>
    </row>
    <row r="33" spans="1:13" ht="15" hidden="1" customHeight="1" x14ac:dyDescent="0.25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3"/>
      <c r="M33" s="241"/>
    </row>
    <row r="34" spans="1:13" ht="15" hidden="1" customHeight="1" x14ac:dyDescent="0.25">
      <c r="A34" s="302" t="s">
        <v>94</v>
      </c>
      <c r="B34" s="304" t="s">
        <v>74</v>
      </c>
      <c r="C34" s="304"/>
      <c r="D34" s="305" t="s">
        <v>106</v>
      </c>
      <c r="E34" s="305"/>
      <c r="F34" s="305" t="s">
        <v>107</v>
      </c>
      <c r="G34" s="305"/>
      <c r="H34" s="304" t="s">
        <v>108</v>
      </c>
      <c r="I34" s="304"/>
      <c r="J34" s="305" t="s">
        <v>99</v>
      </c>
      <c r="K34" s="305"/>
      <c r="L34" s="305" t="s">
        <v>161</v>
      </c>
      <c r="M34" s="305"/>
    </row>
    <row r="35" spans="1:13" ht="15" hidden="1" customHeight="1" x14ac:dyDescent="0.25">
      <c r="A35" s="303"/>
      <c r="B35" s="104" t="s">
        <v>100</v>
      </c>
      <c r="C35" s="239" t="s">
        <v>101</v>
      </c>
      <c r="D35" s="104" t="s">
        <v>100</v>
      </c>
      <c r="E35" s="239" t="s">
        <v>101</v>
      </c>
      <c r="F35" s="104" t="s">
        <v>100</v>
      </c>
      <c r="G35" s="239" t="s">
        <v>101</v>
      </c>
      <c r="H35" s="104" t="s">
        <v>100</v>
      </c>
      <c r="I35" s="239" t="s">
        <v>101</v>
      </c>
      <c r="J35" s="104" t="s">
        <v>100</v>
      </c>
      <c r="K35" s="239" t="s">
        <v>101</v>
      </c>
      <c r="L35" s="104" t="s">
        <v>100</v>
      </c>
      <c r="M35" s="239" t="s">
        <v>101</v>
      </c>
    </row>
    <row r="36" spans="1:13" ht="15" hidden="1" customHeight="1" x14ac:dyDescent="0.25">
      <c r="A36" s="89" t="s">
        <v>75</v>
      </c>
      <c r="B36" s="91"/>
      <c r="C36" s="90"/>
      <c r="D36" s="91"/>
      <c r="E36" s="20"/>
      <c r="F36" s="91"/>
      <c r="G36" s="20"/>
      <c r="H36" s="91"/>
      <c r="I36" s="20"/>
      <c r="J36" s="92">
        <f t="shared" ref="J36:K38" si="4">+B36+D36+F36+H36</f>
        <v>0</v>
      </c>
      <c r="K36" s="92">
        <f t="shared" si="4"/>
        <v>0</v>
      </c>
      <c r="L36" s="92"/>
      <c r="M36" s="92"/>
    </row>
    <row r="37" spans="1:13" ht="15" hidden="1" customHeight="1" x14ac:dyDescent="0.25">
      <c r="A37" s="89" t="s">
        <v>78</v>
      </c>
      <c r="B37" s="20"/>
      <c r="C37" s="20"/>
      <c r="D37" s="20"/>
      <c r="E37" s="20"/>
      <c r="F37" s="20"/>
      <c r="G37" s="20"/>
      <c r="H37" s="20"/>
      <c r="I37" s="20"/>
      <c r="J37" s="92">
        <f t="shared" si="4"/>
        <v>0</v>
      </c>
      <c r="K37" s="92">
        <f t="shared" si="4"/>
        <v>0</v>
      </c>
      <c r="L37" s="92"/>
      <c r="M37" s="92"/>
    </row>
    <row r="38" spans="1:13" ht="15" hidden="1" customHeight="1" x14ac:dyDescent="0.25">
      <c r="A38" s="89" t="s">
        <v>109</v>
      </c>
      <c r="B38" s="20"/>
      <c r="C38" s="20"/>
      <c r="D38" s="20"/>
      <c r="E38" s="20"/>
      <c r="F38" s="20"/>
      <c r="G38" s="20"/>
      <c r="H38" s="20"/>
      <c r="I38" s="20"/>
      <c r="J38" s="92">
        <f t="shared" si="4"/>
        <v>0</v>
      </c>
      <c r="K38" s="92">
        <f t="shared" si="4"/>
        <v>0</v>
      </c>
      <c r="L38" s="92"/>
      <c r="M38" s="92"/>
    </row>
    <row r="39" spans="1:13" ht="15" hidden="1" customHeight="1" x14ac:dyDescent="0.25">
      <c r="A39" s="89" t="s">
        <v>103</v>
      </c>
      <c r="B39" s="38">
        <f t="shared" ref="B39:K39" si="5">SUM(B36:B38)</f>
        <v>0</v>
      </c>
      <c r="C39" s="38">
        <f t="shared" si="5"/>
        <v>0</v>
      </c>
      <c r="D39" s="38">
        <f t="shared" si="5"/>
        <v>0</v>
      </c>
      <c r="E39" s="38">
        <f t="shared" si="5"/>
        <v>0</v>
      </c>
      <c r="F39" s="38">
        <f t="shared" si="5"/>
        <v>0</v>
      </c>
      <c r="G39" s="38">
        <f t="shared" si="5"/>
        <v>0</v>
      </c>
      <c r="H39" s="38">
        <f t="shared" si="5"/>
        <v>0</v>
      </c>
      <c r="I39" s="38">
        <f t="shared" si="5"/>
        <v>0</v>
      </c>
      <c r="J39" s="96">
        <f t="shared" si="5"/>
        <v>0</v>
      </c>
      <c r="K39" s="96">
        <f t="shared" si="5"/>
        <v>0</v>
      </c>
      <c r="L39" s="96"/>
      <c r="M39" s="96"/>
    </row>
    <row r="40" spans="1:13" ht="15" hidden="1" customHeight="1" x14ac:dyDescent="0.25">
      <c r="A40" s="109"/>
      <c r="B40" s="110"/>
      <c r="C40" s="110"/>
      <c r="D40" s="110"/>
      <c r="E40" s="110"/>
      <c r="F40" s="110"/>
      <c r="G40" s="110"/>
      <c r="H40" s="110"/>
      <c r="I40" s="110"/>
      <c r="J40" s="111"/>
      <c r="K40" s="111"/>
      <c r="L40" s="103"/>
      <c r="M40" s="241"/>
    </row>
    <row r="41" spans="1:13" ht="15" hidden="1" customHeight="1" x14ac:dyDescent="0.25">
      <c r="A41" s="109"/>
      <c r="B41" s="110"/>
      <c r="C41" s="110"/>
      <c r="D41" s="110"/>
      <c r="E41" s="110"/>
      <c r="F41" s="110"/>
      <c r="G41" s="110"/>
      <c r="H41" s="110"/>
      <c r="I41" s="110"/>
      <c r="J41" s="111"/>
      <c r="K41" s="111"/>
      <c r="L41" s="103"/>
      <c r="M41" s="241"/>
    </row>
    <row r="42" spans="1:13" ht="15" customHeight="1" x14ac:dyDescent="0.25">
      <c r="A42" s="109"/>
      <c r="B42" s="110"/>
      <c r="C42" s="110"/>
      <c r="D42" s="110"/>
      <c r="E42" s="110"/>
      <c r="F42" s="110"/>
      <c r="G42" s="110"/>
      <c r="H42" s="110"/>
      <c r="I42" s="110"/>
      <c r="J42" s="111"/>
      <c r="K42" s="111"/>
      <c r="L42" s="103"/>
      <c r="M42" s="241"/>
    </row>
    <row r="43" spans="1:13" ht="15" customHeight="1" x14ac:dyDescent="0.25">
      <c r="A43" s="112" t="s">
        <v>181</v>
      </c>
      <c r="B43" s="97"/>
      <c r="C43" s="93"/>
      <c r="D43" s="93"/>
      <c r="E43" s="93"/>
      <c r="F43" s="93"/>
      <c r="G43" s="93"/>
      <c r="H43" s="93"/>
      <c r="I43" s="93"/>
      <c r="J43" s="93"/>
      <c r="K43" s="93"/>
      <c r="L43" s="103"/>
      <c r="M43" s="241"/>
    </row>
    <row r="44" spans="1:13" ht="15" customHeight="1" x14ac:dyDescent="0.25">
      <c r="A44" s="306" t="s">
        <v>94</v>
      </c>
      <c r="B44" s="308" t="s">
        <v>182</v>
      </c>
      <c r="C44" s="308"/>
      <c r="D44" s="93"/>
      <c r="E44" s="93"/>
      <c r="F44" s="93"/>
      <c r="G44" s="93"/>
      <c r="H44" s="93"/>
      <c r="I44" s="93"/>
      <c r="J44" s="93"/>
      <c r="K44" s="93"/>
      <c r="L44" s="103"/>
      <c r="M44" s="241"/>
    </row>
    <row r="45" spans="1:13" ht="15" customHeight="1" x14ac:dyDescent="0.25">
      <c r="A45" s="307"/>
      <c r="B45" s="87" t="s">
        <v>100</v>
      </c>
      <c r="C45" s="240" t="s">
        <v>101</v>
      </c>
      <c r="D45" s="93"/>
      <c r="E45" s="93"/>
      <c r="F45" s="93"/>
      <c r="G45" s="93"/>
      <c r="H45" s="93"/>
      <c r="I45" s="93"/>
      <c r="J45" s="93"/>
      <c r="K45" s="93"/>
      <c r="L45" s="103"/>
      <c r="M45" s="241"/>
    </row>
    <row r="46" spans="1:13" ht="15" customHeight="1" x14ac:dyDescent="0.25">
      <c r="A46" s="113" t="s">
        <v>75</v>
      </c>
      <c r="B46" s="114">
        <f>+J17+J26+J36</f>
        <v>14488868.029999999</v>
      </c>
      <c r="C46" s="114">
        <f>+K17+K26+K36</f>
        <v>14417901.079999998</v>
      </c>
      <c r="D46" s="93"/>
      <c r="E46" s="93"/>
      <c r="F46" s="93"/>
      <c r="G46" s="93"/>
      <c r="H46" s="93"/>
      <c r="I46" s="93"/>
      <c r="J46" s="93"/>
      <c r="K46" s="93"/>
      <c r="L46" s="103"/>
      <c r="M46" s="241"/>
    </row>
    <row r="47" spans="1:13" ht="15" customHeight="1" x14ac:dyDescent="0.25">
      <c r="A47" s="113" t="s">
        <v>78</v>
      </c>
      <c r="B47" s="114">
        <f>+J18+J27+J37</f>
        <v>16390364.35</v>
      </c>
      <c r="C47" s="114">
        <f>+K18+K27+K37</f>
        <v>5532354.9199999999</v>
      </c>
      <c r="D47" s="93"/>
      <c r="E47" s="93"/>
      <c r="F47" s="93"/>
      <c r="G47" s="93"/>
      <c r="H47" s="93"/>
      <c r="I47" s="93"/>
      <c r="J47" s="93"/>
      <c r="K47" s="93"/>
      <c r="L47" s="103"/>
      <c r="M47" s="241"/>
    </row>
    <row r="48" spans="1:13" ht="15" hidden="1" customHeight="1" x14ac:dyDescent="0.25">
      <c r="A48" s="113" t="s">
        <v>109</v>
      </c>
      <c r="B48" s="114">
        <f>+J38+J28+J19</f>
        <v>0</v>
      </c>
      <c r="C48" s="114">
        <f>K38+K28+K19</f>
        <v>0</v>
      </c>
      <c r="D48" s="93"/>
      <c r="E48" s="93"/>
      <c r="F48" s="93"/>
      <c r="G48" s="93"/>
      <c r="H48" s="93"/>
      <c r="I48" s="93"/>
      <c r="J48" s="93"/>
      <c r="K48" s="93"/>
      <c r="L48" s="103"/>
      <c r="M48" s="241"/>
    </row>
    <row r="49" spans="1:13" ht="15" customHeight="1" x14ac:dyDescent="0.25">
      <c r="A49" s="113" t="s">
        <v>103</v>
      </c>
      <c r="B49" s="115">
        <f>SUM(B46:B48)</f>
        <v>30879232.379999999</v>
      </c>
      <c r="C49" s="55">
        <f>SUM(C46:C48)</f>
        <v>19950256</v>
      </c>
      <c r="D49" s="93"/>
      <c r="E49" s="93"/>
      <c r="F49" s="93"/>
      <c r="G49" s="93"/>
      <c r="H49" s="93"/>
      <c r="I49" s="93"/>
      <c r="J49" s="93"/>
      <c r="K49" s="93"/>
      <c r="L49" s="103"/>
      <c r="M49" s="241"/>
    </row>
    <row r="50" spans="1:13" x14ac:dyDescent="0.25">
      <c r="A50" s="116"/>
      <c r="B50" s="97"/>
      <c r="C50" s="117"/>
      <c r="D50" s="93"/>
      <c r="E50" s="93"/>
      <c r="F50" s="93"/>
      <c r="G50" s="93"/>
      <c r="H50" s="93"/>
      <c r="I50" s="93"/>
      <c r="J50" s="93"/>
      <c r="K50" s="93"/>
      <c r="L50" s="103"/>
      <c r="M50" s="241"/>
    </row>
    <row r="51" spans="1:13" x14ac:dyDescent="0.25">
      <c r="A51" s="116"/>
      <c r="B51" s="45"/>
      <c r="C51" s="118"/>
    </row>
    <row r="67" spans="1:11" x14ac:dyDescent="0.25">
      <c r="A67" s="63" t="s">
        <v>61</v>
      </c>
      <c r="C67" s="12" t="s">
        <v>89</v>
      </c>
      <c r="D67" s="12"/>
      <c r="E67" s="12"/>
      <c r="F67" s="44" t="s">
        <v>85</v>
      </c>
      <c r="H67" t="s">
        <v>67</v>
      </c>
    </row>
    <row r="68" spans="1:11" x14ac:dyDescent="0.25">
      <c r="C68" s="288" t="s">
        <v>86</v>
      </c>
      <c r="D68" s="288"/>
      <c r="E68" s="288"/>
      <c r="F68" s="44"/>
      <c r="G68" s="44"/>
      <c r="H68" s="44" t="s">
        <v>68</v>
      </c>
      <c r="I68" s="44"/>
      <c r="J68" s="44"/>
      <c r="K68" s="44"/>
    </row>
    <row r="69" spans="1:11" x14ac:dyDescent="0.25">
      <c r="C69" s="288" t="s">
        <v>110</v>
      </c>
      <c r="D69" s="288"/>
      <c r="E69" s="288"/>
      <c r="F69" s="44"/>
      <c r="G69" s="44"/>
      <c r="H69" s="44" t="s">
        <v>165</v>
      </c>
      <c r="I69" s="44"/>
      <c r="J69" s="44"/>
      <c r="K69" s="44"/>
    </row>
    <row r="70" spans="1:11" x14ac:dyDescent="0.25">
      <c r="A70" s="63" t="s">
        <v>66</v>
      </c>
      <c r="C70" s="44" t="s">
        <v>203</v>
      </c>
      <c r="G70" s="65"/>
      <c r="H70" s="65"/>
      <c r="I70" s="65"/>
    </row>
  </sheetData>
  <mergeCells count="31">
    <mergeCell ref="B7:C7"/>
    <mergeCell ref="A9:K9"/>
    <mergeCell ref="A10:K10"/>
    <mergeCell ref="A11:K11"/>
    <mergeCell ref="A13:K13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A44:A45"/>
    <mergeCell ref="B44:C44"/>
    <mergeCell ref="C68:E68"/>
    <mergeCell ref="C69:E69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0"/>
  <sheetViews>
    <sheetView topLeftCell="A46" workbookViewId="0">
      <selection activeCell="E71" sqref="E7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82"/>
    </row>
    <row r="6" spans="1:27" ht="15.75" thickBot="1" x14ac:dyDescent="0.3"/>
    <row r="7" spans="1:27" ht="16.5" thickBot="1" x14ac:dyDescent="0.3">
      <c r="B7" s="297" t="s">
        <v>0</v>
      </c>
      <c r="C7" s="298"/>
      <c r="J7" s="83" t="s">
        <v>93</v>
      </c>
    </row>
    <row r="8" spans="1:27" ht="15.75" x14ac:dyDescent="0.25">
      <c r="J8" s="84"/>
    </row>
    <row r="9" spans="1:27" x14ac:dyDescent="0.25">
      <c r="A9" s="267" t="s">
        <v>2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67" t="s">
        <v>3</v>
      </c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99" t="s">
        <v>177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</row>
    <row r="13" spans="1:27" ht="15" customHeight="1" x14ac:dyDescent="0.25">
      <c r="A13" s="300" t="s">
        <v>178</v>
      </c>
      <c r="B13" s="300"/>
      <c r="C13" s="300"/>
      <c r="D13" s="300"/>
      <c r="E13" s="300"/>
      <c r="F13" s="300"/>
      <c r="G13" s="300"/>
      <c r="H13" s="300"/>
      <c r="I13" s="300"/>
      <c r="J13" s="300"/>
      <c r="K13" s="300"/>
      <c r="L13" s="85"/>
      <c r="M13" s="86"/>
    </row>
    <row r="14" spans="1:27" ht="9" customHeight="1" x14ac:dyDescent="0.25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</row>
    <row r="15" spans="1:27" x14ac:dyDescent="0.25">
      <c r="A15" s="306" t="s">
        <v>94</v>
      </c>
      <c r="B15" s="308" t="s">
        <v>95</v>
      </c>
      <c r="C15" s="308"/>
      <c r="D15" s="301" t="s">
        <v>96</v>
      </c>
      <c r="E15" s="301"/>
      <c r="F15" s="301" t="s">
        <v>97</v>
      </c>
      <c r="G15" s="301"/>
      <c r="H15" s="308" t="s">
        <v>98</v>
      </c>
      <c r="I15" s="308"/>
      <c r="J15" s="301" t="s">
        <v>99</v>
      </c>
      <c r="K15" s="301"/>
    </row>
    <row r="16" spans="1:27" x14ac:dyDescent="0.25">
      <c r="A16" s="307"/>
      <c r="B16" s="87" t="s">
        <v>100</v>
      </c>
      <c r="C16" s="250" t="s">
        <v>101</v>
      </c>
      <c r="D16" s="87" t="s">
        <v>100</v>
      </c>
      <c r="E16" s="250" t="s">
        <v>101</v>
      </c>
      <c r="F16" s="87" t="s">
        <v>100</v>
      </c>
      <c r="G16" s="250" t="s">
        <v>101</v>
      </c>
      <c r="H16" s="87" t="s">
        <v>100</v>
      </c>
      <c r="I16" s="250" t="s">
        <v>101</v>
      </c>
      <c r="J16" s="87" t="s">
        <v>100</v>
      </c>
      <c r="K16" s="250" t="s">
        <v>101</v>
      </c>
      <c r="L16" s="88"/>
      <c r="M16" s="88"/>
    </row>
    <row r="17" spans="1:13" x14ac:dyDescent="0.25">
      <c r="A17" s="89" t="s">
        <v>75</v>
      </c>
      <c r="B17" s="90">
        <v>2414811.33</v>
      </c>
      <c r="C17" s="90">
        <v>2367268.7000000002</v>
      </c>
      <c r="D17" s="90">
        <v>2414811.34</v>
      </c>
      <c r="E17" s="91">
        <v>2396683.9</v>
      </c>
      <c r="F17" s="90">
        <v>2414811.34</v>
      </c>
      <c r="G17" s="91">
        <v>2410583.5299999998</v>
      </c>
      <c r="H17" s="90">
        <v>2414811.34</v>
      </c>
      <c r="I17" s="90">
        <v>2417060.7799999998</v>
      </c>
      <c r="J17" s="92">
        <f t="shared" ref="J17:K19" si="0">+B17+D17+F17+H17</f>
        <v>9659245.3499999996</v>
      </c>
      <c r="K17" s="92">
        <f t="shared" si="0"/>
        <v>9591596.9099999983</v>
      </c>
      <c r="L17" s="93"/>
      <c r="M17" s="93"/>
    </row>
    <row r="18" spans="1:13" x14ac:dyDescent="0.25">
      <c r="A18" s="89" t="s">
        <v>78</v>
      </c>
      <c r="B18" s="20">
        <v>2612557.86</v>
      </c>
      <c r="C18" s="20">
        <v>0</v>
      </c>
      <c r="D18" s="20">
        <v>2689873.49</v>
      </c>
      <c r="E18" s="91">
        <v>16502.89</v>
      </c>
      <c r="F18" s="20">
        <v>2771983.25</v>
      </c>
      <c r="G18" s="91">
        <v>132643.57</v>
      </c>
      <c r="H18" s="20">
        <v>2771983.25</v>
      </c>
      <c r="I18" s="90">
        <v>748869.8</v>
      </c>
      <c r="J18" s="92">
        <f t="shared" si="0"/>
        <v>10846397.85</v>
      </c>
      <c r="K18" s="92">
        <f t="shared" si="0"/>
        <v>898016.26</v>
      </c>
      <c r="L18" s="93"/>
      <c r="M18" s="93"/>
    </row>
    <row r="19" spans="1:13" ht="15.75" hidden="1" x14ac:dyDescent="0.3">
      <c r="A19" s="89" t="s">
        <v>102</v>
      </c>
      <c r="B19" s="20"/>
      <c r="C19" s="94"/>
      <c r="D19" s="20"/>
      <c r="E19" s="17"/>
      <c r="F19" s="20"/>
      <c r="G19" s="94"/>
      <c r="H19" s="20"/>
      <c r="I19" s="90"/>
      <c r="J19" s="92">
        <f t="shared" si="0"/>
        <v>0</v>
      </c>
      <c r="K19" s="92">
        <f t="shared" si="0"/>
        <v>0</v>
      </c>
      <c r="L19" s="93"/>
      <c r="M19" s="93"/>
    </row>
    <row r="20" spans="1:13" x14ac:dyDescent="0.25">
      <c r="A20" s="89" t="s">
        <v>103</v>
      </c>
      <c r="B20" s="38">
        <f t="shared" ref="B20:K20" si="1">SUM(B17:B19)</f>
        <v>5027369.1899999995</v>
      </c>
      <c r="C20" s="38">
        <f t="shared" si="1"/>
        <v>2367268.7000000002</v>
      </c>
      <c r="D20" s="38">
        <f t="shared" si="1"/>
        <v>5104684.83</v>
      </c>
      <c r="E20" s="95">
        <f t="shared" si="1"/>
        <v>2413186.79</v>
      </c>
      <c r="F20" s="95">
        <f t="shared" si="1"/>
        <v>5186794.59</v>
      </c>
      <c r="G20" s="95">
        <f t="shared" si="1"/>
        <v>2543227.0999999996</v>
      </c>
      <c r="H20" s="38">
        <f t="shared" si="1"/>
        <v>5186794.59</v>
      </c>
      <c r="I20" s="38">
        <f t="shared" si="1"/>
        <v>3165930.58</v>
      </c>
      <c r="J20" s="96">
        <f t="shared" si="1"/>
        <v>20505643.199999999</v>
      </c>
      <c r="K20" s="96">
        <f t="shared" si="1"/>
        <v>10489613.169999998</v>
      </c>
      <c r="L20" s="97"/>
      <c r="M20" s="93"/>
    </row>
    <row r="21" spans="1:13" x14ac:dyDescent="0.25">
      <c r="A21" s="31"/>
      <c r="B21" s="98"/>
      <c r="C21" s="99"/>
      <c r="D21" s="99"/>
      <c r="E21" s="99"/>
      <c r="F21" s="99"/>
      <c r="G21" s="99"/>
      <c r="H21" s="99"/>
      <c r="I21" s="99"/>
      <c r="J21" s="100"/>
      <c r="K21" s="99"/>
      <c r="L21" s="101"/>
      <c r="M21" s="102"/>
    </row>
    <row r="22" spans="1:13" ht="15" customHeight="1" x14ac:dyDescent="0.25">
      <c r="A22" s="300" t="s">
        <v>179</v>
      </c>
      <c r="B22" s="300"/>
      <c r="C22" s="300"/>
      <c r="D22" s="300"/>
      <c r="E22" s="300"/>
      <c r="F22" s="300"/>
      <c r="G22" s="300"/>
      <c r="H22" s="300"/>
      <c r="I22" s="300"/>
      <c r="J22" s="300"/>
      <c r="K22" s="300"/>
      <c r="L22" s="103"/>
      <c r="M22" s="251"/>
    </row>
    <row r="23" spans="1:13" ht="15" customHeight="1" x14ac:dyDescent="0.25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3"/>
      <c r="M23" s="251"/>
    </row>
    <row r="24" spans="1:13" ht="15" customHeight="1" x14ac:dyDescent="0.25">
      <c r="A24" s="302" t="s">
        <v>94</v>
      </c>
      <c r="B24" s="304" t="s">
        <v>104</v>
      </c>
      <c r="C24" s="304"/>
      <c r="D24" s="305" t="s">
        <v>105</v>
      </c>
      <c r="E24" s="305"/>
      <c r="F24" s="305" t="s">
        <v>72</v>
      </c>
      <c r="G24" s="305"/>
      <c r="H24" s="304" t="s">
        <v>73</v>
      </c>
      <c r="I24" s="304"/>
      <c r="J24" s="305" t="s">
        <v>99</v>
      </c>
      <c r="K24" s="305"/>
      <c r="L24" s="305" t="s">
        <v>161</v>
      </c>
      <c r="M24" s="305"/>
    </row>
    <row r="25" spans="1:13" ht="15" customHeight="1" x14ac:dyDescent="0.25">
      <c r="A25" s="303"/>
      <c r="B25" s="104" t="s">
        <v>100</v>
      </c>
      <c r="C25" s="249" t="s">
        <v>101</v>
      </c>
      <c r="D25" s="104" t="s">
        <v>100</v>
      </c>
      <c r="E25" s="249" t="s">
        <v>101</v>
      </c>
      <c r="F25" s="104" t="s">
        <v>100</v>
      </c>
      <c r="G25" s="249" t="s">
        <v>101</v>
      </c>
      <c r="H25" s="104" t="s">
        <v>100</v>
      </c>
      <c r="I25" s="249" t="s">
        <v>101</v>
      </c>
      <c r="J25" s="104" t="s">
        <v>100</v>
      </c>
      <c r="K25" s="249" t="s">
        <v>101</v>
      </c>
      <c r="L25" s="104" t="s">
        <v>100</v>
      </c>
      <c r="M25" s="249" t="s">
        <v>101</v>
      </c>
    </row>
    <row r="26" spans="1:13" ht="15" customHeight="1" x14ac:dyDescent="0.25">
      <c r="A26" s="89" t="s">
        <v>75</v>
      </c>
      <c r="B26" s="90">
        <v>2414811.34</v>
      </c>
      <c r="C26" s="91">
        <v>2417711.13</v>
      </c>
      <c r="D26" s="90">
        <v>2414811.34</v>
      </c>
      <c r="E26" s="91">
        <v>2408593.04</v>
      </c>
      <c r="F26" s="90">
        <v>2414811.34</v>
      </c>
      <c r="G26" s="20">
        <v>2416876.5499999998</v>
      </c>
      <c r="H26" s="90"/>
      <c r="I26" s="91"/>
      <c r="J26" s="92">
        <f t="shared" ref="J26:K28" si="2">+B26+D26+F26+H26</f>
        <v>7244434.0199999996</v>
      </c>
      <c r="K26" s="92">
        <f t="shared" si="2"/>
        <v>7243180.7199999997</v>
      </c>
      <c r="L26" s="92"/>
      <c r="M26" s="92"/>
    </row>
    <row r="27" spans="1:13" ht="15" customHeight="1" x14ac:dyDescent="0.25">
      <c r="A27" s="89" t="s">
        <v>78</v>
      </c>
      <c r="B27" s="20">
        <v>2771983.25</v>
      </c>
      <c r="C27" s="20">
        <v>1295730.78</v>
      </c>
      <c r="D27" s="20">
        <v>2771983.25</v>
      </c>
      <c r="E27" s="20">
        <v>3338607.88</v>
      </c>
      <c r="F27" s="20">
        <v>2771983.25</v>
      </c>
      <c r="G27" s="20">
        <v>2433144.64</v>
      </c>
      <c r="H27" s="20"/>
      <c r="I27" s="90"/>
      <c r="J27" s="92">
        <f t="shared" si="2"/>
        <v>8315949.75</v>
      </c>
      <c r="K27" s="92">
        <f t="shared" si="2"/>
        <v>7067483.3000000007</v>
      </c>
      <c r="L27" s="92"/>
      <c r="M27" s="92"/>
    </row>
    <row r="28" spans="1:13" ht="15" hidden="1" customHeight="1" x14ac:dyDescent="0.25">
      <c r="A28" s="89" t="s">
        <v>102</v>
      </c>
      <c r="B28" s="20"/>
      <c r="C28" s="20"/>
      <c r="D28" s="20"/>
      <c r="E28" s="20"/>
      <c r="F28" s="20"/>
      <c r="G28" s="20"/>
      <c r="H28" s="20"/>
      <c r="I28" s="90"/>
      <c r="J28" s="92">
        <f t="shared" si="2"/>
        <v>0</v>
      </c>
      <c r="K28" s="92">
        <f t="shared" si="2"/>
        <v>0</v>
      </c>
      <c r="L28" s="92"/>
      <c r="M28" s="92"/>
    </row>
    <row r="29" spans="1:13" ht="15" customHeight="1" x14ac:dyDescent="0.25">
      <c r="A29" s="89" t="s">
        <v>103</v>
      </c>
      <c r="B29" s="38">
        <f t="shared" ref="B29:K29" si="3">SUM(B26:B28)</f>
        <v>5186794.59</v>
      </c>
      <c r="C29" s="38">
        <f t="shared" si="3"/>
        <v>3713441.91</v>
      </c>
      <c r="D29" s="38">
        <f t="shared" si="3"/>
        <v>5186794.59</v>
      </c>
      <c r="E29" s="95">
        <f t="shared" si="3"/>
        <v>5747200.9199999999</v>
      </c>
      <c r="F29" s="38">
        <f t="shared" si="3"/>
        <v>5186794.59</v>
      </c>
      <c r="G29" s="95">
        <f t="shared" si="3"/>
        <v>4850021.1899999995</v>
      </c>
      <c r="H29" s="38">
        <f t="shared" si="3"/>
        <v>0</v>
      </c>
      <c r="I29" s="38">
        <f t="shared" si="3"/>
        <v>0</v>
      </c>
      <c r="J29" s="96">
        <f t="shared" si="3"/>
        <v>15560383.77</v>
      </c>
      <c r="K29" s="96">
        <f t="shared" si="3"/>
        <v>14310664.02</v>
      </c>
      <c r="L29" s="96"/>
      <c r="M29" s="96"/>
    </row>
    <row r="30" spans="1:13" ht="15" customHeight="1" x14ac:dyDescent="0.25">
      <c r="A30" s="105"/>
      <c r="B30" s="106"/>
      <c r="C30" s="106"/>
      <c r="D30" s="106"/>
      <c r="E30" s="106"/>
      <c r="F30" s="106"/>
      <c r="G30" s="106"/>
      <c r="H30" s="106"/>
      <c r="I30" s="106"/>
      <c r="J30" s="107"/>
      <c r="K30" s="107"/>
      <c r="L30" s="103"/>
      <c r="M30" s="251"/>
    </row>
    <row r="31" spans="1:13" ht="15" hidden="1" customHeight="1" x14ac:dyDescent="0.25">
      <c r="A31" s="105"/>
      <c r="B31" s="106"/>
      <c r="C31" s="106"/>
      <c r="D31" s="106"/>
      <c r="E31" s="106"/>
      <c r="F31" s="106"/>
      <c r="G31" s="106"/>
      <c r="H31" s="106"/>
      <c r="I31" s="106"/>
      <c r="J31" s="107"/>
      <c r="K31" s="107"/>
      <c r="L31" s="103"/>
      <c r="M31" s="251"/>
    </row>
    <row r="32" spans="1:13" ht="15" hidden="1" customHeight="1" x14ac:dyDescent="0.25">
      <c r="A32" s="300" t="s">
        <v>180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0"/>
      <c r="L32" s="103"/>
      <c r="M32" s="251"/>
    </row>
    <row r="33" spans="1:13" ht="15" hidden="1" customHeight="1" x14ac:dyDescent="0.25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3"/>
      <c r="M33" s="251"/>
    </row>
    <row r="34" spans="1:13" ht="15" hidden="1" customHeight="1" x14ac:dyDescent="0.25">
      <c r="A34" s="302" t="s">
        <v>94</v>
      </c>
      <c r="B34" s="304" t="s">
        <v>74</v>
      </c>
      <c r="C34" s="304"/>
      <c r="D34" s="305" t="s">
        <v>106</v>
      </c>
      <c r="E34" s="305"/>
      <c r="F34" s="305" t="s">
        <v>107</v>
      </c>
      <c r="G34" s="305"/>
      <c r="H34" s="304" t="s">
        <v>108</v>
      </c>
      <c r="I34" s="304"/>
      <c r="J34" s="305" t="s">
        <v>99</v>
      </c>
      <c r="K34" s="305"/>
      <c r="L34" s="305" t="s">
        <v>161</v>
      </c>
      <c r="M34" s="305"/>
    </row>
    <row r="35" spans="1:13" ht="15" hidden="1" customHeight="1" x14ac:dyDescent="0.25">
      <c r="A35" s="303"/>
      <c r="B35" s="104" t="s">
        <v>100</v>
      </c>
      <c r="C35" s="249" t="s">
        <v>101</v>
      </c>
      <c r="D35" s="104" t="s">
        <v>100</v>
      </c>
      <c r="E35" s="249" t="s">
        <v>101</v>
      </c>
      <c r="F35" s="104" t="s">
        <v>100</v>
      </c>
      <c r="G35" s="249" t="s">
        <v>101</v>
      </c>
      <c r="H35" s="104" t="s">
        <v>100</v>
      </c>
      <c r="I35" s="249" t="s">
        <v>101</v>
      </c>
      <c r="J35" s="104" t="s">
        <v>100</v>
      </c>
      <c r="K35" s="249" t="s">
        <v>101</v>
      </c>
      <c r="L35" s="104" t="s">
        <v>100</v>
      </c>
      <c r="M35" s="249" t="s">
        <v>101</v>
      </c>
    </row>
    <row r="36" spans="1:13" ht="15" hidden="1" customHeight="1" x14ac:dyDescent="0.25">
      <c r="A36" s="89" t="s">
        <v>75</v>
      </c>
      <c r="B36" s="91"/>
      <c r="C36" s="90"/>
      <c r="D36" s="91"/>
      <c r="E36" s="20"/>
      <c r="F36" s="91"/>
      <c r="G36" s="20"/>
      <c r="H36" s="91"/>
      <c r="I36" s="20"/>
      <c r="J36" s="92">
        <f t="shared" ref="J36:K38" si="4">+B36+D36+F36+H36</f>
        <v>0</v>
      </c>
      <c r="K36" s="92">
        <f t="shared" si="4"/>
        <v>0</v>
      </c>
      <c r="L36" s="92"/>
      <c r="M36" s="92"/>
    </row>
    <row r="37" spans="1:13" ht="15" hidden="1" customHeight="1" x14ac:dyDescent="0.25">
      <c r="A37" s="89" t="s">
        <v>78</v>
      </c>
      <c r="B37" s="20"/>
      <c r="C37" s="20"/>
      <c r="D37" s="20"/>
      <c r="E37" s="20"/>
      <c r="F37" s="20"/>
      <c r="G37" s="20"/>
      <c r="H37" s="20"/>
      <c r="I37" s="20"/>
      <c r="J37" s="92">
        <f t="shared" si="4"/>
        <v>0</v>
      </c>
      <c r="K37" s="92">
        <f t="shared" si="4"/>
        <v>0</v>
      </c>
      <c r="L37" s="92"/>
      <c r="M37" s="92"/>
    </row>
    <row r="38" spans="1:13" ht="15" hidden="1" customHeight="1" x14ac:dyDescent="0.25">
      <c r="A38" s="89" t="s">
        <v>109</v>
      </c>
      <c r="B38" s="20"/>
      <c r="C38" s="20"/>
      <c r="D38" s="20"/>
      <c r="E38" s="20"/>
      <c r="F38" s="20"/>
      <c r="G38" s="20"/>
      <c r="H38" s="20"/>
      <c r="I38" s="20"/>
      <c r="J38" s="92">
        <f t="shared" si="4"/>
        <v>0</v>
      </c>
      <c r="K38" s="92">
        <f t="shared" si="4"/>
        <v>0</v>
      </c>
      <c r="L38" s="92"/>
      <c r="M38" s="92"/>
    </row>
    <row r="39" spans="1:13" ht="15" hidden="1" customHeight="1" x14ac:dyDescent="0.25">
      <c r="A39" s="89" t="s">
        <v>103</v>
      </c>
      <c r="B39" s="38">
        <f t="shared" ref="B39:K39" si="5">SUM(B36:B38)</f>
        <v>0</v>
      </c>
      <c r="C39" s="38">
        <f t="shared" si="5"/>
        <v>0</v>
      </c>
      <c r="D39" s="38">
        <f t="shared" si="5"/>
        <v>0</v>
      </c>
      <c r="E39" s="38">
        <f t="shared" si="5"/>
        <v>0</v>
      </c>
      <c r="F39" s="38">
        <f t="shared" si="5"/>
        <v>0</v>
      </c>
      <c r="G39" s="38">
        <f t="shared" si="5"/>
        <v>0</v>
      </c>
      <c r="H39" s="38">
        <f t="shared" si="5"/>
        <v>0</v>
      </c>
      <c r="I39" s="38">
        <f t="shared" si="5"/>
        <v>0</v>
      </c>
      <c r="J39" s="96">
        <f t="shared" si="5"/>
        <v>0</v>
      </c>
      <c r="K39" s="96">
        <f t="shared" si="5"/>
        <v>0</v>
      </c>
      <c r="L39" s="96"/>
      <c r="M39" s="96"/>
    </row>
    <row r="40" spans="1:13" ht="15" hidden="1" customHeight="1" x14ac:dyDescent="0.25">
      <c r="A40" s="109"/>
      <c r="B40" s="110"/>
      <c r="C40" s="110"/>
      <c r="D40" s="110"/>
      <c r="E40" s="110"/>
      <c r="F40" s="110"/>
      <c r="G40" s="110"/>
      <c r="H40" s="110"/>
      <c r="I40" s="110"/>
      <c r="J40" s="111"/>
      <c r="K40" s="111"/>
      <c r="L40" s="103"/>
      <c r="M40" s="251"/>
    </row>
    <row r="41" spans="1:13" ht="15" hidden="1" customHeight="1" x14ac:dyDescent="0.25">
      <c r="A41" s="109"/>
      <c r="B41" s="110"/>
      <c r="C41" s="110"/>
      <c r="D41" s="110"/>
      <c r="E41" s="110"/>
      <c r="F41" s="110"/>
      <c r="G41" s="110"/>
      <c r="H41" s="110"/>
      <c r="I41" s="110"/>
      <c r="J41" s="111"/>
      <c r="K41" s="111"/>
      <c r="L41" s="103"/>
      <c r="M41" s="251"/>
    </row>
    <row r="42" spans="1:13" ht="15" customHeight="1" x14ac:dyDescent="0.25">
      <c r="A42" s="109"/>
      <c r="B42" s="110"/>
      <c r="C42" s="110"/>
      <c r="D42" s="110"/>
      <c r="E42" s="110"/>
      <c r="F42" s="110"/>
      <c r="G42" s="110"/>
      <c r="H42" s="110"/>
      <c r="I42" s="110"/>
      <c r="J42" s="111"/>
      <c r="K42" s="111"/>
      <c r="L42" s="103"/>
      <c r="M42" s="251"/>
    </row>
    <row r="43" spans="1:13" ht="15" customHeight="1" x14ac:dyDescent="0.25">
      <c r="A43" s="112" t="s">
        <v>181</v>
      </c>
      <c r="B43" s="97"/>
      <c r="C43" s="93"/>
      <c r="D43" s="93"/>
      <c r="E43" s="93"/>
      <c r="F43" s="93"/>
      <c r="G43" s="93"/>
      <c r="H43" s="93"/>
      <c r="I43" s="93"/>
      <c r="J43" s="93"/>
      <c r="K43" s="93"/>
      <c r="L43" s="103"/>
      <c r="M43" s="251"/>
    </row>
    <row r="44" spans="1:13" ht="15" customHeight="1" x14ac:dyDescent="0.25">
      <c r="A44" s="306" t="s">
        <v>94</v>
      </c>
      <c r="B44" s="308" t="s">
        <v>182</v>
      </c>
      <c r="C44" s="308"/>
      <c r="D44" s="93"/>
      <c r="E44" s="93"/>
      <c r="F44" s="93"/>
      <c r="G44" s="93"/>
      <c r="H44" s="93"/>
      <c r="I44" s="93"/>
      <c r="J44" s="93"/>
      <c r="K44" s="93"/>
      <c r="L44" s="103"/>
      <c r="M44" s="251"/>
    </row>
    <row r="45" spans="1:13" ht="15" customHeight="1" x14ac:dyDescent="0.25">
      <c r="A45" s="307"/>
      <c r="B45" s="87" t="s">
        <v>100</v>
      </c>
      <c r="C45" s="250" t="s">
        <v>101</v>
      </c>
      <c r="D45" s="93"/>
      <c r="E45" s="93"/>
      <c r="F45" s="93"/>
      <c r="G45" s="93"/>
      <c r="H45" s="93"/>
      <c r="I45" s="93"/>
      <c r="J45" s="93"/>
      <c r="K45" s="93"/>
      <c r="L45" s="103"/>
      <c r="M45" s="251"/>
    </row>
    <row r="46" spans="1:13" ht="15" customHeight="1" x14ac:dyDescent="0.25">
      <c r="A46" s="113" t="s">
        <v>75</v>
      </c>
      <c r="B46" s="114">
        <f>+J17+J26+J36</f>
        <v>16903679.369999997</v>
      </c>
      <c r="C46" s="114">
        <f>+K17+K26+K36</f>
        <v>16834777.629999999</v>
      </c>
      <c r="D46" s="93"/>
      <c r="E46" s="93"/>
      <c r="F46" s="93"/>
      <c r="G46" s="93"/>
      <c r="H46" s="93"/>
      <c r="I46" s="93"/>
      <c r="J46" s="93"/>
      <c r="K46" s="93"/>
      <c r="L46" s="103"/>
      <c r="M46" s="251"/>
    </row>
    <row r="47" spans="1:13" ht="15" customHeight="1" x14ac:dyDescent="0.25">
      <c r="A47" s="113" t="s">
        <v>78</v>
      </c>
      <c r="B47" s="114">
        <f>+J18+J27+J37</f>
        <v>19162347.600000001</v>
      </c>
      <c r="C47" s="114">
        <f>+K18+K27+K37</f>
        <v>7965499.5600000005</v>
      </c>
      <c r="D47" s="93"/>
      <c r="E47" s="93"/>
      <c r="F47" s="93"/>
      <c r="G47" s="93"/>
      <c r="H47" s="93"/>
      <c r="I47" s="93"/>
      <c r="J47" s="93"/>
      <c r="K47" s="93"/>
      <c r="L47" s="103"/>
      <c r="M47" s="251"/>
    </row>
    <row r="48" spans="1:13" ht="15" hidden="1" customHeight="1" x14ac:dyDescent="0.25">
      <c r="A48" s="113" t="s">
        <v>109</v>
      </c>
      <c r="B48" s="114">
        <f>+J38+J28+J19</f>
        <v>0</v>
      </c>
      <c r="C48" s="114">
        <f>K38+K28+K19</f>
        <v>0</v>
      </c>
      <c r="D48" s="93"/>
      <c r="E48" s="93"/>
      <c r="F48" s="93"/>
      <c r="G48" s="93"/>
      <c r="H48" s="93"/>
      <c r="I48" s="93"/>
      <c r="J48" s="93"/>
      <c r="K48" s="93"/>
      <c r="L48" s="103"/>
      <c r="M48" s="251"/>
    </row>
    <row r="49" spans="1:13" ht="15" customHeight="1" x14ac:dyDescent="0.25">
      <c r="A49" s="113" t="s">
        <v>103</v>
      </c>
      <c r="B49" s="115">
        <f>SUM(B46:B48)</f>
        <v>36066026.969999999</v>
      </c>
      <c r="C49" s="55">
        <f>SUM(C46:C48)</f>
        <v>24800277.189999998</v>
      </c>
      <c r="D49" s="93"/>
      <c r="E49" s="93"/>
      <c r="F49" s="93"/>
      <c r="G49" s="93"/>
      <c r="H49" s="93"/>
      <c r="I49" s="93"/>
      <c r="J49" s="93"/>
      <c r="K49" s="93"/>
      <c r="L49" s="103"/>
      <c r="M49" s="251"/>
    </row>
    <row r="50" spans="1:13" x14ac:dyDescent="0.25">
      <c r="A50" s="116"/>
      <c r="B50" s="97"/>
      <c r="C50" s="117"/>
      <c r="D50" s="93"/>
      <c r="E50" s="93"/>
      <c r="F50" s="93"/>
      <c r="G50" s="93"/>
      <c r="H50" s="93"/>
      <c r="I50" s="93"/>
      <c r="J50" s="93"/>
      <c r="K50" s="93"/>
      <c r="L50" s="103"/>
      <c r="M50" s="251"/>
    </row>
    <row r="51" spans="1:13" x14ac:dyDescent="0.25">
      <c r="A51" s="116"/>
      <c r="B51" s="45"/>
      <c r="C51" s="118"/>
    </row>
    <row r="67" spans="1:11" x14ac:dyDescent="0.25">
      <c r="A67" s="63" t="s">
        <v>61</v>
      </c>
      <c r="C67" s="12" t="s">
        <v>89</v>
      </c>
      <c r="D67" s="12"/>
      <c r="E67" s="12"/>
      <c r="F67" s="44" t="s">
        <v>85</v>
      </c>
      <c r="H67" t="s">
        <v>67</v>
      </c>
    </row>
    <row r="68" spans="1:11" x14ac:dyDescent="0.25">
      <c r="C68" s="288" t="s">
        <v>86</v>
      </c>
      <c r="D68" s="288"/>
      <c r="E68" s="288"/>
      <c r="F68" s="44"/>
      <c r="G68" s="44"/>
      <c r="H68" s="44" t="s">
        <v>68</v>
      </c>
      <c r="I68" s="44"/>
      <c r="J68" s="44"/>
      <c r="K68" s="44"/>
    </row>
    <row r="69" spans="1:11" x14ac:dyDescent="0.25">
      <c r="C69" s="288" t="s">
        <v>110</v>
      </c>
      <c r="D69" s="288"/>
      <c r="E69" s="288"/>
      <c r="F69" s="44"/>
      <c r="G69" s="44"/>
      <c r="H69" s="44" t="s">
        <v>165</v>
      </c>
      <c r="I69" s="44"/>
      <c r="J69" s="44"/>
      <c r="K69" s="44"/>
    </row>
    <row r="70" spans="1:11" x14ac:dyDescent="0.25">
      <c r="A70" s="63" t="s">
        <v>66</v>
      </c>
      <c r="C70" s="44" t="s">
        <v>208</v>
      </c>
      <c r="G70" s="65"/>
      <c r="H70" s="65"/>
      <c r="I70" s="65"/>
    </row>
  </sheetData>
  <mergeCells count="31">
    <mergeCell ref="A44:A45"/>
    <mergeCell ref="B44:C44"/>
    <mergeCell ref="C68:E68"/>
    <mergeCell ref="C69:E69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B7:C7"/>
    <mergeCell ref="A9:K9"/>
    <mergeCell ref="A10:K10"/>
    <mergeCell ref="A11:K11"/>
    <mergeCell ref="A13:K13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0"/>
  <sheetViews>
    <sheetView topLeftCell="A18" workbookViewId="0">
      <selection activeCell="B201" sqref="B20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82"/>
    </row>
    <row r="6" spans="1:27" ht="15.75" thickBot="1" x14ac:dyDescent="0.3"/>
    <row r="7" spans="1:27" ht="16.5" thickBot="1" x14ac:dyDescent="0.3">
      <c r="B7" s="297" t="s">
        <v>0</v>
      </c>
      <c r="C7" s="298"/>
      <c r="J7" s="83" t="s">
        <v>93</v>
      </c>
    </row>
    <row r="8" spans="1:27" ht="15.75" x14ac:dyDescent="0.25">
      <c r="J8" s="84"/>
    </row>
    <row r="9" spans="1:27" x14ac:dyDescent="0.25">
      <c r="A9" s="267" t="s">
        <v>2</v>
      </c>
      <c r="B9" s="267"/>
      <c r="C9" s="267"/>
      <c r="D9" s="267"/>
      <c r="E9" s="267"/>
      <c r="F9" s="267"/>
      <c r="G9" s="267"/>
      <c r="H9" s="267"/>
      <c r="I9" s="267"/>
      <c r="J9" s="267"/>
      <c r="K9" s="267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67" t="s">
        <v>3</v>
      </c>
      <c r="B10" s="267"/>
      <c r="C10" s="267"/>
      <c r="D10" s="267"/>
      <c r="E10" s="267"/>
      <c r="F10" s="267"/>
      <c r="G10" s="267"/>
      <c r="H10" s="267"/>
      <c r="I10" s="267"/>
      <c r="J10" s="267"/>
      <c r="K10" s="267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99" t="s">
        <v>177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</row>
    <row r="13" spans="1:27" ht="15" customHeight="1" x14ac:dyDescent="0.25">
      <c r="A13" s="300" t="s">
        <v>178</v>
      </c>
      <c r="B13" s="300"/>
      <c r="C13" s="300"/>
      <c r="D13" s="300"/>
      <c r="E13" s="300"/>
      <c r="F13" s="300"/>
      <c r="G13" s="300"/>
      <c r="H13" s="300"/>
      <c r="I13" s="300"/>
      <c r="J13" s="300"/>
      <c r="K13" s="300"/>
      <c r="L13" s="85"/>
      <c r="M13" s="86"/>
    </row>
    <row r="14" spans="1:27" ht="9" customHeight="1" x14ac:dyDescent="0.25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</row>
    <row r="15" spans="1:27" x14ac:dyDescent="0.25">
      <c r="A15" s="306" t="s">
        <v>94</v>
      </c>
      <c r="B15" s="308" t="s">
        <v>95</v>
      </c>
      <c r="C15" s="308"/>
      <c r="D15" s="301" t="s">
        <v>96</v>
      </c>
      <c r="E15" s="301"/>
      <c r="F15" s="301" t="s">
        <v>97</v>
      </c>
      <c r="G15" s="301"/>
      <c r="H15" s="308" t="s">
        <v>98</v>
      </c>
      <c r="I15" s="308"/>
      <c r="J15" s="301" t="s">
        <v>99</v>
      </c>
      <c r="K15" s="301"/>
    </row>
    <row r="16" spans="1:27" x14ac:dyDescent="0.25">
      <c r="A16" s="307"/>
      <c r="B16" s="87" t="s">
        <v>100</v>
      </c>
      <c r="C16" s="261" t="s">
        <v>101</v>
      </c>
      <c r="D16" s="87" t="s">
        <v>100</v>
      </c>
      <c r="E16" s="261" t="s">
        <v>101</v>
      </c>
      <c r="F16" s="87" t="s">
        <v>100</v>
      </c>
      <c r="G16" s="261" t="s">
        <v>101</v>
      </c>
      <c r="H16" s="87" t="s">
        <v>100</v>
      </c>
      <c r="I16" s="261" t="s">
        <v>101</v>
      </c>
      <c r="J16" s="87" t="s">
        <v>100</v>
      </c>
      <c r="K16" s="261" t="s">
        <v>101</v>
      </c>
      <c r="L16" s="88"/>
      <c r="M16" s="88"/>
    </row>
    <row r="17" spans="1:13" x14ac:dyDescent="0.25">
      <c r="A17" s="89" t="s">
        <v>75</v>
      </c>
      <c r="B17" s="90">
        <v>2414811.33</v>
      </c>
      <c r="C17" s="90">
        <v>2367268.7000000002</v>
      </c>
      <c r="D17" s="90">
        <v>2414811.34</v>
      </c>
      <c r="E17" s="91">
        <v>2396683.9</v>
      </c>
      <c r="F17" s="90">
        <v>2414811.34</v>
      </c>
      <c r="G17" s="91">
        <v>2410583.5299999998</v>
      </c>
      <c r="H17" s="90">
        <v>2414811.34</v>
      </c>
      <c r="I17" s="90">
        <v>2417060.7799999998</v>
      </c>
      <c r="J17" s="92">
        <f t="shared" ref="J17:K19" si="0">+B17+D17+F17+H17</f>
        <v>9659245.3499999996</v>
      </c>
      <c r="K17" s="92">
        <f t="shared" si="0"/>
        <v>9591596.9099999983</v>
      </c>
      <c r="L17" s="93"/>
      <c r="M17" s="93"/>
    </row>
    <row r="18" spans="1:13" x14ac:dyDescent="0.25">
      <c r="A18" s="89" t="s">
        <v>78</v>
      </c>
      <c r="B18" s="20">
        <v>2612557.86</v>
      </c>
      <c r="C18" s="20">
        <v>0</v>
      </c>
      <c r="D18" s="20">
        <v>2689873.49</v>
      </c>
      <c r="E18" s="91">
        <v>16502.89</v>
      </c>
      <c r="F18" s="20">
        <v>2771983.25</v>
      </c>
      <c r="G18" s="91">
        <v>132643.57</v>
      </c>
      <c r="H18" s="20">
        <v>2771983.25</v>
      </c>
      <c r="I18" s="90">
        <v>748869.8</v>
      </c>
      <c r="J18" s="92">
        <f t="shared" si="0"/>
        <v>10846397.85</v>
      </c>
      <c r="K18" s="92">
        <f t="shared" si="0"/>
        <v>898016.26</v>
      </c>
      <c r="L18" s="93"/>
      <c r="M18" s="93"/>
    </row>
    <row r="19" spans="1:13" ht="15.75" hidden="1" x14ac:dyDescent="0.3">
      <c r="A19" s="89" t="s">
        <v>102</v>
      </c>
      <c r="B19" s="20"/>
      <c r="C19" s="94"/>
      <c r="D19" s="20"/>
      <c r="E19" s="17"/>
      <c r="F19" s="20"/>
      <c r="G19" s="94"/>
      <c r="H19" s="20"/>
      <c r="I19" s="90"/>
      <c r="J19" s="92">
        <f t="shared" si="0"/>
        <v>0</v>
      </c>
      <c r="K19" s="92">
        <f t="shared" si="0"/>
        <v>0</v>
      </c>
      <c r="L19" s="93"/>
      <c r="M19" s="93"/>
    </row>
    <row r="20" spans="1:13" x14ac:dyDescent="0.25">
      <c r="A20" s="89" t="s">
        <v>103</v>
      </c>
      <c r="B20" s="38">
        <f t="shared" ref="B20:K20" si="1">SUM(B17:B19)</f>
        <v>5027369.1899999995</v>
      </c>
      <c r="C20" s="38">
        <f t="shared" si="1"/>
        <v>2367268.7000000002</v>
      </c>
      <c r="D20" s="38">
        <f t="shared" si="1"/>
        <v>5104684.83</v>
      </c>
      <c r="E20" s="95">
        <f t="shared" si="1"/>
        <v>2413186.79</v>
      </c>
      <c r="F20" s="95">
        <f t="shared" si="1"/>
        <v>5186794.59</v>
      </c>
      <c r="G20" s="95">
        <f t="shared" si="1"/>
        <v>2543227.0999999996</v>
      </c>
      <c r="H20" s="38">
        <f t="shared" si="1"/>
        <v>5186794.59</v>
      </c>
      <c r="I20" s="38">
        <f t="shared" si="1"/>
        <v>3165930.58</v>
      </c>
      <c r="J20" s="96">
        <f t="shared" si="1"/>
        <v>20505643.199999999</v>
      </c>
      <c r="K20" s="96">
        <f t="shared" si="1"/>
        <v>10489613.169999998</v>
      </c>
      <c r="L20" s="97"/>
      <c r="M20" s="93"/>
    </row>
    <row r="21" spans="1:13" x14ac:dyDescent="0.25">
      <c r="A21" s="31"/>
      <c r="B21" s="98"/>
      <c r="C21" s="99"/>
      <c r="D21" s="99"/>
      <c r="E21" s="99"/>
      <c r="F21" s="99"/>
      <c r="G21" s="99"/>
      <c r="H21" s="99"/>
      <c r="I21" s="99"/>
      <c r="J21" s="100"/>
      <c r="K21" s="99"/>
      <c r="L21" s="101"/>
      <c r="M21" s="102"/>
    </row>
    <row r="22" spans="1:13" ht="15" customHeight="1" x14ac:dyDescent="0.25">
      <c r="A22" s="300" t="s">
        <v>179</v>
      </c>
      <c r="B22" s="300"/>
      <c r="C22" s="300"/>
      <c r="D22" s="300"/>
      <c r="E22" s="300"/>
      <c r="F22" s="300"/>
      <c r="G22" s="300"/>
      <c r="H22" s="300"/>
      <c r="I22" s="300"/>
      <c r="J22" s="300"/>
      <c r="K22" s="300"/>
      <c r="L22" s="103"/>
      <c r="M22" s="262"/>
    </row>
    <row r="23" spans="1:13" ht="15" customHeight="1" x14ac:dyDescent="0.25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3"/>
      <c r="M23" s="262"/>
    </row>
    <row r="24" spans="1:13" ht="15" customHeight="1" x14ac:dyDescent="0.25">
      <c r="A24" s="302" t="s">
        <v>94</v>
      </c>
      <c r="B24" s="304" t="s">
        <v>104</v>
      </c>
      <c r="C24" s="304"/>
      <c r="D24" s="305" t="s">
        <v>105</v>
      </c>
      <c r="E24" s="305"/>
      <c r="F24" s="305" t="s">
        <v>72</v>
      </c>
      <c r="G24" s="305"/>
      <c r="H24" s="304" t="s">
        <v>73</v>
      </c>
      <c r="I24" s="304"/>
      <c r="J24" s="305" t="s">
        <v>99</v>
      </c>
      <c r="K24" s="305"/>
      <c r="L24" s="305" t="s">
        <v>161</v>
      </c>
      <c r="M24" s="305"/>
    </row>
    <row r="25" spans="1:13" ht="15" customHeight="1" x14ac:dyDescent="0.25">
      <c r="A25" s="303"/>
      <c r="B25" s="104" t="s">
        <v>100</v>
      </c>
      <c r="C25" s="260" t="s">
        <v>101</v>
      </c>
      <c r="D25" s="104" t="s">
        <v>100</v>
      </c>
      <c r="E25" s="260" t="s">
        <v>101</v>
      </c>
      <c r="F25" s="104" t="s">
        <v>100</v>
      </c>
      <c r="G25" s="260" t="s">
        <v>101</v>
      </c>
      <c r="H25" s="104" t="s">
        <v>100</v>
      </c>
      <c r="I25" s="260" t="s">
        <v>101</v>
      </c>
      <c r="J25" s="104" t="s">
        <v>100</v>
      </c>
      <c r="K25" s="260" t="s">
        <v>101</v>
      </c>
      <c r="L25" s="104" t="s">
        <v>100</v>
      </c>
      <c r="M25" s="260" t="s">
        <v>101</v>
      </c>
    </row>
    <row r="26" spans="1:13" ht="15" customHeight="1" x14ac:dyDescent="0.25">
      <c r="A26" s="89" t="s">
        <v>75</v>
      </c>
      <c r="B26" s="90">
        <v>2414811.34</v>
      </c>
      <c r="C26" s="91">
        <v>2417711.13</v>
      </c>
      <c r="D26" s="90">
        <v>2414811.34</v>
      </c>
      <c r="E26" s="91">
        <v>2408593.04</v>
      </c>
      <c r="F26" s="90">
        <v>2414811.34</v>
      </c>
      <c r="G26" s="20">
        <v>2416876.5499999998</v>
      </c>
      <c r="H26" s="90">
        <v>2414811.33</v>
      </c>
      <c r="I26" s="91">
        <v>2426363.11</v>
      </c>
      <c r="J26" s="92">
        <f t="shared" ref="J26:K28" si="2">+B26+D26+F26+H26</f>
        <v>9659245.3499999996</v>
      </c>
      <c r="K26" s="92">
        <f t="shared" si="2"/>
        <v>9669543.8300000001</v>
      </c>
      <c r="L26" s="92"/>
      <c r="M26" s="92"/>
    </row>
    <row r="27" spans="1:13" ht="15" customHeight="1" x14ac:dyDescent="0.25">
      <c r="A27" s="89" t="s">
        <v>78</v>
      </c>
      <c r="B27" s="20">
        <v>2771983.25</v>
      </c>
      <c r="C27" s="20">
        <v>1295730.78</v>
      </c>
      <c r="D27" s="20">
        <v>2771983.25</v>
      </c>
      <c r="E27" s="20">
        <v>3338607.88</v>
      </c>
      <c r="F27" s="20">
        <v>2771983.25</v>
      </c>
      <c r="G27" s="20">
        <v>2433144.64</v>
      </c>
      <c r="H27" s="20">
        <v>2771983.25</v>
      </c>
      <c r="I27" s="90">
        <v>4481129.28</v>
      </c>
      <c r="J27" s="92">
        <f t="shared" si="2"/>
        <v>11087933</v>
      </c>
      <c r="K27" s="92">
        <f t="shared" si="2"/>
        <v>11548612.580000002</v>
      </c>
      <c r="L27" s="92"/>
      <c r="M27" s="92"/>
    </row>
    <row r="28" spans="1:13" ht="15" hidden="1" customHeight="1" x14ac:dyDescent="0.25">
      <c r="A28" s="89" t="s">
        <v>102</v>
      </c>
      <c r="B28" s="20"/>
      <c r="C28" s="20"/>
      <c r="D28" s="20"/>
      <c r="E28" s="20"/>
      <c r="F28" s="20"/>
      <c r="G28" s="20"/>
      <c r="H28" s="20"/>
      <c r="I28" s="90"/>
      <c r="J28" s="92">
        <f t="shared" si="2"/>
        <v>0</v>
      </c>
      <c r="K28" s="92">
        <f t="shared" si="2"/>
        <v>0</v>
      </c>
      <c r="L28" s="92"/>
      <c r="M28" s="92"/>
    </row>
    <row r="29" spans="1:13" ht="15" customHeight="1" x14ac:dyDescent="0.25">
      <c r="A29" s="89" t="s">
        <v>103</v>
      </c>
      <c r="B29" s="38">
        <f t="shared" ref="B29:K29" si="3">SUM(B26:B28)</f>
        <v>5186794.59</v>
      </c>
      <c r="C29" s="38">
        <f t="shared" si="3"/>
        <v>3713441.91</v>
      </c>
      <c r="D29" s="38">
        <f t="shared" si="3"/>
        <v>5186794.59</v>
      </c>
      <c r="E29" s="95">
        <f t="shared" si="3"/>
        <v>5747200.9199999999</v>
      </c>
      <c r="F29" s="38">
        <f t="shared" si="3"/>
        <v>5186794.59</v>
      </c>
      <c r="G29" s="95">
        <f t="shared" si="3"/>
        <v>4850021.1899999995</v>
      </c>
      <c r="H29" s="38">
        <f t="shared" si="3"/>
        <v>5186794.58</v>
      </c>
      <c r="I29" s="38">
        <f t="shared" si="3"/>
        <v>6907492.3900000006</v>
      </c>
      <c r="J29" s="96">
        <f t="shared" si="3"/>
        <v>20747178.350000001</v>
      </c>
      <c r="K29" s="96">
        <f t="shared" si="3"/>
        <v>21218156.410000004</v>
      </c>
      <c r="L29" s="96"/>
      <c r="M29" s="96"/>
    </row>
    <row r="30" spans="1:13" ht="15" customHeight="1" x14ac:dyDescent="0.25">
      <c r="A30" s="105"/>
      <c r="B30" s="106"/>
      <c r="C30" s="106"/>
      <c r="D30" s="106"/>
      <c r="E30" s="106"/>
      <c r="F30" s="106"/>
      <c r="G30" s="106"/>
      <c r="H30" s="106"/>
      <c r="I30" s="106"/>
      <c r="J30" s="107"/>
      <c r="K30" s="107"/>
      <c r="L30" s="103"/>
      <c r="M30" s="262"/>
    </row>
    <row r="31" spans="1:13" ht="15" hidden="1" customHeight="1" x14ac:dyDescent="0.25">
      <c r="A31" s="105"/>
      <c r="B31" s="106"/>
      <c r="C31" s="106"/>
      <c r="D31" s="106"/>
      <c r="E31" s="106"/>
      <c r="F31" s="106"/>
      <c r="G31" s="106"/>
      <c r="H31" s="106"/>
      <c r="I31" s="106"/>
      <c r="J31" s="107"/>
      <c r="K31" s="107"/>
      <c r="L31" s="103"/>
      <c r="M31" s="262"/>
    </row>
    <row r="32" spans="1:13" ht="15" hidden="1" customHeight="1" x14ac:dyDescent="0.25">
      <c r="A32" s="300" t="s">
        <v>180</v>
      </c>
      <c r="B32" s="300"/>
      <c r="C32" s="300"/>
      <c r="D32" s="300"/>
      <c r="E32" s="300"/>
      <c r="F32" s="300"/>
      <c r="G32" s="300"/>
      <c r="H32" s="300"/>
      <c r="I32" s="300"/>
      <c r="J32" s="300"/>
      <c r="K32" s="300"/>
      <c r="L32" s="103"/>
      <c r="M32" s="262"/>
    </row>
    <row r="33" spans="1:13" ht="15" hidden="1" customHeight="1" x14ac:dyDescent="0.25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3"/>
      <c r="M33" s="262"/>
    </row>
    <row r="34" spans="1:13" ht="15" hidden="1" customHeight="1" x14ac:dyDescent="0.25">
      <c r="A34" s="302" t="s">
        <v>94</v>
      </c>
      <c r="B34" s="304" t="s">
        <v>74</v>
      </c>
      <c r="C34" s="304"/>
      <c r="D34" s="305" t="s">
        <v>106</v>
      </c>
      <c r="E34" s="305"/>
      <c r="F34" s="305" t="s">
        <v>107</v>
      </c>
      <c r="G34" s="305"/>
      <c r="H34" s="304" t="s">
        <v>108</v>
      </c>
      <c r="I34" s="304"/>
      <c r="J34" s="305" t="s">
        <v>99</v>
      </c>
      <c r="K34" s="305"/>
      <c r="L34" s="305" t="s">
        <v>161</v>
      </c>
      <c r="M34" s="305"/>
    </row>
    <row r="35" spans="1:13" ht="15" hidden="1" customHeight="1" x14ac:dyDescent="0.25">
      <c r="A35" s="303"/>
      <c r="B35" s="104" t="s">
        <v>100</v>
      </c>
      <c r="C35" s="260" t="s">
        <v>101</v>
      </c>
      <c r="D35" s="104" t="s">
        <v>100</v>
      </c>
      <c r="E35" s="260" t="s">
        <v>101</v>
      </c>
      <c r="F35" s="104" t="s">
        <v>100</v>
      </c>
      <c r="G35" s="260" t="s">
        <v>101</v>
      </c>
      <c r="H35" s="104" t="s">
        <v>100</v>
      </c>
      <c r="I35" s="260" t="s">
        <v>101</v>
      </c>
      <c r="J35" s="104" t="s">
        <v>100</v>
      </c>
      <c r="K35" s="260" t="s">
        <v>101</v>
      </c>
      <c r="L35" s="104" t="s">
        <v>100</v>
      </c>
      <c r="M35" s="260" t="s">
        <v>101</v>
      </c>
    </row>
    <row r="36" spans="1:13" ht="15" hidden="1" customHeight="1" x14ac:dyDescent="0.25">
      <c r="A36" s="89" t="s">
        <v>75</v>
      </c>
      <c r="B36" s="91"/>
      <c r="C36" s="90"/>
      <c r="D36" s="91"/>
      <c r="E36" s="20"/>
      <c r="F36" s="91"/>
      <c r="G36" s="20"/>
      <c r="H36" s="91"/>
      <c r="I36" s="20"/>
      <c r="J36" s="92">
        <f t="shared" ref="J36:K38" si="4">+B36+D36+F36+H36</f>
        <v>0</v>
      </c>
      <c r="K36" s="92">
        <f t="shared" si="4"/>
        <v>0</v>
      </c>
      <c r="L36" s="92"/>
      <c r="M36" s="92"/>
    </row>
    <row r="37" spans="1:13" ht="15" hidden="1" customHeight="1" x14ac:dyDescent="0.25">
      <c r="A37" s="89" t="s">
        <v>78</v>
      </c>
      <c r="B37" s="20"/>
      <c r="C37" s="20"/>
      <c r="D37" s="20"/>
      <c r="E37" s="20"/>
      <c r="F37" s="20"/>
      <c r="G37" s="20"/>
      <c r="H37" s="20"/>
      <c r="I37" s="20"/>
      <c r="J37" s="92">
        <f t="shared" si="4"/>
        <v>0</v>
      </c>
      <c r="K37" s="92">
        <f t="shared" si="4"/>
        <v>0</v>
      </c>
      <c r="L37" s="92"/>
      <c r="M37" s="92"/>
    </row>
    <row r="38" spans="1:13" ht="15" hidden="1" customHeight="1" x14ac:dyDescent="0.25">
      <c r="A38" s="89" t="s">
        <v>109</v>
      </c>
      <c r="B38" s="20"/>
      <c r="C38" s="20"/>
      <c r="D38" s="20"/>
      <c r="E38" s="20"/>
      <c r="F38" s="20"/>
      <c r="G38" s="20"/>
      <c r="H38" s="20"/>
      <c r="I38" s="20"/>
      <c r="J38" s="92">
        <f t="shared" si="4"/>
        <v>0</v>
      </c>
      <c r="K38" s="92">
        <f t="shared" si="4"/>
        <v>0</v>
      </c>
      <c r="L38" s="92"/>
      <c r="M38" s="92"/>
    </row>
    <row r="39" spans="1:13" ht="15" hidden="1" customHeight="1" x14ac:dyDescent="0.25">
      <c r="A39" s="89" t="s">
        <v>103</v>
      </c>
      <c r="B39" s="38">
        <f t="shared" ref="B39:K39" si="5">SUM(B36:B38)</f>
        <v>0</v>
      </c>
      <c r="C39" s="38">
        <f t="shared" si="5"/>
        <v>0</v>
      </c>
      <c r="D39" s="38">
        <f t="shared" si="5"/>
        <v>0</v>
      </c>
      <c r="E39" s="38">
        <f t="shared" si="5"/>
        <v>0</v>
      </c>
      <c r="F39" s="38">
        <f t="shared" si="5"/>
        <v>0</v>
      </c>
      <c r="G39" s="38">
        <f t="shared" si="5"/>
        <v>0</v>
      </c>
      <c r="H39" s="38">
        <f t="shared" si="5"/>
        <v>0</v>
      </c>
      <c r="I39" s="38">
        <f t="shared" si="5"/>
        <v>0</v>
      </c>
      <c r="J39" s="96">
        <f t="shared" si="5"/>
        <v>0</v>
      </c>
      <c r="K39" s="96">
        <f t="shared" si="5"/>
        <v>0</v>
      </c>
      <c r="L39" s="96"/>
      <c r="M39" s="96"/>
    </row>
    <row r="40" spans="1:13" ht="15" hidden="1" customHeight="1" x14ac:dyDescent="0.25">
      <c r="A40" s="109"/>
      <c r="B40" s="110"/>
      <c r="C40" s="110"/>
      <c r="D40" s="110"/>
      <c r="E40" s="110"/>
      <c r="F40" s="110"/>
      <c r="G40" s="110"/>
      <c r="H40" s="110"/>
      <c r="I40" s="110"/>
      <c r="J40" s="111"/>
      <c r="K40" s="111"/>
      <c r="L40" s="103"/>
      <c r="M40" s="262"/>
    </row>
    <row r="41" spans="1:13" ht="15" hidden="1" customHeight="1" x14ac:dyDescent="0.25">
      <c r="A41" s="109"/>
      <c r="B41" s="110"/>
      <c r="C41" s="110"/>
      <c r="D41" s="110"/>
      <c r="E41" s="110"/>
      <c r="F41" s="110"/>
      <c r="G41" s="110"/>
      <c r="H41" s="110"/>
      <c r="I41" s="110"/>
      <c r="J41" s="111"/>
      <c r="K41" s="111"/>
      <c r="L41" s="103"/>
      <c r="M41" s="262"/>
    </row>
    <row r="42" spans="1:13" ht="15" customHeight="1" x14ac:dyDescent="0.25">
      <c r="A42" s="109"/>
      <c r="B42" s="110"/>
      <c r="C42" s="110"/>
      <c r="D42" s="110"/>
      <c r="E42" s="110"/>
      <c r="F42" s="110"/>
      <c r="G42" s="110"/>
      <c r="H42" s="110"/>
      <c r="I42" s="110"/>
      <c r="J42" s="111"/>
      <c r="K42" s="111"/>
      <c r="L42" s="103"/>
      <c r="M42" s="262"/>
    </row>
    <row r="43" spans="1:13" ht="15" customHeight="1" x14ac:dyDescent="0.25">
      <c r="A43" s="112" t="s">
        <v>181</v>
      </c>
      <c r="B43" s="97"/>
      <c r="C43" s="93"/>
      <c r="D43" s="93"/>
      <c r="E43" s="93"/>
      <c r="F43" s="93"/>
      <c r="G43" s="93"/>
      <c r="H43" s="93"/>
      <c r="I43" s="93"/>
      <c r="J43" s="93"/>
      <c r="K43" s="93"/>
      <c r="L43" s="103"/>
      <c r="M43" s="262"/>
    </row>
    <row r="44" spans="1:13" ht="15" customHeight="1" x14ac:dyDescent="0.25">
      <c r="A44" s="306" t="s">
        <v>94</v>
      </c>
      <c r="B44" s="308" t="s">
        <v>182</v>
      </c>
      <c r="C44" s="308"/>
      <c r="D44" s="93"/>
      <c r="E44" s="93"/>
      <c r="F44" s="93"/>
      <c r="G44" s="93"/>
      <c r="H44" s="93"/>
      <c r="I44" s="93"/>
      <c r="J44" s="93"/>
      <c r="K44" s="93"/>
      <c r="L44" s="103"/>
      <c r="M44" s="262"/>
    </row>
    <row r="45" spans="1:13" ht="15" customHeight="1" x14ac:dyDescent="0.25">
      <c r="A45" s="307"/>
      <c r="B45" s="87" t="s">
        <v>100</v>
      </c>
      <c r="C45" s="261" t="s">
        <v>101</v>
      </c>
      <c r="D45" s="93"/>
      <c r="E45" s="93"/>
      <c r="F45" s="93"/>
      <c r="G45" s="93"/>
      <c r="H45" s="93"/>
      <c r="I45" s="93"/>
      <c r="J45" s="93"/>
      <c r="K45" s="93"/>
      <c r="L45" s="103"/>
      <c r="M45" s="262"/>
    </row>
    <row r="46" spans="1:13" ht="15" customHeight="1" x14ac:dyDescent="0.25">
      <c r="A46" s="113" t="s">
        <v>75</v>
      </c>
      <c r="B46" s="114">
        <f>+J17+J26+J36</f>
        <v>19318490.699999999</v>
      </c>
      <c r="C46" s="114">
        <f>+K17+K26+K36</f>
        <v>19261140.739999998</v>
      </c>
      <c r="D46" s="93"/>
      <c r="E46" s="93"/>
      <c r="F46" s="93"/>
      <c r="G46" s="93"/>
      <c r="H46" s="93"/>
      <c r="I46" s="93"/>
      <c r="J46" s="93"/>
      <c r="K46" s="93"/>
      <c r="L46" s="103"/>
      <c r="M46" s="262"/>
    </row>
    <row r="47" spans="1:13" ht="15" customHeight="1" x14ac:dyDescent="0.25">
      <c r="A47" s="113" t="s">
        <v>78</v>
      </c>
      <c r="B47" s="114">
        <f>+J18+J27+J37</f>
        <v>21934330.850000001</v>
      </c>
      <c r="C47" s="114">
        <f>+K18+K27+K37</f>
        <v>12446628.840000002</v>
      </c>
      <c r="D47" s="93"/>
      <c r="E47" s="93"/>
      <c r="F47" s="93"/>
      <c r="G47" s="93"/>
      <c r="H47" s="93"/>
      <c r="I47" s="93"/>
      <c r="J47" s="93"/>
      <c r="K47" s="93"/>
      <c r="L47" s="103"/>
      <c r="M47" s="262"/>
    </row>
    <row r="48" spans="1:13" ht="15" hidden="1" customHeight="1" x14ac:dyDescent="0.25">
      <c r="A48" s="113" t="s">
        <v>109</v>
      </c>
      <c r="B48" s="114">
        <f>+J38+J28+J19</f>
        <v>0</v>
      </c>
      <c r="C48" s="114">
        <f>K38+K28+K19</f>
        <v>0</v>
      </c>
      <c r="D48" s="93"/>
      <c r="E48" s="93"/>
      <c r="F48" s="93"/>
      <c r="G48" s="93"/>
      <c r="H48" s="93"/>
      <c r="I48" s="93"/>
      <c r="J48" s="93"/>
      <c r="K48" s="93"/>
      <c r="L48" s="103"/>
      <c r="M48" s="262"/>
    </row>
    <row r="49" spans="1:13" ht="15" customHeight="1" x14ac:dyDescent="0.25">
      <c r="A49" s="113" t="s">
        <v>103</v>
      </c>
      <c r="B49" s="115">
        <f>SUM(B46:B48)</f>
        <v>41252821.549999997</v>
      </c>
      <c r="C49" s="55">
        <f>SUM(C46:C48)</f>
        <v>31707769.579999998</v>
      </c>
      <c r="D49" s="93"/>
      <c r="E49" s="93"/>
      <c r="F49" s="93"/>
      <c r="G49" s="93"/>
      <c r="H49" s="93"/>
      <c r="I49" s="93"/>
      <c r="J49" s="93"/>
      <c r="K49" s="93"/>
      <c r="L49" s="103"/>
      <c r="M49" s="262"/>
    </row>
    <row r="50" spans="1:13" x14ac:dyDescent="0.25">
      <c r="A50" s="116"/>
      <c r="B50" s="97"/>
      <c r="C50" s="117"/>
      <c r="D50" s="93"/>
      <c r="E50" s="93"/>
      <c r="F50" s="93"/>
      <c r="G50" s="93"/>
      <c r="H50" s="93"/>
      <c r="I50" s="93"/>
      <c r="J50" s="93"/>
      <c r="K50" s="93"/>
      <c r="L50" s="103"/>
      <c r="M50" s="262"/>
    </row>
    <row r="51" spans="1:13" x14ac:dyDescent="0.25">
      <c r="A51" s="116"/>
      <c r="B51" s="45"/>
      <c r="C51" s="118"/>
    </row>
    <row r="67" spans="1:11" x14ac:dyDescent="0.25">
      <c r="A67" s="63" t="s">
        <v>61</v>
      </c>
      <c r="C67" s="12" t="s">
        <v>89</v>
      </c>
      <c r="D67" s="12"/>
      <c r="E67" s="12"/>
      <c r="F67" s="44" t="s">
        <v>85</v>
      </c>
      <c r="H67" t="s">
        <v>67</v>
      </c>
    </row>
    <row r="68" spans="1:11" x14ac:dyDescent="0.25">
      <c r="C68" s="288" t="s">
        <v>86</v>
      </c>
      <c r="D68" s="288"/>
      <c r="E68" s="288"/>
      <c r="F68" s="44"/>
      <c r="G68" s="44"/>
      <c r="H68" s="44" t="s">
        <v>68</v>
      </c>
      <c r="I68" s="44"/>
      <c r="J68" s="44"/>
      <c r="K68" s="44"/>
    </row>
    <row r="69" spans="1:11" x14ac:dyDescent="0.25">
      <c r="C69" s="288" t="s">
        <v>110</v>
      </c>
      <c r="D69" s="288"/>
      <c r="E69" s="288"/>
      <c r="F69" s="44"/>
      <c r="G69" s="44"/>
      <c r="H69" s="44" t="s">
        <v>165</v>
      </c>
      <c r="I69" s="44"/>
      <c r="J69" s="44"/>
      <c r="K69" s="44"/>
    </row>
    <row r="70" spans="1:11" x14ac:dyDescent="0.25">
      <c r="A70" s="63" t="s">
        <v>66</v>
      </c>
      <c r="C70" s="44" t="s">
        <v>212</v>
      </c>
      <c r="G70" s="65"/>
      <c r="H70" s="65"/>
      <c r="I70" s="65"/>
    </row>
  </sheetData>
  <mergeCells count="31">
    <mergeCell ref="A44:A45"/>
    <mergeCell ref="B44:C44"/>
    <mergeCell ref="C68:E68"/>
    <mergeCell ref="C69:E69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B7:C7"/>
    <mergeCell ref="A9:K9"/>
    <mergeCell ref="A10:K10"/>
    <mergeCell ref="A11:K11"/>
    <mergeCell ref="A13:K13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85" workbookViewId="0">
      <selection activeCell="D87" sqref="D87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70"/>
      <c r="C2" s="270"/>
      <c r="L2" s="119" t="s">
        <v>111</v>
      </c>
    </row>
    <row r="3" spans="1:12" ht="24" x14ac:dyDescent="0.3">
      <c r="H3" s="120"/>
      <c r="I3" s="120"/>
      <c r="J3" s="120"/>
      <c r="L3" s="212" t="s">
        <v>183</v>
      </c>
    </row>
    <row r="4" spans="1:12" x14ac:dyDescent="0.25">
      <c r="A4" s="267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</row>
    <row r="5" spans="1:12" x14ac:dyDescent="0.25">
      <c r="A5" s="179"/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</row>
    <row r="6" spans="1:12" x14ac:dyDescent="0.25">
      <c r="A6" s="266" t="s">
        <v>2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</row>
    <row r="7" spans="1:12" x14ac:dyDescent="0.25">
      <c r="A7" s="267" t="s">
        <v>3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</row>
    <row r="8" spans="1:12" x14ac:dyDescent="0.25">
      <c r="A8" s="268" t="s">
        <v>4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</row>
    <row r="10" spans="1:12" ht="15.75" customHeight="1" thickBot="1" x14ac:dyDescent="0.3">
      <c r="A10" s="12"/>
      <c r="B10" s="315" t="s">
        <v>184</v>
      </c>
      <c r="C10" s="315"/>
      <c r="D10" s="315"/>
      <c r="E10" s="315"/>
      <c r="F10" s="315"/>
      <c r="G10" s="315"/>
      <c r="H10" s="315"/>
      <c r="I10" s="315"/>
      <c r="J10" s="315"/>
      <c r="K10" s="315"/>
      <c r="L10" s="315"/>
    </row>
    <row r="11" spans="1:12" x14ac:dyDescent="0.25">
      <c r="A11" s="316" t="s">
        <v>5</v>
      </c>
      <c r="B11" s="313" t="s">
        <v>112</v>
      </c>
      <c r="C11" s="318" t="s">
        <v>95</v>
      </c>
      <c r="D11" s="318"/>
      <c r="E11" s="309" t="s">
        <v>96</v>
      </c>
      <c r="F11" s="309"/>
      <c r="G11" s="309" t="s">
        <v>97</v>
      </c>
      <c r="H11" s="309"/>
      <c r="I11" s="309" t="s">
        <v>98</v>
      </c>
      <c r="J11" s="309"/>
      <c r="K11" s="309" t="s">
        <v>135</v>
      </c>
      <c r="L11" s="310"/>
    </row>
    <row r="12" spans="1:12" ht="15.75" thickBot="1" x14ac:dyDescent="0.3">
      <c r="A12" s="317"/>
      <c r="B12" s="314"/>
      <c r="C12" s="121" t="s">
        <v>113</v>
      </c>
      <c r="D12" s="121" t="s">
        <v>101</v>
      </c>
      <c r="E12" s="121" t="s">
        <v>113</v>
      </c>
      <c r="F12" s="121" t="s">
        <v>101</v>
      </c>
      <c r="G12" s="121" t="s">
        <v>113</v>
      </c>
      <c r="H12" s="121" t="s">
        <v>101</v>
      </c>
      <c r="I12" s="121" t="s">
        <v>113</v>
      </c>
      <c r="J12" s="121" t="s">
        <v>101</v>
      </c>
      <c r="K12" s="121" t="s">
        <v>113</v>
      </c>
      <c r="L12" s="122" t="s">
        <v>101</v>
      </c>
    </row>
    <row r="13" spans="1:12" x14ac:dyDescent="0.25">
      <c r="A13" s="123">
        <v>1</v>
      </c>
      <c r="B13" s="124" t="s">
        <v>114</v>
      </c>
      <c r="C13" s="125">
        <v>6</v>
      </c>
      <c r="D13" s="125">
        <v>9</v>
      </c>
      <c r="E13" s="125">
        <v>14</v>
      </c>
      <c r="F13" s="125">
        <v>8</v>
      </c>
      <c r="G13" s="125">
        <v>14</v>
      </c>
      <c r="H13" s="125">
        <v>12</v>
      </c>
      <c r="I13" s="125">
        <v>12</v>
      </c>
      <c r="J13" s="125">
        <v>10</v>
      </c>
      <c r="K13" s="125">
        <f>+C13+E13+G13+I13</f>
        <v>46</v>
      </c>
      <c r="L13" s="126">
        <f>+D13+F13+H13+J13</f>
        <v>39</v>
      </c>
    </row>
    <row r="14" spans="1:12" x14ac:dyDescent="0.25">
      <c r="A14" s="127">
        <v>2</v>
      </c>
      <c r="B14" s="128" t="s">
        <v>115</v>
      </c>
      <c r="C14" s="125">
        <v>6</v>
      </c>
      <c r="D14" s="125">
        <v>8</v>
      </c>
      <c r="E14" s="125">
        <v>14</v>
      </c>
      <c r="F14" s="125">
        <v>6</v>
      </c>
      <c r="G14" s="125">
        <v>14</v>
      </c>
      <c r="H14" s="125">
        <v>22</v>
      </c>
      <c r="I14" s="125">
        <v>12</v>
      </c>
      <c r="J14" s="125">
        <v>15</v>
      </c>
      <c r="K14" s="125">
        <f t="shared" ref="K14:L27" si="0">+C14+E14+G14+I14</f>
        <v>46</v>
      </c>
      <c r="L14" s="126">
        <f t="shared" si="0"/>
        <v>51</v>
      </c>
    </row>
    <row r="15" spans="1:12" x14ac:dyDescent="0.25">
      <c r="A15" s="127">
        <v>3</v>
      </c>
      <c r="B15" s="128" t="s">
        <v>116</v>
      </c>
      <c r="C15" s="125">
        <v>26</v>
      </c>
      <c r="D15" s="125">
        <v>84</v>
      </c>
      <c r="E15" s="125">
        <v>55</v>
      </c>
      <c r="F15" s="125">
        <v>82</v>
      </c>
      <c r="G15" s="125">
        <v>55</v>
      </c>
      <c r="H15" s="125">
        <v>93</v>
      </c>
      <c r="I15" s="125">
        <v>55</v>
      </c>
      <c r="J15" s="125">
        <v>72</v>
      </c>
      <c r="K15" s="125">
        <f t="shared" si="0"/>
        <v>191</v>
      </c>
      <c r="L15" s="126">
        <f t="shared" si="0"/>
        <v>331</v>
      </c>
    </row>
    <row r="16" spans="1:12" x14ac:dyDescent="0.25">
      <c r="A16" s="127">
        <v>4</v>
      </c>
      <c r="B16" s="128" t="s">
        <v>117</v>
      </c>
      <c r="C16" s="125">
        <v>5</v>
      </c>
      <c r="D16" s="125">
        <v>9</v>
      </c>
      <c r="E16" s="125">
        <v>11</v>
      </c>
      <c r="F16" s="125">
        <v>13</v>
      </c>
      <c r="G16" s="125">
        <v>11</v>
      </c>
      <c r="H16" s="125">
        <v>13</v>
      </c>
      <c r="I16" s="125">
        <v>11</v>
      </c>
      <c r="J16" s="125">
        <v>12</v>
      </c>
      <c r="K16" s="125">
        <f t="shared" si="0"/>
        <v>38</v>
      </c>
      <c r="L16" s="126">
        <f t="shared" si="0"/>
        <v>47</v>
      </c>
    </row>
    <row r="17" spans="1:14" x14ac:dyDescent="0.25">
      <c r="A17" s="127">
        <v>5</v>
      </c>
      <c r="B17" s="128" t="s">
        <v>118</v>
      </c>
      <c r="C17" s="125">
        <v>158</v>
      </c>
      <c r="D17" s="125">
        <v>411</v>
      </c>
      <c r="E17" s="125">
        <v>348</v>
      </c>
      <c r="F17" s="125">
        <v>324</v>
      </c>
      <c r="G17" s="125">
        <v>348</v>
      </c>
      <c r="H17" s="125">
        <v>331</v>
      </c>
      <c r="I17" s="125">
        <v>347</v>
      </c>
      <c r="J17" s="125">
        <v>285</v>
      </c>
      <c r="K17" s="125">
        <f t="shared" si="0"/>
        <v>1201</v>
      </c>
      <c r="L17" s="126">
        <f t="shared" si="0"/>
        <v>1351</v>
      </c>
    </row>
    <row r="18" spans="1:14" x14ac:dyDescent="0.25">
      <c r="A18" s="127">
        <v>6</v>
      </c>
      <c r="B18" s="128" t="s">
        <v>119</v>
      </c>
      <c r="C18" s="125">
        <v>85</v>
      </c>
      <c r="D18" s="125">
        <v>130</v>
      </c>
      <c r="E18" s="125">
        <v>183</v>
      </c>
      <c r="F18" s="125">
        <v>194</v>
      </c>
      <c r="G18" s="125">
        <v>183</v>
      </c>
      <c r="H18" s="125">
        <v>330</v>
      </c>
      <c r="I18" s="125">
        <v>183</v>
      </c>
      <c r="J18" s="125">
        <v>157</v>
      </c>
      <c r="K18" s="125">
        <f t="shared" si="0"/>
        <v>634</v>
      </c>
      <c r="L18" s="126">
        <f t="shared" si="0"/>
        <v>811</v>
      </c>
    </row>
    <row r="19" spans="1:14" x14ac:dyDescent="0.25">
      <c r="A19" s="127">
        <v>7</v>
      </c>
      <c r="B19" s="128" t="s">
        <v>120</v>
      </c>
      <c r="C19" s="125">
        <v>65</v>
      </c>
      <c r="D19" s="125">
        <v>148</v>
      </c>
      <c r="E19" s="125">
        <v>141</v>
      </c>
      <c r="F19" s="125">
        <v>123</v>
      </c>
      <c r="G19" s="125">
        <v>141</v>
      </c>
      <c r="H19" s="125">
        <v>172</v>
      </c>
      <c r="I19" s="125">
        <v>141</v>
      </c>
      <c r="J19" s="125">
        <v>103</v>
      </c>
      <c r="K19" s="125">
        <f t="shared" si="0"/>
        <v>488</v>
      </c>
      <c r="L19" s="126">
        <f t="shared" si="0"/>
        <v>546</v>
      </c>
    </row>
    <row r="20" spans="1:14" x14ac:dyDescent="0.25">
      <c r="A20" s="127">
        <v>8</v>
      </c>
      <c r="B20" s="128" t="s">
        <v>121</v>
      </c>
      <c r="C20" s="125">
        <v>62</v>
      </c>
      <c r="D20" s="125">
        <v>132</v>
      </c>
      <c r="E20" s="125">
        <v>138</v>
      </c>
      <c r="F20" s="125">
        <v>145</v>
      </c>
      <c r="G20" s="125">
        <v>138</v>
      </c>
      <c r="H20" s="125">
        <v>211</v>
      </c>
      <c r="I20" s="125">
        <v>134</v>
      </c>
      <c r="J20" s="125">
        <v>113</v>
      </c>
      <c r="K20" s="125">
        <f t="shared" si="0"/>
        <v>472</v>
      </c>
      <c r="L20" s="126">
        <f t="shared" si="0"/>
        <v>601</v>
      </c>
    </row>
    <row r="21" spans="1:14" x14ac:dyDescent="0.25">
      <c r="A21" s="127">
        <v>9</v>
      </c>
      <c r="B21" s="128" t="s">
        <v>122</v>
      </c>
      <c r="C21" s="125">
        <v>408</v>
      </c>
      <c r="D21" s="125">
        <v>935</v>
      </c>
      <c r="E21" s="125">
        <v>898</v>
      </c>
      <c r="F21" s="125">
        <v>1024</v>
      </c>
      <c r="G21" s="125">
        <v>898</v>
      </c>
      <c r="H21" s="125">
        <v>1155</v>
      </c>
      <c r="I21" s="125">
        <v>898</v>
      </c>
      <c r="J21" s="125">
        <v>829</v>
      </c>
      <c r="K21" s="125">
        <f t="shared" si="0"/>
        <v>3102</v>
      </c>
      <c r="L21" s="126">
        <f t="shared" si="0"/>
        <v>3943</v>
      </c>
    </row>
    <row r="22" spans="1:14" x14ac:dyDescent="0.25">
      <c r="A22" s="127">
        <v>10</v>
      </c>
      <c r="B22" s="128" t="s">
        <v>123</v>
      </c>
      <c r="C22" s="125">
        <v>208</v>
      </c>
      <c r="D22" s="125">
        <v>398</v>
      </c>
      <c r="E22" s="125">
        <v>459</v>
      </c>
      <c r="F22" s="125">
        <v>481</v>
      </c>
      <c r="G22" s="125">
        <v>459</v>
      </c>
      <c r="H22" s="125">
        <v>596</v>
      </c>
      <c r="I22" s="125">
        <v>453</v>
      </c>
      <c r="J22" s="125">
        <v>377</v>
      </c>
      <c r="K22" s="125">
        <f t="shared" si="0"/>
        <v>1579</v>
      </c>
      <c r="L22" s="126">
        <f t="shared" si="0"/>
        <v>1852</v>
      </c>
    </row>
    <row r="23" spans="1:14" x14ac:dyDescent="0.25">
      <c r="A23" s="127">
        <v>11</v>
      </c>
      <c r="B23" s="128" t="s">
        <v>124</v>
      </c>
      <c r="C23" s="125">
        <v>20</v>
      </c>
      <c r="D23" s="125">
        <v>57</v>
      </c>
      <c r="E23" s="125">
        <v>44</v>
      </c>
      <c r="F23" s="125">
        <v>57</v>
      </c>
      <c r="G23" s="125">
        <v>44</v>
      </c>
      <c r="H23" s="125">
        <v>62</v>
      </c>
      <c r="I23" s="125">
        <v>44</v>
      </c>
      <c r="J23" s="125">
        <v>33</v>
      </c>
      <c r="K23" s="125">
        <f t="shared" si="0"/>
        <v>152</v>
      </c>
      <c r="L23" s="126">
        <f t="shared" si="0"/>
        <v>209</v>
      </c>
    </row>
    <row r="24" spans="1:14" ht="24" x14ac:dyDescent="0.25">
      <c r="A24" s="127">
        <v>12</v>
      </c>
      <c r="B24" s="128" t="s">
        <v>125</v>
      </c>
      <c r="C24" s="125">
        <v>10</v>
      </c>
      <c r="D24" s="125">
        <v>18</v>
      </c>
      <c r="E24" s="125">
        <v>23</v>
      </c>
      <c r="F24" s="125">
        <v>21</v>
      </c>
      <c r="G24" s="125">
        <v>23</v>
      </c>
      <c r="H24" s="125">
        <v>17</v>
      </c>
      <c r="I24" s="125">
        <v>23</v>
      </c>
      <c r="J24" s="125">
        <v>15</v>
      </c>
      <c r="K24" s="125">
        <f t="shared" si="0"/>
        <v>79</v>
      </c>
      <c r="L24" s="126">
        <f t="shared" si="0"/>
        <v>71</v>
      </c>
    </row>
    <row r="25" spans="1:14" x14ac:dyDescent="0.25">
      <c r="A25" s="127">
        <v>13</v>
      </c>
      <c r="B25" s="129" t="s">
        <v>126</v>
      </c>
      <c r="C25" s="125">
        <v>17</v>
      </c>
      <c r="D25" s="125">
        <v>46</v>
      </c>
      <c r="E25" s="125">
        <v>38</v>
      </c>
      <c r="F25" s="125">
        <v>62</v>
      </c>
      <c r="G25" s="125">
        <v>38</v>
      </c>
      <c r="H25" s="125">
        <v>56</v>
      </c>
      <c r="I25" s="125">
        <v>34</v>
      </c>
      <c r="J25" s="125">
        <v>41</v>
      </c>
      <c r="K25" s="125">
        <f t="shared" si="0"/>
        <v>127</v>
      </c>
      <c r="L25" s="126">
        <f t="shared" si="0"/>
        <v>205</v>
      </c>
    </row>
    <row r="26" spans="1:14" x14ac:dyDescent="0.25">
      <c r="A26" s="127">
        <v>14</v>
      </c>
      <c r="B26" s="129" t="s">
        <v>127</v>
      </c>
      <c r="C26" s="125">
        <v>1</v>
      </c>
      <c r="D26" s="125">
        <v>0</v>
      </c>
      <c r="E26" s="125">
        <v>2</v>
      </c>
      <c r="F26" s="125">
        <v>1</v>
      </c>
      <c r="G26" s="125">
        <v>2</v>
      </c>
      <c r="H26" s="125">
        <v>2</v>
      </c>
      <c r="I26" s="125">
        <v>2</v>
      </c>
      <c r="J26" s="125">
        <v>12</v>
      </c>
      <c r="K26" s="125">
        <f t="shared" si="0"/>
        <v>7</v>
      </c>
      <c r="L26" s="126">
        <f t="shared" si="0"/>
        <v>15</v>
      </c>
    </row>
    <row r="27" spans="1:14" ht="15.75" thickBot="1" x14ac:dyDescent="0.3">
      <c r="A27" s="127">
        <v>15</v>
      </c>
      <c r="B27" s="129" t="s">
        <v>128</v>
      </c>
      <c r="C27" s="125">
        <v>14</v>
      </c>
      <c r="D27" s="125">
        <v>17</v>
      </c>
      <c r="E27" s="125">
        <v>35</v>
      </c>
      <c r="F27" s="125">
        <v>24</v>
      </c>
      <c r="G27" s="125">
        <v>35</v>
      </c>
      <c r="H27" s="125">
        <v>21</v>
      </c>
      <c r="I27" s="125">
        <v>32</v>
      </c>
      <c r="J27" s="125">
        <v>21</v>
      </c>
      <c r="K27" s="125">
        <f t="shared" si="0"/>
        <v>116</v>
      </c>
      <c r="L27" s="126">
        <f t="shared" si="0"/>
        <v>83</v>
      </c>
    </row>
    <row r="28" spans="1:14" ht="15.75" thickBot="1" x14ac:dyDescent="0.3">
      <c r="A28" s="311" t="s">
        <v>129</v>
      </c>
      <c r="B28" s="312"/>
      <c r="C28" s="130">
        <f t="shared" ref="C28:H28" si="1">SUM(C13:C27)</f>
        <v>1091</v>
      </c>
      <c r="D28" s="130">
        <f t="shared" si="1"/>
        <v>2402</v>
      </c>
      <c r="E28" s="130">
        <f>SUM(E13:E27)</f>
        <v>2403</v>
      </c>
      <c r="F28" s="130">
        <f t="shared" si="1"/>
        <v>2565</v>
      </c>
      <c r="G28" s="130">
        <f>SUM(G13:G27)</f>
        <v>2403</v>
      </c>
      <c r="H28" s="130">
        <f t="shared" si="1"/>
        <v>3093</v>
      </c>
      <c r="I28" s="130">
        <f>SUM(I13:I27)</f>
        <v>2381</v>
      </c>
      <c r="J28" s="130">
        <f>SUM(J13:J27)</f>
        <v>2095</v>
      </c>
      <c r="K28" s="130">
        <f>SUM(K13:K27)</f>
        <v>8278</v>
      </c>
      <c r="L28" s="131">
        <f>SUM(L13:L27)</f>
        <v>10155</v>
      </c>
    </row>
    <row r="29" spans="1:14" x14ac:dyDescent="0.25">
      <c r="A29" s="132"/>
      <c r="B29" s="112"/>
      <c r="C29" s="97"/>
      <c r="D29" s="93"/>
      <c r="E29" s="93"/>
      <c r="F29" s="93"/>
      <c r="G29" s="93"/>
      <c r="H29" s="93"/>
      <c r="I29" s="93"/>
      <c r="J29" s="93"/>
      <c r="K29" s="93"/>
      <c r="L29" s="93"/>
    </row>
    <row r="30" spans="1:14" ht="15.75" customHeight="1" thickBot="1" x14ac:dyDescent="0.3">
      <c r="A30" s="12"/>
      <c r="B30" s="315" t="s">
        <v>130</v>
      </c>
      <c r="C30" s="315"/>
      <c r="D30" s="315"/>
      <c r="E30" s="315"/>
      <c r="F30" s="315"/>
      <c r="G30" s="315"/>
      <c r="H30" s="315"/>
      <c r="I30" s="315"/>
      <c r="J30" s="315"/>
      <c r="K30" s="315"/>
      <c r="L30" s="315"/>
    </row>
    <row r="31" spans="1:14" x14ac:dyDescent="0.25">
      <c r="A31" s="316" t="s">
        <v>5</v>
      </c>
      <c r="B31" s="313" t="s">
        <v>112</v>
      </c>
      <c r="C31" s="318" t="s">
        <v>104</v>
      </c>
      <c r="D31" s="318"/>
      <c r="E31" s="309" t="s">
        <v>105</v>
      </c>
      <c r="F31" s="309"/>
      <c r="G31" s="309" t="s">
        <v>72</v>
      </c>
      <c r="H31" s="309"/>
      <c r="I31" s="309" t="s">
        <v>73</v>
      </c>
      <c r="J31" s="309"/>
      <c r="K31" s="309" t="s">
        <v>99</v>
      </c>
      <c r="L31" s="310"/>
      <c r="M31" s="309" t="s">
        <v>161</v>
      </c>
      <c r="N31" s="310"/>
    </row>
    <row r="32" spans="1:14" ht="15.75" thickBot="1" x14ac:dyDescent="0.3">
      <c r="A32" s="317"/>
      <c r="B32" s="314"/>
      <c r="C32" s="121" t="s">
        <v>113</v>
      </c>
      <c r="D32" s="121" t="s">
        <v>101</v>
      </c>
      <c r="E32" s="121" t="s">
        <v>113</v>
      </c>
      <c r="F32" s="121" t="s">
        <v>101</v>
      </c>
      <c r="G32" s="121" t="s">
        <v>113</v>
      </c>
      <c r="H32" s="121" t="s">
        <v>101</v>
      </c>
      <c r="I32" s="121" t="s">
        <v>113</v>
      </c>
      <c r="J32" s="121" t="s">
        <v>101</v>
      </c>
      <c r="K32" s="121" t="s">
        <v>113</v>
      </c>
      <c r="L32" s="122" t="s">
        <v>101</v>
      </c>
      <c r="M32" s="121" t="s">
        <v>113</v>
      </c>
      <c r="N32" s="122" t="s">
        <v>101</v>
      </c>
    </row>
    <row r="33" spans="1:14" x14ac:dyDescent="0.25">
      <c r="A33" s="123">
        <v>1</v>
      </c>
      <c r="B33" s="124" t="s">
        <v>114</v>
      </c>
      <c r="C33" s="125">
        <v>14</v>
      </c>
      <c r="D33" s="125">
        <v>13</v>
      </c>
      <c r="E33" s="125"/>
      <c r="F33" s="125"/>
      <c r="G33" s="125"/>
      <c r="H33" s="125"/>
      <c r="I33" s="125"/>
      <c r="J33" s="125"/>
      <c r="K33" s="125">
        <f>+C33+E33+G33+I33</f>
        <v>14</v>
      </c>
      <c r="L33" s="126">
        <f>+D33+F33+H33+J33</f>
        <v>13</v>
      </c>
      <c r="M33" s="125">
        <f>+K33+K13</f>
        <v>60</v>
      </c>
      <c r="N33" s="126">
        <f>+L33+L13</f>
        <v>52</v>
      </c>
    </row>
    <row r="34" spans="1:14" x14ac:dyDescent="0.25">
      <c r="A34" s="127">
        <v>2</v>
      </c>
      <c r="B34" s="128" t="s">
        <v>115</v>
      </c>
      <c r="C34" s="125">
        <v>14</v>
      </c>
      <c r="D34" s="125">
        <v>20</v>
      </c>
      <c r="E34" s="125"/>
      <c r="F34" s="125"/>
      <c r="G34" s="125"/>
      <c r="H34" s="125"/>
      <c r="I34" s="125"/>
      <c r="J34" s="125"/>
      <c r="K34" s="125">
        <f t="shared" ref="K34:L47" si="2">+C34+E34+G34+I34</f>
        <v>14</v>
      </c>
      <c r="L34" s="126">
        <f t="shared" si="2"/>
        <v>20</v>
      </c>
      <c r="M34" s="125">
        <f>+K34+K14</f>
        <v>60</v>
      </c>
      <c r="N34" s="126">
        <f>+L34+L14</f>
        <v>71</v>
      </c>
    </row>
    <row r="35" spans="1:14" x14ac:dyDescent="0.25">
      <c r="A35" s="127">
        <v>3</v>
      </c>
      <c r="B35" s="128" t="s">
        <v>116</v>
      </c>
      <c r="C35" s="125">
        <v>56</v>
      </c>
      <c r="D35" s="125">
        <v>93</v>
      </c>
      <c r="E35" s="125"/>
      <c r="F35" s="125"/>
      <c r="G35" s="125"/>
      <c r="H35" s="125"/>
      <c r="I35" s="125"/>
      <c r="J35" s="125"/>
      <c r="K35" s="125">
        <f t="shared" si="2"/>
        <v>56</v>
      </c>
      <c r="L35" s="126">
        <f t="shared" si="2"/>
        <v>93</v>
      </c>
      <c r="M35" s="125">
        <f t="shared" ref="M35:N47" si="3">+K35+K15</f>
        <v>247</v>
      </c>
      <c r="N35" s="126">
        <f t="shared" si="3"/>
        <v>424</v>
      </c>
    </row>
    <row r="36" spans="1:14" x14ac:dyDescent="0.25">
      <c r="A36" s="127">
        <v>4</v>
      </c>
      <c r="B36" s="128" t="s">
        <v>117</v>
      </c>
      <c r="C36" s="125">
        <v>11</v>
      </c>
      <c r="D36" s="125">
        <v>19</v>
      </c>
      <c r="E36" s="125"/>
      <c r="F36" s="125"/>
      <c r="G36" s="125"/>
      <c r="H36" s="125"/>
      <c r="I36" s="125"/>
      <c r="J36" s="125"/>
      <c r="K36" s="125">
        <f t="shared" si="2"/>
        <v>11</v>
      </c>
      <c r="L36" s="126">
        <f t="shared" si="2"/>
        <v>19</v>
      </c>
      <c r="M36" s="125">
        <f t="shared" si="3"/>
        <v>49</v>
      </c>
      <c r="N36" s="126">
        <f t="shared" si="3"/>
        <v>66</v>
      </c>
    </row>
    <row r="37" spans="1:14" x14ac:dyDescent="0.25">
      <c r="A37" s="127">
        <v>5</v>
      </c>
      <c r="B37" s="128" t="s">
        <v>118</v>
      </c>
      <c r="C37" s="125">
        <v>348</v>
      </c>
      <c r="D37" s="125">
        <v>361</v>
      </c>
      <c r="E37" s="125"/>
      <c r="F37" s="125"/>
      <c r="G37" s="125"/>
      <c r="H37" s="125"/>
      <c r="I37" s="125"/>
      <c r="J37" s="125"/>
      <c r="K37" s="125">
        <f t="shared" si="2"/>
        <v>348</v>
      </c>
      <c r="L37" s="126">
        <f t="shared" si="2"/>
        <v>361</v>
      </c>
      <c r="M37" s="125">
        <f t="shared" si="3"/>
        <v>1549</v>
      </c>
      <c r="N37" s="126">
        <f t="shared" si="3"/>
        <v>1712</v>
      </c>
    </row>
    <row r="38" spans="1:14" x14ac:dyDescent="0.25">
      <c r="A38" s="127">
        <v>6</v>
      </c>
      <c r="B38" s="128" t="s">
        <v>119</v>
      </c>
      <c r="C38" s="125">
        <v>183</v>
      </c>
      <c r="D38" s="125">
        <v>177</v>
      </c>
      <c r="E38" s="125"/>
      <c r="F38" s="125"/>
      <c r="G38" s="125"/>
      <c r="H38" s="125"/>
      <c r="I38" s="125"/>
      <c r="J38" s="125"/>
      <c r="K38" s="125">
        <f t="shared" si="2"/>
        <v>183</v>
      </c>
      <c r="L38" s="126">
        <f t="shared" si="2"/>
        <v>177</v>
      </c>
      <c r="M38" s="125">
        <f t="shared" si="3"/>
        <v>817</v>
      </c>
      <c r="N38" s="126">
        <f t="shared" si="3"/>
        <v>988</v>
      </c>
    </row>
    <row r="39" spans="1:14" x14ac:dyDescent="0.25">
      <c r="A39" s="127">
        <v>7</v>
      </c>
      <c r="B39" s="128" t="s">
        <v>120</v>
      </c>
      <c r="C39" s="125">
        <v>141</v>
      </c>
      <c r="D39" s="125">
        <v>151</v>
      </c>
      <c r="E39" s="125"/>
      <c r="F39" s="125"/>
      <c r="G39" s="125"/>
      <c r="H39" s="125"/>
      <c r="I39" s="125"/>
      <c r="J39" s="125"/>
      <c r="K39" s="125">
        <f t="shared" si="2"/>
        <v>141</v>
      </c>
      <c r="L39" s="126">
        <f t="shared" si="2"/>
        <v>151</v>
      </c>
      <c r="M39" s="125">
        <f t="shared" si="3"/>
        <v>629</v>
      </c>
      <c r="N39" s="126">
        <f t="shared" si="3"/>
        <v>697</v>
      </c>
    </row>
    <row r="40" spans="1:14" x14ac:dyDescent="0.25">
      <c r="A40" s="127">
        <v>8</v>
      </c>
      <c r="B40" s="128" t="s">
        <v>121</v>
      </c>
      <c r="C40" s="125">
        <v>138</v>
      </c>
      <c r="D40" s="125">
        <v>181</v>
      </c>
      <c r="E40" s="125"/>
      <c r="F40" s="125"/>
      <c r="G40" s="125"/>
      <c r="H40" s="125"/>
      <c r="I40" s="125"/>
      <c r="J40" s="125"/>
      <c r="K40" s="125">
        <f t="shared" si="2"/>
        <v>138</v>
      </c>
      <c r="L40" s="126">
        <f t="shared" si="2"/>
        <v>181</v>
      </c>
      <c r="M40" s="125">
        <f t="shared" si="3"/>
        <v>610</v>
      </c>
      <c r="N40" s="126">
        <f t="shared" si="3"/>
        <v>782</v>
      </c>
    </row>
    <row r="41" spans="1:14" x14ac:dyDescent="0.25">
      <c r="A41" s="127">
        <v>9</v>
      </c>
      <c r="B41" s="128" t="s">
        <v>122</v>
      </c>
      <c r="C41" s="125">
        <v>898</v>
      </c>
      <c r="D41" s="125">
        <v>984</v>
      </c>
      <c r="E41" s="125"/>
      <c r="F41" s="125"/>
      <c r="G41" s="125"/>
      <c r="H41" s="125"/>
      <c r="I41" s="125"/>
      <c r="J41" s="125"/>
      <c r="K41" s="125">
        <f t="shared" si="2"/>
        <v>898</v>
      </c>
      <c r="L41" s="126">
        <f t="shared" si="2"/>
        <v>984</v>
      </c>
      <c r="M41" s="125">
        <f t="shared" si="3"/>
        <v>4000</v>
      </c>
      <c r="N41" s="126">
        <f t="shared" si="3"/>
        <v>4927</v>
      </c>
    </row>
    <row r="42" spans="1:14" x14ac:dyDescent="0.25">
      <c r="A42" s="127">
        <v>10</v>
      </c>
      <c r="B42" s="128" t="s">
        <v>123</v>
      </c>
      <c r="C42" s="125">
        <v>459</v>
      </c>
      <c r="D42" s="125">
        <v>501</v>
      </c>
      <c r="E42" s="125"/>
      <c r="F42" s="125"/>
      <c r="G42" s="125"/>
      <c r="H42" s="125"/>
      <c r="I42" s="125"/>
      <c r="J42" s="125"/>
      <c r="K42" s="125">
        <f t="shared" si="2"/>
        <v>459</v>
      </c>
      <c r="L42" s="126">
        <f t="shared" si="2"/>
        <v>501</v>
      </c>
      <c r="M42" s="125">
        <f t="shared" si="3"/>
        <v>2038</v>
      </c>
      <c r="N42" s="126">
        <f t="shared" si="3"/>
        <v>2353</v>
      </c>
    </row>
    <row r="43" spans="1:14" x14ac:dyDescent="0.25">
      <c r="A43" s="127">
        <v>11</v>
      </c>
      <c r="B43" s="128" t="s">
        <v>124</v>
      </c>
      <c r="C43" s="125">
        <v>44</v>
      </c>
      <c r="D43" s="125">
        <v>56</v>
      </c>
      <c r="E43" s="125"/>
      <c r="F43" s="125"/>
      <c r="G43" s="125"/>
      <c r="H43" s="125"/>
      <c r="I43" s="125"/>
      <c r="J43" s="125"/>
      <c r="K43" s="125">
        <f t="shared" si="2"/>
        <v>44</v>
      </c>
      <c r="L43" s="126">
        <f t="shared" si="2"/>
        <v>56</v>
      </c>
      <c r="M43" s="125">
        <f t="shared" si="3"/>
        <v>196</v>
      </c>
      <c r="N43" s="126">
        <f t="shared" si="3"/>
        <v>265</v>
      </c>
    </row>
    <row r="44" spans="1:14" ht="24" x14ac:dyDescent="0.25">
      <c r="A44" s="127">
        <v>12</v>
      </c>
      <c r="B44" s="128" t="s">
        <v>125</v>
      </c>
      <c r="C44" s="125">
        <v>23</v>
      </c>
      <c r="D44" s="125">
        <v>21</v>
      </c>
      <c r="E44" s="125"/>
      <c r="F44" s="125"/>
      <c r="G44" s="125"/>
      <c r="H44" s="125"/>
      <c r="I44" s="125"/>
      <c r="J44" s="125"/>
      <c r="K44" s="125">
        <f t="shared" si="2"/>
        <v>23</v>
      </c>
      <c r="L44" s="126">
        <f t="shared" si="2"/>
        <v>21</v>
      </c>
      <c r="M44" s="125">
        <f t="shared" si="3"/>
        <v>102</v>
      </c>
      <c r="N44" s="126">
        <f t="shared" si="3"/>
        <v>92</v>
      </c>
    </row>
    <row r="45" spans="1:14" x14ac:dyDescent="0.25">
      <c r="A45" s="127">
        <v>13</v>
      </c>
      <c r="B45" s="129" t="s">
        <v>126</v>
      </c>
      <c r="C45" s="125">
        <v>38</v>
      </c>
      <c r="D45" s="125">
        <v>58</v>
      </c>
      <c r="E45" s="125"/>
      <c r="F45" s="125"/>
      <c r="G45" s="125"/>
      <c r="H45" s="125"/>
      <c r="I45" s="125"/>
      <c r="J45" s="125"/>
      <c r="K45" s="125">
        <f t="shared" si="2"/>
        <v>38</v>
      </c>
      <c r="L45" s="126">
        <f t="shared" si="2"/>
        <v>58</v>
      </c>
      <c r="M45" s="125">
        <f t="shared" si="3"/>
        <v>165</v>
      </c>
      <c r="N45" s="126">
        <f t="shared" si="3"/>
        <v>263</v>
      </c>
    </row>
    <row r="46" spans="1:14" x14ac:dyDescent="0.25">
      <c r="A46" s="127">
        <v>14</v>
      </c>
      <c r="B46" s="129" t="s">
        <v>127</v>
      </c>
      <c r="C46" s="125">
        <v>2</v>
      </c>
      <c r="D46" s="125">
        <v>1</v>
      </c>
      <c r="E46" s="125"/>
      <c r="F46" s="125"/>
      <c r="G46" s="125"/>
      <c r="H46" s="125"/>
      <c r="I46" s="125"/>
      <c r="J46" s="125"/>
      <c r="K46" s="125">
        <f t="shared" si="2"/>
        <v>2</v>
      </c>
      <c r="L46" s="126">
        <f t="shared" si="2"/>
        <v>1</v>
      </c>
      <c r="M46" s="125">
        <f t="shared" si="3"/>
        <v>9</v>
      </c>
      <c r="N46" s="126">
        <f t="shared" si="3"/>
        <v>16</v>
      </c>
    </row>
    <row r="47" spans="1:14" ht="15.75" thickBot="1" x14ac:dyDescent="0.3">
      <c r="A47" s="127">
        <v>15</v>
      </c>
      <c r="B47" s="129" t="s">
        <v>128</v>
      </c>
      <c r="C47" s="125">
        <v>35</v>
      </c>
      <c r="D47" s="125">
        <v>21</v>
      </c>
      <c r="E47" s="125"/>
      <c r="F47" s="125"/>
      <c r="G47" s="125"/>
      <c r="H47" s="125"/>
      <c r="I47" s="125"/>
      <c r="J47" s="125"/>
      <c r="K47" s="125">
        <f t="shared" si="2"/>
        <v>35</v>
      </c>
      <c r="L47" s="126">
        <f t="shared" si="2"/>
        <v>21</v>
      </c>
      <c r="M47" s="125">
        <f t="shared" si="3"/>
        <v>151</v>
      </c>
      <c r="N47" s="126">
        <f t="shared" si="3"/>
        <v>104</v>
      </c>
    </row>
    <row r="48" spans="1:14" ht="15.75" thickBot="1" x14ac:dyDescent="0.3">
      <c r="A48" s="311" t="s">
        <v>129</v>
      </c>
      <c r="B48" s="312"/>
      <c r="C48" s="130">
        <f t="shared" ref="C48:L48" si="4">SUM(C33:C47)</f>
        <v>2404</v>
      </c>
      <c r="D48" s="130">
        <f t="shared" si="4"/>
        <v>2657</v>
      </c>
      <c r="E48" s="130">
        <f>SUM(E33:E47)</f>
        <v>0</v>
      </c>
      <c r="F48" s="130">
        <f t="shared" si="4"/>
        <v>0</v>
      </c>
      <c r="G48" s="130">
        <f>SUM(G33:G47)</f>
        <v>0</v>
      </c>
      <c r="H48" s="130">
        <f t="shared" si="4"/>
        <v>0</v>
      </c>
      <c r="I48" s="130">
        <f>SUM(I33:I47)</f>
        <v>0</v>
      </c>
      <c r="J48" s="130">
        <f t="shared" si="4"/>
        <v>0</v>
      </c>
      <c r="K48" s="130">
        <f t="shared" si="4"/>
        <v>2404</v>
      </c>
      <c r="L48" s="131">
        <f t="shared" si="4"/>
        <v>2657</v>
      </c>
      <c r="M48" s="130">
        <f>SUM(M33:M47)</f>
        <v>10682</v>
      </c>
      <c r="N48" s="131">
        <f>SUM(N33:N47)</f>
        <v>12812</v>
      </c>
    </row>
    <row r="49" spans="1:14" x14ac:dyDescent="0.25">
      <c r="A49" s="134"/>
      <c r="B49" s="134"/>
      <c r="C49" s="97"/>
      <c r="D49" s="93"/>
      <c r="E49" s="93"/>
      <c r="F49" s="93"/>
      <c r="G49" s="93"/>
      <c r="H49" s="93"/>
      <c r="I49" s="93"/>
      <c r="J49" s="93"/>
      <c r="K49" s="93"/>
      <c r="L49" s="93"/>
    </row>
    <row r="50" spans="1:14" ht="15.75" hidden="1" customHeight="1" thickBot="1" x14ac:dyDescent="0.3">
      <c r="A50" s="12"/>
      <c r="B50" s="315" t="s">
        <v>131</v>
      </c>
      <c r="C50" s="315"/>
      <c r="D50" s="315"/>
      <c r="E50" s="315"/>
      <c r="F50" s="315"/>
      <c r="G50" s="315"/>
      <c r="H50" s="315"/>
      <c r="I50" s="315"/>
      <c r="J50" s="315"/>
      <c r="K50" s="315"/>
      <c r="L50" s="315"/>
    </row>
    <row r="51" spans="1:14" hidden="1" x14ac:dyDescent="0.25">
      <c r="A51" s="316" t="s">
        <v>5</v>
      </c>
      <c r="B51" s="313" t="s">
        <v>112</v>
      </c>
      <c r="C51" s="318" t="s">
        <v>74</v>
      </c>
      <c r="D51" s="318"/>
      <c r="E51" s="309" t="s">
        <v>106</v>
      </c>
      <c r="F51" s="309"/>
      <c r="G51" s="309" t="s">
        <v>107</v>
      </c>
      <c r="H51" s="309"/>
      <c r="I51" s="309" t="s">
        <v>108</v>
      </c>
      <c r="J51" s="309"/>
      <c r="K51" s="309" t="s">
        <v>99</v>
      </c>
      <c r="L51" s="310"/>
      <c r="M51" s="309" t="s">
        <v>161</v>
      </c>
      <c r="N51" s="310"/>
    </row>
    <row r="52" spans="1:14" ht="15.75" hidden="1" thickBot="1" x14ac:dyDescent="0.3">
      <c r="A52" s="317"/>
      <c r="B52" s="314"/>
      <c r="C52" s="121" t="s">
        <v>113</v>
      </c>
      <c r="D52" s="121" t="s">
        <v>101</v>
      </c>
      <c r="E52" s="121" t="s">
        <v>113</v>
      </c>
      <c r="F52" s="121" t="s">
        <v>101</v>
      </c>
      <c r="G52" s="121" t="s">
        <v>113</v>
      </c>
      <c r="H52" s="121" t="s">
        <v>101</v>
      </c>
      <c r="I52" s="121" t="s">
        <v>113</v>
      </c>
      <c r="J52" s="121" t="s">
        <v>101</v>
      </c>
      <c r="K52" s="121" t="s">
        <v>113</v>
      </c>
      <c r="L52" s="122" t="s">
        <v>101</v>
      </c>
      <c r="M52" s="121" t="s">
        <v>113</v>
      </c>
      <c r="N52" s="122" t="s">
        <v>101</v>
      </c>
    </row>
    <row r="53" spans="1:14" hidden="1" x14ac:dyDescent="0.25">
      <c r="A53" s="123">
        <v>1</v>
      </c>
      <c r="B53" s="124" t="s">
        <v>114</v>
      </c>
      <c r="C53" s="125"/>
      <c r="D53" s="125"/>
      <c r="E53" s="125"/>
      <c r="F53" s="125"/>
      <c r="G53" s="125"/>
      <c r="H53" s="125"/>
      <c r="I53" s="125"/>
      <c r="J53" s="125"/>
      <c r="K53" s="125">
        <f>+C53+E53+G53+I53</f>
        <v>0</v>
      </c>
      <c r="L53" s="126">
        <f>+D53+F53+H53+J53</f>
        <v>0</v>
      </c>
      <c r="M53" s="125">
        <f>+K53+M33</f>
        <v>60</v>
      </c>
      <c r="N53" s="126">
        <f>+L53+N33</f>
        <v>52</v>
      </c>
    </row>
    <row r="54" spans="1:14" hidden="1" x14ac:dyDescent="0.25">
      <c r="A54" s="127">
        <v>2</v>
      </c>
      <c r="B54" s="128" t="s">
        <v>115</v>
      </c>
      <c r="C54" s="125"/>
      <c r="D54" s="125"/>
      <c r="E54" s="125"/>
      <c r="F54" s="125"/>
      <c r="G54" s="125"/>
      <c r="H54" s="125"/>
      <c r="I54" s="125"/>
      <c r="J54" s="125"/>
      <c r="K54" s="125">
        <f t="shared" ref="K54:L67" si="5">+C54+E54+G54+I54</f>
        <v>0</v>
      </c>
      <c r="L54" s="126">
        <f t="shared" si="5"/>
        <v>0</v>
      </c>
      <c r="M54" s="125">
        <f t="shared" ref="M54:N67" si="6">+K54+M34</f>
        <v>60</v>
      </c>
      <c r="N54" s="126">
        <f t="shared" si="6"/>
        <v>71</v>
      </c>
    </row>
    <row r="55" spans="1:14" hidden="1" x14ac:dyDescent="0.25">
      <c r="A55" s="127">
        <v>3</v>
      </c>
      <c r="B55" s="128" t="s">
        <v>116</v>
      </c>
      <c r="C55" s="125"/>
      <c r="D55" s="125"/>
      <c r="E55" s="125"/>
      <c r="F55" s="125"/>
      <c r="G55" s="125"/>
      <c r="H55" s="125"/>
      <c r="I55" s="125"/>
      <c r="J55" s="125"/>
      <c r="K55" s="125">
        <f t="shared" si="5"/>
        <v>0</v>
      </c>
      <c r="L55" s="126">
        <f t="shared" si="5"/>
        <v>0</v>
      </c>
      <c r="M55" s="125">
        <f t="shared" si="6"/>
        <v>247</v>
      </c>
      <c r="N55" s="126">
        <f t="shared" si="6"/>
        <v>424</v>
      </c>
    </row>
    <row r="56" spans="1:14" hidden="1" x14ac:dyDescent="0.25">
      <c r="A56" s="127">
        <v>4</v>
      </c>
      <c r="B56" s="128" t="s">
        <v>117</v>
      </c>
      <c r="C56" s="125"/>
      <c r="D56" s="125"/>
      <c r="E56" s="125"/>
      <c r="F56" s="125"/>
      <c r="G56" s="125"/>
      <c r="H56" s="125"/>
      <c r="I56" s="125"/>
      <c r="J56" s="125"/>
      <c r="K56" s="125">
        <f t="shared" si="5"/>
        <v>0</v>
      </c>
      <c r="L56" s="126">
        <f t="shared" si="5"/>
        <v>0</v>
      </c>
      <c r="M56" s="125">
        <f t="shared" si="6"/>
        <v>49</v>
      </c>
      <c r="N56" s="126">
        <f t="shared" si="6"/>
        <v>66</v>
      </c>
    </row>
    <row r="57" spans="1:14" hidden="1" x14ac:dyDescent="0.25">
      <c r="A57" s="127">
        <v>5</v>
      </c>
      <c r="B57" s="128" t="s">
        <v>118</v>
      </c>
      <c r="C57" s="125"/>
      <c r="D57" s="125"/>
      <c r="E57" s="125"/>
      <c r="F57" s="125"/>
      <c r="G57" s="125"/>
      <c r="H57" s="125"/>
      <c r="I57" s="125"/>
      <c r="J57" s="125"/>
      <c r="K57" s="125">
        <f t="shared" si="5"/>
        <v>0</v>
      </c>
      <c r="L57" s="126">
        <f t="shared" si="5"/>
        <v>0</v>
      </c>
      <c r="M57" s="125">
        <f t="shared" si="6"/>
        <v>1549</v>
      </c>
      <c r="N57" s="126">
        <f t="shared" si="6"/>
        <v>1712</v>
      </c>
    </row>
    <row r="58" spans="1:14" hidden="1" x14ac:dyDescent="0.25">
      <c r="A58" s="127">
        <v>6</v>
      </c>
      <c r="B58" s="128" t="s">
        <v>119</v>
      </c>
      <c r="C58" s="125"/>
      <c r="D58" s="125"/>
      <c r="E58" s="125"/>
      <c r="F58" s="125"/>
      <c r="G58" s="125"/>
      <c r="H58" s="125"/>
      <c r="I58" s="125"/>
      <c r="J58" s="125"/>
      <c r="K58" s="125">
        <f t="shared" si="5"/>
        <v>0</v>
      </c>
      <c r="L58" s="126">
        <f t="shared" si="5"/>
        <v>0</v>
      </c>
      <c r="M58" s="125">
        <f t="shared" si="6"/>
        <v>817</v>
      </c>
      <c r="N58" s="126">
        <f t="shared" si="6"/>
        <v>988</v>
      </c>
    </row>
    <row r="59" spans="1:14" hidden="1" x14ac:dyDescent="0.25">
      <c r="A59" s="127">
        <v>7</v>
      </c>
      <c r="B59" s="128" t="s">
        <v>120</v>
      </c>
      <c r="C59" s="125"/>
      <c r="D59" s="125"/>
      <c r="E59" s="125"/>
      <c r="F59" s="125"/>
      <c r="G59" s="125"/>
      <c r="H59" s="125"/>
      <c r="I59" s="125"/>
      <c r="J59" s="125"/>
      <c r="K59" s="125">
        <f t="shared" si="5"/>
        <v>0</v>
      </c>
      <c r="L59" s="126">
        <f t="shared" si="5"/>
        <v>0</v>
      </c>
      <c r="M59" s="125">
        <f t="shared" si="6"/>
        <v>629</v>
      </c>
      <c r="N59" s="126">
        <f t="shared" si="6"/>
        <v>697</v>
      </c>
    </row>
    <row r="60" spans="1:14" hidden="1" x14ac:dyDescent="0.25">
      <c r="A60" s="127">
        <v>8</v>
      </c>
      <c r="B60" s="128" t="s">
        <v>121</v>
      </c>
      <c r="C60" s="125"/>
      <c r="D60" s="125"/>
      <c r="E60" s="125"/>
      <c r="F60" s="125"/>
      <c r="G60" s="125"/>
      <c r="H60" s="125"/>
      <c r="I60" s="125"/>
      <c r="J60" s="125"/>
      <c r="K60" s="125">
        <f t="shared" si="5"/>
        <v>0</v>
      </c>
      <c r="L60" s="126">
        <f t="shared" si="5"/>
        <v>0</v>
      </c>
      <c r="M60" s="125">
        <f t="shared" si="6"/>
        <v>610</v>
      </c>
      <c r="N60" s="126">
        <f t="shared" si="6"/>
        <v>782</v>
      </c>
    </row>
    <row r="61" spans="1:14" hidden="1" x14ac:dyDescent="0.25">
      <c r="A61" s="127">
        <v>9</v>
      </c>
      <c r="B61" s="128" t="s">
        <v>122</v>
      </c>
      <c r="C61" s="125"/>
      <c r="D61" s="125"/>
      <c r="E61" s="125"/>
      <c r="F61" s="125"/>
      <c r="G61" s="125"/>
      <c r="H61" s="125"/>
      <c r="I61" s="125"/>
      <c r="J61" s="125"/>
      <c r="K61" s="125">
        <f t="shared" si="5"/>
        <v>0</v>
      </c>
      <c r="L61" s="126">
        <f t="shared" si="5"/>
        <v>0</v>
      </c>
      <c r="M61" s="125">
        <f t="shared" si="6"/>
        <v>4000</v>
      </c>
      <c r="N61" s="126">
        <f t="shared" si="6"/>
        <v>4927</v>
      </c>
    </row>
    <row r="62" spans="1:14" hidden="1" x14ac:dyDescent="0.25">
      <c r="A62" s="127">
        <v>10</v>
      </c>
      <c r="B62" s="128" t="s">
        <v>123</v>
      </c>
      <c r="C62" s="125"/>
      <c r="D62" s="125"/>
      <c r="E62" s="125"/>
      <c r="F62" s="125"/>
      <c r="G62" s="125"/>
      <c r="H62" s="125"/>
      <c r="I62" s="125"/>
      <c r="J62" s="125"/>
      <c r="K62" s="125">
        <f t="shared" si="5"/>
        <v>0</v>
      </c>
      <c r="L62" s="126">
        <f t="shared" si="5"/>
        <v>0</v>
      </c>
      <c r="M62" s="125">
        <f t="shared" si="6"/>
        <v>2038</v>
      </c>
      <c r="N62" s="126">
        <f t="shared" si="6"/>
        <v>2353</v>
      </c>
    </row>
    <row r="63" spans="1:14" hidden="1" x14ac:dyDescent="0.25">
      <c r="A63" s="127">
        <v>11</v>
      </c>
      <c r="B63" s="128" t="s">
        <v>124</v>
      </c>
      <c r="C63" s="125"/>
      <c r="D63" s="125"/>
      <c r="E63" s="125"/>
      <c r="F63" s="125"/>
      <c r="G63" s="125"/>
      <c r="H63" s="125"/>
      <c r="I63" s="125"/>
      <c r="J63" s="125"/>
      <c r="K63" s="125">
        <f t="shared" si="5"/>
        <v>0</v>
      </c>
      <c r="L63" s="126">
        <f t="shared" si="5"/>
        <v>0</v>
      </c>
      <c r="M63" s="125">
        <f t="shared" si="6"/>
        <v>196</v>
      </c>
      <c r="N63" s="126">
        <f t="shared" si="6"/>
        <v>265</v>
      </c>
    </row>
    <row r="64" spans="1:14" ht="24" hidden="1" x14ac:dyDescent="0.25">
      <c r="A64" s="127">
        <v>12</v>
      </c>
      <c r="B64" s="128" t="s">
        <v>125</v>
      </c>
      <c r="C64" s="125"/>
      <c r="D64" s="125"/>
      <c r="E64" s="125"/>
      <c r="F64" s="125"/>
      <c r="G64" s="125"/>
      <c r="H64" s="125"/>
      <c r="I64" s="125"/>
      <c r="J64" s="125"/>
      <c r="K64" s="125">
        <f t="shared" si="5"/>
        <v>0</v>
      </c>
      <c r="L64" s="126">
        <f t="shared" si="5"/>
        <v>0</v>
      </c>
      <c r="M64" s="125">
        <f t="shared" si="6"/>
        <v>102</v>
      </c>
      <c r="N64" s="126">
        <f t="shared" si="6"/>
        <v>92</v>
      </c>
    </row>
    <row r="65" spans="1:14" hidden="1" x14ac:dyDescent="0.25">
      <c r="A65" s="127">
        <v>13</v>
      </c>
      <c r="B65" s="129" t="s">
        <v>126</v>
      </c>
      <c r="C65" s="125"/>
      <c r="D65" s="125"/>
      <c r="E65" s="125"/>
      <c r="F65" s="125"/>
      <c r="G65" s="125"/>
      <c r="H65" s="125"/>
      <c r="I65" s="125"/>
      <c r="J65" s="125"/>
      <c r="K65" s="125">
        <f t="shared" si="5"/>
        <v>0</v>
      </c>
      <c r="L65" s="126">
        <f t="shared" si="5"/>
        <v>0</v>
      </c>
      <c r="M65" s="125">
        <f t="shared" si="6"/>
        <v>165</v>
      </c>
      <c r="N65" s="126">
        <f t="shared" si="6"/>
        <v>263</v>
      </c>
    </row>
    <row r="66" spans="1:14" hidden="1" x14ac:dyDescent="0.25">
      <c r="A66" s="127">
        <v>14</v>
      </c>
      <c r="B66" s="129" t="s">
        <v>127</v>
      </c>
      <c r="C66" s="125"/>
      <c r="D66" s="125"/>
      <c r="E66" s="125"/>
      <c r="F66" s="125"/>
      <c r="G66" s="125"/>
      <c r="H66" s="125"/>
      <c r="I66" s="125"/>
      <c r="J66" s="125"/>
      <c r="K66" s="125">
        <f t="shared" si="5"/>
        <v>0</v>
      </c>
      <c r="L66" s="126">
        <f t="shared" si="5"/>
        <v>0</v>
      </c>
      <c r="M66" s="125">
        <f t="shared" si="6"/>
        <v>9</v>
      </c>
      <c r="N66" s="126">
        <f t="shared" si="6"/>
        <v>16</v>
      </c>
    </row>
    <row r="67" spans="1:14" hidden="1" x14ac:dyDescent="0.25">
      <c r="A67" s="127">
        <v>15</v>
      </c>
      <c r="B67" s="129" t="s">
        <v>128</v>
      </c>
      <c r="C67" s="125"/>
      <c r="D67" s="125"/>
      <c r="E67" s="125"/>
      <c r="F67" s="125"/>
      <c r="G67" s="125"/>
      <c r="H67" s="125"/>
      <c r="I67" s="125"/>
      <c r="J67" s="125"/>
      <c r="K67" s="125">
        <f t="shared" si="5"/>
        <v>0</v>
      </c>
      <c r="L67" s="126">
        <f t="shared" si="5"/>
        <v>0</v>
      </c>
      <c r="M67" s="125">
        <f t="shared" si="6"/>
        <v>151</v>
      </c>
      <c r="N67" s="126">
        <f t="shared" si="6"/>
        <v>104</v>
      </c>
    </row>
    <row r="68" spans="1:14" ht="15.75" hidden="1" thickBot="1" x14ac:dyDescent="0.3">
      <c r="A68" s="311" t="s">
        <v>129</v>
      </c>
      <c r="B68" s="312"/>
      <c r="C68" s="130">
        <f t="shared" ref="C68:N68" si="7">SUM(C53:C67)</f>
        <v>0</v>
      </c>
      <c r="D68" s="130">
        <f t="shared" si="7"/>
        <v>0</v>
      </c>
      <c r="E68" s="130">
        <f>SUM(E53:E67)</f>
        <v>0</v>
      </c>
      <c r="F68" s="130">
        <f t="shared" si="7"/>
        <v>0</v>
      </c>
      <c r="G68" s="130">
        <f>SUM(G53:G67)</f>
        <v>0</v>
      </c>
      <c r="H68" s="130">
        <f t="shared" si="7"/>
        <v>0</v>
      </c>
      <c r="I68" s="130">
        <f t="shared" si="7"/>
        <v>0</v>
      </c>
      <c r="J68" s="130">
        <f t="shared" si="7"/>
        <v>0</v>
      </c>
      <c r="K68" s="130">
        <f t="shared" si="7"/>
        <v>0</v>
      </c>
      <c r="L68" s="131">
        <f t="shared" si="7"/>
        <v>0</v>
      </c>
      <c r="M68" s="130">
        <f t="shared" si="7"/>
        <v>10682</v>
      </c>
      <c r="N68" s="131">
        <f t="shared" si="7"/>
        <v>12812</v>
      </c>
    </row>
    <row r="69" spans="1:14" hidden="1" x14ac:dyDescent="0.25">
      <c r="A69" s="134"/>
      <c r="B69" s="134"/>
      <c r="C69" s="135"/>
      <c r="D69" s="135"/>
      <c r="E69" s="135"/>
      <c r="F69" s="135"/>
      <c r="G69" s="135"/>
      <c r="H69" s="135"/>
      <c r="I69" s="135"/>
      <c r="J69" s="135"/>
      <c r="K69" s="135"/>
      <c r="L69" s="135"/>
    </row>
    <row r="70" spans="1:14" x14ac:dyDescent="0.25">
      <c r="A70" s="134"/>
      <c r="B70" s="134"/>
      <c r="C70" s="97"/>
      <c r="D70" s="93"/>
      <c r="E70" s="93"/>
      <c r="F70" s="93"/>
      <c r="G70" s="93"/>
      <c r="H70" s="93"/>
      <c r="I70" s="93"/>
      <c r="J70" s="93"/>
      <c r="K70" s="93"/>
      <c r="L70" s="93"/>
    </row>
    <row r="71" spans="1:14" ht="15.75" thickBot="1" x14ac:dyDescent="0.3">
      <c r="A71" s="134"/>
      <c r="B71" s="134" t="s">
        <v>173</v>
      </c>
      <c r="C71" s="97"/>
      <c r="D71" s="93"/>
      <c r="E71" s="93"/>
      <c r="F71" s="93"/>
      <c r="G71" s="93"/>
      <c r="H71" s="93"/>
      <c r="I71" s="93"/>
      <c r="J71" s="93"/>
      <c r="K71" s="93"/>
      <c r="L71" s="93"/>
    </row>
    <row r="72" spans="1:14" x14ac:dyDescent="0.25">
      <c r="A72" s="293" t="s">
        <v>5</v>
      </c>
      <c r="B72" s="313" t="s">
        <v>112</v>
      </c>
      <c r="C72" s="309" t="s">
        <v>99</v>
      </c>
      <c r="D72" s="310"/>
      <c r="E72" s="93"/>
      <c r="F72" s="93"/>
      <c r="G72" s="93"/>
      <c r="H72" s="93"/>
      <c r="I72" s="93"/>
      <c r="J72" s="93"/>
      <c r="K72" s="93"/>
      <c r="L72" s="93"/>
    </row>
    <row r="73" spans="1:14" ht="15.75" thickBot="1" x14ac:dyDescent="0.3">
      <c r="A73" s="293"/>
      <c r="B73" s="314"/>
      <c r="C73" s="121" t="s">
        <v>113</v>
      </c>
      <c r="D73" s="122" t="s">
        <v>101</v>
      </c>
      <c r="E73" s="93"/>
      <c r="F73" s="93"/>
      <c r="G73" s="93"/>
      <c r="H73" s="93"/>
      <c r="I73" s="93"/>
      <c r="J73" s="93"/>
      <c r="K73" s="93"/>
      <c r="L73" s="93"/>
    </row>
    <row r="74" spans="1:14" x14ac:dyDescent="0.25">
      <c r="A74" s="123">
        <v>1</v>
      </c>
      <c r="B74" s="124" t="s">
        <v>114</v>
      </c>
      <c r="C74" s="125">
        <f t="shared" ref="C74:D88" si="8">+K13+K33+K53</f>
        <v>60</v>
      </c>
      <c r="D74" s="126">
        <f t="shared" si="8"/>
        <v>52</v>
      </c>
      <c r="E74" s="213"/>
      <c r="F74" s="93"/>
      <c r="G74" s="93"/>
      <c r="H74" s="93"/>
      <c r="I74" s="93"/>
      <c r="J74" s="93"/>
      <c r="K74" s="93"/>
      <c r="L74" s="93"/>
    </row>
    <row r="75" spans="1:14" x14ac:dyDescent="0.25">
      <c r="A75" s="127">
        <v>2</v>
      </c>
      <c r="B75" s="128" t="s">
        <v>115</v>
      </c>
      <c r="C75" s="125">
        <f t="shared" si="8"/>
        <v>60</v>
      </c>
      <c r="D75" s="126">
        <f t="shared" si="8"/>
        <v>71</v>
      </c>
      <c r="E75" s="213"/>
      <c r="F75" s="93"/>
      <c r="G75" s="93"/>
      <c r="H75" s="93"/>
      <c r="I75" s="93"/>
      <c r="J75" s="93"/>
      <c r="K75" s="93"/>
      <c r="L75" s="93"/>
    </row>
    <row r="76" spans="1:14" x14ac:dyDescent="0.25">
      <c r="A76" s="127">
        <v>3</v>
      </c>
      <c r="B76" s="128" t="s">
        <v>116</v>
      </c>
      <c r="C76" s="125">
        <f t="shared" si="8"/>
        <v>247</v>
      </c>
      <c r="D76" s="126">
        <f t="shared" si="8"/>
        <v>424</v>
      </c>
      <c r="E76" s="213"/>
      <c r="F76" s="93"/>
      <c r="G76" s="93"/>
      <c r="H76" s="93"/>
      <c r="I76" s="93"/>
      <c r="J76" s="93"/>
      <c r="K76" s="93"/>
      <c r="L76" s="93"/>
    </row>
    <row r="77" spans="1:14" x14ac:dyDescent="0.25">
      <c r="A77" s="127">
        <v>4</v>
      </c>
      <c r="B77" s="128" t="s">
        <v>117</v>
      </c>
      <c r="C77" s="125">
        <f t="shared" si="8"/>
        <v>49</v>
      </c>
      <c r="D77" s="126">
        <f t="shared" si="8"/>
        <v>66</v>
      </c>
      <c r="E77" s="213"/>
      <c r="F77" s="93"/>
      <c r="G77" s="93"/>
      <c r="H77" s="93"/>
      <c r="I77" s="93"/>
      <c r="J77" s="93"/>
      <c r="K77" s="93"/>
      <c r="L77" s="93"/>
    </row>
    <row r="78" spans="1:14" x14ac:dyDescent="0.25">
      <c r="A78" s="127">
        <v>5</v>
      </c>
      <c r="B78" s="128" t="s">
        <v>118</v>
      </c>
      <c r="C78" s="125">
        <f t="shared" si="8"/>
        <v>1549</v>
      </c>
      <c r="D78" s="126">
        <f t="shared" si="8"/>
        <v>1712</v>
      </c>
      <c r="E78" s="213"/>
      <c r="F78" s="93"/>
      <c r="G78" s="93"/>
      <c r="H78" s="93"/>
      <c r="I78" s="93"/>
      <c r="J78" s="93"/>
      <c r="K78" s="93"/>
      <c r="L78" s="93"/>
    </row>
    <row r="79" spans="1:14" x14ac:dyDescent="0.25">
      <c r="A79" s="127">
        <v>6</v>
      </c>
      <c r="B79" s="128" t="s">
        <v>119</v>
      </c>
      <c r="C79" s="125">
        <f t="shared" si="8"/>
        <v>817</v>
      </c>
      <c r="D79" s="126">
        <f t="shared" si="8"/>
        <v>988</v>
      </c>
      <c r="E79" s="213"/>
      <c r="F79" s="93"/>
      <c r="G79" s="93"/>
      <c r="H79" s="93"/>
      <c r="I79" s="93"/>
      <c r="J79" s="93"/>
      <c r="K79" s="93"/>
      <c r="L79" s="93"/>
    </row>
    <row r="80" spans="1:14" x14ac:dyDescent="0.25">
      <c r="A80" s="127">
        <v>7</v>
      </c>
      <c r="B80" s="128" t="s">
        <v>120</v>
      </c>
      <c r="C80" s="125">
        <f t="shared" si="8"/>
        <v>629</v>
      </c>
      <c r="D80" s="126">
        <f t="shared" si="8"/>
        <v>697</v>
      </c>
      <c r="E80" s="213"/>
      <c r="F80" s="93"/>
      <c r="G80" s="93"/>
      <c r="H80" s="93"/>
      <c r="I80" s="93"/>
      <c r="J80" s="93"/>
      <c r="K80" s="93"/>
      <c r="L80" s="93"/>
    </row>
    <row r="81" spans="1:12" x14ac:dyDescent="0.25">
      <c r="A81" s="127">
        <v>8</v>
      </c>
      <c r="B81" s="128" t="s">
        <v>121</v>
      </c>
      <c r="C81" s="125">
        <f t="shared" si="8"/>
        <v>610</v>
      </c>
      <c r="D81" s="126">
        <f t="shared" si="8"/>
        <v>782</v>
      </c>
      <c r="E81" s="213"/>
      <c r="F81" s="93"/>
      <c r="G81" s="93"/>
      <c r="H81" s="93"/>
      <c r="I81" s="93"/>
      <c r="J81" s="93"/>
      <c r="K81" s="93"/>
      <c r="L81" s="93"/>
    </row>
    <row r="82" spans="1:12" x14ac:dyDescent="0.25">
      <c r="A82" s="127">
        <v>9</v>
      </c>
      <c r="B82" s="128" t="s">
        <v>122</v>
      </c>
      <c r="C82" s="125">
        <f t="shared" si="8"/>
        <v>4000</v>
      </c>
      <c r="D82" s="126">
        <f t="shared" si="8"/>
        <v>4927</v>
      </c>
      <c r="E82" s="213"/>
      <c r="F82" s="93"/>
      <c r="G82" s="93"/>
      <c r="H82" s="93"/>
      <c r="I82" s="93"/>
      <c r="J82" s="93"/>
      <c r="K82" s="93"/>
      <c r="L82" s="93"/>
    </row>
    <row r="83" spans="1:12" x14ac:dyDescent="0.25">
      <c r="A83" s="127">
        <v>10</v>
      </c>
      <c r="B83" s="128" t="s">
        <v>123</v>
      </c>
      <c r="C83" s="125">
        <f t="shared" si="8"/>
        <v>2038</v>
      </c>
      <c r="D83" s="126">
        <f t="shared" si="8"/>
        <v>2353</v>
      </c>
      <c r="E83" s="213"/>
      <c r="F83" s="93"/>
      <c r="G83" s="93"/>
      <c r="H83" s="93"/>
      <c r="I83" s="93"/>
      <c r="J83" s="93"/>
      <c r="K83" s="93"/>
      <c r="L83" s="93"/>
    </row>
    <row r="84" spans="1:12" x14ac:dyDescent="0.25">
      <c r="A84" s="127">
        <v>11</v>
      </c>
      <c r="B84" s="128" t="s">
        <v>124</v>
      </c>
      <c r="C84" s="125">
        <f t="shared" si="8"/>
        <v>196</v>
      </c>
      <c r="D84" s="126">
        <f t="shared" si="8"/>
        <v>265</v>
      </c>
      <c r="E84" s="213"/>
      <c r="F84" s="93"/>
      <c r="G84" s="93"/>
      <c r="H84" s="93"/>
      <c r="I84" s="93"/>
      <c r="J84" s="93"/>
      <c r="K84" s="93"/>
      <c r="L84" s="93"/>
    </row>
    <row r="85" spans="1:12" ht="24" x14ac:dyDescent="0.25">
      <c r="A85" s="127">
        <v>12</v>
      </c>
      <c r="B85" s="128" t="s">
        <v>125</v>
      </c>
      <c r="C85" s="125">
        <f t="shared" si="8"/>
        <v>102</v>
      </c>
      <c r="D85" s="126">
        <f t="shared" si="8"/>
        <v>92</v>
      </c>
      <c r="E85" s="213"/>
      <c r="F85" s="93"/>
      <c r="G85" s="93"/>
      <c r="H85" s="93"/>
      <c r="I85" s="93"/>
      <c r="J85" s="93"/>
      <c r="K85" s="93"/>
      <c r="L85" s="93"/>
    </row>
    <row r="86" spans="1:12" x14ac:dyDescent="0.25">
      <c r="A86" s="127">
        <v>13</v>
      </c>
      <c r="B86" s="129" t="s">
        <v>126</v>
      </c>
      <c r="C86" s="125">
        <f t="shared" si="8"/>
        <v>165</v>
      </c>
      <c r="D86" s="126">
        <f t="shared" si="8"/>
        <v>263</v>
      </c>
      <c r="E86" s="213"/>
      <c r="F86" s="93"/>
      <c r="G86" s="93"/>
      <c r="H86" s="93"/>
      <c r="I86" s="93"/>
      <c r="J86" s="93"/>
      <c r="K86" s="93"/>
      <c r="L86" s="93"/>
    </row>
    <row r="87" spans="1:12" x14ac:dyDescent="0.25">
      <c r="A87" s="127">
        <v>14</v>
      </c>
      <c r="B87" s="129" t="s">
        <v>127</v>
      </c>
      <c r="C87" s="125">
        <f t="shared" si="8"/>
        <v>9</v>
      </c>
      <c r="D87" s="126">
        <f t="shared" si="8"/>
        <v>16</v>
      </c>
      <c r="E87" s="213"/>
      <c r="F87" s="93"/>
      <c r="G87" s="93"/>
      <c r="H87" s="93"/>
      <c r="I87" s="93"/>
      <c r="J87" s="93"/>
      <c r="K87" s="93"/>
      <c r="L87" s="93"/>
    </row>
    <row r="88" spans="1:12" ht="15.75" thickBot="1" x14ac:dyDescent="0.3">
      <c r="A88" s="127">
        <v>15</v>
      </c>
      <c r="B88" s="129" t="s">
        <v>128</v>
      </c>
      <c r="C88" s="125">
        <f t="shared" si="8"/>
        <v>151</v>
      </c>
      <c r="D88" s="126">
        <f t="shared" si="8"/>
        <v>104</v>
      </c>
      <c r="E88" s="213"/>
      <c r="F88" s="93"/>
      <c r="G88" s="93"/>
      <c r="H88" s="93"/>
      <c r="I88" s="93"/>
      <c r="J88" s="93"/>
      <c r="K88" s="93"/>
      <c r="L88" s="93"/>
    </row>
    <row r="89" spans="1:12" ht="15.75" thickBot="1" x14ac:dyDescent="0.3">
      <c r="A89" s="311" t="s">
        <v>129</v>
      </c>
      <c r="B89" s="312"/>
      <c r="C89" s="136">
        <f>SUM(C74:C88)</f>
        <v>10682</v>
      </c>
      <c r="D89" s="137">
        <f>SUM(D74:D88)</f>
        <v>12812</v>
      </c>
      <c r="E89" s="93"/>
      <c r="F89" s="93"/>
      <c r="G89" s="93"/>
      <c r="H89" s="93"/>
      <c r="I89" s="93"/>
      <c r="J89" s="93"/>
      <c r="K89" s="93"/>
      <c r="L89" s="93"/>
    </row>
    <row r="90" spans="1:12" x14ac:dyDescent="0.25">
      <c r="A90" s="134"/>
      <c r="B90" s="134"/>
      <c r="C90" s="97"/>
      <c r="D90" s="93"/>
      <c r="E90" s="93"/>
      <c r="F90" s="93"/>
      <c r="G90" s="93"/>
      <c r="H90" s="93"/>
      <c r="I90" s="93"/>
      <c r="J90" s="93"/>
      <c r="K90" s="93"/>
      <c r="L90" s="93"/>
    </row>
    <row r="91" spans="1:12" x14ac:dyDescent="0.25">
      <c r="A91" s="134"/>
      <c r="B91" s="134"/>
      <c r="C91" s="97"/>
      <c r="D91" s="93"/>
      <c r="E91" s="93"/>
      <c r="F91" s="93"/>
      <c r="G91" s="93"/>
      <c r="H91" s="93"/>
      <c r="I91" s="93"/>
      <c r="J91" s="93"/>
      <c r="K91" s="93"/>
      <c r="L91" s="93"/>
    </row>
    <row r="92" spans="1:12" x14ac:dyDescent="0.25">
      <c r="A92" s="134"/>
      <c r="B92" s="134"/>
      <c r="C92" s="97"/>
      <c r="D92" s="93"/>
      <c r="E92" s="93"/>
      <c r="F92" s="93"/>
      <c r="G92" s="93"/>
      <c r="H92" s="93"/>
      <c r="I92" s="93"/>
      <c r="J92" s="93"/>
      <c r="K92" s="93"/>
      <c r="L92" s="93"/>
    </row>
    <row r="93" spans="1:12" x14ac:dyDescent="0.25">
      <c r="A93" s="134"/>
      <c r="B93" s="134"/>
      <c r="C93" s="97"/>
      <c r="D93" s="93"/>
      <c r="E93" s="93"/>
      <c r="F93" s="93"/>
      <c r="G93" s="93"/>
      <c r="H93" s="93"/>
      <c r="I93" s="93"/>
      <c r="J93" s="93"/>
      <c r="K93" s="93"/>
      <c r="L93" s="93"/>
    </row>
    <row r="94" spans="1:12" x14ac:dyDescent="0.25">
      <c r="A94" s="134"/>
      <c r="B94" s="134"/>
      <c r="C94" s="97"/>
      <c r="D94" s="93"/>
      <c r="E94" s="93"/>
      <c r="F94" s="93"/>
      <c r="G94" s="93"/>
      <c r="H94" s="93"/>
      <c r="I94" s="93"/>
      <c r="J94" s="93"/>
      <c r="K94" s="93"/>
      <c r="L94" s="93"/>
    </row>
    <row r="95" spans="1:12" x14ac:dyDescent="0.25">
      <c r="A95" s="134"/>
      <c r="B95" s="134"/>
      <c r="C95" s="97"/>
      <c r="D95" s="93"/>
      <c r="E95" s="93"/>
      <c r="F95" s="93"/>
      <c r="G95" s="93"/>
      <c r="H95" s="93"/>
      <c r="I95" s="93"/>
      <c r="J95" s="93"/>
      <c r="K95" s="93"/>
      <c r="L95" s="93"/>
    </row>
    <row r="96" spans="1:12" x14ac:dyDescent="0.25">
      <c r="A96" s="134"/>
      <c r="B96" s="134"/>
      <c r="C96" s="97"/>
      <c r="D96" s="93"/>
      <c r="E96" s="93"/>
      <c r="F96" s="93"/>
      <c r="G96" s="93"/>
      <c r="H96" s="93"/>
      <c r="I96" s="93"/>
      <c r="J96" s="93"/>
      <c r="K96" s="93"/>
      <c r="L96" s="93"/>
    </row>
    <row r="97" spans="1:12" x14ac:dyDescent="0.25">
      <c r="A97" s="134"/>
      <c r="B97" s="134"/>
      <c r="C97" s="97"/>
      <c r="D97" s="93"/>
      <c r="E97" s="93"/>
      <c r="F97" s="93"/>
      <c r="G97" s="93"/>
      <c r="H97" s="93"/>
      <c r="I97" s="93"/>
      <c r="J97" s="93"/>
      <c r="K97" s="93"/>
      <c r="L97" s="93"/>
    </row>
    <row r="98" spans="1:12" x14ac:dyDescent="0.25">
      <c r="A98" s="134"/>
      <c r="B98" s="134"/>
      <c r="C98" s="97"/>
      <c r="D98" s="93"/>
      <c r="E98" s="93"/>
      <c r="F98" s="93"/>
      <c r="G98" s="93"/>
      <c r="H98" s="93"/>
      <c r="I98" s="93"/>
      <c r="J98" s="93"/>
      <c r="K98" s="93"/>
      <c r="L98" s="93"/>
    </row>
    <row r="99" spans="1:12" x14ac:dyDescent="0.25">
      <c r="A99" s="134"/>
      <c r="B99" s="134"/>
      <c r="C99" s="97"/>
      <c r="D99" s="93"/>
      <c r="E99" s="93"/>
      <c r="F99" s="93"/>
      <c r="G99" s="93"/>
      <c r="H99" s="93"/>
      <c r="I99" s="93"/>
      <c r="J99" s="93"/>
      <c r="K99" s="93"/>
      <c r="L99" s="93"/>
    </row>
    <row r="100" spans="1:12" x14ac:dyDescent="0.25">
      <c r="A100" s="134"/>
      <c r="B100" s="134"/>
      <c r="C100" s="97"/>
      <c r="D100" s="93"/>
      <c r="E100" s="93"/>
      <c r="F100" s="93"/>
      <c r="G100" s="93"/>
      <c r="H100" s="93"/>
      <c r="I100" s="93"/>
      <c r="J100" s="93"/>
      <c r="K100" s="93"/>
      <c r="L100" s="93"/>
    </row>
    <row r="101" spans="1:12" x14ac:dyDescent="0.25">
      <c r="A101" s="134"/>
      <c r="B101" s="134"/>
      <c r="C101" s="97"/>
      <c r="D101" s="93"/>
      <c r="E101" s="93"/>
      <c r="F101" s="93"/>
      <c r="G101" s="93"/>
      <c r="H101" s="93"/>
      <c r="I101" s="93"/>
      <c r="J101" s="93"/>
      <c r="K101" s="93"/>
      <c r="L101" s="93"/>
    </row>
    <row r="102" spans="1:12" x14ac:dyDescent="0.25">
      <c r="A102" s="134"/>
      <c r="B102" s="134"/>
      <c r="C102" s="97"/>
      <c r="D102" s="93"/>
      <c r="E102" s="93"/>
      <c r="F102" s="93"/>
      <c r="G102" s="93"/>
      <c r="H102" s="93"/>
      <c r="I102" s="93"/>
      <c r="J102" s="93"/>
      <c r="K102" s="93"/>
      <c r="L102" s="93"/>
    </row>
    <row r="103" spans="1:12" x14ac:dyDescent="0.25">
      <c r="A103" s="134"/>
      <c r="B103" s="134"/>
      <c r="C103" s="97"/>
      <c r="D103" s="93"/>
      <c r="E103" s="93"/>
      <c r="F103" s="93"/>
      <c r="G103" s="93"/>
      <c r="H103" s="93"/>
      <c r="I103" s="93"/>
      <c r="J103" s="93"/>
      <c r="K103" s="93"/>
      <c r="L103" s="93"/>
    </row>
    <row r="104" spans="1:12" x14ac:dyDescent="0.25">
      <c r="A104" s="134"/>
      <c r="B104" s="134"/>
      <c r="C104" s="97"/>
      <c r="D104" s="93"/>
      <c r="E104" s="93"/>
      <c r="F104" s="93"/>
      <c r="G104" s="93"/>
      <c r="H104" s="93"/>
      <c r="I104" s="93"/>
      <c r="J104" s="93"/>
      <c r="K104" s="93"/>
      <c r="L104" s="93"/>
    </row>
    <row r="105" spans="1:12" x14ac:dyDescent="0.25">
      <c r="A105" s="134"/>
      <c r="B105" s="134"/>
      <c r="C105" s="97"/>
      <c r="D105" s="93"/>
      <c r="E105" s="93"/>
      <c r="F105" s="93"/>
      <c r="G105" s="93"/>
      <c r="H105" s="93"/>
      <c r="I105" s="93"/>
      <c r="J105" s="93"/>
      <c r="K105" s="93"/>
      <c r="L105" s="93"/>
    </row>
    <row r="106" spans="1:12" x14ac:dyDescent="0.25">
      <c r="A106" s="134"/>
      <c r="B106" s="134"/>
      <c r="C106" s="97"/>
      <c r="D106" s="93"/>
      <c r="E106" s="93"/>
      <c r="F106" s="93"/>
      <c r="G106" s="93"/>
      <c r="H106" s="93"/>
      <c r="I106" s="93"/>
      <c r="J106" s="93"/>
      <c r="K106" s="93"/>
      <c r="L106" s="93"/>
    </row>
    <row r="107" spans="1:12" x14ac:dyDescent="0.25">
      <c r="A107" s="134"/>
      <c r="B107" s="134"/>
      <c r="C107" s="97"/>
      <c r="D107" s="93"/>
      <c r="E107" s="93"/>
      <c r="F107" s="93"/>
      <c r="G107" s="93"/>
      <c r="H107" s="93"/>
      <c r="I107" s="93"/>
      <c r="J107" s="93"/>
      <c r="K107" s="93"/>
      <c r="L107" s="93"/>
    </row>
    <row r="108" spans="1:12" x14ac:dyDescent="0.25">
      <c r="A108" s="134"/>
      <c r="B108" s="134"/>
      <c r="C108" s="97"/>
      <c r="D108" s="93"/>
      <c r="E108" s="93"/>
      <c r="F108" s="93"/>
      <c r="G108" s="93"/>
      <c r="H108" s="93"/>
      <c r="I108" s="93"/>
      <c r="J108" s="93"/>
      <c r="K108" s="93"/>
      <c r="L108" s="93"/>
    </row>
    <row r="109" spans="1:12" x14ac:dyDescent="0.25">
      <c r="A109" s="134"/>
      <c r="B109" s="134"/>
      <c r="C109" s="97"/>
      <c r="D109" s="93"/>
      <c r="E109" s="93"/>
      <c r="F109" s="93"/>
      <c r="G109" s="93"/>
      <c r="H109" s="93"/>
      <c r="I109" s="93"/>
      <c r="J109" s="93"/>
      <c r="K109" s="93"/>
      <c r="L109" s="93"/>
    </row>
    <row r="110" spans="1:12" x14ac:dyDescent="0.25">
      <c r="A110" s="134"/>
      <c r="B110" s="134"/>
      <c r="C110" s="97"/>
      <c r="D110" s="93"/>
      <c r="E110" s="93"/>
      <c r="F110" s="93"/>
      <c r="G110" s="93"/>
      <c r="H110" s="93"/>
      <c r="I110" s="93"/>
      <c r="J110" s="93"/>
      <c r="K110" s="93"/>
      <c r="L110" s="93"/>
    </row>
    <row r="111" spans="1:12" x14ac:dyDescent="0.25">
      <c r="A111" s="134"/>
      <c r="B111" s="134"/>
      <c r="C111" s="97"/>
      <c r="D111" s="93"/>
      <c r="E111" s="93"/>
      <c r="F111" s="93"/>
      <c r="G111" s="93"/>
      <c r="H111" s="93"/>
      <c r="I111" s="93"/>
      <c r="J111" s="93"/>
      <c r="K111" s="93"/>
      <c r="L111" s="93"/>
    </row>
    <row r="113" spans="2:11" x14ac:dyDescent="0.25">
      <c r="B113" s="63" t="s">
        <v>61</v>
      </c>
      <c r="C113" s="12" t="s">
        <v>89</v>
      </c>
      <c r="D113" s="12"/>
      <c r="E113" s="12"/>
      <c r="F113" s="44" t="s">
        <v>132</v>
      </c>
      <c r="H113" t="s">
        <v>136</v>
      </c>
    </row>
    <row r="114" spans="2:11" ht="15" customHeight="1" x14ac:dyDescent="0.25">
      <c r="C114" s="288" t="s">
        <v>133</v>
      </c>
      <c r="D114" s="288"/>
      <c r="E114" s="288"/>
      <c r="F114" s="44"/>
      <c r="G114" s="44"/>
      <c r="H114" s="44" t="s">
        <v>137</v>
      </c>
      <c r="I114" s="44"/>
      <c r="J114" s="44"/>
      <c r="K114" s="44"/>
    </row>
    <row r="115" spans="2:11" ht="15" customHeight="1" x14ac:dyDescent="0.25">
      <c r="C115" s="288" t="s">
        <v>134</v>
      </c>
      <c r="D115" s="288"/>
      <c r="E115" s="288"/>
      <c r="F115" s="44"/>
      <c r="G115" s="44"/>
      <c r="H115" s="44" t="s">
        <v>163</v>
      </c>
      <c r="I115" s="44"/>
      <c r="J115" s="44"/>
      <c r="K115" s="44"/>
    </row>
    <row r="116" spans="2:11" x14ac:dyDescent="0.25">
      <c r="B116" s="63" t="s">
        <v>66</v>
      </c>
      <c r="C116" s="44" t="s">
        <v>185</v>
      </c>
      <c r="G116" s="44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C114:E114"/>
    <mergeCell ref="C115:E115"/>
    <mergeCell ref="M51:N51"/>
    <mergeCell ref="A68:B68"/>
    <mergeCell ref="A72:A73"/>
    <mergeCell ref="B72:B73"/>
    <mergeCell ref="C72:D72"/>
    <mergeCell ref="A89:B89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46" workbookViewId="0">
      <selection activeCell="C116" sqref="C116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70"/>
      <c r="C2" s="270"/>
      <c r="L2" s="119" t="s">
        <v>111</v>
      </c>
    </row>
    <row r="3" spans="1:12" ht="24" x14ac:dyDescent="0.3">
      <c r="H3" s="120"/>
      <c r="I3" s="120"/>
      <c r="J3" s="120"/>
      <c r="L3" s="212" t="s">
        <v>183</v>
      </c>
    </row>
    <row r="4" spans="1:12" x14ac:dyDescent="0.25">
      <c r="A4" s="267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</row>
    <row r="5" spans="1:12" x14ac:dyDescent="0.25">
      <c r="A5" s="234"/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</row>
    <row r="6" spans="1:12" x14ac:dyDescent="0.25">
      <c r="A6" s="266" t="s">
        <v>2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</row>
    <row r="7" spans="1:12" x14ac:dyDescent="0.25">
      <c r="A7" s="267" t="s">
        <v>3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</row>
    <row r="8" spans="1:12" x14ac:dyDescent="0.25">
      <c r="A8" s="268" t="s">
        <v>4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</row>
    <row r="10" spans="1:12" ht="15.75" customHeight="1" thickBot="1" x14ac:dyDescent="0.3">
      <c r="A10" s="12"/>
      <c r="B10" s="315" t="s">
        <v>184</v>
      </c>
      <c r="C10" s="315"/>
      <c r="D10" s="315"/>
      <c r="E10" s="315"/>
      <c r="F10" s="315"/>
      <c r="G10" s="315"/>
      <c r="H10" s="315"/>
      <c r="I10" s="315"/>
      <c r="J10" s="315"/>
      <c r="K10" s="315"/>
      <c r="L10" s="315"/>
    </row>
    <row r="11" spans="1:12" x14ac:dyDescent="0.25">
      <c r="A11" s="316" t="s">
        <v>5</v>
      </c>
      <c r="B11" s="313" t="s">
        <v>112</v>
      </c>
      <c r="C11" s="318" t="s">
        <v>95</v>
      </c>
      <c r="D11" s="318"/>
      <c r="E11" s="309" t="s">
        <v>96</v>
      </c>
      <c r="F11" s="309"/>
      <c r="G11" s="309" t="s">
        <v>97</v>
      </c>
      <c r="H11" s="309"/>
      <c r="I11" s="309" t="s">
        <v>98</v>
      </c>
      <c r="J11" s="309"/>
      <c r="K11" s="309" t="s">
        <v>135</v>
      </c>
      <c r="L11" s="310"/>
    </row>
    <row r="12" spans="1:12" ht="15.75" thickBot="1" x14ac:dyDescent="0.3">
      <c r="A12" s="317"/>
      <c r="B12" s="314"/>
      <c r="C12" s="121" t="s">
        <v>113</v>
      </c>
      <c r="D12" s="121" t="s">
        <v>101</v>
      </c>
      <c r="E12" s="121" t="s">
        <v>113</v>
      </c>
      <c r="F12" s="121" t="s">
        <v>101</v>
      </c>
      <c r="G12" s="121" t="s">
        <v>113</v>
      </c>
      <c r="H12" s="121" t="s">
        <v>101</v>
      </c>
      <c r="I12" s="121" t="s">
        <v>113</v>
      </c>
      <c r="J12" s="121" t="s">
        <v>101</v>
      </c>
      <c r="K12" s="121" t="s">
        <v>113</v>
      </c>
      <c r="L12" s="122" t="s">
        <v>101</v>
      </c>
    </row>
    <row r="13" spans="1:12" x14ac:dyDescent="0.25">
      <c r="A13" s="123">
        <v>1</v>
      </c>
      <c r="B13" s="124" t="s">
        <v>114</v>
      </c>
      <c r="C13" s="125">
        <v>6</v>
      </c>
      <c r="D13" s="125">
        <v>9</v>
      </c>
      <c r="E13" s="125">
        <v>14</v>
      </c>
      <c r="F13" s="125">
        <v>8</v>
      </c>
      <c r="G13" s="125">
        <v>14</v>
      </c>
      <c r="H13" s="125">
        <v>12</v>
      </c>
      <c r="I13" s="125">
        <v>12</v>
      </c>
      <c r="J13" s="125">
        <v>10</v>
      </c>
      <c r="K13" s="125">
        <f>+C13+E13+G13+I13</f>
        <v>46</v>
      </c>
      <c r="L13" s="126">
        <f>+D13+F13+H13+J13</f>
        <v>39</v>
      </c>
    </row>
    <row r="14" spans="1:12" x14ac:dyDescent="0.25">
      <c r="A14" s="127">
        <v>2</v>
      </c>
      <c r="B14" s="128" t="s">
        <v>115</v>
      </c>
      <c r="C14" s="125">
        <v>6</v>
      </c>
      <c r="D14" s="125">
        <v>8</v>
      </c>
      <c r="E14" s="125">
        <v>14</v>
      </c>
      <c r="F14" s="125">
        <v>6</v>
      </c>
      <c r="G14" s="125">
        <v>14</v>
      </c>
      <c r="H14" s="125">
        <v>22</v>
      </c>
      <c r="I14" s="125">
        <v>12</v>
      </c>
      <c r="J14" s="125">
        <v>15</v>
      </c>
      <c r="K14" s="125">
        <f t="shared" ref="K14:L27" si="0">+C14+E14+G14+I14</f>
        <v>46</v>
      </c>
      <c r="L14" s="126">
        <f t="shared" si="0"/>
        <v>51</v>
      </c>
    </row>
    <row r="15" spans="1:12" x14ac:dyDescent="0.25">
      <c r="A15" s="127">
        <v>3</v>
      </c>
      <c r="B15" s="128" t="s">
        <v>116</v>
      </c>
      <c r="C15" s="125">
        <v>26</v>
      </c>
      <c r="D15" s="125">
        <v>84</v>
      </c>
      <c r="E15" s="125">
        <v>55</v>
      </c>
      <c r="F15" s="125">
        <v>82</v>
      </c>
      <c r="G15" s="125">
        <v>55</v>
      </c>
      <c r="H15" s="125">
        <v>93</v>
      </c>
      <c r="I15" s="125">
        <v>55</v>
      </c>
      <c r="J15" s="125">
        <v>72</v>
      </c>
      <c r="K15" s="125">
        <f t="shared" si="0"/>
        <v>191</v>
      </c>
      <c r="L15" s="126">
        <f t="shared" si="0"/>
        <v>331</v>
      </c>
    </row>
    <row r="16" spans="1:12" x14ac:dyDescent="0.25">
      <c r="A16" s="127">
        <v>4</v>
      </c>
      <c r="B16" s="128" t="s">
        <v>117</v>
      </c>
      <c r="C16" s="125">
        <v>5</v>
      </c>
      <c r="D16" s="125">
        <v>9</v>
      </c>
      <c r="E16" s="125">
        <v>11</v>
      </c>
      <c r="F16" s="125">
        <v>13</v>
      </c>
      <c r="G16" s="125">
        <v>11</v>
      </c>
      <c r="H16" s="125">
        <v>13</v>
      </c>
      <c r="I16" s="125">
        <v>11</v>
      </c>
      <c r="J16" s="125">
        <v>12</v>
      </c>
      <c r="K16" s="125">
        <f t="shared" si="0"/>
        <v>38</v>
      </c>
      <c r="L16" s="126">
        <f t="shared" si="0"/>
        <v>47</v>
      </c>
    </row>
    <row r="17" spans="1:14" x14ac:dyDescent="0.25">
      <c r="A17" s="127">
        <v>5</v>
      </c>
      <c r="B17" s="128" t="s">
        <v>118</v>
      </c>
      <c r="C17" s="125">
        <v>158</v>
      </c>
      <c r="D17" s="125">
        <v>411</v>
      </c>
      <c r="E17" s="125">
        <v>348</v>
      </c>
      <c r="F17" s="125">
        <v>324</v>
      </c>
      <c r="G17" s="125">
        <v>348</v>
      </c>
      <c r="H17" s="125">
        <v>331</v>
      </c>
      <c r="I17" s="125">
        <v>347</v>
      </c>
      <c r="J17" s="125">
        <v>285</v>
      </c>
      <c r="K17" s="125">
        <f t="shared" si="0"/>
        <v>1201</v>
      </c>
      <c r="L17" s="126">
        <f t="shared" si="0"/>
        <v>1351</v>
      </c>
    </row>
    <row r="18" spans="1:14" x14ac:dyDescent="0.25">
      <c r="A18" s="127">
        <v>6</v>
      </c>
      <c r="B18" s="128" t="s">
        <v>119</v>
      </c>
      <c r="C18" s="125">
        <v>85</v>
      </c>
      <c r="D18" s="125">
        <v>130</v>
      </c>
      <c r="E18" s="125">
        <v>183</v>
      </c>
      <c r="F18" s="125">
        <v>194</v>
      </c>
      <c r="G18" s="125">
        <v>183</v>
      </c>
      <c r="H18" s="125">
        <v>330</v>
      </c>
      <c r="I18" s="125">
        <v>183</v>
      </c>
      <c r="J18" s="125">
        <v>157</v>
      </c>
      <c r="K18" s="125">
        <f t="shared" si="0"/>
        <v>634</v>
      </c>
      <c r="L18" s="126">
        <f t="shared" si="0"/>
        <v>811</v>
      </c>
    </row>
    <row r="19" spans="1:14" x14ac:dyDescent="0.25">
      <c r="A19" s="127">
        <v>7</v>
      </c>
      <c r="B19" s="128" t="s">
        <v>120</v>
      </c>
      <c r="C19" s="125">
        <v>65</v>
      </c>
      <c r="D19" s="125">
        <v>148</v>
      </c>
      <c r="E19" s="125">
        <v>141</v>
      </c>
      <c r="F19" s="125">
        <v>123</v>
      </c>
      <c r="G19" s="125">
        <v>141</v>
      </c>
      <c r="H19" s="125">
        <v>172</v>
      </c>
      <c r="I19" s="125">
        <v>141</v>
      </c>
      <c r="J19" s="125">
        <v>103</v>
      </c>
      <c r="K19" s="125">
        <f t="shared" si="0"/>
        <v>488</v>
      </c>
      <c r="L19" s="126">
        <f t="shared" si="0"/>
        <v>546</v>
      </c>
    </row>
    <row r="20" spans="1:14" x14ac:dyDescent="0.25">
      <c r="A20" s="127">
        <v>8</v>
      </c>
      <c r="B20" s="128" t="s">
        <v>121</v>
      </c>
      <c r="C20" s="125">
        <v>62</v>
      </c>
      <c r="D20" s="125">
        <v>132</v>
      </c>
      <c r="E20" s="125">
        <v>138</v>
      </c>
      <c r="F20" s="125">
        <v>145</v>
      </c>
      <c r="G20" s="125">
        <v>138</v>
      </c>
      <c r="H20" s="125">
        <v>211</v>
      </c>
      <c r="I20" s="125">
        <v>134</v>
      </c>
      <c r="J20" s="125">
        <v>113</v>
      </c>
      <c r="K20" s="125">
        <f t="shared" si="0"/>
        <v>472</v>
      </c>
      <c r="L20" s="126">
        <f t="shared" si="0"/>
        <v>601</v>
      </c>
    </row>
    <row r="21" spans="1:14" x14ac:dyDescent="0.25">
      <c r="A21" s="127">
        <v>9</v>
      </c>
      <c r="B21" s="128" t="s">
        <v>122</v>
      </c>
      <c r="C21" s="125">
        <v>408</v>
      </c>
      <c r="D21" s="125">
        <v>935</v>
      </c>
      <c r="E21" s="125">
        <v>898</v>
      </c>
      <c r="F21" s="125">
        <v>1024</v>
      </c>
      <c r="G21" s="125">
        <v>898</v>
      </c>
      <c r="H21" s="125">
        <v>1155</v>
      </c>
      <c r="I21" s="125">
        <v>898</v>
      </c>
      <c r="J21" s="125">
        <v>829</v>
      </c>
      <c r="K21" s="125">
        <f t="shared" si="0"/>
        <v>3102</v>
      </c>
      <c r="L21" s="126">
        <f t="shared" si="0"/>
        <v>3943</v>
      </c>
    </row>
    <row r="22" spans="1:14" x14ac:dyDescent="0.25">
      <c r="A22" s="127">
        <v>10</v>
      </c>
      <c r="B22" s="128" t="s">
        <v>123</v>
      </c>
      <c r="C22" s="125">
        <v>208</v>
      </c>
      <c r="D22" s="125">
        <v>398</v>
      </c>
      <c r="E22" s="125">
        <v>459</v>
      </c>
      <c r="F22" s="125">
        <v>481</v>
      </c>
      <c r="G22" s="125">
        <v>459</v>
      </c>
      <c r="H22" s="125">
        <v>596</v>
      </c>
      <c r="I22" s="125">
        <v>453</v>
      </c>
      <c r="J22" s="125">
        <v>377</v>
      </c>
      <c r="K22" s="125">
        <f t="shared" si="0"/>
        <v>1579</v>
      </c>
      <c r="L22" s="126">
        <f t="shared" si="0"/>
        <v>1852</v>
      </c>
    </row>
    <row r="23" spans="1:14" x14ac:dyDescent="0.25">
      <c r="A23" s="127">
        <v>11</v>
      </c>
      <c r="B23" s="128" t="s">
        <v>124</v>
      </c>
      <c r="C23" s="125">
        <v>20</v>
      </c>
      <c r="D23" s="125">
        <v>57</v>
      </c>
      <c r="E23" s="125">
        <v>44</v>
      </c>
      <c r="F23" s="125">
        <v>57</v>
      </c>
      <c r="G23" s="125">
        <v>44</v>
      </c>
      <c r="H23" s="125">
        <v>62</v>
      </c>
      <c r="I23" s="125">
        <v>44</v>
      </c>
      <c r="J23" s="125">
        <v>33</v>
      </c>
      <c r="K23" s="125">
        <f t="shared" si="0"/>
        <v>152</v>
      </c>
      <c r="L23" s="126">
        <f t="shared" si="0"/>
        <v>209</v>
      </c>
    </row>
    <row r="24" spans="1:14" ht="24" x14ac:dyDescent="0.25">
      <c r="A24" s="127">
        <v>12</v>
      </c>
      <c r="B24" s="128" t="s">
        <v>125</v>
      </c>
      <c r="C24" s="125">
        <v>10</v>
      </c>
      <c r="D24" s="125">
        <v>18</v>
      </c>
      <c r="E24" s="125">
        <v>23</v>
      </c>
      <c r="F24" s="125">
        <v>21</v>
      </c>
      <c r="G24" s="125">
        <v>23</v>
      </c>
      <c r="H24" s="125">
        <v>17</v>
      </c>
      <c r="I24" s="125">
        <v>23</v>
      </c>
      <c r="J24" s="125">
        <v>15</v>
      </c>
      <c r="K24" s="125">
        <f t="shared" si="0"/>
        <v>79</v>
      </c>
      <c r="L24" s="126">
        <f t="shared" si="0"/>
        <v>71</v>
      </c>
    </row>
    <row r="25" spans="1:14" x14ac:dyDescent="0.25">
      <c r="A25" s="127">
        <v>13</v>
      </c>
      <c r="B25" s="129" t="s">
        <v>126</v>
      </c>
      <c r="C25" s="125">
        <v>17</v>
      </c>
      <c r="D25" s="125">
        <v>46</v>
      </c>
      <c r="E25" s="125">
        <v>38</v>
      </c>
      <c r="F25" s="125">
        <v>62</v>
      </c>
      <c r="G25" s="125">
        <v>38</v>
      </c>
      <c r="H25" s="125">
        <v>56</v>
      </c>
      <c r="I25" s="125">
        <v>34</v>
      </c>
      <c r="J25" s="125">
        <v>41</v>
      </c>
      <c r="K25" s="125">
        <f t="shared" si="0"/>
        <v>127</v>
      </c>
      <c r="L25" s="126">
        <f t="shared" si="0"/>
        <v>205</v>
      </c>
    </row>
    <row r="26" spans="1:14" x14ac:dyDescent="0.25">
      <c r="A26" s="127">
        <v>14</v>
      </c>
      <c r="B26" s="129" t="s">
        <v>127</v>
      </c>
      <c r="C26" s="125">
        <v>1</v>
      </c>
      <c r="D26" s="125">
        <v>0</v>
      </c>
      <c r="E26" s="125">
        <v>2</v>
      </c>
      <c r="F26" s="125">
        <v>1</v>
      </c>
      <c r="G26" s="125">
        <v>2</v>
      </c>
      <c r="H26" s="125">
        <v>2</v>
      </c>
      <c r="I26" s="125">
        <v>2</v>
      </c>
      <c r="J26" s="125">
        <v>12</v>
      </c>
      <c r="K26" s="125">
        <f t="shared" si="0"/>
        <v>7</v>
      </c>
      <c r="L26" s="126">
        <f t="shared" si="0"/>
        <v>15</v>
      </c>
    </row>
    <row r="27" spans="1:14" ht="15.75" thickBot="1" x14ac:dyDescent="0.3">
      <c r="A27" s="127">
        <v>15</v>
      </c>
      <c r="B27" s="129" t="s">
        <v>128</v>
      </c>
      <c r="C27" s="125">
        <v>14</v>
      </c>
      <c r="D27" s="125">
        <v>17</v>
      </c>
      <c r="E27" s="125">
        <v>35</v>
      </c>
      <c r="F27" s="125">
        <v>24</v>
      </c>
      <c r="G27" s="125">
        <v>35</v>
      </c>
      <c r="H27" s="125">
        <v>21</v>
      </c>
      <c r="I27" s="125">
        <v>32</v>
      </c>
      <c r="J27" s="125">
        <v>21</v>
      </c>
      <c r="K27" s="125">
        <f t="shared" si="0"/>
        <v>116</v>
      </c>
      <c r="L27" s="126">
        <f t="shared" si="0"/>
        <v>83</v>
      </c>
    </row>
    <row r="28" spans="1:14" ht="15.75" thickBot="1" x14ac:dyDescent="0.3">
      <c r="A28" s="311" t="s">
        <v>129</v>
      </c>
      <c r="B28" s="312"/>
      <c r="C28" s="130">
        <f t="shared" ref="C28:H28" si="1">SUM(C13:C27)</f>
        <v>1091</v>
      </c>
      <c r="D28" s="130">
        <f t="shared" si="1"/>
        <v>2402</v>
      </c>
      <c r="E28" s="130">
        <f>SUM(E13:E27)</f>
        <v>2403</v>
      </c>
      <c r="F28" s="130">
        <f t="shared" si="1"/>
        <v>2565</v>
      </c>
      <c r="G28" s="130">
        <f>SUM(G13:G27)</f>
        <v>2403</v>
      </c>
      <c r="H28" s="130">
        <f t="shared" si="1"/>
        <v>3093</v>
      </c>
      <c r="I28" s="130">
        <f>SUM(I13:I27)</f>
        <v>2381</v>
      </c>
      <c r="J28" s="130">
        <f>SUM(J13:J27)</f>
        <v>2095</v>
      </c>
      <c r="K28" s="130">
        <f>SUM(K13:K27)</f>
        <v>8278</v>
      </c>
      <c r="L28" s="131">
        <f>SUM(L13:L27)</f>
        <v>10155</v>
      </c>
    </row>
    <row r="29" spans="1:14" x14ac:dyDescent="0.25">
      <c r="A29" s="132"/>
      <c r="B29" s="112"/>
      <c r="C29" s="97"/>
      <c r="D29" s="93"/>
      <c r="E29" s="93"/>
      <c r="F29" s="93"/>
      <c r="G29" s="93"/>
      <c r="H29" s="93"/>
      <c r="I29" s="93"/>
      <c r="J29" s="93"/>
      <c r="K29" s="93"/>
      <c r="L29" s="93"/>
    </row>
    <row r="30" spans="1:14" ht="15.75" customHeight="1" thickBot="1" x14ac:dyDescent="0.3">
      <c r="A30" s="12"/>
      <c r="B30" s="315" t="s">
        <v>130</v>
      </c>
      <c r="C30" s="315"/>
      <c r="D30" s="315"/>
      <c r="E30" s="315"/>
      <c r="F30" s="315"/>
      <c r="G30" s="315"/>
      <c r="H30" s="315"/>
      <c r="I30" s="315"/>
      <c r="J30" s="315"/>
      <c r="K30" s="315"/>
      <c r="L30" s="315"/>
    </row>
    <row r="31" spans="1:14" x14ac:dyDescent="0.25">
      <c r="A31" s="316" t="s">
        <v>5</v>
      </c>
      <c r="B31" s="313" t="s">
        <v>112</v>
      </c>
      <c r="C31" s="318" t="s">
        <v>104</v>
      </c>
      <c r="D31" s="318"/>
      <c r="E31" s="309" t="s">
        <v>105</v>
      </c>
      <c r="F31" s="309"/>
      <c r="G31" s="309" t="s">
        <v>72</v>
      </c>
      <c r="H31" s="309"/>
      <c r="I31" s="309" t="s">
        <v>73</v>
      </c>
      <c r="J31" s="309"/>
      <c r="K31" s="309" t="s">
        <v>99</v>
      </c>
      <c r="L31" s="310"/>
      <c r="M31" s="309" t="s">
        <v>161</v>
      </c>
      <c r="N31" s="310"/>
    </row>
    <row r="32" spans="1:14" ht="15.75" thickBot="1" x14ac:dyDescent="0.3">
      <c r="A32" s="317"/>
      <c r="B32" s="314"/>
      <c r="C32" s="121" t="s">
        <v>113</v>
      </c>
      <c r="D32" s="121" t="s">
        <v>101</v>
      </c>
      <c r="E32" s="121" t="s">
        <v>113</v>
      </c>
      <c r="F32" s="121" t="s">
        <v>101</v>
      </c>
      <c r="G32" s="121" t="s">
        <v>113</v>
      </c>
      <c r="H32" s="121" t="s">
        <v>101</v>
      </c>
      <c r="I32" s="121" t="s">
        <v>113</v>
      </c>
      <c r="J32" s="121" t="s">
        <v>101</v>
      </c>
      <c r="K32" s="121" t="s">
        <v>113</v>
      </c>
      <c r="L32" s="122" t="s">
        <v>101</v>
      </c>
      <c r="M32" s="121" t="s">
        <v>113</v>
      </c>
      <c r="N32" s="122" t="s">
        <v>101</v>
      </c>
    </row>
    <row r="33" spans="1:14" x14ac:dyDescent="0.25">
      <c r="A33" s="123">
        <v>1</v>
      </c>
      <c r="B33" s="124" t="s">
        <v>114</v>
      </c>
      <c r="C33" s="125">
        <v>14</v>
      </c>
      <c r="D33" s="125">
        <v>13</v>
      </c>
      <c r="E33" s="125">
        <v>14</v>
      </c>
      <c r="F33" s="125">
        <v>19</v>
      </c>
      <c r="G33" s="125"/>
      <c r="H33" s="125"/>
      <c r="I33" s="125"/>
      <c r="J33" s="125"/>
      <c r="K33" s="125">
        <f>+C33+E33+G33+I33</f>
        <v>28</v>
      </c>
      <c r="L33" s="126">
        <f>+D33+F33+H33+J33</f>
        <v>32</v>
      </c>
      <c r="M33" s="125">
        <f>+K33+K13</f>
        <v>74</v>
      </c>
      <c r="N33" s="126">
        <f>+L33+L13</f>
        <v>71</v>
      </c>
    </row>
    <row r="34" spans="1:14" x14ac:dyDescent="0.25">
      <c r="A34" s="127">
        <v>2</v>
      </c>
      <c r="B34" s="128" t="s">
        <v>115</v>
      </c>
      <c r="C34" s="125">
        <v>14</v>
      </c>
      <c r="D34" s="125">
        <v>20</v>
      </c>
      <c r="E34" s="125">
        <v>14</v>
      </c>
      <c r="F34" s="125">
        <v>9</v>
      </c>
      <c r="G34" s="125"/>
      <c r="H34" s="125"/>
      <c r="I34" s="125"/>
      <c r="J34" s="125"/>
      <c r="K34" s="125">
        <f t="shared" ref="K34:L47" si="2">+C34+E34+G34+I34</f>
        <v>28</v>
      </c>
      <c r="L34" s="126">
        <f t="shared" si="2"/>
        <v>29</v>
      </c>
      <c r="M34" s="125">
        <f>+K34+K14</f>
        <v>74</v>
      </c>
      <c r="N34" s="126">
        <f>+L34+L14</f>
        <v>80</v>
      </c>
    </row>
    <row r="35" spans="1:14" x14ac:dyDescent="0.25">
      <c r="A35" s="127">
        <v>3</v>
      </c>
      <c r="B35" s="128" t="s">
        <v>116</v>
      </c>
      <c r="C35" s="125">
        <v>56</v>
      </c>
      <c r="D35" s="125">
        <v>93</v>
      </c>
      <c r="E35" s="125">
        <v>56</v>
      </c>
      <c r="F35" s="125">
        <v>84</v>
      </c>
      <c r="G35" s="125"/>
      <c r="H35" s="125"/>
      <c r="I35" s="125"/>
      <c r="J35" s="125"/>
      <c r="K35" s="125">
        <f t="shared" si="2"/>
        <v>112</v>
      </c>
      <c r="L35" s="126">
        <f t="shared" si="2"/>
        <v>177</v>
      </c>
      <c r="M35" s="125">
        <f t="shared" ref="M35:N47" si="3">+K35+K15</f>
        <v>303</v>
      </c>
      <c r="N35" s="126">
        <f t="shared" si="3"/>
        <v>508</v>
      </c>
    </row>
    <row r="36" spans="1:14" x14ac:dyDescent="0.25">
      <c r="A36" s="127">
        <v>4</v>
      </c>
      <c r="B36" s="128" t="s">
        <v>117</v>
      </c>
      <c r="C36" s="125">
        <v>11</v>
      </c>
      <c r="D36" s="125">
        <v>19</v>
      </c>
      <c r="E36" s="125">
        <v>11</v>
      </c>
      <c r="F36" s="125">
        <v>15</v>
      </c>
      <c r="G36" s="125"/>
      <c r="H36" s="125"/>
      <c r="I36" s="125"/>
      <c r="J36" s="125"/>
      <c r="K36" s="125">
        <f t="shared" si="2"/>
        <v>22</v>
      </c>
      <c r="L36" s="126">
        <f t="shared" si="2"/>
        <v>34</v>
      </c>
      <c r="M36" s="125">
        <f t="shared" si="3"/>
        <v>60</v>
      </c>
      <c r="N36" s="126">
        <f t="shared" si="3"/>
        <v>81</v>
      </c>
    </row>
    <row r="37" spans="1:14" x14ac:dyDescent="0.25">
      <c r="A37" s="127">
        <v>5</v>
      </c>
      <c r="B37" s="128" t="s">
        <v>118</v>
      </c>
      <c r="C37" s="125">
        <v>348</v>
      </c>
      <c r="D37" s="125">
        <v>361</v>
      </c>
      <c r="E37" s="125">
        <v>348</v>
      </c>
      <c r="F37" s="125">
        <v>373</v>
      </c>
      <c r="G37" s="125"/>
      <c r="H37" s="125"/>
      <c r="I37" s="125"/>
      <c r="J37" s="125"/>
      <c r="K37" s="125">
        <f t="shared" si="2"/>
        <v>696</v>
      </c>
      <c r="L37" s="126">
        <f t="shared" si="2"/>
        <v>734</v>
      </c>
      <c r="M37" s="125">
        <f t="shared" si="3"/>
        <v>1897</v>
      </c>
      <c r="N37" s="126">
        <f t="shared" si="3"/>
        <v>2085</v>
      </c>
    </row>
    <row r="38" spans="1:14" x14ac:dyDescent="0.25">
      <c r="A38" s="127">
        <v>6</v>
      </c>
      <c r="B38" s="128" t="s">
        <v>119</v>
      </c>
      <c r="C38" s="125">
        <v>183</v>
      </c>
      <c r="D38" s="125">
        <v>177</v>
      </c>
      <c r="E38" s="125">
        <v>183</v>
      </c>
      <c r="F38" s="125">
        <v>176</v>
      </c>
      <c r="G38" s="125"/>
      <c r="H38" s="125"/>
      <c r="I38" s="125"/>
      <c r="J38" s="125"/>
      <c r="K38" s="125">
        <f t="shared" si="2"/>
        <v>366</v>
      </c>
      <c r="L38" s="126">
        <f t="shared" si="2"/>
        <v>353</v>
      </c>
      <c r="M38" s="125">
        <f t="shared" si="3"/>
        <v>1000</v>
      </c>
      <c r="N38" s="126">
        <f t="shared" si="3"/>
        <v>1164</v>
      </c>
    </row>
    <row r="39" spans="1:14" x14ac:dyDescent="0.25">
      <c r="A39" s="127">
        <v>7</v>
      </c>
      <c r="B39" s="128" t="s">
        <v>120</v>
      </c>
      <c r="C39" s="125">
        <v>141</v>
      </c>
      <c r="D39" s="125">
        <v>151</v>
      </c>
      <c r="E39" s="125">
        <v>141</v>
      </c>
      <c r="F39" s="125">
        <v>108</v>
      </c>
      <c r="G39" s="125"/>
      <c r="H39" s="125"/>
      <c r="I39" s="125"/>
      <c r="J39" s="125"/>
      <c r="K39" s="125">
        <f t="shared" si="2"/>
        <v>282</v>
      </c>
      <c r="L39" s="126">
        <f t="shared" si="2"/>
        <v>259</v>
      </c>
      <c r="M39" s="125">
        <f t="shared" si="3"/>
        <v>770</v>
      </c>
      <c r="N39" s="126">
        <f t="shared" si="3"/>
        <v>805</v>
      </c>
    </row>
    <row r="40" spans="1:14" x14ac:dyDescent="0.25">
      <c r="A40" s="127">
        <v>8</v>
      </c>
      <c r="B40" s="128" t="s">
        <v>121</v>
      </c>
      <c r="C40" s="125">
        <v>138</v>
      </c>
      <c r="D40" s="125">
        <v>181</v>
      </c>
      <c r="E40" s="125">
        <v>138</v>
      </c>
      <c r="F40" s="125">
        <v>163</v>
      </c>
      <c r="G40" s="125"/>
      <c r="H40" s="125"/>
      <c r="I40" s="125"/>
      <c r="J40" s="125"/>
      <c r="K40" s="125">
        <f t="shared" si="2"/>
        <v>276</v>
      </c>
      <c r="L40" s="126">
        <f t="shared" si="2"/>
        <v>344</v>
      </c>
      <c r="M40" s="125">
        <f t="shared" si="3"/>
        <v>748</v>
      </c>
      <c r="N40" s="126">
        <f t="shared" si="3"/>
        <v>945</v>
      </c>
    </row>
    <row r="41" spans="1:14" x14ac:dyDescent="0.25">
      <c r="A41" s="127">
        <v>9</v>
      </c>
      <c r="B41" s="128" t="s">
        <v>122</v>
      </c>
      <c r="C41" s="125">
        <v>898</v>
      </c>
      <c r="D41" s="125">
        <v>984</v>
      </c>
      <c r="E41" s="125">
        <v>898</v>
      </c>
      <c r="F41" s="125">
        <v>1002</v>
      </c>
      <c r="G41" s="125"/>
      <c r="H41" s="125"/>
      <c r="I41" s="125"/>
      <c r="J41" s="125"/>
      <c r="K41" s="125">
        <f t="shared" si="2"/>
        <v>1796</v>
      </c>
      <c r="L41" s="126">
        <f t="shared" si="2"/>
        <v>1986</v>
      </c>
      <c r="M41" s="125">
        <f t="shared" si="3"/>
        <v>4898</v>
      </c>
      <c r="N41" s="126">
        <f t="shared" si="3"/>
        <v>5929</v>
      </c>
    </row>
    <row r="42" spans="1:14" x14ac:dyDescent="0.25">
      <c r="A42" s="127">
        <v>10</v>
      </c>
      <c r="B42" s="128" t="s">
        <v>123</v>
      </c>
      <c r="C42" s="125">
        <v>459</v>
      </c>
      <c r="D42" s="125">
        <v>501</v>
      </c>
      <c r="E42" s="125">
        <v>459</v>
      </c>
      <c r="F42" s="125">
        <v>402</v>
      </c>
      <c r="G42" s="125"/>
      <c r="H42" s="125"/>
      <c r="I42" s="125"/>
      <c r="J42" s="125"/>
      <c r="K42" s="125">
        <f t="shared" si="2"/>
        <v>918</v>
      </c>
      <c r="L42" s="126">
        <f t="shared" si="2"/>
        <v>903</v>
      </c>
      <c r="M42" s="125">
        <f t="shared" si="3"/>
        <v>2497</v>
      </c>
      <c r="N42" s="126">
        <f t="shared" si="3"/>
        <v>2755</v>
      </c>
    </row>
    <row r="43" spans="1:14" x14ac:dyDescent="0.25">
      <c r="A43" s="127">
        <v>11</v>
      </c>
      <c r="B43" s="128" t="s">
        <v>124</v>
      </c>
      <c r="C43" s="125">
        <v>44</v>
      </c>
      <c r="D43" s="125">
        <v>56</v>
      </c>
      <c r="E43" s="125">
        <v>44</v>
      </c>
      <c r="F43" s="125">
        <v>40</v>
      </c>
      <c r="G43" s="125"/>
      <c r="H43" s="125"/>
      <c r="I43" s="125"/>
      <c r="J43" s="125"/>
      <c r="K43" s="125">
        <f t="shared" si="2"/>
        <v>88</v>
      </c>
      <c r="L43" s="126">
        <f t="shared" si="2"/>
        <v>96</v>
      </c>
      <c r="M43" s="125">
        <f t="shared" si="3"/>
        <v>240</v>
      </c>
      <c r="N43" s="126">
        <f t="shared" si="3"/>
        <v>305</v>
      </c>
    </row>
    <row r="44" spans="1:14" ht="24" x14ac:dyDescent="0.25">
      <c r="A44" s="127">
        <v>12</v>
      </c>
      <c r="B44" s="128" t="s">
        <v>125</v>
      </c>
      <c r="C44" s="125">
        <v>23</v>
      </c>
      <c r="D44" s="125">
        <v>21</v>
      </c>
      <c r="E44" s="125">
        <v>23</v>
      </c>
      <c r="F44" s="125">
        <v>21</v>
      </c>
      <c r="G44" s="125"/>
      <c r="H44" s="125"/>
      <c r="I44" s="125"/>
      <c r="J44" s="125"/>
      <c r="K44" s="125">
        <f t="shared" si="2"/>
        <v>46</v>
      </c>
      <c r="L44" s="126">
        <f t="shared" si="2"/>
        <v>42</v>
      </c>
      <c r="M44" s="125">
        <f t="shared" si="3"/>
        <v>125</v>
      </c>
      <c r="N44" s="126">
        <f t="shared" si="3"/>
        <v>113</v>
      </c>
    </row>
    <row r="45" spans="1:14" x14ac:dyDescent="0.25">
      <c r="A45" s="127">
        <v>13</v>
      </c>
      <c r="B45" s="129" t="s">
        <v>126</v>
      </c>
      <c r="C45" s="125">
        <v>38</v>
      </c>
      <c r="D45" s="125">
        <v>58</v>
      </c>
      <c r="E45" s="125">
        <v>38</v>
      </c>
      <c r="F45" s="125">
        <v>28</v>
      </c>
      <c r="G45" s="125"/>
      <c r="H45" s="125"/>
      <c r="I45" s="125"/>
      <c r="J45" s="125"/>
      <c r="K45" s="125">
        <f t="shared" si="2"/>
        <v>76</v>
      </c>
      <c r="L45" s="126">
        <f t="shared" si="2"/>
        <v>86</v>
      </c>
      <c r="M45" s="125">
        <f t="shared" si="3"/>
        <v>203</v>
      </c>
      <c r="N45" s="126">
        <f t="shared" si="3"/>
        <v>291</v>
      </c>
    </row>
    <row r="46" spans="1:14" x14ac:dyDescent="0.25">
      <c r="A46" s="127">
        <v>14</v>
      </c>
      <c r="B46" s="129" t="s">
        <v>127</v>
      </c>
      <c r="C46" s="125">
        <v>2</v>
      </c>
      <c r="D46" s="125">
        <v>1</v>
      </c>
      <c r="E46" s="125">
        <v>2</v>
      </c>
      <c r="F46" s="125">
        <v>2</v>
      </c>
      <c r="G46" s="125"/>
      <c r="H46" s="125"/>
      <c r="I46" s="125"/>
      <c r="J46" s="125"/>
      <c r="K46" s="125">
        <f t="shared" si="2"/>
        <v>4</v>
      </c>
      <c r="L46" s="126">
        <f t="shared" si="2"/>
        <v>3</v>
      </c>
      <c r="M46" s="125">
        <f t="shared" si="3"/>
        <v>11</v>
      </c>
      <c r="N46" s="126">
        <f t="shared" si="3"/>
        <v>18</v>
      </c>
    </row>
    <row r="47" spans="1:14" ht="15.75" thickBot="1" x14ac:dyDescent="0.3">
      <c r="A47" s="127">
        <v>15</v>
      </c>
      <c r="B47" s="129" t="s">
        <v>128</v>
      </c>
      <c r="C47" s="125">
        <v>35</v>
      </c>
      <c r="D47" s="125">
        <v>21</v>
      </c>
      <c r="E47" s="125">
        <v>35</v>
      </c>
      <c r="F47" s="125">
        <v>46</v>
      </c>
      <c r="G47" s="125"/>
      <c r="H47" s="125"/>
      <c r="I47" s="125"/>
      <c r="J47" s="125"/>
      <c r="K47" s="125">
        <f t="shared" si="2"/>
        <v>70</v>
      </c>
      <c r="L47" s="126">
        <f t="shared" si="2"/>
        <v>67</v>
      </c>
      <c r="M47" s="125">
        <f t="shared" si="3"/>
        <v>186</v>
      </c>
      <c r="N47" s="126">
        <f t="shared" si="3"/>
        <v>150</v>
      </c>
    </row>
    <row r="48" spans="1:14" ht="15.75" thickBot="1" x14ac:dyDescent="0.3">
      <c r="A48" s="311" t="s">
        <v>129</v>
      </c>
      <c r="B48" s="312"/>
      <c r="C48" s="130">
        <f t="shared" ref="C48:L48" si="4">SUM(C33:C47)</f>
        <v>2404</v>
      </c>
      <c r="D48" s="130">
        <f t="shared" si="4"/>
        <v>2657</v>
      </c>
      <c r="E48" s="130">
        <f>SUM(E33:E47)</f>
        <v>2404</v>
      </c>
      <c r="F48" s="130">
        <f t="shared" si="4"/>
        <v>2488</v>
      </c>
      <c r="G48" s="130">
        <f>SUM(G33:G47)</f>
        <v>0</v>
      </c>
      <c r="H48" s="130">
        <f t="shared" si="4"/>
        <v>0</v>
      </c>
      <c r="I48" s="130">
        <f>SUM(I33:I47)</f>
        <v>0</v>
      </c>
      <c r="J48" s="130">
        <f t="shared" si="4"/>
        <v>0</v>
      </c>
      <c r="K48" s="130">
        <f t="shared" si="4"/>
        <v>4808</v>
      </c>
      <c r="L48" s="131">
        <f t="shared" si="4"/>
        <v>5145</v>
      </c>
      <c r="M48" s="130">
        <f>SUM(M33:M47)</f>
        <v>13086</v>
      </c>
      <c r="N48" s="131">
        <f>SUM(N33:N47)</f>
        <v>15300</v>
      </c>
    </row>
    <row r="49" spans="1:14" x14ac:dyDescent="0.25">
      <c r="A49" s="134"/>
      <c r="B49" s="134"/>
      <c r="C49" s="97"/>
      <c r="D49" s="93"/>
      <c r="E49" s="93"/>
      <c r="F49" s="93"/>
      <c r="G49" s="93"/>
      <c r="H49" s="93"/>
      <c r="I49" s="93"/>
      <c r="J49" s="93"/>
      <c r="K49" s="93"/>
      <c r="L49" s="93"/>
    </row>
    <row r="50" spans="1:14" ht="15.75" hidden="1" customHeight="1" thickBot="1" x14ac:dyDescent="0.3">
      <c r="A50" s="12"/>
      <c r="B50" s="315" t="s">
        <v>131</v>
      </c>
      <c r="C50" s="315"/>
      <c r="D50" s="315"/>
      <c r="E50" s="315"/>
      <c r="F50" s="315"/>
      <c r="G50" s="315"/>
      <c r="H50" s="315"/>
      <c r="I50" s="315"/>
      <c r="J50" s="315"/>
      <c r="K50" s="315"/>
      <c r="L50" s="315"/>
    </row>
    <row r="51" spans="1:14" hidden="1" x14ac:dyDescent="0.25">
      <c r="A51" s="316" t="s">
        <v>5</v>
      </c>
      <c r="B51" s="313" t="s">
        <v>112</v>
      </c>
      <c r="C51" s="318" t="s">
        <v>74</v>
      </c>
      <c r="D51" s="318"/>
      <c r="E51" s="309" t="s">
        <v>106</v>
      </c>
      <c r="F51" s="309"/>
      <c r="G51" s="309" t="s">
        <v>107</v>
      </c>
      <c r="H51" s="309"/>
      <c r="I51" s="309" t="s">
        <v>108</v>
      </c>
      <c r="J51" s="309"/>
      <c r="K51" s="309" t="s">
        <v>99</v>
      </c>
      <c r="L51" s="310"/>
      <c r="M51" s="309" t="s">
        <v>161</v>
      </c>
      <c r="N51" s="310"/>
    </row>
    <row r="52" spans="1:14" ht="15.75" hidden="1" thickBot="1" x14ac:dyDescent="0.3">
      <c r="A52" s="317"/>
      <c r="B52" s="314"/>
      <c r="C52" s="121" t="s">
        <v>113</v>
      </c>
      <c r="D52" s="121" t="s">
        <v>101</v>
      </c>
      <c r="E52" s="121" t="s">
        <v>113</v>
      </c>
      <c r="F52" s="121" t="s">
        <v>101</v>
      </c>
      <c r="G52" s="121" t="s">
        <v>113</v>
      </c>
      <c r="H52" s="121" t="s">
        <v>101</v>
      </c>
      <c r="I52" s="121" t="s">
        <v>113</v>
      </c>
      <c r="J52" s="121" t="s">
        <v>101</v>
      </c>
      <c r="K52" s="121" t="s">
        <v>113</v>
      </c>
      <c r="L52" s="122" t="s">
        <v>101</v>
      </c>
      <c r="M52" s="121" t="s">
        <v>113</v>
      </c>
      <c r="N52" s="122" t="s">
        <v>101</v>
      </c>
    </row>
    <row r="53" spans="1:14" hidden="1" x14ac:dyDescent="0.25">
      <c r="A53" s="123">
        <v>1</v>
      </c>
      <c r="B53" s="124" t="s">
        <v>114</v>
      </c>
      <c r="C53" s="125"/>
      <c r="D53" s="125"/>
      <c r="E53" s="125"/>
      <c r="F53" s="125"/>
      <c r="G53" s="125"/>
      <c r="H53" s="125"/>
      <c r="I53" s="125"/>
      <c r="J53" s="125"/>
      <c r="K53" s="125">
        <f>+C53+E53+G53+I53</f>
        <v>0</v>
      </c>
      <c r="L53" s="126">
        <f>+D53+F53+H53+J53</f>
        <v>0</v>
      </c>
      <c r="M53" s="125">
        <f>+K53+M33</f>
        <v>74</v>
      </c>
      <c r="N53" s="126">
        <f>+L53+N33</f>
        <v>71</v>
      </c>
    </row>
    <row r="54" spans="1:14" hidden="1" x14ac:dyDescent="0.25">
      <c r="A54" s="127">
        <v>2</v>
      </c>
      <c r="B54" s="128" t="s">
        <v>115</v>
      </c>
      <c r="C54" s="125"/>
      <c r="D54" s="125"/>
      <c r="E54" s="125"/>
      <c r="F54" s="125"/>
      <c r="G54" s="125"/>
      <c r="H54" s="125"/>
      <c r="I54" s="125"/>
      <c r="J54" s="125"/>
      <c r="K54" s="125">
        <f t="shared" ref="K54:L67" si="5">+C54+E54+G54+I54</f>
        <v>0</v>
      </c>
      <c r="L54" s="126">
        <f t="shared" si="5"/>
        <v>0</v>
      </c>
      <c r="M54" s="125">
        <f t="shared" ref="M54:N67" si="6">+K54+M34</f>
        <v>74</v>
      </c>
      <c r="N54" s="126">
        <f t="shared" si="6"/>
        <v>80</v>
      </c>
    </row>
    <row r="55" spans="1:14" hidden="1" x14ac:dyDescent="0.25">
      <c r="A55" s="127">
        <v>3</v>
      </c>
      <c r="B55" s="128" t="s">
        <v>116</v>
      </c>
      <c r="C55" s="125"/>
      <c r="D55" s="125"/>
      <c r="E55" s="125"/>
      <c r="F55" s="125"/>
      <c r="G55" s="125"/>
      <c r="H55" s="125"/>
      <c r="I55" s="125"/>
      <c r="J55" s="125"/>
      <c r="K55" s="125">
        <f t="shared" si="5"/>
        <v>0</v>
      </c>
      <c r="L55" s="126">
        <f t="shared" si="5"/>
        <v>0</v>
      </c>
      <c r="M55" s="125">
        <f t="shared" si="6"/>
        <v>303</v>
      </c>
      <c r="N55" s="126">
        <f t="shared" si="6"/>
        <v>508</v>
      </c>
    </row>
    <row r="56" spans="1:14" hidden="1" x14ac:dyDescent="0.25">
      <c r="A56" s="127">
        <v>4</v>
      </c>
      <c r="B56" s="128" t="s">
        <v>117</v>
      </c>
      <c r="C56" s="125"/>
      <c r="D56" s="125"/>
      <c r="E56" s="125"/>
      <c r="F56" s="125"/>
      <c r="G56" s="125"/>
      <c r="H56" s="125"/>
      <c r="I56" s="125"/>
      <c r="J56" s="125"/>
      <c r="K56" s="125">
        <f t="shared" si="5"/>
        <v>0</v>
      </c>
      <c r="L56" s="126">
        <f t="shared" si="5"/>
        <v>0</v>
      </c>
      <c r="M56" s="125">
        <f t="shared" si="6"/>
        <v>60</v>
      </c>
      <c r="N56" s="126">
        <f t="shared" si="6"/>
        <v>81</v>
      </c>
    </row>
    <row r="57" spans="1:14" hidden="1" x14ac:dyDescent="0.25">
      <c r="A57" s="127">
        <v>5</v>
      </c>
      <c r="B57" s="128" t="s">
        <v>118</v>
      </c>
      <c r="C57" s="125"/>
      <c r="D57" s="125"/>
      <c r="E57" s="125"/>
      <c r="F57" s="125"/>
      <c r="G57" s="125"/>
      <c r="H57" s="125"/>
      <c r="I57" s="125"/>
      <c r="J57" s="125"/>
      <c r="K57" s="125">
        <f t="shared" si="5"/>
        <v>0</v>
      </c>
      <c r="L57" s="126">
        <f t="shared" si="5"/>
        <v>0</v>
      </c>
      <c r="M57" s="125">
        <f t="shared" si="6"/>
        <v>1897</v>
      </c>
      <c r="N57" s="126">
        <f t="shared" si="6"/>
        <v>2085</v>
      </c>
    </row>
    <row r="58" spans="1:14" hidden="1" x14ac:dyDescent="0.25">
      <c r="A58" s="127">
        <v>6</v>
      </c>
      <c r="B58" s="128" t="s">
        <v>119</v>
      </c>
      <c r="C58" s="125"/>
      <c r="D58" s="125"/>
      <c r="E58" s="125"/>
      <c r="F58" s="125"/>
      <c r="G58" s="125"/>
      <c r="H58" s="125"/>
      <c r="I58" s="125"/>
      <c r="J58" s="125"/>
      <c r="K58" s="125">
        <f t="shared" si="5"/>
        <v>0</v>
      </c>
      <c r="L58" s="126">
        <f t="shared" si="5"/>
        <v>0</v>
      </c>
      <c r="M58" s="125">
        <f t="shared" si="6"/>
        <v>1000</v>
      </c>
      <c r="N58" s="126">
        <f t="shared" si="6"/>
        <v>1164</v>
      </c>
    </row>
    <row r="59" spans="1:14" hidden="1" x14ac:dyDescent="0.25">
      <c r="A59" s="127">
        <v>7</v>
      </c>
      <c r="B59" s="128" t="s">
        <v>120</v>
      </c>
      <c r="C59" s="125"/>
      <c r="D59" s="125"/>
      <c r="E59" s="125"/>
      <c r="F59" s="125"/>
      <c r="G59" s="125"/>
      <c r="H59" s="125"/>
      <c r="I59" s="125"/>
      <c r="J59" s="125"/>
      <c r="K59" s="125">
        <f t="shared" si="5"/>
        <v>0</v>
      </c>
      <c r="L59" s="126">
        <f t="shared" si="5"/>
        <v>0</v>
      </c>
      <c r="M59" s="125">
        <f t="shared" si="6"/>
        <v>770</v>
      </c>
      <c r="N59" s="126">
        <f t="shared" si="6"/>
        <v>805</v>
      </c>
    </row>
    <row r="60" spans="1:14" hidden="1" x14ac:dyDescent="0.25">
      <c r="A60" s="127">
        <v>8</v>
      </c>
      <c r="B60" s="128" t="s">
        <v>121</v>
      </c>
      <c r="C60" s="125"/>
      <c r="D60" s="125"/>
      <c r="E60" s="125"/>
      <c r="F60" s="125"/>
      <c r="G60" s="125"/>
      <c r="H60" s="125"/>
      <c r="I60" s="125"/>
      <c r="J60" s="125"/>
      <c r="K60" s="125">
        <f t="shared" si="5"/>
        <v>0</v>
      </c>
      <c r="L60" s="126">
        <f t="shared" si="5"/>
        <v>0</v>
      </c>
      <c r="M60" s="125">
        <f t="shared" si="6"/>
        <v>748</v>
      </c>
      <c r="N60" s="126">
        <f t="shared" si="6"/>
        <v>945</v>
      </c>
    </row>
    <row r="61" spans="1:14" hidden="1" x14ac:dyDescent="0.25">
      <c r="A61" s="127">
        <v>9</v>
      </c>
      <c r="B61" s="128" t="s">
        <v>122</v>
      </c>
      <c r="C61" s="125"/>
      <c r="D61" s="125"/>
      <c r="E61" s="125"/>
      <c r="F61" s="125"/>
      <c r="G61" s="125"/>
      <c r="H61" s="125"/>
      <c r="I61" s="125"/>
      <c r="J61" s="125"/>
      <c r="K61" s="125">
        <f t="shared" si="5"/>
        <v>0</v>
      </c>
      <c r="L61" s="126">
        <f t="shared" si="5"/>
        <v>0</v>
      </c>
      <c r="M61" s="125">
        <f t="shared" si="6"/>
        <v>4898</v>
      </c>
      <c r="N61" s="126">
        <f t="shared" si="6"/>
        <v>5929</v>
      </c>
    </row>
    <row r="62" spans="1:14" hidden="1" x14ac:dyDescent="0.25">
      <c r="A62" s="127">
        <v>10</v>
      </c>
      <c r="B62" s="128" t="s">
        <v>123</v>
      </c>
      <c r="C62" s="125"/>
      <c r="D62" s="125"/>
      <c r="E62" s="125"/>
      <c r="F62" s="125"/>
      <c r="G62" s="125"/>
      <c r="H62" s="125"/>
      <c r="I62" s="125"/>
      <c r="J62" s="125"/>
      <c r="K62" s="125">
        <f t="shared" si="5"/>
        <v>0</v>
      </c>
      <c r="L62" s="126">
        <f t="shared" si="5"/>
        <v>0</v>
      </c>
      <c r="M62" s="125">
        <f t="shared" si="6"/>
        <v>2497</v>
      </c>
      <c r="N62" s="126">
        <f t="shared" si="6"/>
        <v>2755</v>
      </c>
    </row>
    <row r="63" spans="1:14" hidden="1" x14ac:dyDescent="0.25">
      <c r="A63" s="127">
        <v>11</v>
      </c>
      <c r="B63" s="128" t="s">
        <v>124</v>
      </c>
      <c r="C63" s="125"/>
      <c r="D63" s="125"/>
      <c r="E63" s="125"/>
      <c r="F63" s="125"/>
      <c r="G63" s="125"/>
      <c r="H63" s="125"/>
      <c r="I63" s="125"/>
      <c r="J63" s="125"/>
      <c r="K63" s="125">
        <f t="shared" si="5"/>
        <v>0</v>
      </c>
      <c r="L63" s="126">
        <f t="shared" si="5"/>
        <v>0</v>
      </c>
      <c r="M63" s="125">
        <f t="shared" si="6"/>
        <v>240</v>
      </c>
      <c r="N63" s="126">
        <f t="shared" si="6"/>
        <v>305</v>
      </c>
    </row>
    <row r="64" spans="1:14" ht="24" hidden="1" x14ac:dyDescent="0.25">
      <c r="A64" s="127">
        <v>12</v>
      </c>
      <c r="B64" s="128" t="s">
        <v>125</v>
      </c>
      <c r="C64" s="125"/>
      <c r="D64" s="125"/>
      <c r="E64" s="125"/>
      <c r="F64" s="125"/>
      <c r="G64" s="125"/>
      <c r="H64" s="125"/>
      <c r="I64" s="125"/>
      <c r="J64" s="125"/>
      <c r="K64" s="125">
        <f t="shared" si="5"/>
        <v>0</v>
      </c>
      <c r="L64" s="126">
        <f t="shared" si="5"/>
        <v>0</v>
      </c>
      <c r="M64" s="125">
        <f t="shared" si="6"/>
        <v>125</v>
      </c>
      <c r="N64" s="126">
        <f t="shared" si="6"/>
        <v>113</v>
      </c>
    </row>
    <row r="65" spans="1:14" hidden="1" x14ac:dyDescent="0.25">
      <c r="A65" s="127">
        <v>13</v>
      </c>
      <c r="B65" s="129" t="s">
        <v>126</v>
      </c>
      <c r="C65" s="125"/>
      <c r="D65" s="125"/>
      <c r="E65" s="125"/>
      <c r="F65" s="125"/>
      <c r="G65" s="125"/>
      <c r="H65" s="125"/>
      <c r="I65" s="125"/>
      <c r="J65" s="125"/>
      <c r="K65" s="125">
        <f t="shared" si="5"/>
        <v>0</v>
      </c>
      <c r="L65" s="126">
        <f t="shared" si="5"/>
        <v>0</v>
      </c>
      <c r="M65" s="125">
        <f t="shared" si="6"/>
        <v>203</v>
      </c>
      <c r="N65" s="126">
        <f t="shared" si="6"/>
        <v>291</v>
      </c>
    </row>
    <row r="66" spans="1:14" hidden="1" x14ac:dyDescent="0.25">
      <c r="A66" s="127">
        <v>14</v>
      </c>
      <c r="B66" s="129" t="s">
        <v>127</v>
      </c>
      <c r="C66" s="125"/>
      <c r="D66" s="125"/>
      <c r="E66" s="125"/>
      <c r="F66" s="125"/>
      <c r="G66" s="125"/>
      <c r="H66" s="125"/>
      <c r="I66" s="125"/>
      <c r="J66" s="125"/>
      <c r="K66" s="125">
        <f t="shared" si="5"/>
        <v>0</v>
      </c>
      <c r="L66" s="126">
        <f t="shared" si="5"/>
        <v>0</v>
      </c>
      <c r="M66" s="125">
        <f t="shared" si="6"/>
        <v>11</v>
      </c>
      <c r="N66" s="126">
        <f t="shared" si="6"/>
        <v>18</v>
      </c>
    </row>
    <row r="67" spans="1:14" hidden="1" x14ac:dyDescent="0.25">
      <c r="A67" s="127">
        <v>15</v>
      </c>
      <c r="B67" s="129" t="s">
        <v>128</v>
      </c>
      <c r="C67" s="125"/>
      <c r="D67" s="125"/>
      <c r="E67" s="125"/>
      <c r="F67" s="125"/>
      <c r="G67" s="125"/>
      <c r="H67" s="125"/>
      <c r="I67" s="125"/>
      <c r="J67" s="125"/>
      <c r="K67" s="125">
        <f t="shared" si="5"/>
        <v>0</v>
      </c>
      <c r="L67" s="126">
        <f t="shared" si="5"/>
        <v>0</v>
      </c>
      <c r="M67" s="125">
        <f t="shared" si="6"/>
        <v>186</v>
      </c>
      <c r="N67" s="126">
        <f t="shared" si="6"/>
        <v>150</v>
      </c>
    </row>
    <row r="68" spans="1:14" ht="15.75" hidden="1" thickBot="1" x14ac:dyDescent="0.3">
      <c r="A68" s="311" t="s">
        <v>129</v>
      </c>
      <c r="B68" s="312"/>
      <c r="C68" s="130">
        <f t="shared" ref="C68:N68" si="7">SUM(C53:C67)</f>
        <v>0</v>
      </c>
      <c r="D68" s="130">
        <f t="shared" si="7"/>
        <v>0</v>
      </c>
      <c r="E68" s="130">
        <f>SUM(E53:E67)</f>
        <v>0</v>
      </c>
      <c r="F68" s="130">
        <f t="shared" si="7"/>
        <v>0</v>
      </c>
      <c r="G68" s="130">
        <f>SUM(G53:G67)</f>
        <v>0</v>
      </c>
      <c r="H68" s="130">
        <f t="shared" si="7"/>
        <v>0</v>
      </c>
      <c r="I68" s="130">
        <f t="shared" si="7"/>
        <v>0</v>
      </c>
      <c r="J68" s="130">
        <f t="shared" si="7"/>
        <v>0</v>
      </c>
      <c r="K68" s="130">
        <f t="shared" si="7"/>
        <v>0</v>
      </c>
      <c r="L68" s="131">
        <f t="shared" si="7"/>
        <v>0</v>
      </c>
      <c r="M68" s="130">
        <f t="shared" si="7"/>
        <v>13086</v>
      </c>
      <c r="N68" s="131">
        <f t="shared" si="7"/>
        <v>15300</v>
      </c>
    </row>
    <row r="69" spans="1:14" hidden="1" x14ac:dyDescent="0.25">
      <c r="A69" s="134"/>
      <c r="B69" s="134"/>
      <c r="C69" s="135"/>
      <c r="D69" s="135"/>
      <c r="E69" s="135"/>
      <c r="F69" s="135"/>
      <c r="G69" s="135"/>
      <c r="H69" s="135"/>
      <c r="I69" s="135"/>
      <c r="J69" s="135"/>
      <c r="K69" s="135"/>
      <c r="L69" s="135"/>
    </row>
    <row r="70" spans="1:14" x14ac:dyDescent="0.25">
      <c r="A70" s="134"/>
      <c r="B70" s="134"/>
      <c r="C70" s="97"/>
      <c r="D70" s="93"/>
      <c r="E70" s="93"/>
      <c r="F70" s="93"/>
      <c r="G70" s="93"/>
      <c r="H70" s="93"/>
      <c r="I70" s="93"/>
      <c r="J70" s="93"/>
      <c r="K70" s="93"/>
      <c r="L70" s="93"/>
    </row>
    <row r="71" spans="1:14" ht="15.75" thickBot="1" x14ac:dyDescent="0.3">
      <c r="A71" s="134"/>
      <c r="B71" s="134" t="s">
        <v>173</v>
      </c>
      <c r="C71" s="97"/>
      <c r="D71" s="93"/>
      <c r="E71" s="93"/>
      <c r="F71" s="93"/>
      <c r="G71" s="93"/>
      <c r="H71" s="93"/>
      <c r="I71" s="93"/>
      <c r="J71" s="93"/>
      <c r="K71" s="93"/>
      <c r="L71" s="93"/>
    </row>
    <row r="72" spans="1:14" x14ac:dyDescent="0.25">
      <c r="A72" s="293" t="s">
        <v>5</v>
      </c>
      <c r="B72" s="313" t="s">
        <v>112</v>
      </c>
      <c r="C72" s="309" t="s">
        <v>99</v>
      </c>
      <c r="D72" s="310"/>
      <c r="E72" s="93"/>
      <c r="F72" s="93"/>
      <c r="G72" s="93"/>
      <c r="H72" s="93"/>
      <c r="I72" s="93"/>
      <c r="J72" s="93"/>
      <c r="K72" s="93"/>
      <c r="L72" s="93"/>
    </row>
    <row r="73" spans="1:14" ht="15.75" thickBot="1" x14ac:dyDescent="0.3">
      <c r="A73" s="293"/>
      <c r="B73" s="314"/>
      <c r="C73" s="121" t="s">
        <v>113</v>
      </c>
      <c r="D73" s="122" t="s">
        <v>101</v>
      </c>
      <c r="E73" s="93"/>
      <c r="F73" s="93"/>
      <c r="G73" s="93"/>
      <c r="H73" s="93"/>
      <c r="I73" s="93"/>
      <c r="J73" s="93"/>
      <c r="K73" s="93"/>
      <c r="L73" s="93"/>
    </row>
    <row r="74" spans="1:14" x14ac:dyDescent="0.25">
      <c r="A74" s="123">
        <v>1</v>
      </c>
      <c r="B74" s="124" t="s">
        <v>114</v>
      </c>
      <c r="C74" s="125">
        <f t="shared" ref="C74:D88" si="8">+K13+K33+K53</f>
        <v>74</v>
      </c>
      <c r="D74" s="126">
        <f t="shared" si="8"/>
        <v>71</v>
      </c>
      <c r="E74" s="213"/>
      <c r="F74" s="93"/>
      <c r="G74" s="93"/>
      <c r="H74" s="93"/>
      <c r="I74" s="93"/>
      <c r="J74" s="93"/>
      <c r="K74" s="93"/>
      <c r="L74" s="93"/>
    </row>
    <row r="75" spans="1:14" x14ac:dyDescent="0.25">
      <c r="A75" s="127">
        <v>2</v>
      </c>
      <c r="B75" s="128" t="s">
        <v>115</v>
      </c>
      <c r="C75" s="125">
        <f t="shared" si="8"/>
        <v>74</v>
      </c>
      <c r="D75" s="126">
        <f t="shared" si="8"/>
        <v>80</v>
      </c>
      <c r="E75" s="213"/>
      <c r="F75" s="93"/>
      <c r="G75" s="93"/>
      <c r="H75" s="93"/>
      <c r="I75" s="93"/>
      <c r="J75" s="93"/>
      <c r="K75" s="93"/>
      <c r="L75" s="93"/>
    </row>
    <row r="76" spans="1:14" x14ac:dyDescent="0.25">
      <c r="A76" s="127">
        <v>3</v>
      </c>
      <c r="B76" s="128" t="s">
        <v>116</v>
      </c>
      <c r="C76" s="125">
        <f t="shared" si="8"/>
        <v>303</v>
      </c>
      <c r="D76" s="126">
        <f t="shared" si="8"/>
        <v>508</v>
      </c>
      <c r="E76" s="213"/>
      <c r="F76" s="93"/>
      <c r="G76" s="93"/>
      <c r="H76" s="93"/>
      <c r="I76" s="93"/>
      <c r="J76" s="93"/>
      <c r="K76" s="93"/>
      <c r="L76" s="93"/>
    </row>
    <row r="77" spans="1:14" x14ac:dyDescent="0.25">
      <c r="A77" s="127">
        <v>4</v>
      </c>
      <c r="B77" s="128" t="s">
        <v>117</v>
      </c>
      <c r="C77" s="125">
        <f t="shared" si="8"/>
        <v>60</v>
      </c>
      <c r="D77" s="126">
        <f t="shared" si="8"/>
        <v>81</v>
      </c>
      <c r="E77" s="213"/>
      <c r="F77" s="93"/>
      <c r="G77" s="93"/>
      <c r="H77" s="93"/>
      <c r="I77" s="93"/>
      <c r="J77" s="93"/>
      <c r="K77" s="93"/>
      <c r="L77" s="93"/>
    </row>
    <row r="78" spans="1:14" x14ac:dyDescent="0.25">
      <c r="A78" s="127">
        <v>5</v>
      </c>
      <c r="B78" s="128" t="s">
        <v>118</v>
      </c>
      <c r="C78" s="125">
        <f t="shared" si="8"/>
        <v>1897</v>
      </c>
      <c r="D78" s="126">
        <f t="shared" si="8"/>
        <v>2085</v>
      </c>
      <c r="E78" s="213"/>
      <c r="F78" s="93"/>
      <c r="G78" s="93"/>
      <c r="H78" s="93"/>
      <c r="I78" s="93"/>
      <c r="J78" s="93"/>
      <c r="K78" s="93"/>
      <c r="L78" s="93"/>
    </row>
    <row r="79" spans="1:14" x14ac:dyDescent="0.25">
      <c r="A79" s="127">
        <v>6</v>
      </c>
      <c r="B79" s="128" t="s">
        <v>119</v>
      </c>
      <c r="C79" s="125">
        <f t="shared" si="8"/>
        <v>1000</v>
      </c>
      <c r="D79" s="126">
        <f t="shared" si="8"/>
        <v>1164</v>
      </c>
      <c r="E79" s="213"/>
      <c r="F79" s="93"/>
      <c r="G79" s="93"/>
      <c r="H79" s="93"/>
      <c r="I79" s="93"/>
      <c r="J79" s="93"/>
      <c r="K79" s="93"/>
      <c r="L79" s="93"/>
    </row>
    <row r="80" spans="1:14" x14ac:dyDescent="0.25">
      <c r="A80" s="127">
        <v>7</v>
      </c>
      <c r="B80" s="128" t="s">
        <v>120</v>
      </c>
      <c r="C80" s="125">
        <f t="shared" si="8"/>
        <v>770</v>
      </c>
      <c r="D80" s="126">
        <f t="shared" si="8"/>
        <v>805</v>
      </c>
      <c r="E80" s="213"/>
      <c r="F80" s="93"/>
      <c r="G80" s="93"/>
      <c r="H80" s="93"/>
      <c r="I80" s="93"/>
      <c r="J80" s="93"/>
      <c r="K80" s="93"/>
      <c r="L80" s="93"/>
    </row>
    <row r="81" spans="1:12" x14ac:dyDescent="0.25">
      <c r="A81" s="127">
        <v>8</v>
      </c>
      <c r="B81" s="128" t="s">
        <v>121</v>
      </c>
      <c r="C81" s="125">
        <f t="shared" si="8"/>
        <v>748</v>
      </c>
      <c r="D81" s="126">
        <f t="shared" si="8"/>
        <v>945</v>
      </c>
      <c r="E81" s="213"/>
      <c r="F81" s="93"/>
      <c r="G81" s="93"/>
      <c r="H81" s="93"/>
      <c r="I81" s="93"/>
      <c r="J81" s="93"/>
      <c r="K81" s="93"/>
      <c r="L81" s="93"/>
    </row>
    <row r="82" spans="1:12" x14ac:dyDescent="0.25">
      <c r="A82" s="127">
        <v>9</v>
      </c>
      <c r="B82" s="128" t="s">
        <v>122</v>
      </c>
      <c r="C82" s="125">
        <f t="shared" si="8"/>
        <v>4898</v>
      </c>
      <c r="D82" s="126">
        <f t="shared" si="8"/>
        <v>5929</v>
      </c>
      <c r="E82" s="213"/>
      <c r="F82" s="93"/>
      <c r="G82" s="93"/>
      <c r="H82" s="93"/>
      <c r="I82" s="93"/>
      <c r="J82" s="93"/>
      <c r="K82" s="93"/>
      <c r="L82" s="93"/>
    </row>
    <row r="83" spans="1:12" x14ac:dyDescent="0.25">
      <c r="A83" s="127">
        <v>10</v>
      </c>
      <c r="B83" s="128" t="s">
        <v>123</v>
      </c>
      <c r="C83" s="125">
        <f t="shared" si="8"/>
        <v>2497</v>
      </c>
      <c r="D83" s="126">
        <f t="shared" si="8"/>
        <v>2755</v>
      </c>
      <c r="E83" s="213"/>
      <c r="F83" s="93"/>
      <c r="G83" s="93"/>
      <c r="H83" s="93"/>
      <c r="I83" s="93"/>
      <c r="J83" s="93"/>
      <c r="K83" s="93"/>
      <c r="L83" s="93"/>
    </row>
    <row r="84" spans="1:12" x14ac:dyDescent="0.25">
      <c r="A84" s="127">
        <v>11</v>
      </c>
      <c r="B84" s="128" t="s">
        <v>124</v>
      </c>
      <c r="C84" s="125">
        <f t="shared" si="8"/>
        <v>240</v>
      </c>
      <c r="D84" s="126">
        <f t="shared" si="8"/>
        <v>305</v>
      </c>
      <c r="E84" s="213"/>
      <c r="F84" s="93"/>
      <c r="G84" s="93"/>
      <c r="H84" s="93"/>
      <c r="I84" s="93"/>
      <c r="J84" s="93"/>
      <c r="K84" s="93"/>
      <c r="L84" s="93"/>
    </row>
    <row r="85" spans="1:12" ht="24" x14ac:dyDescent="0.25">
      <c r="A85" s="127">
        <v>12</v>
      </c>
      <c r="B85" s="128" t="s">
        <v>125</v>
      </c>
      <c r="C85" s="125">
        <f t="shared" si="8"/>
        <v>125</v>
      </c>
      <c r="D85" s="126">
        <f t="shared" si="8"/>
        <v>113</v>
      </c>
      <c r="E85" s="213"/>
      <c r="F85" s="93"/>
      <c r="G85" s="93"/>
      <c r="H85" s="93"/>
      <c r="I85" s="93"/>
      <c r="J85" s="93"/>
      <c r="K85" s="93"/>
      <c r="L85" s="93"/>
    </row>
    <row r="86" spans="1:12" x14ac:dyDescent="0.25">
      <c r="A86" s="127">
        <v>13</v>
      </c>
      <c r="B86" s="129" t="s">
        <v>126</v>
      </c>
      <c r="C86" s="125">
        <f t="shared" si="8"/>
        <v>203</v>
      </c>
      <c r="D86" s="126">
        <f t="shared" si="8"/>
        <v>291</v>
      </c>
      <c r="E86" s="213"/>
      <c r="F86" s="93"/>
      <c r="G86" s="93"/>
      <c r="H86" s="93"/>
      <c r="I86" s="93"/>
      <c r="J86" s="93"/>
      <c r="K86" s="93"/>
      <c r="L86" s="93"/>
    </row>
    <row r="87" spans="1:12" x14ac:dyDescent="0.25">
      <c r="A87" s="127">
        <v>14</v>
      </c>
      <c r="B87" s="129" t="s">
        <v>127</v>
      </c>
      <c r="C87" s="125">
        <f t="shared" si="8"/>
        <v>11</v>
      </c>
      <c r="D87" s="126">
        <f t="shared" si="8"/>
        <v>18</v>
      </c>
      <c r="E87" s="213"/>
      <c r="F87" s="93"/>
      <c r="G87" s="93"/>
      <c r="H87" s="93"/>
      <c r="I87" s="93"/>
      <c r="J87" s="93"/>
      <c r="K87" s="93"/>
      <c r="L87" s="93"/>
    </row>
    <row r="88" spans="1:12" ht="15.75" thickBot="1" x14ac:dyDescent="0.3">
      <c r="A88" s="127">
        <v>15</v>
      </c>
      <c r="B88" s="129" t="s">
        <v>128</v>
      </c>
      <c r="C88" s="125">
        <f t="shared" si="8"/>
        <v>186</v>
      </c>
      <c r="D88" s="126">
        <f t="shared" si="8"/>
        <v>150</v>
      </c>
      <c r="E88" s="213"/>
      <c r="F88" s="93"/>
      <c r="G88" s="93"/>
      <c r="H88" s="93"/>
      <c r="I88" s="93"/>
      <c r="J88" s="93"/>
      <c r="K88" s="93"/>
      <c r="L88" s="93"/>
    </row>
    <row r="89" spans="1:12" ht="15.75" thickBot="1" x14ac:dyDescent="0.3">
      <c r="A89" s="311" t="s">
        <v>129</v>
      </c>
      <c r="B89" s="312"/>
      <c r="C89" s="136">
        <f>SUM(C74:C88)</f>
        <v>13086</v>
      </c>
      <c r="D89" s="137">
        <f>SUM(D74:D88)</f>
        <v>15300</v>
      </c>
      <c r="E89" s="93"/>
      <c r="F89" s="93"/>
      <c r="G89" s="93"/>
      <c r="H89" s="93"/>
      <c r="I89" s="93"/>
      <c r="J89" s="93"/>
      <c r="K89" s="93"/>
      <c r="L89" s="93"/>
    </row>
    <row r="90" spans="1:12" x14ac:dyDescent="0.25">
      <c r="A90" s="134"/>
      <c r="B90" s="134"/>
      <c r="C90" s="97"/>
      <c r="D90" s="93"/>
      <c r="E90" s="93"/>
      <c r="F90" s="93"/>
      <c r="G90" s="93"/>
      <c r="H90" s="93"/>
      <c r="I90" s="93"/>
      <c r="J90" s="93"/>
      <c r="K90" s="93"/>
      <c r="L90" s="93"/>
    </row>
    <row r="91" spans="1:12" x14ac:dyDescent="0.25">
      <c r="A91" s="134"/>
      <c r="B91" s="134"/>
      <c r="C91" s="97"/>
      <c r="D91" s="93"/>
      <c r="E91" s="93"/>
      <c r="F91" s="93"/>
      <c r="G91" s="93"/>
      <c r="H91" s="93"/>
      <c r="I91" s="93"/>
      <c r="J91" s="93"/>
      <c r="K91" s="93"/>
      <c r="L91" s="93"/>
    </row>
    <row r="92" spans="1:12" x14ac:dyDescent="0.25">
      <c r="A92" s="134"/>
      <c r="B92" s="134"/>
      <c r="C92" s="97"/>
      <c r="D92" s="93"/>
      <c r="E92" s="93"/>
      <c r="F92" s="93"/>
      <c r="G92" s="93"/>
      <c r="H92" s="93"/>
      <c r="I92" s="93"/>
      <c r="J92" s="93"/>
      <c r="K92" s="93"/>
      <c r="L92" s="93"/>
    </row>
    <row r="93" spans="1:12" x14ac:dyDescent="0.25">
      <c r="A93" s="134"/>
      <c r="B93" s="134"/>
      <c r="C93" s="97"/>
      <c r="D93" s="93"/>
      <c r="E93" s="93"/>
      <c r="F93" s="93"/>
      <c r="G93" s="93"/>
      <c r="H93" s="93"/>
      <c r="I93" s="93"/>
      <c r="J93" s="93"/>
      <c r="K93" s="93"/>
      <c r="L93" s="93"/>
    </row>
    <row r="94" spans="1:12" x14ac:dyDescent="0.25">
      <c r="A94" s="134"/>
      <c r="B94" s="134"/>
      <c r="C94" s="97"/>
      <c r="D94" s="93"/>
      <c r="E94" s="93"/>
      <c r="F94" s="93"/>
      <c r="G94" s="93"/>
      <c r="H94" s="93"/>
      <c r="I94" s="93"/>
      <c r="J94" s="93"/>
      <c r="K94" s="93"/>
      <c r="L94" s="93"/>
    </row>
    <row r="95" spans="1:12" x14ac:dyDescent="0.25">
      <c r="A95" s="134"/>
      <c r="B95" s="134"/>
      <c r="C95" s="97"/>
      <c r="D95" s="93"/>
      <c r="E95" s="93"/>
      <c r="F95" s="93"/>
      <c r="G95" s="93"/>
      <c r="H95" s="93"/>
      <c r="I95" s="93"/>
      <c r="J95" s="93"/>
      <c r="K95" s="93"/>
      <c r="L95" s="93"/>
    </row>
    <row r="96" spans="1:12" x14ac:dyDescent="0.25">
      <c r="A96" s="134"/>
      <c r="B96" s="134"/>
      <c r="C96" s="97"/>
      <c r="D96" s="93"/>
      <c r="E96" s="93"/>
      <c r="F96" s="93"/>
      <c r="G96" s="93"/>
      <c r="H96" s="93"/>
      <c r="I96" s="93"/>
      <c r="J96" s="93"/>
      <c r="K96" s="93"/>
      <c r="L96" s="93"/>
    </row>
    <row r="97" spans="1:12" x14ac:dyDescent="0.25">
      <c r="A97" s="134"/>
      <c r="B97" s="134"/>
      <c r="C97" s="97"/>
      <c r="D97" s="93"/>
      <c r="E97" s="93"/>
      <c r="F97" s="93"/>
      <c r="G97" s="93"/>
      <c r="H97" s="93"/>
      <c r="I97" s="93"/>
      <c r="J97" s="93"/>
      <c r="K97" s="93"/>
      <c r="L97" s="93"/>
    </row>
    <row r="98" spans="1:12" x14ac:dyDescent="0.25">
      <c r="A98" s="134"/>
      <c r="B98" s="134"/>
      <c r="C98" s="97"/>
      <c r="D98" s="93"/>
      <c r="E98" s="93"/>
      <c r="F98" s="93"/>
      <c r="G98" s="93"/>
      <c r="H98" s="93"/>
      <c r="I98" s="93"/>
      <c r="J98" s="93"/>
      <c r="K98" s="93"/>
      <c r="L98" s="93"/>
    </row>
    <row r="99" spans="1:12" x14ac:dyDescent="0.25">
      <c r="A99" s="134"/>
      <c r="B99" s="134"/>
      <c r="C99" s="97"/>
      <c r="D99" s="93"/>
      <c r="E99" s="93"/>
      <c r="F99" s="93"/>
      <c r="G99" s="93"/>
      <c r="H99" s="93"/>
      <c r="I99" s="93"/>
      <c r="J99" s="93"/>
      <c r="K99" s="93"/>
      <c r="L99" s="93"/>
    </row>
    <row r="100" spans="1:12" x14ac:dyDescent="0.25">
      <c r="A100" s="134"/>
      <c r="B100" s="134"/>
      <c r="C100" s="97"/>
      <c r="D100" s="93"/>
      <c r="E100" s="93"/>
      <c r="F100" s="93"/>
      <c r="G100" s="93"/>
      <c r="H100" s="93"/>
      <c r="I100" s="93"/>
      <c r="J100" s="93"/>
      <c r="K100" s="93"/>
      <c r="L100" s="93"/>
    </row>
    <row r="101" spans="1:12" x14ac:dyDescent="0.25">
      <c r="A101" s="134"/>
      <c r="B101" s="134"/>
      <c r="C101" s="97"/>
      <c r="D101" s="93"/>
      <c r="E101" s="93"/>
      <c r="F101" s="93"/>
      <c r="G101" s="93"/>
      <c r="H101" s="93"/>
      <c r="I101" s="93"/>
      <c r="J101" s="93"/>
      <c r="K101" s="93"/>
      <c r="L101" s="93"/>
    </row>
    <row r="102" spans="1:12" x14ac:dyDescent="0.25">
      <c r="A102" s="134"/>
      <c r="B102" s="134"/>
      <c r="C102" s="97"/>
      <c r="D102" s="93"/>
      <c r="E102" s="93"/>
      <c r="F102" s="93"/>
      <c r="G102" s="93"/>
      <c r="H102" s="93"/>
      <c r="I102" s="93"/>
      <c r="J102" s="93"/>
      <c r="K102" s="93"/>
      <c r="L102" s="93"/>
    </row>
    <row r="103" spans="1:12" x14ac:dyDescent="0.25">
      <c r="A103" s="134"/>
      <c r="B103" s="134"/>
      <c r="C103" s="97"/>
      <c r="D103" s="93"/>
      <c r="E103" s="93"/>
      <c r="F103" s="93"/>
      <c r="G103" s="93"/>
      <c r="H103" s="93"/>
      <c r="I103" s="93"/>
      <c r="J103" s="93"/>
      <c r="K103" s="93"/>
      <c r="L103" s="93"/>
    </row>
    <row r="104" spans="1:12" x14ac:dyDescent="0.25">
      <c r="A104" s="134"/>
      <c r="B104" s="134"/>
      <c r="C104" s="97"/>
      <c r="D104" s="93"/>
      <c r="E104" s="93"/>
      <c r="F104" s="93"/>
      <c r="G104" s="93"/>
      <c r="H104" s="93"/>
      <c r="I104" s="93"/>
      <c r="J104" s="93"/>
      <c r="K104" s="93"/>
      <c r="L104" s="93"/>
    </row>
    <row r="105" spans="1:12" x14ac:dyDescent="0.25">
      <c r="A105" s="134"/>
      <c r="B105" s="134"/>
      <c r="C105" s="97"/>
      <c r="D105" s="93"/>
      <c r="E105" s="93"/>
      <c r="F105" s="93"/>
      <c r="G105" s="93"/>
      <c r="H105" s="93"/>
      <c r="I105" s="93"/>
      <c r="J105" s="93"/>
      <c r="K105" s="93"/>
      <c r="L105" s="93"/>
    </row>
    <row r="106" spans="1:12" x14ac:dyDescent="0.25">
      <c r="A106" s="134"/>
      <c r="B106" s="134"/>
      <c r="C106" s="97"/>
      <c r="D106" s="93"/>
      <c r="E106" s="93"/>
      <c r="F106" s="93"/>
      <c r="G106" s="93"/>
      <c r="H106" s="93"/>
      <c r="I106" s="93"/>
      <c r="J106" s="93"/>
      <c r="K106" s="93"/>
      <c r="L106" s="93"/>
    </row>
    <row r="107" spans="1:12" x14ac:dyDescent="0.25">
      <c r="A107" s="134"/>
      <c r="B107" s="134"/>
      <c r="C107" s="97"/>
      <c r="D107" s="93"/>
      <c r="E107" s="93"/>
      <c r="F107" s="93"/>
      <c r="G107" s="93"/>
      <c r="H107" s="93"/>
      <c r="I107" s="93"/>
      <c r="J107" s="93"/>
      <c r="K107" s="93"/>
      <c r="L107" s="93"/>
    </row>
    <row r="108" spans="1:12" x14ac:dyDescent="0.25">
      <c r="A108" s="134"/>
      <c r="B108" s="134"/>
      <c r="C108" s="97"/>
      <c r="D108" s="93"/>
      <c r="E108" s="93"/>
      <c r="F108" s="93"/>
      <c r="G108" s="93"/>
      <c r="H108" s="93"/>
      <c r="I108" s="93"/>
      <c r="J108" s="93"/>
      <c r="K108" s="93"/>
      <c r="L108" s="93"/>
    </row>
    <row r="109" spans="1:12" x14ac:dyDescent="0.25">
      <c r="A109" s="134"/>
      <c r="B109" s="134"/>
      <c r="C109" s="97"/>
      <c r="D109" s="93"/>
      <c r="E109" s="93"/>
      <c r="F109" s="93"/>
      <c r="G109" s="93"/>
      <c r="H109" s="93"/>
      <c r="I109" s="93"/>
      <c r="J109" s="93"/>
      <c r="K109" s="93"/>
      <c r="L109" s="93"/>
    </row>
    <row r="110" spans="1:12" x14ac:dyDescent="0.25">
      <c r="A110" s="134"/>
      <c r="B110" s="134"/>
      <c r="C110" s="97"/>
      <c r="D110" s="93"/>
      <c r="E110" s="93"/>
      <c r="F110" s="93"/>
      <c r="G110" s="93"/>
      <c r="H110" s="93"/>
      <c r="I110" s="93"/>
      <c r="J110" s="93"/>
      <c r="K110" s="93"/>
      <c r="L110" s="93"/>
    </row>
    <row r="111" spans="1:12" x14ac:dyDescent="0.25">
      <c r="A111" s="134"/>
      <c r="B111" s="134"/>
      <c r="C111" s="97"/>
      <c r="D111" s="93"/>
      <c r="E111" s="93"/>
      <c r="F111" s="93"/>
      <c r="G111" s="93"/>
      <c r="H111" s="93"/>
      <c r="I111" s="93"/>
      <c r="J111" s="93"/>
      <c r="K111" s="93"/>
      <c r="L111" s="93"/>
    </row>
    <row r="113" spans="2:11" x14ac:dyDescent="0.25">
      <c r="B113" s="63" t="s">
        <v>61</v>
      </c>
      <c r="C113" s="12" t="s">
        <v>89</v>
      </c>
      <c r="D113" s="12"/>
      <c r="E113" s="12"/>
      <c r="F113" s="44" t="s">
        <v>132</v>
      </c>
      <c r="H113" t="s">
        <v>136</v>
      </c>
    </row>
    <row r="114" spans="2:11" ht="15" customHeight="1" x14ac:dyDescent="0.25">
      <c r="C114" s="288" t="s">
        <v>133</v>
      </c>
      <c r="D114" s="288"/>
      <c r="E114" s="288"/>
      <c r="F114" s="44"/>
      <c r="G114" s="44"/>
      <c r="H114" s="44" t="s">
        <v>137</v>
      </c>
      <c r="I114" s="44"/>
      <c r="J114" s="44"/>
      <c r="K114" s="44"/>
    </row>
    <row r="115" spans="2:11" ht="15" customHeight="1" x14ac:dyDescent="0.25">
      <c r="C115" s="288" t="s">
        <v>134</v>
      </c>
      <c r="D115" s="288"/>
      <c r="E115" s="288"/>
      <c r="F115" s="44"/>
      <c r="G115" s="44"/>
      <c r="H115" s="44" t="s">
        <v>163</v>
      </c>
      <c r="I115" s="44"/>
      <c r="J115" s="44"/>
      <c r="K115" s="44"/>
    </row>
    <row r="116" spans="2:11" x14ac:dyDescent="0.25">
      <c r="B116" s="63" t="s">
        <v>66</v>
      </c>
      <c r="C116" s="44" t="s">
        <v>205</v>
      </c>
      <c r="G116" s="44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C114:E114"/>
    <mergeCell ref="C115:E115"/>
    <mergeCell ref="M51:N51"/>
    <mergeCell ref="A68:B68"/>
    <mergeCell ref="A72:A73"/>
    <mergeCell ref="B72:B73"/>
    <mergeCell ref="C72:D72"/>
    <mergeCell ref="A89:B89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40" workbookViewId="0">
      <selection activeCell="A70" sqref="A70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70"/>
      <c r="C2" s="270"/>
      <c r="L2" s="119" t="s">
        <v>111</v>
      </c>
    </row>
    <row r="3" spans="1:12" ht="24" x14ac:dyDescent="0.3">
      <c r="H3" s="120"/>
      <c r="I3" s="120"/>
      <c r="J3" s="120"/>
      <c r="L3" s="212" t="s">
        <v>183</v>
      </c>
    </row>
    <row r="4" spans="1:12" x14ac:dyDescent="0.25">
      <c r="A4" s="267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</row>
    <row r="5" spans="1:12" x14ac:dyDescent="0.25">
      <c r="A5" s="244"/>
      <c r="B5" s="244"/>
      <c r="C5" s="244"/>
      <c r="D5" s="244"/>
      <c r="E5" s="244"/>
      <c r="F5" s="244"/>
      <c r="G5" s="244"/>
      <c r="H5" s="244"/>
      <c r="I5" s="244"/>
      <c r="J5" s="244"/>
      <c r="K5" s="244"/>
      <c r="L5" s="244"/>
    </row>
    <row r="6" spans="1:12" x14ac:dyDescent="0.25">
      <c r="A6" s="266" t="s">
        <v>2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</row>
    <row r="7" spans="1:12" x14ac:dyDescent="0.25">
      <c r="A7" s="267" t="s">
        <v>3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</row>
    <row r="8" spans="1:12" x14ac:dyDescent="0.25">
      <c r="A8" s="268" t="s">
        <v>4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</row>
    <row r="10" spans="1:12" ht="15.75" customHeight="1" thickBot="1" x14ac:dyDescent="0.3">
      <c r="A10" s="12"/>
      <c r="B10" s="315" t="s">
        <v>184</v>
      </c>
      <c r="C10" s="315"/>
      <c r="D10" s="315"/>
      <c r="E10" s="315"/>
      <c r="F10" s="315"/>
      <c r="G10" s="315"/>
      <c r="H10" s="315"/>
      <c r="I10" s="315"/>
      <c r="J10" s="315"/>
      <c r="K10" s="315"/>
      <c r="L10" s="315"/>
    </row>
    <row r="11" spans="1:12" x14ac:dyDescent="0.25">
      <c r="A11" s="316" t="s">
        <v>5</v>
      </c>
      <c r="B11" s="313" t="s">
        <v>112</v>
      </c>
      <c r="C11" s="318" t="s">
        <v>95</v>
      </c>
      <c r="D11" s="318"/>
      <c r="E11" s="309" t="s">
        <v>96</v>
      </c>
      <c r="F11" s="309"/>
      <c r="G11" s="309" t="s">
        <v>97</v>
      </c>
      <c r="H11" s="309"/>
      <c r="I11" s="309" t="s">
        <v>98</v>
      </c>
      <c r="J11" s="309"/>
      <c r="K11" s="309" t="s">
        <v>135</v>
      </c>
      <c r="L11" s="310"/>
    </row>
    <row r="12" spans="1:12" ht="15.75" thickBot="1" x14ac:dyDescent="0.3">
      <c r="A12" s="317"/>
      <c r="B12" s="314"/>
      <c r="C12" s="121" t="s">
        <v>113</v>
      </c>
      <c r="D12" s="121" t="s">
        <v>101</v>
      </c>
      <c r="E12" s="121" t="s">
        <v>113</v>
      </c>
      <c r="F12" s="121" t="s">
        <v>101</v>
      </c>
      <c r="G12" s="121" t="s">
        <v>113</v>
      </c>
      <c r="H12" s="121" t="s">
        <v>101</v>
      </c>
      <c r="I12" s="121" t="s">
        <v>113</v>
      </c>
      <c r="J12" s="121" t="s">
        <v>101</v>
      </c>
      <c r="K12" s="121" t="s">
        <v>113</v>
      </c>
      <c r="L12" s="122" t="s">
        <v>101</v>
      </c>
    </row>
    <row r="13" spans="1:12" x14ac:dyDescent="0.25">
      <c r="A13" s="123">
        <v>1</v>
      </c>
      <c r="B13" s="124" t="s">
        <v>114</v>
      </c>
      <c r="C13" s="125">
        <v>6</v>
      </c>
      <c r="D13" s="125">
        <v>9</v>
      </c>
      <c r="E13" s="125">
        <v>14</v>
      </c>
      <c r="F13" s="125">
        <v>8</v>
      </c>
      <c r="G13" s="125">
        <v>14</v>
      </c>
      <c r="H13" s="125">
        <v>12</v>
      </c>
      <c r="I13" s="125">
        <v>12</v>
      </c>
      <c r="J13" s="125">
        <v>10</v>
      </c>
      <c r="K13" s="125">
        <f>+C13+E13+G13+I13</f>
        <v>46</v>
      </c>
      <c r="L13" s="126">
        <f>+D13+F13+H13+J13</f>
        <v>39</v>
      </c>
    </row>
    <row r="14" spans="1:12" x14ac:dyDescent="0.25">
      <c r="A14" s="127">
        <v>2</v>
      </c>
      <c r="B14" s="128" t="s">
        <v>115</v>
      </c>
      <c r="C14" s="125">
        <v>6</v>
      </c>
      <c r="D14" s="125">
        <v>8</v>
      </c>
      <c r="E14" s="125">
        <v>14</v>
      </c>
      <c r="F14" s="125">
        <v>6</v>
      </c>
      <c r="G14" s="125">
        <v>14</v>
      </c>
      <c r="H14" s="125">
        <v>22</v>
      </c>
      <c r="I14" s="125">
        <v>12</v>
      </c>
      <c r="J14" s="125">
        <v>15</v>
      </c>
      <c r="K14" s="125">
        <f t="shared" ref="K14:L27" si="0">+C14+E14+G14+I14</f>
        <v>46</v>
      </c>
      <c r="L14" s="126">
        <f t="shared" si="0"/>
        <v>51</v>
      </c>
    </row>
    <row r="15" spans="1:12" x14ac:dyDescent="0.25">
      <c r="A15" s="127">
        <v>3</v>
      </c>
      <c r="B15" s="128" t="s">
        <v>116</v>
      </c>
      <c r="C15" s="125">
        <v>26</v>
      </c>
      <c r="D15" s="125">
        <v>84</v>
      </c>
      <c r="E15" s="125">
        <v>55</v>
      </c>
      <c r="F15" s="125">
        <v>82</v>
      </c>
      <c r="G15" s="125">
        <v>55</v>
      </c>
      <c r="H15" s="125">
        <v>93</v>
      </c>
      <c r="I15" s="125">
        <v>55</v>
      </c>
      <c r="J15" s="125">
        <v>72</v>
      </c>
      <c r="K15" s="125">
        <f t="shared" si="0"/>
        <v>191</v>
      </c>
      <c r="L15" s="126">
        <f t="shared" si="0"/>
        <v>331</v>
      </c>
    </row>
    <row r="16" spans="1:12" x14ac:dyDescent="0.25">
      <c r="A16" s="127">
        <v>4</v>
      </c>
      <c r="B16" s="128" t="s">
        <v>117</v>
      </c>
      <c r="C16" s="125">
        <v>5</v>
      </c>
      <c r="D16" s="125">
        <v>9</v>
      </c>
      <c r="E16" s="125">
        <v>11</v>
      </c>
      <c r="F16" s="125">
        <v>13</v>
      </c>
      <c r="G16" s="125">
        <v>11</v>
      </c>
      <c r="H16" s="125">
        <v>13</v>
      </c>
      <c r="I16" s="125">
        <v>11</v>
      </c>
      <c r="J16" s="125">
        <v>12</v>
      </c>
      <c r="K16" s="125">
        <f t="shared" si="0"/>
        <v>38</v>
      </c>
      <c r="L16" s="126">
        <f t="shared" si="0"/>
        <v>47</v>
      </c>
    </row>
    <row r="17" spans="1:14" x14ac:dyDescent="0.25">
      <c r="A17" s="127">
        <v>5</v>
      </c>
      <c r="B17" s="128" t="s">
        <v>118</v>
      </c>
      <c r="C17" s="125">
        <v>158</v>
      </c>
      <c r="D17" s="125">
        <v>411</v>
      </c>
      <c r="E17" s="125">
        <v>348</v>
      </c>
      <c r="F17" s="125">
        <v>324</v>
      </c>
      <c r="G17" s="125">
        <v>348</v>
      </c>
      <c r="H17" s="125">
        <v>331</v>
      </c>
      <c r="I17" s="125">
        <v>347</v>
      </c>
      <c r="J17" s="125">
        <v>285</v>
      </c>
      <c r="K17" s="125">
        <f t="shared" si="0"/>
        <v>1201</v>
      </c>
      <c r="L17" s="126">
        <f t="shared" si="0"/>
        <v>1351</v>
      </c>
    </row>
    <row r="18" spans="1:14" x14ac:dyDescent="0.25">
      <c r="A18" s="127">
        <v>6</v>
      </c>
      <c r="B18" s="128" t="s">
        <v>119</v>
      </c>
      <c r="C18" s="125">
        <v>85</v>
      </c>
      <c r="D18" s="125">
        <v>130</v>
      </c>
      <c r="E18" s="125">
        <v>183</v>
      </c>
      <c r="F18" s="125">
        <v>194</v>
      </c>
      <c r="G18" s="125">
        <v>183</v>
      </c>
      <c r="H18" s="125">
        <v>330</v>
      </c>
      <c r="I18" s="125">
        <v>183</v>
      </c>
      <c r="J18" s="125">
        <v>157</v>
      </c>
      <c r="K18" s="125">
        <f t="shared" si="0"/>
        <v>634</v>
      </c>
      <c r="L18" s="126">
        <f t="shared" si="0"/>
        <v>811</v>
      </c>
    </row>
    <row r="19" spans="1:14" x14ac:dyDescent="0.25">
      <c r="A19" s="127">
        <v>7</v>
      </c>
      <c r="B19" s="128" t="s">
        <v>120</v>
      </c>
      <c r="C19" s="125">
        <v>65</v>
      </c>
      <c r="D19" s="125">
        <v>148</v>
      </c>
      <c r="E19" s="125">
        <v>141</v>
      </c>
      <c r="F19" s="125">
        <v>123</v>
      </c>
      <c r="G19" s="125">
        <v>141</v>
      </c>
      <c r="H19" s="125">
        <v>172</v>
      </c>
      <c r="I19" s="125">
        <v>141</v>
      </c>
      <c r="J19" s="125">
        <v>103</v>
      </c>
      <c r="K19" s="125">
        <f t="shared" si="0"/>
        <v>488</v>
      </c>
      <c r="L19" s="126">
        <f t="shared" si="0"/>
        <v>546</v>
      </c>
    </row>
    <row r="20" spans="1:14" x14ac:dyDescent="0.25">
      <c r="A20" s="127">
        <v>8</v>
      </c>
      <c r="B20" s="128" t="s">
        <v>121</v>
      </c>
      <c r="C20" s="125">
        <v>62</v>
      </c>
      <c r="D20" s="125">
        <v>132</v>
      </c>
      <c r="E20" s="125">
        <v>138</v>
      </c>
      <c r="F20" s="125">
        <v>145</v>
      </c>
      <c r="G20" s="125">
        <v>138</v>
      </c>
      <c r="H20" s="125">
        <v>211</v>
      </c>
      <c r="I20" s="125">
        <v>134</v>
      </c>
      <c r="J20" s="125">
        <v>113</v>
      </c>
      <c r="K20" s="125">
        <f t="shared" si="0"/>
        <v>472</v>
      </c>
      <c r="L20" s="126">
        <f t="shared" si="0"/>
        <v>601</v>
      </c>
    </row>
    <row r="21" spans="1:14" x14ac:dyDescent="0.25">
      <c r="A21" s="127">
        <v>9</v>
      </c>
      <c r="B21" s="128" t="s">
        <v>122</v>
      </c>
      <c r="C21" s="125">
        <v>408</v>
      </c>
      <c r="D21" s="125">
        <v>935</v>
      </c>
      <c r="E21" s="125">
        <v>898</v>
      </c>
      <c r="F21" s="125">
        <v>1024</v>
      </c>
      <c r="G21" s="125">
        <v>898</v>
      </c>
      <c r="H21" s="125">
        <v>1155</v>
      </c>
      <c r="I21" s="125">
        <v>898</v>
      </c>
      <c r="J21" s="125">
        <v>829</v>
      </c>
      <c r="K21" s="125">
        <f t="shared" si="0"/>
        <v>3102</v>
      </c>
      <c r="L21" s="126">
        <f t="shared" si="0"/>
        <v>3943</v>
      </c>
    </row>
    <row r="22" spans="1:14" x14ac:dyDescent="0.25">
      <c r="A22" s="127">
        <v>10</v>
      </c>
      <c r="B22" s="128" t="s">
        <v>123</v>
      </c>
      <c r="C22" s="125">
        <v>208</v>
      </c>
      <c r="D22" s="125">
        <v>398</v>
      </c>
      <c r="E22" s="125">
        <v>459</v>
      </c>
      <c r="F22" s="125">
        <v>481</v>
      </c>
      <c r="G22" s="125">
        <v>459</v>
      </c>
      <c r="H22" s="125">
        <v>596</v>
      </c>
      <c r="I22" s="125">
        <v>453</v>
      </c>
      <c r="J22" s="125">
        <v>377</v>
      </c>
      <c r="K22" s="125">
        <f t="shared" si="0"/>
        <v>1579</v>
      </c>
      <c r="L22" s="126">
        <f t="shared" si="0"/>
        <v>1852</v>
      </c>
    </row>
    <row r="23" spans="1:14" x14ac:dyDescent="0.25">
      <c r="A23" s="127">
        <v>11</v>
      </c>
      <c r="B23" s="128" t="s">
        <v>124</v>
      </c>
      <c r="C23" s="125">
        <v>20</v>
      </c>
      <c r="D23" s="125">
        <v>57</v>
      </c>
      <c r="E23" s="125">
        <v>44</v>
      </c>
      <c r="F23" s="125">
        <v>57</v>
      </c>
      <c r="G23" s="125">
        <v>44</v>
      </c>
      <c r="H23" s="125">
        <v>62</v>
      </c>
      <c r="I23" s="125">
        <v>44</v>
      </c>
      <c r="J23" s="125">
        <v>33</v>
      </c>
      <c r="K23" s="125">
        <f t="shared" si="0"/>
        <v>152</v>
      </c>
      <c r="L23" s="126">
        <f t="shared" si="0"/>
        <v>209</v>
      </c>
    </row>
    <row r="24" spans="1:14" ht="24" x14ac:dyDescent="0.25">
      <c r="A24" s="127">
        <v>12</v>
      </c>
      <c r="B24" s="128" t="s">
        <v>125</v>
      </c>
      <c r="C24" s="125">
        <v>10</v>
      </c>
      <c r="D24" s="125">
        <v>18</v>
      </c>
      <c r="E24" s="125">
        <v>23</v>
      </c>
      <c r="F24" s="125">
        <v>21</v>
      </c>
      <c r="G24" s="125">
        <v>23</v>
      </c>
      <c r="H24" s="125">
        <v>17</v>
      </c>
      <c r="I24" s="125">
        <v>23</v>
      </c>
      <c r="J24" s="125">
        <v>15</v>
      </c>
      <c r="K24" s="125">
        <f t="shared" si="0"/>
        <v>79</v>
      </c>
      <c r="L24" s="126">
        <f t="shared" si="0"/>
        <v>71</v>
      </c>
    </row>
    <row r="25" spans="1:14" x14ac:dyDescent="0.25">
      <c r="A25" s="127">
        <v>13</v>
      </c>
      <c r="B25" s="129" t="s">
        <v>126</v>
      </c>
      <c r="C25" s="125">
        <v>17</v>
      </c>
      <c r="D25" s="125">
        <v>46</v>
      </c>
      <c r="E25" s="125">
        <v>38</v>
      </c>
      <c r="F25" s="125">
        <v>62</v>
      </c>
      <c r="G25" s="125">
        <v>38</v>
      </c>
      <c r="H25" s="125">
        <v>56</v>
      </c>
      <c r="I25" s="125">
        <v>34</v>
      </c>
      <c r="J25" s="125">
        <v>41</v>
      </c>
      <c r="K25" s="125">
        <f t="shared" si="0"/>
        <v>127</v>
      </c>
      <c r="L25" s="126">
        <f t="shared" si="0"/>
        <v>205</v>
      </c>
    </row>
    <row r="26" spans="1:14" x14ac:dyDescent="0.25">
      <c r="A26" s="127">
        <v>14</v>
      </c>
      <c r="B26" s="129" t="s">
        <v>127</v>
      </c>
      <c r="C26" s="125">
        <v>1</v>
      </c>
      <c r="D26" s="125">
        <v>0</v>
      </c>
      <c r="E26" s="125">
        <v>2</v>
      </c>
      <c r="F26" s="125">
        <v>1</v>
      </c>
      <c r="G26" s="125">
        <v>2</v>
      </c>
      <c r="H26" s="125">
        <v>2</v>
      </c>
      <c r="I26" s="125">
        <v>2</v>
      </c>
      <c r="J26" s="125">
        <v>12</v>
      </c>
      <c r="K26" s="125">
        <f t="shared" si="0"/>
        <v>7</v>
      </c>
      <c r="L26" s="126">
        <f t="shared" si="0"/>
        <v>15</v>
      </c>
    </row>
    <row r="27" spans="1:14" ht="15.75" thickBot="1" x14ac:dyDescent="0.3">
      <c r="A27" s="127">
        <v>15</v>
      </c>
      <c r="B27" s="129" t="s">
        <v>128</v>
      </c>
      <c r="C27" s="125">
        <v>14</v>
      </c>
      <c r="D27" s="125">
        <v>17</v>
      </c>
      <c r="E27" s="125">
        <v>35</v>
      </c>
      <c r="F27" s="125">
        <v>24</v>
      </c>
      <c r="G27" s="125">
        <v>35</v>
      </c>
      <c r="H27" s="125">
        <v>21</v>
      </c>
      <c r="I27" s="125">
        <v>32</v>
      </c>
      <c r="J27" s="125">
        <v>21</v>
      </c>
      <c r="K27" s="125">
        <f t="shared" si="0"/>
        <v>116</v>
      </c>
      <c r="L27" s="126">
        <f t="shared" si="0"/>
        <v>83</v>
      </c>
    </row>
    <row r="28" spans="1:14" ht="15.75" thickBot="1" x14ac:dyDescent="0.3">
      <c r="A28" s="311" t="s">
        <v>129</v>
      </c>
      <c r="B28" s="312"/>
      <c r="C28" s="130">
        <f t="shared" ref="C28:H28" si="1">SUM(C13:C27)</f>
        <v>1091</v>
      </c>
      <c r="D28" s="130">
        <f t="shared" si="1"/>
        <v>2402</v>
      </c>
      <c r="E28" s="130">
        <f>SUM(E13:E27)</f>
        <v>2403</v>
      </c>
      <c r="F28" s="130">
        <f t="shared" si="1"/>
        <v>2565</v>
      </c>
      <c r="G28" s="130">
        <f>SUM(G13:G27)</f>
        <v>2403</v>
      </c>
      <c r="H28" s="130">
        <f t="shared" si="1"/>
        <v>3093</v>
      </c>
      <c r="I28" s="130">
        <f>SUM(I13:I27)</f>
        <v>2381</v>
      </c>
      <c r="J28" s="130">
        <f>SUM(J13:J27)</f>
        <v>2095</v>
      </c>
      <c r="K28" s="130">
        <f>SUM(K13:K27)</f>
        <v>8278</v>
      </c>
      <c r="L28" s="131">
        <f>SUM(L13:L27)</f>
        <v>10155</v>
      </c>
    </row>
    <row r="29" spans="1:14" x14ac:dyDescent="0.25">
      <c r="A29" s="132"/>
      <c r="B29" s="112"/>
      <c r="C29" s="97"/>
      <c r="D29" s="93"/>
      <c r="E29" s="93"/>
      <c r="F29" s="93"/>
      <c r="G29" s="93"/>
      <c r="H29" s="93"/>
      <c r="I29" s="93"/>
      <c r="J29" s="93"/>
      <c r="K29" s="93"/>
      <c r="L29" s="93"/>
    </row>
    <row r="30" spans="1:14" ht="15.75" customHeight="1" thickBot="1" x14ac:dyDescent="0.3">
      <c r="A30" s="12"/>
      <c r="B30" s="315" t="s">
        <v>130</v>
      </c>
      <c r="C30" s="315"/>
      <c r="D30" s="315"/>
      <c r="E30" s="315"/>
      <c r="F30" s="315"/>
      <c r="G30" s="315"/>
      <c r="H30" s="315"/>
      <c r="I30" s="315"/>
      <c r="J30" s="315"/>
      <c r="K30" s="315"/>
      <c r="L30" s="315"/>
    </row>
    <row r="31" spans="1:14" x14ac:dyDescent="0.25">
      <c r="A31" s="316" t="s">
        <v>5</v>
      </c>
      <c r="B31" s="313" t="s">
        <v>112</v>
      </c>
      <c r="C31" s="318" t="s">
        <v>104</v>
      </c>
      <c r="D31" s="318"/>
      <c r="E31" s="309" t="s">
        <v>105</v>
      </c>
      <c r="F31" s="309"/>
      <c r="G31" s="309" t="s">
        <v>72</v>
      </c>
      <c r="H31" s="309"/>
      <c r="I31" s="309" t="s">
        <v>73</v>
      </c>
      <c r="J31" s="309"/>
      <c r="K31" s="309" t="s">
        <v>99</v>
      </c>
      <c r="L31" s="310"/>
      <c r="M31" s="309" t="s">
        <v>161</v>
      </c>
      <c r="N31" s="310"/>
    </row>
    <row r="32" spans="1:14" ht="15.75" thickBot="1" x14ac:dyDescent="0.3">
      <c r="A32" s="317"/>
      <c r="B32" s="314"/>
      <c r="C32" s="121" t="s">
        <v>113</v>
      </c>
      <c r="D32" s="121" t="s">
        <v>101</v>
      </c>
      <c r="E32" s="121" t="s">
        <v>113</v>
      </c>
      <c r="F32" s="121" t="s">
        <v>101</v>
      </c>
      <c r="G32" s="121" t="s">
        <v>113</v>
      </c>
      <c r="H32" s="121" t="s">
        <v>101</v>
      </c>
      <c r="I32" s="121" t="s">
        <v>113</v>
      </c>
      <c r="J32" s="121" t="s">
        <v>101</v>
      </c>
      <c r="K32" s="121" t="s">
        <v>113</v>
      </c>
      <c r="L32" s="122" t="s">
        <v>101</v>
      </c>
      <c r="M32" s="121" t="s">
        <v>113</v>
      </c>
      <c r="N32" s="122" t="s">
        <v>101</v>
      </c>
    </row>
    <row r="33" spans="1:14" x14ac:dyDescent="0.25">
      <c r="A33" s="123">
        <v>1</v>
      </c>
      <c r="B33" s="124" t="s">
        <v>114</v>
      </c>
      <c r="C33" s="125">
        <v>14</v>
      </c>
      <c r="D33" s="125">
        <v>13</v>
      </c>
      <c r="E33" s="125">
        <v>14</v>
      </c>
      <c r="F33" s="125">
        <v>19</v>
      </c>
      <c r="G33" s="125">
        <v>14</v>
      </c>
      <c r="H33" s="125">
        <v>14</v>
      </c>
      <c r="I33" s="125"/>
      <c r="J33" s="125"/>
      <c r="K33" s="125">
        <f>+C33+E33+G33+I33</f>
        <v>42</v>
      </c>
      <c r="L33" s="126">
        <f>+D33+F33+H33+J33</f>
        <v>46</v>
      </c>
      <c r="M33" s="125">
        <f>+K33+K13</f>
        <v>88</v>
      </c>
      <c r="N33" s="126">
        <f>+L33+L13</f>
        <v>85</v>
      </c>
    </row>
    <row r="34" spans="1:14" x14ac:dyDescent="0.25">
      <c r="A34" s="127">
        <v>2</v>
      </c>
      <c r="B34" s="128" t="s">
        <v>115</v>
      </c>
      <c r="C34" s="125">
        <v>14</v>
      </c>
      <c r="D34" s="125">
        <v>20</v>
      </c>
      <c r="E34" s="125">
        <v>14</v>
      </c>
      <c r="F34" s="125">
        <v>9</v>
      </c>
      <c r="G34" s="125">
        <v>14</v>
      </c>
      <c r="H34" s="125">
        <v>8</v>
      </c>
      <c r="I34" s="125"/>
      <c r="J34" s="125"/>
      <c r="K34" s="125">
        <f t="shared" ref="K34:L47" si="2">+C34+E34+G34+I34</f>
        <v>42</v>
      </c>
      <c r="L34" s="126">
        <f t="shared" si="2"/>
        <v>37</v>
      </c>
      <c r="M34" s="125">
        <f>+K34+K14</f>
        <v>88</v>
      </c>
      <c r="N34" s="126">
        <f>+L34+L14</f>
        <v>88</v>
      </c>
    </row>
    <row r="35" spans="1:14" x14ac:dyDescent="0.25">
      <c r="A35" s="127">
        <v>3</v>
      </c>
      <c r="B35" s="128" t="s">
        <v>116</v>
      </c>
      <c r="C35" s="125">
        <v>56</v>
      </c>
      <c r="D35" s="125">
        <v>93</v>
      </c>
      <c r="E35" s="125">
        <v>56</v>
      </c>
      <c r="F35" s="125">
        <v>84</v>
      </c>
      <c r="G35" s="125">
        <v>56</v>
      </c>
      <c r="H35" s="125">
        <v>79</v>
      </c>
      <c r="I35" s="125"/>
      <c r="J35" s="125"/>
      <c r="K35" s="125">
        <f t="shared" si="2"/>
        <v>168</v>
      </c>
      <c r="L35" s="126">
        <f t="shared" si="2"/>
        <v>256</v>
      </c>
      <c r="M35" s="125">
        <f t="shared" ref="M35:N47" si="3">+K35+K15</f>
        <v>359</v>
      </c>
      <c r="N35" s="126">
        <f t="shared" si="3"/>
        <v>587</v>
      </c>
    </row>
    <row r="36" spans="1:14" x14ac:dyDescent="0.25">
      <c r="A36" s="127">
        <v>4</v>
      </c>
      <c r="B36" s="128" t="s">
        <v>117</v>
      </c>
      <c r="C36" s="125">
        <v>11</v>
      </c>
      <c r="D36" s="125">
        <v>19</v>
      </c>
      <c r="E36" s="125">
        <v>11</v>
      </c>
      <c r="F36" s="125">
        <v>15</v>
      </c>
      <c r="G36" s="125">
        <v>11</v>
      </c>
      <c r="H36" s="125">
        <v>11</v>
      </c>
      <c r="I36" s="125"/>
      <c r="J36" s="125"/>
      <c r="K36" s="125">
        <f t="shared" si="2"/>
        <v>33</v>
      </c>
      <c r="L36" s="126">
        <f t="shared" si="2"/>
        <v>45</v>
      </c>
      <c r="M36" s="125">
        <f t="shared" si="3"/>
        <v>71</v>
      </c>
      <c r="N36" s="126">
        <f t="shared" si="3"/>
        <v>92</v>
      </c>
    </row>
    <row r="37" spans="1:14" x14ac:dyDescent="0.25">
      <c r="A37" s="127">
        <v>5</v>
      </c>
      <c r="B37" s="128" t="s">
        <v>118</v>
      </c>
      <c r="C37" s="125">
        <v>348</v>
      </c>
      <c r="D37" s="125">
        <v>361</v>
      </c>
      <c r="E37" s="125">
        <v>348</v>
      </c>
      <c r="F37" s="125">
        <v>373</v>
      </c>
      <c r="G37" s="125">
        <v>349</v>
      </c>
      <c r="H37" s="125">
        <v>409</v>
      </c>
      <c r="I37" s="125"/>
      <c r="J37" s="125"/>
      <c r="K37" s="125">
        <f t="shared" si="2"/>
        <v>1045</v>
      </c>
      <c r="L37" s="126">
        <f t="shared" si="2"/>
        <v>1143</v>
      </c>
      <c r="M37" s="125">
        <f t="shared" si="3"/>
        <v>2246</v>
      </c>
      <c r="N37" s="126">
        <f t="shared" si="3"/>
        <v>2494</v>
      </c>
    </row>
    <row r="38" spans="1:14" x14ac:dyDescent="0.25">
      <c r="A38" s="127">
        <v>6</v>
      </c>
      <c r="B38" s="128" t="s">
        <v>119</v>
      </c>
      <c r="C38" s="125">
        <v>183</v>
      </c>
      <c r="D38" s="125">
        <v>177</v>
      </c>
      <c r="E38" s="125">
        <v>183</v>
      </c>
      <c r="F38" s="125">
        <v>176</v>
      </c>
      <c r="G38" s="125">
        <v>183</v>
      </c>
      <c r="H38" s="125">
        <v>166</v>
      </c>
      <c r="I38" s="125"/>
      <c r="J38" s="125"/>
      <c r="K38" s="125">
        <f t="shared" si="2"/>
        <v>549</v>
      </c>
      <c r="L38" s="126">
        <f t="shared" si="2"/>
        <v>519</v>
      </c>
      <c r="M38" s="125">
        <f t="shared" si="3"/>
        <v>1183</v>
      </c>
      <c r="N38" s="126">
        <f t="shared" si="3"/>
        <v>1330</v>
      </c>
    </row>
    <row r="39" spans="1:14" x14ac:dyDescent="0.25">
      <c r="A39" s="127">
        <v>7</v>
      </c>
      <c r="B39" s="128" t="s">
        <v>120</v>
      </c>
      <c r="C39" s="125">
        <v>141</v>
      </c>
      <c r="D39" s="125">
        <v>151</v>
      </c>
      <c r="E39" s="125">
        <v>141</v>
      </c>
      <c r="F39" s="125">
        <v>108</v>
      </c>
      <c r="G39" s="125">
        <v>141</v>
      </c>
      <c r="H39" s="125">
        <v>131</v>
      </c>
      <c r="I39" s="125"/>
      <c r="J39" s="125"/>
      <c r="K39" s="125">
        <f t="shared" si="2"/>
        <v>423</v>
      </c>
      <c r="L39" s="126">
        <f t="shared" si="2"/>
        <v>390</v>
      </c>
      <c r="M39" s="125">
        <f t="shared" si="3"/>
        <v>911</v>
      </c>
      <c r="N39" s="126">
        <f t="shared" si="3"/>
        <v>936</v>
      </c>
    </row>
    <row r="40" spans="1:14" x14ac:dyDescent="0.25">
      <c r="A40" s="127">
        <v>8</v>
      </c>
      <c r="B40" s="128" t="s">
        <v>121</v>
      </c>
      <c r="C40" s="125">
        <v>138</v>
      </c>
      <c r="D40" s="125">
        <v>181</v>
      </c>
      <c r="E40" s="125">
        <v>138</v>
      </c>
      <c r="F40" s="125">
        <v>163</v>
      </c>
      <c r="G40" s="125">
        <v>138</v>
      </c>
      <c r="H40" s="125">
        <v>130</v>
      </c>
      <c r="I40" s="125"/>
      <c r="J40" s="125"/>
      <c r="K40" s="125">
        <f t="shared" si="2"/>
        <v>414</v>
      </c>
      <c r="L40" s="126">
        <f t="shared" si="2"/>
        <v>474</v>
      </c>
      <c r="M40" s="125">
        <f t="shared" si="3"/>
        <v>886</v>
      </c>
      <c r="N40" s="126">
        <f t="shared" si="3"/>
        <v>1075</v>
      </c>
    </row>
    <row r="41" spans="1:14" x14ac:dyDescent="0.25">
      <c r="A41" s="127">
        <v>9</v>
      </c>
      <c r="B41" s="128" t="s">
        <v>122</v>
      </c>
      <c r="C41" s="125">
        <v>898</v>
      </c>
      <c r="D41" s="125">
        <v>984</v>
      </c>
      <c r="E41" s="125">
        <v>898</v>
      </c>
      <c r="F41" s="125">
        <v>1002</v>
      </c>
      <c r="G41" s="125">
        <v>898</v>
      </c>
      <c r="H41" s="125">
        <v>956</v>
      </c>
      <c r="I41" s="125"/>
      <c r="J41" s="125"/>
      <c r="K41" s="125">
        <f t="shared" si="2"/>
        <v>2694</v>
      </c>
      <c r="L41" s="126">
        <f t="shared" si="2"/>
        <v>2942</v>
      </c>
      <c r="M41" s="125">
        <f t="shared" si="3"/>
        <v>5796</v>
      </c>
      <c r="N41" s="126">
        <f t="shared" si="3"/>
        <v>6885</v>
      </c>
    </row>
    <row r="42" spans="1:14" x14ac:dyDescent="0.25">
      <c r="A42" s="127">
        <v>10</v>
      </c>
      <c r="B42" s="128" t="s">
        <v>123</v>
      </c>
      <c r="C42" s="125">
        <v>459</v>
      </c>
      <c r="D42" s="125">
        <v>501</v>
      </c>
      <c r="E42" s="125">
        <v>459</v>
      </c>
      <c r="F42" s="125">
        <v>402</v>
      </c>
      <c r="G42" s="125">
        <v>459</v>
      </c>
      <c r="H42" s="125">
        <v>396</v>
      </c>
      <c r="I42" s="125"/>
      <c r="J42" s="125"/>
      <c r="K42" s="125">
        <f t="shared" si="2"/>
        <v>1377</v>
      </c>
      <c r="L42" s="126">
        <f t="shared" si="2"/>
        <v>1299</v>
      </c>
      <c r="M42" s="125">
        <f t="shared" si="3"/>
        <v>2956</v>
      </c>
      <c r="N42" s="126">
        <f t="shared" si="3"/>
        <v>3151</v>
      </c>
    </row>
    <row r="43" spans="1:14" x14ac:dyDescent="0.25">
      <c r="A43" s="127">
        <v>11</v>
      </c>
      <c r="B43" s="128" t="s">
        <v>124</v>
      </c>
      <c r="C43" s="125">
        <v>44</v>
      </c>
      <c r="D43" s="125">
        <v>56</v>
      </c>
      <c r="E43" s="125">
        <v>44</v>
      </c>
      <c r="F43" s="125">
        <v>40</v>
      </c>
      <c r="G43" s="125">
        <v>44</v>
      </c>
      <c r="H43" s="125">
        <v>43</v>
      </c>
      <c r="I43" s="125"/>
      <c r="J43" s="125"/>
      <c r="K43" s="125">
        <f t="shared" si="2"/>
        <v>132</v>
      </c>
      <c r="L43" s="126">
        <f t="shared" si="2"/>
        <v>139</v>
      </c>
      <c r="M43" s="125">
        <f t="shared" si="3"/>
        <v>284</v>
      </c>
      <c r="N43" s="126">
        <f t="shared" si="3"/>
        <v>348</v>
      </c>
    </row>
    <row r="44" spans="1:14" ht="24" x14ac:dyDescent="0.25">
      <c r="A44" s="127">
        <v>12</v>
      </c>
      <c r="B44" s="128" t="s">
        <v>125</v>
      </c>
      <c r="C44" s="125">
        <v>23</v>
      </c>
      <c r="D44" s="125">
        <v>21</v>
      </c>
      <c r="E44" s="125">
        <v>23</v>
      </c>
      <c r="F44" s="125">
        <v>21</v>
      </c>
      <c r="G44" s="125">
        <v>23</v>
      </c>
      <c r="H44" s="125">
        <v>18</v>
      </c>
      <c r="I44" s="125"/>
      <c r="J44" s="125"/>
      <c r="K44" s="125">
        <f t="shared" si="2"/>
        <v>69</v>
      </c>
      <c r="L44" s="126">
        <f t="shared" si="2"/>
        <v>60</v>
      </c>
      <c r="M44" s="125">
        <f t="shared" si="3"/>
        <v>148</v>
      </c>
      <c r="N44" s="126">
        <f t="shared" si="3"/>
        <v>131</v>
      </c>
    </row>
    <row r="45" spans="1:14" x14ac:dyDescent="0.25">
      <c r="A45" s="127">
        <v>13</v>
      </c>
      <c r="B45" s="129" t="s">
        <v>126</v>
      </c>
      <c r="C45" s="125">
        <v>38</v>
      </c>
      <c r="D45" s="125">
        <v>58</v>
      </c>
      <c r="E45" s="125">
        <v>38</v>
      </c>
      <c r="F45" s="125">
        <v>28</v>
      </c>
      <c r="G45" s="125">
        <v>38</v>
      </c>
      <c r="H45" s="125">
        <v>37</v>
      </c>
      <c r="I45" s="125"/>
      <c r="J45" s="125"/>
      <c r="K45" s="125">
        <f t="shared" si="2"/>
        <v>114</v>
      </c>
      <c r="L45" s="126">
        <f t="shared" si="2"/>
        <v>123</v>
      </c>
      <c r="M45" s="125">
        <f t="shared" si="3"/>
        <v>241</v>
      </c>
      <c r="N45" s="126">
        <f t="shared" si="3"/>
        <v>328</v>
      </c>
    </row>
    <row r="46" spans="1:14" x14ac:dyDescent="0.25">
      <c r="A46" s="127">
        <v>14</v>
      </c>
      <c r="B46" s="129" t="s">
        <v>127</v>
      </c>
      <c r="C46" s="125">
        <v>2</v>
      </c>
      <c r="D46" s="125">
        <v>1</v>
      </c>
      <c r="E46" s="125">
        <v>2</v>
      </c>
      <c r="F46" s="125">
        <v>2</v>
      </c>
      <c r="G46" s="125">
        <v>2</v>
      </c>
      <c r="H46" s="125">
        <v>0</v>
      </c>
      <c r="I46" s="125"/>
      <c r="J46" s="125"/>
      <c r="K46" s="125">
        <f t="shared" si="2"/>
        <v>6</v>
      </c>
      <c r="L46" s="126">
        <f t="shared" si="2"/>
        <v>3</v>
      </c>
      <c r="M46" s="125">
        <f t="shared" si="3"/>
        <v>13</v>
      </c>
      <c r="N46" s="126">
        <f t="shared" si="3"/>
        <v>18</v>
      </c>
    </row>
    <row r="47" spans="1:14" ht="15.75" thickBot="1" x14ac:dyDescent="0.3">
      <c r="A47" s="127">
        <v>15</v>
      </c>
      <c r="B47" s="129" t="s">
        <v>128</v>
      </c>
      <c r="C47" s="125">
        <v>35</v>
      </c>
      <c r="D47" s="125">
        <v>21</v>
      </c>
      <c r="E47" s="125">
        <v>35</v>
      </c>
      <c r="F47" s="125">
        <v>46</v>
      </c>
      <c r="G47" s="125">
        <v>35</v>
      </c>
      <c r="H47" s="125">
        <v>46</v>
      </c>
      <c r="I47" s="125"/>
      <c r="J47" s="125"/>
      <c r="K47" s="125">
        <f t="shared" si="2"/>
        <v>105</v>
      </c>
      <c r="L47" s="126">
        <f t="shared" si="2"/>
        <v>113</v>
      </c>
      <c r="M47" s="125">
        <f t="shared" si="3"/>
        <v>221</v>
      </c>
      <c r="N47" s="126">
        <f t="shared" si="3"/>
        <v>196</v>
      </c>
    </row>
    <row r="48" spans="1:14" ht="15.75" thickBot="1" x14ac:dyDescent="0.3">
      <c r="A48" s="311" t="s">
        <v>129</v>
      </c>
      <c r="B48" s="312"/>
      <c r="C48" s="130">
        <f t="shared" ref="C48:L48" si="4">SUM(C33:C47)</f>
        <v>2404</v>
      </c>
      <c r="D48" s="130">
        <f t="shared" si="4"/>
        <v>2657</v>
      </c>
      <c r="E48" s="130">
        <f>SUM(E33:E47)</f>
        <v>2404</v>
      </c>
      <c r="F48" s="130">
        <f t="shared" si="4"/>
        <v>2488</v>
      </c>
      <c r="G48" s="130">
        <f>SUM(G33:G47)</f>
        <v>2405</v>
      </c>
      <c r="H48" s="130">
        <f t="shared" si="4"/>
        <v>2444</v>
      </c>
      <c r="I48" s="130">
        <f>SUM(I33:I47)</f>
        <v>0</v>
      </c>
      <c r="J48" s="130">
        <f t="shared" si="4"/>
        <v>0</v>
      </c>
      <c r="K48" s="130">
        <f t="shared" si="4"/>
        <v>7213</v>
      </c>
      <c r="L48" s="131">
        <f t="shared" si="4"/>
        <v>7589</v>
      </c>
      <c r="M48" s="130">
        <f>SUM(M33:M47)</f>
        <v>15491</v>
      </c>
      <c r="N48" s="131">
        <f>SUM(N33:N47)</f>
        <v>17744</v>
      </c>
    </row>
    <row r="49" spans="1:14" x14ac:dyDescent="0.25">
      <c r="A49" s="134"/>
      <c r="B49" s="134"/>
      <c r="C49" s="97"/>
      <c r="D49" s="93"/>
      <c r="E49" s="93"/>
      <c r="F49" s="93"/>
      <c r="G49" s="93"/>
      <c r="H49" s="93"/>
      <c r="I49" s="93"/>
      <c r="J49" s="93"/>
      <c r="K49" s="93"/>
      <c r="L49" s="93"/>
    </row>
    <row r="50" spans="1:14" ht="15.75" hidden="1" customHeight="1" thickBot="1" x14ac:dyDescent="0.3">
      <c r="A50" s="12"/>
      <c r="B50" s="315" t="s">
        <v>131</v>
      </c>
      <c r="C50" s="315"/>
      <c r="D50" s="315"/>
      <c r="E50" s="315"/>
      <c r="F50" s="315"/>
      <c r="G50" s="315"/>
      <c r="H50" s="315"/>
      <c r="I50" s="315"/>
      <c r="J50" s="315"/>
      <c r="K50" s="315"/>
      <c r="L50" s="315"/>
    </row>
    <row r="51" spans="1:14" hidden="1" x14ac:dyDescent="0.25">
      <c r="A51" s="316" t="s">
        <v>5</v>
      </c>
      <c r="B51" s="313" t="s">
        <v>112</v>
      </c>
      <c r="C51" s="318" t="s">
        <v>74</v>
      </c>
      <c r="D51" s="318"/>
      <c r="E51" s="309" t="s">
        <v>106</v>
      </c>
      <c r="F51" s="309"/>
      <c r="G51" s="309" t="s">
        <v>107</v>
      </c>
      <c r="H51" s="309"/>
      <c r="I51" s="309" t="s">
        <v>108</v>
      </c>
      <c r="J51" s="309"/>
      <c r="K51" s="309" t="s">
        <v>99</v>
      </c>
      <c r="L51" s="310"/>
      <c r="M51" s="309" t="s">
        <v>161</v>
      </c>
      <c r="N51" s="310"/>
    </row>
    <row r="52" spans="1:14" ht="15.75" hidden="1" thickBot="1" x14ac:dyDescent="0.3">
      <c r="A52" s="317"/>
      <c r="B52" s="314"/>
      <c r="C52" s="121" t="s">
        <v>113</v>
      </c>
      <c r="D52" s="121" t="s">
        <v>101</v>
      </c>
      <c r="E52" s="121" t="s">
        <v>113</v>
      </c>
      <c r="F52" s="121" t="s">
        <v>101</v>
      </c>
      <c r="G52" s="121" t="s">
        <v>113</v>
      </c>
      <c r="H52" s="121" t="s">
        <v>101</v>
      </c>
      <c r="I52" s="121" t="s">
        <v>113</v>
      </c>
      <c r="J52" s="121" t="s">
        <v>101</v>
      </c>
      <c r="K52" s="121" t="s">
        <v>113</v>
      </c>
      <c r="L52" s="122" t="s">
        <v>101</v>
      </c>
      <c r="M52" s="121" t="s">
        <v>113</v>
      </c>
      <c r="N52" s="122" t="s">
        <v>101</v>
      </c>
    </row>
    <row r="53" spans="1:14" hidden="1" x14ac:dyDescent="0.25">
      <c r="A53" s="123">
        <v>1</v>
      </c>
      <c r="B53" s="124" t="s">
        <v>114</v>
      </c>
      <c r="C53" s="125"/>
      <c r="D53" s="125"/>
      <c r="E53" s="125"/>
      <c r="F53" s="125"/>
      <c r="G53" s="125"/>
      <c r="H53" s="125"/>
      <c r="I53" s="125"/>
      <c r="J53" s="125"/>
      <c r="K53" s="125">
        <f>+C53+E53+G53+I53</f>
        <v>0</v>
      </c>
      <c r="L53" s="126">
        <f>+D53+F53+H53+J53</f>
        <v>0</v>
      </c>
      <c r="M53" s="125">
        <f>+K53+M33</f>
        <v>88</v>
      </c>
      <c r="N53" s="126">
        <f>+L53+N33</f>
        <v>85</v>
      </c>
    </row>
    <row r="54" spans="1:14" hidden="1" x14ac:dyDescent="0.25">
      <c r="A54" s="127">
        <v>2</v>
      </c>
      <c r="B54" s="128" t="s">
        <v>115</v>
      </c>
      <c r="C54" s="125"/>
      <c r="D54" s="125"/>
      <c r="E54" s="125"/>
      <c r="F54" s="125"/>
      <c r="G54" s="125"/>
      <c r="H54" s="125"/>
      <c r="I54" s="125"/>
      <c r="J54" s="125"/>
      <c r="K54" s="125">
        <f t="shared" ref="K54:L67" si="5">+C54+E54+G54+I54</f>
        <v>0</v>
      </c>
      <c r="L54" s="126">
        <f t="shared" si="5"/>
        <v>0</v>
      </c>
      <c r="M54" s="125">
        <f t="shared" ref="M54:N67" si="6">+K54+M34</f>
        <v>88</v>
      </c>
      <c r="N54" s="126">
        <f t="shared" si="6"/>
        <v>88</v>
      </c>
    </row>
    <row r="55" spans="1:14" hidden="1" x14ac:dyDescent="0.25">
      <c r="A55" s="127">
        <v>3</v>
      </c>
      <c r="B55" s="128" t="s">
        <v>116</v>
      </c>
      <c r="C55" s="125"/>
      <c r="D55" s="125"/>
      <c r="E55" s="125"/>
      <c r="F55" s="125"/>
      <c r="G55" s="125"/>
      <c r="H55" s="125"/>
      <c r="I55" s="125"/>
      <c r="J55" s="125"/>
      <c r="K55" s="125">
        <f t="shared" si="5"/>
        <v>0</v>
      </c>
      <c r="L55" s="126">
        <f t="shared" si="5"/>
        <v>0</v>
      </c>
      <c r="M55" s="125">
        <f t="shared" si="6"/>
        <v>359</v>
      </c>
      <c r="N55" s="126">
        <f t="shared" si="6"/>
        <v>587</v>
      </c>
    </row>
    <row r="56" spans="1:14" hidden="1" x14ac:dyDescent="0.25">
      <c r="A56" s="127">
        <v>4</v>
      </c>
      <c r="B56" s="128" t="s">
        <v>117</v>
      </c>
      <c r="C56" s="125"/>
      <c r="D56" s="125"/>
      <c r="E56" s="125"/>
      <c r="F56" s="125"/>
      <c r="G56" s="125"/>
      <c r="H56" s="125"/>
      <c r="I56" s="125"/>
      <c r="J56" s="125"/>
      <c r="K56" s="125">
        <f t="shared" si="5"/>
        <v>0</v>
      </c>
      <c r="L56" s="126">
        <f t="shared" si="5"/>
        <v>0</v>
      </c>
      <c r="M56" s="125">
        <f t="shared" si="6"/>
        <v>71</v>
      </c>
      <c r="N56" s="126">
        <f t="shared" si="6"/>
        <v>92</v>
      </c>
    </row>
    <row r="57" spans="1:14" hidden="1" x14ac:dyDescent="0.25">
      <c r="A57" s="127">
        <v>5</v>
      </c>
      <c r="B57" s="128" t="s">
        <v>118</v>
      </c>
      <c r="C57" s="125"/>
      <c r="D57" s="125"/>
      <c r="E57" s="125"/>
      <c r="F57" s="125"/>
      <c r="G57" s="125"/>
      <c r="H57" s="125"/>
      <c r="I57" s="125"/>
      <c r="J57" s="125"/>
      <c r="K57" s="125">
        <f t="shared" si="5"/>
        <v>0</v>
      </c>
      <c r="L57" s="126">
        <f t="shared" si="5"/>
        <v>0</v>
      </c>
      <c r="M57" s="125">
        <f t="shared" si="6"/>
        <v>2246</v>
      </c>
      <c r="N57" s="126">
        <f t="shared" si="6"/>
        <v>2494</v>
      </c>
    </row>
    <row r="58" spans="1:14" hidden="1" x14ac:dyDescent="0.25">
      <c r="A58" s="127">
        <v>6</v>
      </c>
      <c r="B58" s="128" t="s">
        <v>119</v>
      </c>
      <c r="C58" s="125"/>
      <c r="D58" s="125"/>
      <c r="E58" s="125"/>
      <c r="F58" s="125"/>
      <c r="G58" s="125"/>
      <c r="H58" s="125"/>
      <c r="I58" s="125"/>
      <c r="J58" s="125"/>
      <c r="K58" s="125">
        <f t="shared" si="5"/>
        <v>0</v>
      </c>
      <c r="L58" s="126">
        <f t="shared" si="5"/>
        <v>0</v>
      </c>
      <c r="M58" s="125">
        <f t="shared" si="6"/>
        <v>1183</v>
      </c>
      <c r="N58" s="126">
        <f t="shared" si="6"/>
        <v>1330</v>
      </c>
    </row>
    <row r="59" spans="1:14" hidden="1" x14ac:dyDescent="0.25">
      <c r="A59" s="127">
        <v>7</v>
      </c>
      <c r="B59" s="128" t="s">
        <v>120</v>
      </c>
      <c r="C59" s="125"/>
      <c r="D59" s="125"/>
      <c r="E59" s="125"/>
      <c r="F59" s="125"/>
      <c r="G59" s="125"/>
      <c r="H59" s="125"/>
      <c r="I59" s="125"/>
      <c r="J59" s="125"/>
      <c r="K59" s="125">
        <f t="shared" si="5"/>
        <v>0</v>
      </c>
      <c r="L59" s="126">
        <f t="shared" si="5"/>
        <v>0</v>
      </c>
      <c r="M59" s="125">
        <f t="shared" si="6"/>
        <v>911</v>
      </c>
      <c r="N59" s="126">
        <f t="shared" si="6"/>
        <v>936</v>
      </c>
    </row>
    <row r="60" spans="1:14" hidden="1" x14ac:dyDescent="0.25">
      <c r="A60" s="127">
        <v>8</v>
      </c>
      <c r="B60" s="128" t="s">
        <v>121</v>
      </c>
      <c r="C60" s="125"/>
      <c r="D60" s="125"/>
      <c r="E60" s="125"/>
      <c r="F60" s="125"/>
      <c r="G60" s="125"/>
      <c r="H60" s="125"/>
      <c r="I60" s="125"/>
      <c r="J60" s="125"/>
      <c r="K60" s="125">
        <f t="shared" si="5"/>
        <v>0</v>
      </c>
      <c r="L60" s="126">
        <f t="shared" si="5"/>
        <v>0</v>
      </c>
      <c r="M60" s="125">
        <f t="shared" si="6"/>
        <v>886</v>
      </c>
      <c r="N60" s="126">
        <f t="shared" si="6"/>
        <v>1075</v>
      </c>
    </row>
    <row r="61" spans="1:14" hidden="1" x14ac:dyDescent="0.25">
      <c r="A61" s="127">
        <v>9</v>
      </c>
      <c r="B61" s="128" t="s">
        <v>122</v>
      </c>
      <c r="C61" s="125"/>
      <c r="D61" s="125"/>
      <c r="E61" s="125"/>
      <c r="F61" s="125"/>
      <c r="G61" s="125"/>
      <c r="H61" s="125"/>
      <c r="I61" s="125"/>
      <c r="J61" s="125"/>
      <c r="K61" s="125">
        <f t="shared" si="5"/>
        <v>0</v>
      </c>
      <c r="L61" s="126">
        <f t="shared" si="5"/>
        <v>0</v>
      </c>
      <c r="M61" s="125">
        <f t="shared" si="6"/>
        <v>5796</v>
      </c>
      <c r="N61" s="126">
        <f t="shared" si="6"/>
        <v>6885</v>
      </c>
    </row>
    <row r="62" spans="1:14" hidden="1" x14ac:dyDescent="0.25">
      <c r="A62" s="127">
        <v>10</v>
      </c>
      <c r="B62" s="128" t="s">
        <v>123</v>
      </c>
      <c r="C62" s="125"/>
      <c r="D62" s="125"/>
      <c r="E62" s="125"/>
      <c r="F62" s="125"/>
      <c r="G62" s="125"/>
      <c r="H62" s="125"/>
      <c r="I62" s="125"/>
      <c r="J62" s="125"/>
      <c r="K62" s="125">
        <f t="shared" si="5"/>
        <v>0</v>
      </c>
      <c r="L62" s="126">
        <f t="shared" si="5"/>
        <v>0</v>
      </c>
      <c r="M62" s="125">
        <f t="shared" si="6"/>
        <v>2956</v>
      </c>
      <c r="N62" s="126">
        <f t="shared" si="6"/>
        <v>3151</v>
      </c>
    </row>
    <row r="63" spans="1:14" hidden="1" x14ac:dyDescent="0.25">
      <c r="A63" s="127">
        <v>11</v>
      </c>
      <c r="B63" s="128" t="s">
        <v>124</v>
      </c>
      <c r="C63" s="125"/>
      <c r="D63" s="125"/>
      <c r="E63" s="125"/>
      <c r="F63" s="125"/>
      <c r="G63" s="125"/>
      <c r="H63" s="125"/>
      <c r="I63" s="125"/>
      <c r="J63" s="125"/>
      <c r="K63" s="125">
        <f t="shared" si="5"/>
        <v>0</v>
      </c>
      <c r="L63" s="126">
        <f t="shared" si="5"/>
        <v>0</v>
      </c>
      <c r="M63" s="125">
        <f t="shared" si="6"/>
        <v>284</v>
      </c>
      <c r="N63" s="126">
        <f t="shared" si="6"/>
        <v>348</v>
      </c>
    </row>
    <row r="64" spans="1:14" ht="24" hidden="1" x14ac:dyDescent="0.25">
      <c r="A64" s="127">
        <v>12</v>
      </c>
      <c r="B64" s="128" t="s">
        <v>125</v>
      </c>
      <c r="C64" s="125"/>
      <c r="D64" s="125"/>
      <c r="E64" s="125"/>
      <c r="F64" s="125"/>
      <c r="G64" s="125"/>
      <c r="H64" s="125"/>
      <c r="I64" s="125"/>
      <c r="J64" s="125"/>
      <c r="K64" s="125">
        <f t="shared" si="5"/>
        <v>0</v>
      </c>
      <c r="L64" s="126">
        <f t="shared" si="5"/>
        <v>0</v>
      </c>
      <c r="M64" s="125">
        <f t="shared" si="6"/>
        <v>148</v>
      </c>
      <c r="N64" s="126">
        <f t="shared" si="6"/>
        <v>131</v>
      </c>
    </row>
    <row r="65" spans="1:14" hidden="1" x14ac:dyDescent="0.25">
      <c r="A65" s="127">
        <v>13</v>
      </c>
      <c r="B65" s="129" t="s">
        <v>126</v>
      </c>
      <c r="C65" s="125"/>
      <c r="D65" s="125"/>
      <c r="E65" s="125"/>
      <c r="F65" s="125"/>
      <c r="G65" s="125"/>
      <c r="H65" s="125"/>
      <c r="I65" s="125"/>
      <c r="J65" s="125"/>
      <c r="K65" s="125">
        <f t="shared" si="5"/>
        <v>0</v>
      </c>
      <c r="L65" s="126">
        <f t="shared" si="5"/>
        <v>0</v>
      </c>
      <c r="M65" s="125">
        <f t="shared" si="6"/>
        <v>241</v>
      </c>
      <c r="N65" s="126">
        <f t="shared" si="6"/>
        <v>328</v>
      </c>
    </row>
    <row r="66" spans="1:14" hidden="1" x14ac:dyDescent="0.25">
      <c r="A66" s="127">
        <v>14</v>
      </c>
      <c r="B66" s="129" t="s">
        <v>127</v>
      </c>
      <c r="C66" s="125"/>
      <c r="D66" s="125"/>
      <c r="E66" s="125"/>
      <c r="F66" s="125"/>
      <c r="G66" s="125"/>
      <c r="H66" s="125"/>
      <c r="I66" s="125"/>
      <c r="J66" s="125"/>
      <c r="K66" s="125">
        <f t="shared" si="5"/>
        <v>0</v>
      </c>
      <c r="L66" s="126">
        <f t="shared" si="5"/>
        <v>0</v>
      </c>
      <c r="M66" s="125">
        <f t="shared" si="6"/>
        <v>13</v>
      </c>
      <c r="N66" s="126">
        <f t="shared" si="6"/>
        <v>18</v>
      </c>
    </row>
    <row r="67" spans="1:14" hidden="1" x14ac:dyDescent="0.25">
      <c r="A67" s="127">
        <v>15</v>
      </c>
      <c r="B67" s="129" t="s">
        <v>128</v>
      </c>
      <c r="C67" s="125"/>
      <c r="D67" s="125"/>
      <c r="E67" s="125"/>
      <c r="F67" s="125"/>
      <c r="G67" s="125"/>
      <c r="H67" s="125"/>
      <c r="I67" s="125"/>
      <c r="J67" s="125"/>
      <c r="K67" s="125">
        <f t="shared" si="5"/>
        <v>0</v>
      </c>
      <c r="L67" s="126">
        <f t="shared" si="5"/>
        <v>0</v>
      </c>
      <c r="M67" s="125">
        <f t="shared" si="6"/>
        <v>221</v>
      </c>
      <c r="N67" s="126">
        <f t="shared" si="6"/>
        <v>196</v>
      </c>
    </row>
    <row r="68" spans="1:14" ht="15.75" hidden="1" thickBot="1" x14ac:dyDescent="0.3">
      <c r="A68" s="311" t="s">
        <v>129</v>
      </c>
      <c r="B68" s="312"/>
      <c r="C68" s="130">
        <f t="shared" ref="C68:N68" si="7">SUM(C53:C67)</f>
        <v>0</v>
      </c>
      <c r="D68" s="130">
        <f t="shared" si="7"/>
        <v>0</v>
      </c>
      <c r="E68" s="130">
        <f>SUM(E53:E67)</f>
        <v>0</v>
      </c>
      <c r="F68" s="130">
        <f t="shared" si="7"/>
        <v>0</v>
      </c>
      <c r="G68" s="130">
        <f>SUM(G53:G67)</f>
        <v>0</v>
      </c>
      <c r="H68" s="130">
        <f t="shared" si="7"/>
        <v>0</v>
      </c>
      <c r="I68" s="130">
        <f t="shared" si="7"/>
        <v>0</v>
      </c>
      <c r="J68" s="130">
        <f t="shared" si="7"/>
        <v>0</v>
      </c>
      <c r="K68" s="130">
        <f t="shared" si="7"/>
        <v>0</v>
      </c>
      <c r="L68" s="131">
        <f t="shared" si="7"/>
        <v>0</v>
      </c>
      <c r="M68" s="130">
        <f t="shared" si="7"/>
        <v>15491</v>
      </c>
      <c r="N68" s="131">
        <f t="shared" si="7"/>
        <v>17744</v>
      </c>
    </row>
    <row r="69" spans="1:14" hidden="1" x14ac:dyDescent="0.25">
      <c r="A69" s="134"/>
      <c r="B69" s="134"/>
      <c r="C69" s="135"/>
      <c r="D69" s="135"/>
      <c r="E69" s="135"/>
      <c r="F69" s="135"/>
      <c r="G69" s="135"/>
      <c r="H69" s="135"/>
      <c r="I69" s="135"/>
      <c r="J69" s="135"/>
      <c r="K69" s="135"/>
      <c r="L69" s="135"/>
    </row>
    <row r="70" spans="1:14" x14ac:dyDescent="0.25">
      <c r="A70" s="134"/>
      <c r="B70" s="134"/>
      <c r="C70" s="97"/>
      <c r="D70" s="93"/>
      <c r="E70" s="93"/>
      <c r="F70" s="93"/>
      <c r="G70" s="93"/>
      <c r="H70" s="93"/>
      <c r="I70" s="93"/>
      <c r="J70" s="93"/>
      <c r="K70" s="93"/>
      <c r="L70" s="93"/>
    </row>
    <row r="71" spans="1:14" ht="15.75" thickBot="1" x14ac:dyDescent="0.3">
      <c r="A71" s="134"/>
      <c r="B71" s="134" t="s">
        <v>173</v>
      </c>
      <c r="C71" s="97"/>
      <c r="D71" s="93"/>
      <c r="E71" s="93"/>
      <c r="F71" s="93"/>
      <c r="G71" s="93"/>
      <c r="H71" s="93"/>
      <c r="I71" s="93"/>
      <c r="J71" s="93"/>
      <c r="K71" s="93"/>
      <c r="L71" s="93"/>
    </row>
    <row r="72" spans="1:14" x14ac:dyDescent="0.25">
      <c r="A72" s="293" t="s">
        <v>5</v>
      </c>
      <c r="B72" s="313" t="s">
        <v>112</v>
      </c>
      <c r="C72" s="309" t="s">
        <v>99</v>
      </c>
      <c r="D72" s="310"/>
      <c r="E72" s="93"/>
      <c r="F72" s="93"/>
      <c r="G72" s="93"/>
      <c r="H72" s="93"/>
      <c r="I72" s="93"/>
      <c r="J72" s="93"/>
      <c r="K72" s="93"/>
      <c r="L72" s="93"/>
    </row>
    <row r="73" spans="1:14" ht="15.75" thickBot="1" x14ac:dyDescent="0.3">
      <c r="A73" s="293"/>
      <c r="B73" s="314"/>
      <c r="C73" s="121" t="s">
        <v>113</v>
      </c>
      <c r="D73" s="122" t="s">
        <v>101</v>
      </c>
      <c r="E73" s="93"/>
      <c r="F73" s="93"/>
      <c r="G73" s="93"/>
      <c r="H73" s="93"/>
      <c r="I73" s="93"/>
      <c r="J73" s="93"/>
      <c r="K73" s="93"/>
      <c r="L73" s="93"/>
    </row>
    <row r="74" spans="1:14" x14ac:dyDescent="0.25">
      <c r="A74" s="123">
        <v>1</v>
      </c>
      <c r="B74" s="124" t="s">
        <v>114</v>
      </c>
      <c r="C74" s="125">
        <f t="shared" ref="C74:D88" si="8">+K13+K33+K53</f>
        <v>88</v>
      </c>
      <c r="D74" s="126">
        <f t="shared" si="8"/>
        <v>85</v>
      </c>
      <c r="E74" s="213"/>
      <c r="F74" s="93"/>
      <c r="G74" s="93"/>
      <c r="H74" s="93"/>
      <c r="I74" s="93"/>
      <c r="J74" s="93"/>
      <c r="K74" s="93"/>
      <c r="L74" s="93"/>
    </row>
    <row r="75" spans="1:14" x14ac:dyDescent="0.25">
      <c r="A75" s="127">
        <v>2</v>
      </c>
      <c r="B75" s="128" t="s">
        <v>115</v>
      </c>
      <c r="C75" s="125">
        <f t="shared" si="8"/>
        <v>88</v>
      </c>
      <c r="D75" s="126">
        <f t="shared" si="8"/>
        <v>88</v>
      </c>
      <c r="E75" s="213"/>
      <c r="F75" s="93"/>
      <c r="G75" s="93"/>
      <c r="H75" s="93"/>
      <c r="I75" s="93"/>
      <c r="J75" s="93"/>
      <c r="K75" s="93"/>
      <c r="L75" s="93"/>
    </row>
    <row r="76" spans="1:14" x14ac:dyDescent="0.25">
      <c r="A76" s="127">
        <v>3</v>
      </c>
      <c r="B76" s="128" t="s">
        <v>116</v>
      </c>
      <c r="C76" s="125">
        <f t="shared" si="8"/>
        <v>359</v>
      </c>
      <c r="D76" s="126">
        <f t="shared" si="8"/>
        <v>587</v>
      </c>
      <c r="E76" s="213"/>
      <c r="F76" s="93"/>
      <c r="G76" s="93"/>
      <c r="H76" s="93"/>
      <c r="I76" s="93"/>
      <c r="J76" s="93"/>
      <c r="K76" s="93"/>
      <c r="L76" s="93"/>
    </row>
    <row r="77" spans="1:14" x14ac:dyDescent="0.25">
      <c r="A77" s="127">
        <v>4</v>
      </c>
      <c r="B77" s="128" t="s">
        <v>117</v>
      </c>
      <c r="C77" s="125">
        <f t="shared" si="8"/>
        <v>71</v>
      </c>
      <c r="D77" s="126">
        <f t="shared" si="8"/>
        <v>92</v>
      </c>
      <c r="E77" s="213"/>
      <c r="F77" s="93"/>
      <c r="G77" s="93"/>
      <c r="H77" s="93"/>
      <c r="I77" s="93"/>
      <c r="J77" s="93"/>
      <c r="K77" s="93"/>
      <c r="L77" s="93"/>
    </row>
    <row r="78" spans="1:14" x14ac:dyDescent="0.25">
      <c r="A78" s="127">
        <v>5</v>
      </c>
      <c r="B78" s="128" t="s">
        <v>118</v>
      </c>
      <c r="C78" s="125">
        <f t="shared" si="8"/>
        <v>2246</v>
      </c>
      <c r="D78" s="126">
        <f t="shared" si="8"/>
        <v>2494</v>
      </c>
      <c r="E78" s="213"/>
      <c r="F78" s="93"/>
      <c r="G78" s="93"/>
      <c r="H78" s="93"/>
      <c r="I78" s="93"/>
      <c r="J78" s="93"/>
      <c r="K78" s="93"/>
      <c r="L78" s="93"/>
    </row>
    <row r="79" spans="1:14" x14ac:dyDescent="0.25">
      <c r="A79" s="127">
        <v>6</v>
      </c>
      <c r="B79" s="128" t="s">
        <v>119</v>
      </c>
      <c r="C79" s="125">
        <f t="shared" si="8"/>
        <v>1183</v>
      </c>
      <c r="D79" s="126">
        <f t="shared" si="8"/>
        <v>1330</v>
      </c>
      <c r="E79" s="213"/>
      <c r="F79" s="93"/>
      <c r="G79" s="93"/>
      <c r="H79" s="93"/>
      <c r="I79" s="93"/>
      <c r="J79" s="93"/>
      <c r="K79" s="93"/>
      <c r="L79" s="93"/>
    </row>
    <row r="80" spans="1:14" x14ac:dyDescent="0.25">
      <c r="A80" s="127">
        <v>7</v>
      </c>
      <c r="B80" s="128" t="s">
        <v>120</v>
      </c>
      <c r="C80" s="125">
        <f t="shared" si="8"/>
        <v>911</v>
      </c>
      <c r="D80" s="126">
        <f t="shared" si="8"/>
        <v>936</v>
      </c>
      <c r="E80" s="213"/>
      <c r="F80" s="93"/>
      <c r="G80" s="93"/>
      <c r="H80" s="93"/>
      <c r="I80" s="93"/>
      <c r="J80" s="93"/>
      <c r="K80" s="93"/>
      <c r="L80" s="93"/>
    </row>
    <row r="81" spans="1:12" x14ac:dyDescent="0.25">
      <c r="A81" s="127">
        <v>8</v>
      </c>
      <c r="B81" s="128" t="s">
        <v>121</v>
      </c>
      <c r="C81" s="125">
        <f t="shared" si="8"/>
        <v>886</v>
      </c>
      <c r="D81" s="126">
        <f t="shared" si="8"/>
        <v>1075</v>
      </c>
      <c r="E81" s="213"/>
      <c r="F81" s="93"/>
      <c r="G81" s="93"/>
      <c r="H81" s="93"/>
      <c r="I81" s="93"/>
      <c r="J81" s="93"/>
      <c r="K81" s="93"/>
      <c r="L81" s="93"/>
    </row>
    <row r="82" spans="1:12" x14ac:dyDescent="0.25">
      <c r="A82" s="127">
        <v>9</v>
      </c>
      <c r="B82" s="128" t="s">
        <v>122</v>
      </c>
      <c r="C82" s="125">
        <f t="shared" si="8"/>
        <v>5796</v>
      </c>
      <c r="D82" s="126">
        <f t="shared" si="8"/>
        <v>6885</v>
      </c>
      <c r="E82" s="213"/>
      <c r="F82" s="93"/>
      <c r="G82" s="93"/>
      <c r="H82" s="93"/>
      <c r="I82" s="93"/>
      <c r="J82" s="93"/>
      <c r="K82" s="93"/>
      <c r="L82" s="93"/>
    </row>
    <row r="83" spans="1:12" x14ac:dyDescent="0.25">
      <c r="A83" s="127">
        <v>10</v>
      </c>
      <c r="B83" s="128" t="s">
        <v>123</v>
      </c>
      <c r="C83" s="125">
        <f t="shared" si="8"/>
        <v>2956</v>
      </c>
      <c r="D83" s="126">
        <f t="shared" si="8"/>
        <v>3151</v>
      </c>
      <c r="E83" s="213"/>
      <c r="F83" s="93"/>
      <c r="G83" s="93"/>
      <c r="H83" s="93"/>
      <c r="I83" s="93"/>
      <c r="J83" s="93"/>
      <c r="K83" s="93"/>
      <c r="L83" s="93"/>
    </row>
    <row r="84" spans="1:12" x14ac:dyDescent="0.25">
      <c r="A84" s="127">
        <v>11</v>
      </c>
      <c r="B84" s="128" t="s">
        <v>124</v>
      </c>
      <c r="C84" s="125">
        <f t="shared" si="8"/>
        <v>284</v>
      </c>
      <c r="D84" s="126">
        <f t="shared" si="8"/>
        <v>348</v>
      </c>
      <c r="E84" s="213"/>
      <c r="F84" s="93"/>
      <c r="G84" s="93"/>
      <c r="H84" s="93"/>
      <c r="I84" s="93"/>
      <c r="J84" s="93"/>
      <c r="K84" s="93"/>
      <c r="L84" s="93"/>
    </row>
    <row r="85" spans="1:12" ht="24" x14ac:dyDescent="0.25">
      <c r="A85" s="127">
        <v>12</v>
      </c>
      <c r="B85" s="128" t="s">
        <v>125</v>
      </c>
      <c r="C85" s="125">
        <f t="shared" si="8"/>
        <v>148</v>
      </c>
      <c r="D85" s="126">
        <f t="shared" si="8"/>
        <v>131</v>
      </c>
      <c r="E85" s="213"/>
      <c r="F85" s="93"/>
      <c r="G85" s="93"/>
      <c r="H85" s="93"/>
      <c r="I85" s="93"/>
      <c r="J85" s="93"/>
      <c r="K85" s="93"/>
      <c r="L85" s="93"/>
    </row>
    <row r="86" spans="1:12" x14ac:dyDescent="0.25">
      <c r="A86" s="127">
        <v>13</v>
      </c>
      <c r="B86" s="129" t="s">
        <v>126</v>
      </c>
      <c r="C86" s="125">
        <f t="shared" si="8"/>
        <v>241</v>
      </c>
      <c r="D86" s="126">
        <f t="shared" si="8"/>
        <v>328</v>
      </c>
      <c r="E86" s="213"/>
      <c r="F86" s="93"/>
      <c r="G86" s="93"/>
      <c r="H86" s="93"/>
      <c r="I86" s="93"/>
      <c r="J86" s="93"/>
      <c r="K86" s="93"/>
      <c r="L86" s="93"/>
    </row>
    <row r="87" spans="1:12" x14ac:dyDescent="0.25">
      <c r="A87" s="127">
        <v>14</v>
      </c>
      <c r="B87" s="129" t="s">
        <v>127</v>
      </c>
      <c r="C87" s="125">
        <f t="shared" si="8"/>
        <v>13</v>
      </c>
      <c r="D87" s="126">
        <f t="shared" si="8"/>
        <v>18</v>
      </c>
      <c r="E87" s="213"/>
      <c r="F87" s="93"/>
      <c r="G87" s="93"/>
      <c r="H87" s="93"/>
      <c r="I87" s="93"/>
      <c r="J87" s="93"/>
      <c r="K87" s="93"/>
      <c r="L87" s="93"/>
    </row>
    <row r="88" spans="1:12" ht="15.75" thickBot="1" x14ac:dyDescent="0.3">
      <c r="A88" s="127">
        <v>15</v>
      </c>
      <c r="B88" s="129" t="s">
        <v>128</v>
      </c>
      <c r="C88" s="125">
        <f t="shared" si="8"/>
        <v>221</v>
      </c>
      <c r="D88" s="126">
        <f t="shared" si="8"/>
        <v>196</v>
      </c>
      <c r="E88" s="213"/>
      <c r="F88" s="93"/>
      <c r="G88" s="93"/>
      <c r="H88" s="93"/>
      <c r="I88" s="93"/>
      <c r="J88" s="93"/>
      <c r="K88" s="93"/>
      <c r="L88" s="93"/>
    </row>
    <row r="89" spans="1:12" ht="15.75" thickBot="1" x14ac:dyDescent="0.3">
      <c r="A89" s="311" t="s">
        <v>129</v>
      </c>
      <c r="B89" s="312"/>
      <c r="C89" s="136">
        <f>SUM(C74:C88)</f>
        <v>15491</v>
      </c>
      <c r="D89" s="137">
        <f>SUM(D74:D88)</f>
        <v>17744</v>
      </c>
      <c r="E89" s="93"/>
      <c r="F89" s="93"/>
      <c r="G89" s="93"/>
      <c r="H89" s="93"/>
      <c r="I89" s="93"/>
      <c r="J89" s="93"/>
      <c r="K89" s="93"/>
      <c r="L89" s="93"/>
    </row>
    <row r="90" spans="1:12" x14ac:dyDescent="0.25">
      <c r="A90" s="134"/>
      <c r="B90" s="134"/>
      <c r="C90" s="97"/>
      <c r="D90" s="93"/>
      <c r="E90" s="93"/>
      <c r="F90" s="93"/>
      <c r="G90" s="93"/>
      <c r="H90" s="93"/>
      <c r="I90" s="93"/>
      <c r="J90" s="93"/>
      <c r="K90" s="93"/>
      <c r="L90" s="93"/>
    </row>
    <row r="91" spans="1:12" x14ac:dyDescent="0.25">
      <c r="A91" s="134"/>
      <c r="B91" s="134"/>
      <c r="C91" s="97"/>
      <c r="D91" s="93"/>
      <c r="E91" s="93"/>
      <c r="F91" s="93"/>
      <c r="G91" s="93"/>
      <c r="H91" s="93"/>
      <c r="I91" s="93"/>
      <c r="J91" s="93"/>
      <c r="K91" s="93"/>
      <c r="L91" s="93"/>
    </row>
    <row r="92" spans="1:12" x14ac:dyDescent="0.25">
      <c r="A92" s="134"/>
      <c r="B92" s="134"/>
      <c r="C92" s="97"/>
      <c r="D92" s="93"/>
      <c r="E92" s="93"/>
      <c r="F92" s="93"/>
      <c r="G92" s="93"/>
      <c r="H92" s="93"/>
      <c r="I92" s="93"/>
      <c r="J92" s="93"/>
      <c r="K92" s="93"/>
      <c r="L92" s="93"/>
    </row>
    <row r="93" spans="1:12" x14ac:dyDescent="0.25">
      <c r="A93" s="134"/>
      <c r="B93" s="134"/>
      <c r="C93" s="97"/>
      <c r="D93" s="93"/>
      <c r="E93" s="93"/>
      <c r="F93" s="93"/>
      <c r="G93" s="93"/>
      <c r="H93" s="93"/>
      <c r="I93" s="93"/>
      <c r="J93" s="93"/>
      <c r="K93" s="93"/>
      <c r="L93" s="93"/>
    </row>
    <row r="94" spans="1:12" x14ac:dyDescent="0.25">
      <c r="A94" s="134"/>
      <c r="B94" s="134"/>
      <c r="C94" s="97"/>
      <c r="D94" s="93"/>
      <c r="E94" s="93"/>
      <c r="F94" s="93"/>
      <c r="G94" s="93"/>
      <c r="H94" s="93"/>
      <c r="I94" s="93"/>
      <c r="J94" s="93"/>
      <c r="K94" s="93"/>
      <c r="L94" s="93"/>
    </row>
    <row r="95" spans="1:12" x14ac:dyDescent="0.25">
      <c r="A95" s="134"/>
      <c r="B95" s="134"/>
      <c r="C95" s="97"/>
      <c r="D95" s="93"/>
      <c r="E95" s="93"/>
      <c r="F95" s="93"/>
      <c r="G95" s="93"/>
      <c r="H95" s="93"/>
      <c r="I95" s="93"/>
      <c r="J95" s="93"/>
      <c r="K95" s="93"/>
      <c r="L95" s="93"/>
    </row>
    <row r="96" spans="1:12" x14ac:dyDescent="0.25">
      <c r="A96" s="134"/>
      <c r="B96" s="134"/>
      <c r="C96" s="97"/>
      <c r="D96" s="93"/>
      <c r="E96" s="93"/>
      <c r="F96" s="93"/>
      <c r="G96" s="93"/>
      <c r="H96" s="93"/>
      <c r="I96" s="93"/>
      <c r="J96" s="93"/>
      <c r="K96" s="93"/>
      <c r="L96" s="93"/>
    </row>
    <row r="97" spans="1:12" x14ac:dyDescent="0.25">
      <c r="A97" s="134"/>
      <c r="B97" s="134"/>
      <c r="C97" s="97"/>
      <c r="D97" s="93"/>
      <c r="E97" s="93"/>
      <c r="F97" s="93"/>
      <c r="G97" s="93"/>
      <c r="H97" s="93"/>
      <c r="I97" s="93"/>
      <c r="J97" s="93"/>
      <c r="K97" s="93"/>
      <c r="L97" s="93"/>
    </row>
    <row r="98" spans="1:12" x14ac:dyDescent="0.25">
      <c r="A98" s="134"/>
      <c r="B98" s="134"/>
      <c r="C98" s="97"/>
      <c r="D98" s="93"/>
      <c r="E98" s="93"/>
      <c r="F98" s="93"/>
      <c r="G98" s="93"/>
      <c r="H98" s="93"/>
      <c r="I98" s="93"/>
      <c r="J98" s="93"/>
      <c r="K98" s="93"/>
      <c r="L98" s="93"/>
    </row>
    <row r="99" spans="1:12" x14ac:dyDescent="0.25">
      <c r="A99" s="134"/>
      <c r="B99" s="134"/>
      <c r="C99" s="97"/>
      <c r="D99" s="93"/>
      <c r="E99" s="93"/>
      <c r="F99" s="93"/>
      <c r="G99" s="93"/>
      <c r="H99" s="93"/>
      <c r="I99" s="93"/>
      <c r="J99" s="93"/>
      <c r="K99" s="93"/>
      <c r="L99" s="93"/>
    </row>
    <row r="100" spans="1:12" x14ac:dyDescent="0.25">
      <c r="A100" s="134"/>
      <c r="B100" s="134"/>
      <c r="C100" s="97"/>
      <c r="D100" s="93"/>
      <c r="E100" s="93"/>
      <c r="F100" s="93"/>
      <c r="G100" s="93"/>
      <c r="H100" s="93"/>
      <c r="I100" s="93"/>
      <c r="J100" s="93"/>
      <c r="K100" s="93"/>
      <c r="L100" s="93"/>
    </row>
    <row r="101" spans="1:12" x14ac:dyDescent="0.25">
      <c r="A101" s="134"/>
      <c r="B101" s="134"/>
      <c r="C101" s="97"/>
      <c r="D101" s="93"/>
      <c r="E101" s="93"/>
      <c r="F101" s="93"/>
      <c r="G101" s="93"/>
      <c r="H101" s="93"/>
      <c r="I101" s="93"/>
      <c r="J101" s="93"/>
      <c r="K101" s="93"/>
      <c r="L101" s="93"/>
    </row>
    <row r="102" spans="1:12" x14ac:dyDescent="0.25">
      <c r="A102" s="134"/>
      <c r="B102" s="134"/>
      <c r="C102" s="97"/>
      <c r="D102" s="93"/>
      <c r="E102" s="93"/>
      <c r="F102" s="93"/>
      <c r="G102" s="93"/>
      <c r="H102" s="93"/>
      <c r="I102" s="93"/>
      <c r="J102" s="93"/>
      <c r="K102" s="93"/>
      <c r="L102" s="93"/>
    </row>
    <row r="103" spans="1:12" x14ac:dyDescent="0.25">
      <c r="A103" s="134"/>
      <c r="B103" s="134"/>
      <c r="C103" s="97"/>
      <c r="D103" s="93"/>
      <c r="E103" s="93"/>
      <c r="F103" s="93"/>
      <c r="G103" s="93"/>
      <c r="H103" s="93"/>
      <c r="I103" s="93"/>
      <c r="J103" s="93"/>
      <c r="K103" s="93"/>
      <c r="L103" s="93"/>
    </row>
    <row r="104" spans="1:12" x14ac:dyDescent="0.25">
      <c r="A104" s="134"/>
      <c r="B104" s="134"/>
      <c r="C104" s="97"/>
      <c r="D104" s="93"/>
      <c r="E104" s="93"/>
      <c r="F104" s="93"/>
      <c r="G104" s="93"/>
      <c r="H104" s="93"/>
      <c r="I104" s="93"/>
      <c r="J104" s="93"/>
      <c r="K104" s="93"/>
      <c r="L104" s="93"/>
    </row>
    <row r="105" spans="1:12" x14ac:dyDescent="0.25">
      <c r="A105" s="134"/>
      <c r="B105" s="134"/>
      <c r="C105" s="97"/>
      <c r="D105" s="93"/>
      <c r="E105" s="93"/>
      <c r="F105" s="93"/>
      <c r="G105" s="93"/>
      <c r="H105" s="93"/>
      <c r="I105" s="93"/>
      <c r="J105" s="93"/>
      <c r="K105" s="93"/>
      <c r="L105" s="93"/>
    </row>
    <row r="106" spans="1:12" x14ac:dyDescent="0.25">
      <c r="A106" s="134"/>
      <c r="B106" s="134"/>
      <c r="C106" s="97"/>
      <c r="D106" s="93"/>
      <c r="E106" s="93"/>
      <c r="F106" s="93"/>
      <c r="G106" s="93"/>
      <c r="H106" s="93"/>
      <c r="I106" s="93"/>
      <c r="J106" s="93"/>
      <c r="K106" s="93"/>
      <c r="L106" s="93"/>
    </row>
    <row r="107" spans="1:12" x14ac:dyDescent="0.25">
      <c r="A107" s="134"/>
      <c r="B107" s="134"/>
      <c r="C107" s="97"/>
      <c r="D107" s="93"/>
      <c r="E107" s="93"/>
      <c r="F107" s="93"/>
      <c r="G107" s="93"/>
      <c r="H107" s="93"/>
      <c r="I107" s="93"/>
      <c r="J107" s="93"/>
      <c r="K107" s="93"/>
      <c r="L107" s="93"/>
    </row>
    <row r="108" spans="1:12" x14ac:dyDescent="0.25">
      <c r="A108" s="134"/>
      <c r="B108" s="134"/>
      <c r="C108" s="97"/>
      <c r="D108" s="93"/>
      <c r="E108" s="93"/>
      <c r="F108" s="93"/>
      <c r="G108" s="93"/>
      <c r="H108" s="93"/>
      <c r="I108" s="93"/>
      <c r="J108" s="93"/>
      <c r="K108" s="93"/>
      <c r="L108" s="93"/>
    </row>
    <row r="109" spans="1:12" x14ac:dyDescent="0.25">
      <c r="A109" s="134"/>
      <c r="B109" s="134"/>
      <c r="C109" s="97"/>
      <c r="D109" s="93"/>
      <c r="E109" s="93"/>
      <c r="F109" s="93"/>
      <c r="G109" s="93"/>
      <c r="H109" s="93"/>
      <c r="I109" s="93"/>
      <c r="J109" s="93"/>
      <c r="K109" s="93"/>
      <c r="L109" s="93"/>
    </row>
    <row r="110" spans="1:12" x14ac:dyDescent="0.25">
      <c r="A110" s="134"/>
      <c r="B110" s="134"/>
      <c r="C110" s="97"/>
      <c r="D110" s="93"/>
      <c r="E110" s="93"/>
      <c r="F110" s="93"/>
      <c r="G110" s="93"/>
      <c r="H110" s="93"/>
      <c r="I110" s="93"/>
      <c r="J110" s="93"/>
      <c r="K110" s="93"/>
      <c r="L110" s="93"/>
    </row>
    <row r="111" spans="1:12" x14ac:dyDescent="0.25">
      <c r="A111" s="134"/>
      <c r="B111" s="134"/>
      <c r="C111" s="97"/>
      <c r="D111" s="93"/>
      <c r="E111" s="93"/>
      <c r="F111" s="93"/>
      <c r="G111" s="93"/>
      <c r="H111" s="93"/>
      <c r="I111" s="93"/>
      <c r="J111" s="93"/>
      <c r="K111" s="93"/>
      <c r="L111" s="93"/>
    </row>
    <row r="113" spans="2:11" x14ac:dyDescent="0.25">
      <c r="B113" s="63" t="s">
        <v>61</v>
      </c>
      <c r="C113" s="12" t="s">
        <v>89</v>
      </c>
      <c r="D113" s="12"/>
      <c r="E113" s="12"/>
      <c r="F113" s="44" t="s">
        <v>132</v>
      </c>
      <c r="H113" t="s">
        <v>136</v>
      </c>
    </row>
    <row r="114" spans="2:11" ht="15" customHeight="1" x14ac:dyDescent="0.25">
      <c r="C114" s="288" t="s">
        <v>133</v>
      </c>
      <c r="D114" s="288"/>
      <c r="E114" s="288"/>
      <c r="F114" s="44"/>
      <c r="G114" s="44"/>
      <c r="H114" s="44" t="s">
        <v>137</v>
      </c>
      <c r="I114" s="44"/>
      <c r="J114" s="44"/>
      <c r="K114" s="44"/>
    </row>
    <row r="115" spans="2:11" ht="15" customHeight="1" x14ac:dyDescent="0.25">
      <c r="C115" s="288" t="s">
        <v>134</v>
      </c>
      <c r="D115" s="288"/>
      <c r="E115" s="288"/>
      <c r="F115" s="44"/>
      <c r="G115" s="44"/>
      <c r="H115" s="44" t="s">
        <v>163</v>
      </c>
      <c r="I115" s="44"/>
      <c r="J115" s="44"/>
      <c r="K115" s="44"/>
    </row>
    <row r="116" spans="2:11" x14ac:dyDescent="0.25">
      <c r="B116" s="63" t="s">
        <v>66</v>
      </c>
      <c r="C116" s="44" t="s">
        <v>210</v>
      </c>
      <c r="G116" s="44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43" workbookViewId="0">
      <selection activeCell="B111" sqref="B11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270"/>
      <c r="C2" s="270"/>
      <c r="L2" s="119" t="s">
        <v>111</v>
      </c>
    </row>
    <row r="3" spans="1:12" ht="24" x14ac:dyDescent="0.3">
      <c r="H3" s="120"/>
      <c r="I3" s="120"/>
      <c r="J3" s="120"/>
      <c r="L3" s="212" t="s">
        <v>183</v>
      </c>
    </row>
    <row r="4" spans="1:12" x14ac:dyDescent="0.25">
      <c r="A4" s="267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</row>
    <row r="5" spans="1:12" x14ac:dyDescent="0.25">
      <c r="A5" s="255"/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</row>
    <row r="6" spans="1:12" x14ac:dyDescent="0.25">
      <c r="A6" s="266" t="s">
        <v>2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</row>
    <row r="7" spans="1:12" x14ac:dyDescent="0.25">
      <c r="A7" s="267" t="s">
        <v>3</v>
      </c>
      <c r="B7" s="267"/>
      <c r="C7" s="267"/>
      <c r="D7" s="267"/>
      <c r="E7" s="267"/>
      <c r="F7" s="267"/>
      <c r="G7" s="267"/>
      <c r="H7" s="267"/>
      <c r="I7" s="267"/>
      <c r="J7" s="267"/>
      <c r="K7" s="267"/>
      <c r="L7" s="267"/>
    </row>
    <row r="8" spans="1:12" x14ac:dyDescent="0.25">
      <c r="A8" s="268" t="s">
        <v>4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  <c r="L8" s="267"/>
    </row>
    <row r="10" spans="1:12" ht="15.75" customHeight="1" thickBot="1" x14ac:dyDescent="0.3">
      <c r="A10" s="12"/>
      <c r="B10" s="315" t="s">
        <v>184</v>
      </c>
      <c r="C10" s="315"/>
      <c r="D10" s="315"/>
      <c r="E10" s="315"/>
      <c r="F10" s="315"/>
      <c r="G10" s="315"/>
      <c r="H10" s="315"/>
      <c r="I10" s="315"/>
      <c r="J10" s="315"/>
      <c r="K10" s="315"/>
      <c r="L10" s="315"/>
    </row>
    <row r="11" spans="1:12" x14ac:dyDescent="0.25">
      <c r="A11" s="316" t="s">
        <v>5</v>
      </c>
      <c r="B11" s="313" t="s">
        <v>112</v>
      </c>
      <c r="C11" s="318" t="s">
        <v>95</v>
      </c>
      <c r="D11" s="318"/>
      <c r="E11" s="309" t="s">
        <v>96</v>
      </c>
      <c r="F11" s="309"/>
      <c r="G11" s="309" t="s">
        <v>97</v>
      </c>
      <c r="H11" s="309"/>
      <c r="I11" s="309" t="s">
        <v>98</v>
      </c>
      <c r="J11" s="309"/>
      <c r="K11" s="309" t="s">
        <v>135</v>
      </c>
      <c r="L11" s="310"/>
    </row>
    <row r="12" spans="1:12" ht="15.75" thickBot="1" x14ac:dyDescent="0.3">
      <c r="A12" s="317"/>
      <c r="B12" s="314"/>
      <c r="C12" s="121" t="s">
        <v>113</v>
      </c>
      <c r="D12" s="121" t="s">
        <v>101</v>
      </c>
      <c r="E12" s="121" t="s">
        <v>113</v>
      </c>
      <c r="F12" s="121" t="s">
        <v>101</v>
      </c>
      <c r="G12" s="121" t="s">
        <v>113</v>
      </c>
      <c r="H12" s="121" t="s">
        <v>101</v>
      </c>
      <c r="I12" s="121" t="s">
        <v>113</v>
      </c>
      <c r="J12" s="121" t="s">
        <v>101</v>
      </c>
      <c r="K12" s="121" t="s">
        <v>113</v>
      </c>
      <c r="L12" s="122" t="s">
        <v>101</v>
      </c>
    </row>
    <row r="13" spans="1:12" x14ac:dyDescent="0.25">
      <c r="A13" s="123">
        <v>1</v>
      </c>
      <c r="B13" s="124" t="s">
        <v>114</v>
      </c>
      <c r="C13" s="125">
        <v>6</v>
      </c>
      <c r="D13" s="125">
        <v>9</v>
      </c>
      <c r="E13" s="125">
        <v>14</v>
      </c>
      <c r="F13" s="125">
        <v>8</v>
      </c>
      <c r="G13" s="125">
        <v>14</v>
      </c>
      <c r="H13" s="125">
        <v>12</v>
      </c>
      <c r="I13" s="125">
        <v>12</v>
      </c>
      <c r="J13" s="125">
        <v>10</v>
      </c>
      <c r="K13" s="125">
        <f>+C13+E13+G13+I13</f>
        <v>46</v>
      </c>
      <c r="L13" s="126">
        <f>+D13+F13+H13+J13</f>
        <v>39</v>
      </c>
    </row>
    <row r="14" spans="1:12" x14ac:dyDescent="0.25">
      <c r="A14" s="127">
        <v>2</v>
      </c>
      <c r="B14" s="128" t="s">
        <v>115</v>
      </c>
      <c r="C14" s="125">
        <v>6</v>
      </c>
      <c r="D14" s="125">
        <v>8</v>
      </c>
      <c r="E14" s="125">
        <v>14</v>
      </c>
      <c r="F14" s="125">
        <v>6</v>
      </c>
      <c r="G14" s="125">
        <v>14</v>
      </c>
      <c r="H14" s="125">
        <v>22</v>
      </c>
      <c r="I14" s="125">
        <v>12</v>
      </c>
      <c r="J14" s="125">
        <v>15</v>
      </c>
      <c r="K14" s="125">
        <f t="shared" ref="K14:L27" si="0">+C14+E14+G14+I14</f>
        <v>46</v>
      </c>
      <c r="L14" s="126">
        <f t="shared" si="0"/>
        <v>51</v>
      </c>
    </row>
    <row r="15" spans="1:12" x14ac:dyDescent="0.25">
      <c r="A15" s="127">
        <v>3</v>
      </c>
      <c r="B15" s="128" t="s">
        <v>116</v>
      </c>
      <c r="C15" s="125">
        <v>26</v>
      </c>
      <c r="D15" s="125">
        <v>84</v>
      </c>
      <c r="E15" s="125">
        <v>55</v>
      </c>
      <c r="F15" s="125">
        <v>82</v>
      </c>
      <c r="G15" s="125">
        <v>55</v>
      </c>
      <c r="H15" s="125">
        <v>93</v>
      </c>
      <c r="I15" s="125">
        <v>55</v>
      </c>
      <c r="J15" s="125">
        <v>72</v>
      </c>
      <c r="K15" s="125">
        <f t="shared" si="0"/>
        <v>191</v>
      </c>
      <c r="L15" s="126">
        <f t="shared" si="0"/>
        <v>331</v>
      </c>
    </row>
    <row r="16" spans="1:12" x14ac:dyDescent="0.25">
      <c r="A16" s="127">
        <v>4</v>
      </c>
      <c r="B16" s="128" t="s">
        <v>117</v>
      </c>
      <c r="C16" s="125">
        <v>5</v>
      </c>
      <c r="D16" s="125">
        <v>9</v>
      </c>
      <c r="E16" s="125">
        <v>11</v>
      </c>
      <c r="F16" s="125">
        <v>13</v>
      </c>
      <c r="G16" s="125">
        <v>11</v>
      </c>
      <c r="H16" s="125">
        <v>13</v>
      </c>
      <c r="I16" s="125">
        <v>11</v>
      </c>
      <c r="J16" s="125">
        <v>12</v>
      </c>
      <c r="K16" s="125">
        <f t="shared" si="0"/>
        <v>38</v>
      </c>
      <c r="L16" s="126">
        <f t="shared" si="0"/>
        <v>47</v>
      </c>
    </row>
    <row r="17" spans="1:14" x14ac:dyDescent="0.25">
      <c r="A17" s="127">
        <v>5</v>
      </c>
      <c r="B17" s="128" t="s">
        <v>118</v>
      </c>
      <c r="C17" s="125">
        <v>158</v>
      </c>
      <c r="D17" s="125">
        <v>411</v>
      </c>
      <c r="E17" s="125">
        <v>348</v>
      </c>
      <c r="F17" s="125">
        <v>324</v>
      </c>
      <c r="G17" s="125">
        <v>348</v>
      </c>
      <c r="H17" s="125">
        <v>331</v>
      </c>
      <c r="I17" s="125">
        <v>347</v>
      </c>
      <c r="J17" s="125">
        <v>285</v>
      </c>
      <c r="K17" s="125">
        <f t="shared" si="0"/>
        <v>1201</v>
      </c>
      <c r="L17" s="126">
        <f t="shared" si="0"/>
        <v>1351</v>
      </c>
    </row>
    <row r="18" spans="1:14" x14ac:dyDescent="0.25">
      <c r="A18" s="127">
        <v>6</v>
      </c>
      <c r="B18" s="128" t="s">
        <v>119</v>
      </c>
      <c r="C18" s="125">
        <v>85</v>
      </c>
      <c r="D18" s="125">
        <v>130</v>
      </c>
      <c r="E18" s="125">
        <v>183</v>
      </c>
      <c r="F18" s="125">
        <v>194</v>
      </c>
      <c r="G18" s="125">
        <v>183</v>
      </c>
      <c r="H18" s="125">
        <v>330</v>
      </c>
      <c r="I18" s="125">
        <v>183</v>
      </c>
      <c r="J18" s="125">
        <v>157</v>
      </c>
      <c r="K18" s="125">
        <f t="shared" si="0"/>
        <v>634</v>
      </c>
      <c r="L18" s="126">
        <f t="shared" si="0"/>
        <v>811</v>
      </c>
    </row>
    <row r="19" spans="1:14" x14ac:dyDescent="0.25">
      <c r="A19" s="127">
        <v>7</v>
      </c>
      <c r="B19" s="128" t="s">
        <v>120</v>
      </c>
      <c r="C19" s="125">
        <v>65</v>
      </c>
      <c r="D19" s="125">
        <v>148</v>
      </c>
      <c r="E19" s="125">
        <v>141</v>
      </c>
      <c r="F19" s="125">
        <v>123</v>
      </c>
      <c r="G19" s="125">
        <v>141</v>
      </c>
      <c r="H19" s="125">
        <v>172</v>
      </c>
      <c r="I19" s="125">
        <v>141</v>
      </c>
      <c r="J19" s="125">
        <v>103</v>
      </c>
      <c r="K19" s="125">
        <f t="shared" si="0"/>
        <v>488</v>
      </c>
      <c r="L19" s="126">
        <f t="shared" si="0"/>
        <v>546</v>
      </c>
    </row>
    <row r="20" spans="1:14" x14ac:dyDescent="0.25">
      <c r="A20" s="127">
        <v>8</v>
      </c>
      <c r="B20" s="128" t="s">
        <v>121</v>
      </c>
      <c r="C20" s="125">
        <v>62</v>
      </c>
      <c r="D20" s="125">
        <v>132</v>
      </c>
      <c r="E20" s="125">
        <v>138</v>
      </c>
      <c r="F20" s="125">
        <v>145</v>
      </c>
      <c r="G20" s="125">
        <v>138</v>
      </c>
      <c r="H20" s="125">
        <v>211</v>
      </c>
      <c r="I20" s="125">
        <v>134</v>
      </c>
      <c r="J20" s="125">
        <v>113</v>
      </c>
      <c r="K20" s="125">
        <f t="shared" si="0"/>
        <v>472</v>
      </c>
      <c r="L20" s="126">
        <f t="shared" si="0"/>
        <v>601</v>
      </c>
    </row>
    <row r="21" spans="1:14" x14ac:dyDescent="0.25">
      <c r="A21" s="127">
        <v>9</v>
      </c>
      <c r="B21" s="128" t="s">
        <v>122</v>
      </c>
      <c r="C21" s="125">
        <v>408</v>
      </c>
      <c r="D21" s="125">
        <v>935</v>
      </c>
      <c r="E21" s="125">
        <v>898</v>
      </c>
      <c r="F21" s="125">
        <v>1024</v>
      </c>
      <c r="G21" s="125">
        <v>898</v>
      </c>
      <c r="H21" s="125">
        <v>1155</v>
      </c>
      <c r="I21" s="125">
        <v>898</v>
      </c>
      <c r="J21" s="125">
        <v>829</v>
      </c>
      <c r="K21" s="125">
        <f t="shared" si="0"/>
        <v>3102</v>
      </c>
      <c r="L21" s="126">
        <f t="shared" si="0"/>
        <v>3943</v>
      </c>
    </row>
    <row r="22" spans="1:14" x14ac:dyDescent="0.25">
      <c r="A22" s="127">
        <v>10</v>
      </c>
      <c r="B22" s="128" t="s">
        <v>123</v>
      </c>
      <c r="C22" s="125">
        <v>208</v>
      </c>
      <c r="D22" s="125">
        <v>398</v>
      </c>
      <c r="E22" s="125">
        <v>459</v>
      </c>
      <c r="F22" s="125">
        <v>481</v>
      </c>
      <c r="G22" s="125">
        <v>459</v>
      </c>
      <c r="H22" s="125">
        <v>596</v>
      </c>
      <c r="I22" s="125">
        <v>453</v>
      </c>
      <c r="J22" s="125">
        <v>377</v>
      </c>
      <c r="K22" s="125">
        <f t="shared" si="0"/>
        <v>1579</v>
      </c>
      <c r="L22" s="126">
        <f t="shared" si="0"/>
        <v>1852</v>
      </c>
    </row>
    <row r="23" spans="1:14" x14ac:dyDescent="0.25">
      <c r="A23" s="127">
        <v>11</v>
      </c>
      <c r="B23" s="128" t="s">
        <v>124</v>
      </c>
      <c r="C23" s="125">
        <v>20</v>
      </c>
      <c r="D23" s="125">
        <v>57</v>
      </c>
      <c r="E23" s="125">
        <v>44</v>
      </c>
      <c r="F23" s="125">
        <v>57</v>
      </c>
      <c r="G23" s="125">
        <v>44</v>
      </c>
      <c r="H23" s="125">
        <v>62</v>
      </c>
      <c r="I23" s="125">
        <v>44</v>
      </c>
      <c r="J23" s="125">
        <v>33</v>
      </c>
      <c r="K23" s="125">
        <f t="shared" si="0"/>
        <v>152</v>
      </c>
      <c r="L23" s="126">
        <f t="shared" si="0"/>
        <v>209</v>
      </c>
    </row>
    <row r="24" spans="1:14" ht="24" x14ac:dyDescent="0.25">
      <c r="A24" s="127">
        <v>12</v>
      </c>
      <c r="B24" s="128" t="s">
        <v>125</v>
      </c>
      <c r="C24" s="125">
        <v>10</v>
      </c>
      <c r="D24" s="125">
        <v>18</v>
      </c>
      <c r="E24" s="125">
        <v>23</v>
      </c>
      <c r="F24" s="125">
        <v>21</v>
      </c>
      <c r="G24" s="125">
        <v>23</v>
      </c>
      <c r="H24" s="125">
        <v>17</v>
      </c>
      <c r="I24" s="125">
        <v>23</v>
      </c>
      <c r="J24" s="125">
        <v>15</v>
      </c>
      <c r="K24" s="125">
        <f t="shared" si="0"/>
        <v>79</v>
      </c>
      <c r="L24" s="126">
        <f t="shared" si="0"/>
        <v>71</v>
      </c>
    </row>
    <row r="25" spans="1:14" x14ac:dyDescent="0.25">
      <c r="A25" s="127">
        <v>13</v>
      </c>
      <c r="B25" s="129" t="s">
        <v>126</v>
      </c>
      <c r="C25" s="125">
        <v>17</v>
      </c>
      <c r="D25" s="125">
        <v>46</v>
      </c>
      <c r="E25" s="125">
        <v>38</v>
      </c>
      <c r="F25" s="125">
        <v>62</v>
      </c>
      <c r="G25" s="125">
        <v>38</v>
      </c>
      <c r="H25" s="125">
        <v>56</v>
      </c>
      <c r="I25" s="125">
        <v>34</v>
      </c>
      <c r="J25" s="125">
        <v>41</v>
      </c>
      <c r="K25" s="125">
        <f t="shared" si="0"/>
        <v>127</v>
      </c>
      <c r="L25" s="126">
        <f t="shared" si="0"/>
        <v>205</v>
      </c>
    </row>
    <row r="26" spans="1:14" x14ac:dyDescent="0.25">
      <c r="A26" s="127">
        <v>14</v>
      </c>
      <c r="B26" s="129" t="s">
        <v>127</v>
      </c>
      <c r="C26" s="125">
        <v>1</v>
      </c>
      <c r="D26" s="125">
        <v>0</v>
      </c>
      <c r="E26" s="125">
        <v>2</v>
      </c>
      <c r="F26" s="125">
        <v>1</v>
      </c>
      <c r="G26" s="125">
        <v>2</v>
      </c>
      <c r="H26" s="125">
        <v>2</v>
      </c>
      <c r="I26" s="125">
        <v>2</v>
      </c>
      <c r="J26" s="125">
        <v>12</v>
      </c>
      <c r="K26" s="125">
        <f t="shared" si="0"/>
        <v>7</v>
      </c>
      <c r="L26" s="126">
        <f t="shared" si="0"/>
        <v>15</v>
      </c>
    </row>
    <row r="27" spans="1:14" ht="15.75" thickBot="1" x14ac:dyDescent="0.3">
      <c r="A27" s="127">
        <v>15</v>
      </c>
      <c r="B27" s="129" t="s">
        <v>128</v>
      </c>
      <c r="C27" s="125">
        <v>14</v>
      </c>
      <c r="D27" s="125">
        <v>17</v>
      </c>
      <c r="E27" s="125">
        <v>35</v>
      </c>
      <c r="F27" s="125">
        <v>24</v>
      </c>
      <c r="G27" s="125">
        <v>35</v>
      </c>
      <c r="H27" s="125">
        <v>21</v>
      </c>
      <c r="I27" s="125">
        <v>32</v>
      </c>
      <c r="J27" s="125">
        <v>21</v>
      </c>
      <c r="K27" s="125">
        <f t="shared" si="0"/>
        <v>116</v>
      </c>
      <c r="L27" s="126">
        <f t="shared" si="0"/>
        <v>83</v>
      </c>
    </row>
    <row r="28" spans="1:14" ht="15.75" thickBot="1" x14ac:dyDescent="0.3">
      <c r="A28" s="311" t="s">
        <v>129</v>
      </c>
      <c r="B28" s="312"/>
      <c r="C28" s="130">
        <f t="shared" ref="C28:H28" si="1">SUM(C13:C27)</f>
        <v>1091</v>
      </c>
      <c r="D28" s="130">
        <f t="shared" si="1"/>
        <v>2402</v>
      </c>
      <c r="E28" s="130">
        <f>SUM(E13:E27)</f>
        <v>2403</v>
      </c>
      <c r="F28" s="130">
        <f t="shared" si="1"/>
        <v>2565</v>
      </c>
      <c r="G28" s="130">
        <f>SUM(G13:G27)</f>
        <v>2403</v>
      </c>
      <c r="H28" s="130">
        <f t="shared" si="1"/>
        <v>3093</v>
      </c>
      <c r="I28" s="130">
        <f>SUM(I13:I27)</f>
        <v>2381</v>
      </c>
      <c r="J28" s="130">
        <f>SUM(J13:J27)</f>
        <v>2095</v>
      </c>
      <c r="K28" s="130">
        <f>SUM(K13:K27)</f>
        <v>8278</v>
      </c>
      <c r="L28" s="131">
        <f>SUM(L13:L27)</f>
        <v>10155</v>
      </c>
    </row>
    <row r="29" spans="1:14" x14ac:dyDescent="0.25">
      <c r="A29" s="132"/>
      <c r="B29" s="112"/>
      <c r="C29" s="97"/>
      <c r="D29" s="93"/>
      <c r="E29" s="93"/>
      <c r="F29" s="93"/>
      <c r="G29" s="93"/>
      <c r="H29" s="93"/>
      <c r="I29" s="93"/>
      <c r="J29" s="93"/>
      <c r="K29" s="93"/>
      <c r="L29" s="93"/>
    </row>
    <row r="30" spans="1:14" ht="15.75" customHeight="1" thickBot="1" x14ac:dyDescent="0.3">
      <c r="A30" s="12"/>
      <c r="B30" s="315" t="s">
        <v>130</v>
      </c>
      <c r="C30" s="315"/>
      <c r="D30" s="315"/>
      <c r="E30" s="315"/>
      <c r="F30" s="315"/>
      <c r="G30" s="315"/>
      <c r="H30" s="315"/>
      <c r="I30" s="315"/>
      <c r="J30" s="315"/>
      <c r="K30" s="315"/>
      <c r="L30" s="315"/>
    </row>
    <row r="31" spans="1:14" x14ac:dyDescent="0.25">
      <c r="A31" s="316" t="s">
        <v>5</v>
      </c>
      <c r="B31" s="313" t="s">
        <v>112</v>
      </c>
      <c r="C31" s="318" t="s">
        <v>104</v>
      </c>
      <c r="D31" s="318"/>
      <c r="E31" s="309" t="s">
        <v>105</v>
      </c>
      <c r="F31" s="309"/>
      <c r="G31" s="309" t="s">
        <v>72</v>
      </c>
      <c r="H31" s="309"/>
      <c r="I31" s="309" t="s">
        <v>73</v>
      </c>
      <c r="J31" s="309"/>
      <c r="K31" s="309" t="s">
        <v>99</v>
      </c>
      <c r="L31" s="310"/>
      <c r="M31" s="309" t="s">
        <v>161</v>
      </c>
      <c r="N31" s="310"/>
    </row>
    <row r="32" spans="1:14" ht="15.75" thickBot="1" x14ac:dyDescent="0.3">
      <c r="A32" s="317"/>
      <c r="B32" s="314"/>
      <c r="C32" s="121" t="s">
        <v>113</v>
      </c>
      <c r="D32" s="121" t="s">
        <v>101</v>
      </c>
      <c r="E32" s="121" t="s">
        <v>113</v>
      </c>
      <c r="F32" s="121" t="s">
        <v>101</v>
      </c>
      <c r="G32" s="121" t="s">
        <v>113</v>
      </c>
      <c r="H32" s="121" t="s">
        <v>101</v>
      </c>
      <c r="I32" s="121" t="s">
        <v>113</v>
      </c>
      <c r="J32" s="121" t="s">
        <v>101</v>
      </c>
      <c r="K32" s="121" t="s">
        <v>113</v>
      </c>
      <c r="L32" s="122" t="s">
        <v>101</v>
      </c>
      <c r="M32" s="121" t="s">
        <v>113</v>
      </c>
      <c r="N32" s="122" t="s">
        <v>101</v>
      </c>
    </row>
    <row r="33" spans="1:14" x14ac:dyDescent="0.25">
      <c r="A33" s="123">
        <v>1</v>
      </c>
      <c r="B33" s="124" t="s">
        <v>114</v>
      </c>
      <c r="C33" s="125">
        <v>14</v>
      </c>
      <c r="D33" s="125">
        <v>13</v>
      </c>
      <c r="E33" s="125">
        <v>14</v>
      </c>
      <c r="F33" s="125">
        <v>19</v>
      </c>
      <c r="G33" s="125">
        <v>14</v>
      </c>
      <c r="H33" s="125">
        <v>14</v>
      </c>
      <c r="I33" s="125">
        <v>14</v>
      </c>
      <c r="J33" s="125">
        <v>14</v>
      </c>
      <c r="K33" s="125">
        <f>+C33+E33+G33+I33</f>
        <v>56</v>
      </c>
      <c r="L33" s="126">
        <f>+D33+F33+H33+J33</f>
        <v>60</v>
      </c>
      <c r="M33" s="125">
        <f>+K33+K13</f>
        <v>102</v>
      </c>
      <c r="N33" s="126">
        <f>+L33+L13</f>
        <v>99</v>
      </c>
    </row>
    <row r="34" spans="1:14" x14ac:dyDescent="0.25">
      <c r="A34" s="127">
        <v>2</v>
      </c>
      <c r="B34" s="128" t="s">
        <v>115</v>
      </c>
      <c r="C34" s="125">
        <v>14</v>
      </c>
      <c r="D34" s="125">
        <v>20</v>
      </c>
      <c r="E34" s="125">
        <v>14</v>
      </c>
      <c r="F34" s="125">
        <v>9</v>
      </c>
      <c r="G34" s="125">
        <v>14</v>
      </c>
      <c r="H34" s="125">
        <v>8</v>
      </c>
      <c r="I34" s="125">
        <v>14</v>
      </c>
      <c r="J34" s="125">
        <v>14</v>
      </c>
      <c r="K34" s="125">
        <f t="shared" ref="K34:L47" si="2">+C34+E34+G34+I34</f>
        <v>56</v>
      </c>
      <c r="L34" s="126">
        <f t="shared" si="2"/>
        <v>51</v>
      </c>
      <c r="M34" s="125">
        <f>+K34+K14</f>
        <v>102</v>
      </c>
      <c r="N34" s="126">
        <f>+L34+L14</f>
        <v>102</v>
      </c>
    </row>
    <row r="35" spans="1:14" x14ac:dyDescent="0.25">
      <c r="A35" s="127">
        <v>3</v>
      </c>
      <c r="B35" s="128" t="s">
        <v>116</v>
      </c>
      <c r="C35" s="125">
        <v>56</v>
      </c>
      <c r="D35" s="125">
        <v>93</v>
      </c>
      <c r="E35" s="125">
        <v>56</v>
      </c>
      <c r="F35" s="125">
        <v>84</v>
      </c>
      <c r="G35" s="125">
        <v>56</v>
      </c>
      <c r="H35" s="125">
        <v>79</v>
      </c>
      <c r="I35" s="125">
        <v>56</v>
      </c>
      <c r="J35" s="125">
        <v>95</v>
      </c>
      <c r="K35" s="125">
        <f t="shared" si="2"/>
        <v>224</v>
      </c>
      <c r="L35" s="126">
        <f t="shared" si="2"/>
        <v>351</v>
      </c>
      <c r="M35" s="125">
        <f t="shared" ref="M35:N47" si="3">+K35+K15</f>
        <v>415</v>
      </c>
      <c r="N35" s="126">
        <f t="shared" si="3"/>
        <v>682</v>
      </c>
    </row>
    <row r="36" spans="1:14" x14ac:dyDescent="0.25">
      <c r="A36" s="127">
        <v>4</v>
      </c>
      <c r="B36" s="128" t="s">
        <v>117</v>
      </c>
      <c r="C36" s="125">
        <v>11</v>
      </c>
      <c r="D36" s="125">
        <v>19</v>
      </c>
      <c r="E36" s="125">
        <v>11</v>
      </c>
      <c r="F36" s="125">
        <v>15</v>
      </c>
      <c r="G36" s="125">
        <v>11</v>
      </c>
      <c r="H36" s="125">
        <v>11</v>
      </c>
      <c r="I36" s="125">
        <v>11</v>
      </c>
      <c r="J36" s="125">
        <v>21</v>
      </c>
      <c r="K36" s="125">
        <f t="shared" si="2"/>
        <v>44</v>
      </c>
      <c r="L36" s="126">
        <f t="shared" si="2"/>
        <v>66</v>
      </c>
      <c r="M36" s="125">
        <f t="shared" si="3"/>
        <v>82</v>
      </c>
      <c r="N36" s="126">
        <f t="shared" si="3"/>
        <v>113</v>
      </c>
    </row>
    <row r="37" spans="1:14" x14ac:dyDescent="0.25">
      <c r="A37" s="127">
        <v>5</v>
      </c>
      <c r="B37" s="128" t="s">
        <v>118</v>
      </c>
      <c r="C37" s="125">
        <v>348</v>
      </c>
      <c r="D37" s="125">
        <v>361</v>
      </c>
      <c r="E37" s="125">
        <v>348</v>
      </c>
      <c r="F37" s="125">
        <v>373</v>
      </c>
      <c r="G37" s="125">
        <v>349</v>
      </c>
      <c r="H37" s="125">
        <v>409</v>
      </c>
      <c r="I37" s="125">
        <v>349</v>
      </c>
      <c r="J37" s="125">
        <v>430</v>
      </c>
      <c r="K37" s="125">
        <f t="shared" si="2"/>
        <v>1394</v>
      </c>
      <c r="L37" s="126">
        <f t="shared" si="2"/>
        <v>1573</v>
      </c>
      <c r="M37" s="125">
        <f t="shared" si="3"/>
        <v>2595</v>
      </c>
      <c r="N37" s="126">
        <f t="shared" si="3"/>
        <v>2924</v>
      </c>
    </row>
    <row r="38" spans="1:14" x14ac:dyDescent="0.25">
      <c r="A38" s="127">
        <v>6</v>
      </c>
      <c r="B38" s="128" t="s">
        <v>119</v>
      </c>
      <c r="C38" s="125">
        <v>183</v>
      </c>
      <c r="D38" s="125">
        <v>177</v>
      </c>
      <c r="E38" s="125">
        <v>183</v>
      </c>
      <c r="F38" s="125">
        <v>176</v>
      </c>
      <c r="G38" s="125">
        <v>183</v>
      </c>
      <c r="H38" s="125">
        <v>166</v>
      </c>
      <c r="I38" s="125">
        <v>183</v>
      </c>
      <c r="J38" s="125">
        <v>249</v>
      </c>
      <c r="K38" s="125">
        <f t="shared" si="2"/>
        <v>732</v>
      </c>
      <c r="L38" s="126">
        <f t="shared" si="2"/>
        <v>768</v>
      </c>
      <c r="M38" s="125">
        <f t="shared" si="3"/>
        <v>1366</v>
      </c>
      <c r="N38" s="126">
        <f t="shared" si="3"/>
        <v>1579</v>
      </c>
    </row>
    <row r="39" spans="1:14" x14ac:dyDescent="0.25">
      <c r="A39" s="127">
        <v>7</v>
      </c>
      <c r="B39" s="128" t="s">
        <v>120</v>
      </c>
      <c r="C39" s="125">
        <v>141</v>
      </c>
      <c r="D39" s="125">
        <v>151</v>
      </c>
      <c r="E39" s="125">
        <v>141</v>
      </c>
      <c r="F39" s="125">
        <v>108</v>
      </c>
      <c r="G39" s="125">
        <v>141</v>
      </c>
      <c r="H39" s="125">
        <v>131</v>
      </c>
      <c r="I39" s="125">
        <v>141</v>
      </c>
      <c r="J39" s="125">
        <v>147</v>
      </c>
      <c r="K39" s="125">
        <f t="shared" si="2"/>
        <v>564</v>
      </c>
      <c r="L39" s="126">
        <f t="shared" si="2"/>
        <v>537</v>
      </c>
      <c r="M39" s="125">
        <f t="shared" si="3"/>
        <v>1052</v>
      </c>
      <c r="N39" s="126">
        <f t="shared" si="3"/>
        <v>1083</v>
      </c>
    </row>
    <row r="40" spans="1:14" x14ac:dyDescent="0.25">
      <c r="A40" s="127">
        <v>8</v>
      </c>
      <c r="B40" s="128" t="s">
        <v>121</v>
      </c>
      <c r="C40" s="125">
        <v>138</v>
      </c>
      <c r="D40" s="125">
        <v>181</v>
      </c>
      <c r="E40" s="125">
        <v>138</v>
      </c>
      <c r="F40" s="125">
        <v>163</v>
      </c>
      <c r="G40" s="125">
        <v>138</v>
      </c>
      <c r="H40" s="125">
        <v>130</v>
      </c>
      <c r="I40" s="125">
        <v>138</v>
      </c>
      <c r="J40" s="125">
        <v>149</v>
      </c>
      <c r="K40" s="125">
        <f t="shared" si="2"/>
        <v>552</v>
      </c>
      <c r="L40" s="126">
        <f t="shared" si="2"/>
        <v>623</v>
      </c>
      <c r="M40" s="125">
        <f t="shared" si="3"/>
        <v>1024</v>
      </c>
      <c r="N40" s="126">
        <f t="shared" si="3"/>
        <v>1224</v>
      </c>
    </row>
    <row r="41" spans="1:14" x14ac:dyDescent="0.25">
      <c r="A41" s="127">
        <v>9</v>
      </c>
      <c r="B41" s="128" t="s">
        <v>122</v>
      </c>
      <c r="C41" s="125">
        <v>898</v>
      </c>
      <c r="D41" s="125">
        <v>984</v>
      </c>
      <c r="E41" s="125">
        <v>898</v>
      </c>
      <c r="F41" s="125">
        <v>1002</v>
      </c>
      <c r="G41" s="125">
        <v>898</v>
      </c>
      <c r="H41" s="125">
        <v>956</v>
      </c>
      <c r="I41" s="125">
        <v>898</v>
      </c>
      <c r="J41" s="125">
        <v>1062</v>
      </c>
      <c r="K41" s="125">
        <f t="shared" si="2"/>
        <v>3592</v>
      </c>
      <c r="L41" s="126">
        <f t="shared" si="2"/>
        <v>4004</v>
      </c>
      <c r="M41" s="125">
        <f t="shared" si="3"/>
        <v>6694</v>
      </c>
      <c r="N41" s="126">
        <f t="shared" si="3"/>
        <v>7947</v>
      </c>
    </row>
    <row r="42" spans="1:14" x14ac:dyDescent="0.25">
      <c r="A42" s="127">
        <v>10</v>
      </c>
      <c r="B42" s="128" t="s">
        <v>123</v>
      </c>
      <c r="C42" s="125">
        <v>459</v>
      </c>
      <c r="D42" s="125">
        <v>501</v>
      </c>
      <c r="E42" s="125">
        <v>459</v>
      </c>
      <c r="F42" s="125">
        <v>402</v>
      </c>
      <c r="G42" s="125">
        <v>459</v>
      </c>
      <c r="H42" s="125">
        <v>396</v>
      </c>
      <c r="I42" s="125">
        <v>459</v>
      </c>
      <c r="J42" s="125">
        <v>455</v>
      </c>
      <c r="K42" s="125">
        <f t="shared" si="2"/>
        <v>1836</v>
      </c>
      <c r="L42" s="126">
        <f t="shared" si="2"/>
        <v>1754</v>
      </c>
      <c r="M42" s="125">
        <f t="shared" si="3"/>
        <v>3415</v>
      </c>
      <c r="N42" s="126">
        <f t="shared" si="3"/>
        <v>3606</v>
      </c>
    </row>
    <row r="43" spans="1:14" x14ac:dyDescent="0.25">
      <c r="A43" s="127">
        <v>11</v>
      </c>
      <c r="B43" s="128" t="s">
        <v>124</v>
      </c>
      <c r="C43" s="125">
        <v>44</v>
      </c>
      <c r="D43" s="125">
        <v>56</v>
      </c>
      <c r="E43" s="125">
        <v>44</v>
      </c>
      <c r="F43" s="125">
        <v>40</v>
      </c>
      <c r="G43" s="125">
        <v>44</v>
      </c>
      <c r="H43" s="125">
        <v>43</v>
      </c>
      <c r="I43" s="125">
        <v>44</v>
      </c>
      <c r="J43" s="125">
        <v>42</v>
      </c>
      <c r="K43" s="125">
        <f t="shared" si="2"/>
        <v>176</v>
      </c>
      <c r="L43" s="126">
        <f t="shared" si="2"/>
        <v>181</v>
      </c>
      <c r="M43" s="125">
        <f t="shared" si="3"/>
        <v>328</v>
      </c>
      <c r="N43" s="126">
        <f t="shared" si="3"/>
        <v>390</v>
      </c>
    </row>
    <row r="44" spans="1:14" ht="24" x14ac:dyDescent="0.25">
      <c r="A44" s="127">
        <v>12</v>
      </c>
      <c r="B44" s="128" t="s">
        <v>125</v>
      </c>
      <c r="C44" s="125">
        <v>23</v>
      </c>
      <c r="D44" s="125">
        <v>21</v>
      </c>
      <c r="E44" s="125">
        <v>23</v>
      </c>
      <c r="F44" s="125">
        <v>21</v>
      </c>
      <c r="G44" s="125">
        <v>23</v>
      </c>
      <c r="H44" s="125">
        <v>18</v>
      </c>
      <c r="I44" s="125">
        <v>23</v>
      </c>
      <c r="J44" s="125">
        <v>18</v>
      </c>
      <c r="K44" s="125">
        <f t="shared" si="2"/>
        <v>92</v>
      </c>
      <c r="L44" s="126">
        <f t="shared" si="2"/>
        <v>78</v>
      </c>
      <c r="M44" s="125">
        <f t="shared" si="3"/>
        <v>171</v>
      </c>
      <c r="N44" s="126">
        <f t="shared" si="3"/>
        <v>149</v>
      </c>
    </row>
    <row r="45" spans="1:14" x14ac:dyDescent="0.25">
      <c r="A45" s="127">
        <v>13</v>
      </c>
      <c r="B45" s="129" t="s">
        <v>126</v>
      </c>
      <c r="C45" s="125">
        <v>38</v>
      </c>
      <c r="D45" s="125">
        <v>58</v>
      </c>
      <c r="E45" s="125">
        <v>38</v>
      </c>
      <c r="F45" s="125">
        <v>28</v>
      </c>
      <c r="G45" s="125">
        <v>38</v>
      </c>
      <c r="H45" s="125">
        <v>37</v>
      </c>
      <c r="I45" s="125">
        <v>38</v>
      </c>
      <c r="J45" s="125">
        <v>39</v>
      </c>
      <c r="K45" s="125">
        <f t="shared" si="2"/>
        <v>152</v>
      </c>
      <c r="L45" s="126">
        <f t="shared" si="2"/>
        <v>162</v>
      </c>
      <c r="M45" s="125">
        <f t="shared" si="3"/>
        <v>279</v>
      </c>
      <c r="N45" s="126">
        <f t="shared" si="3"/>
        <v>367</v>
      </c>
    </row>
    <row r="46" spans="1:14" x14ac:dyDescent="0.25">
      <c r="A46" s="127">
        <v>14</v>
      </c>
      <c r="B46" s="129" t="s">
        <v>127</v>
      </c>
      <c r="C46" s="125">
        <v>2</v>
      </c>
      <c r="D46" s="125">
        <v>1</v>
      </c>
      <c r="E46" s="125">
        <v>2</v>
      </c>
      <c r="F46" s="125">
        <v>2</v>
      </c>
      <c r="G46" s="125">
        <v>2</v>
      </c>
      <c r="H46" s="125">
        <v>0</v>
      </c>
      <c r="I46" s="125">
        <v>2</v>
      </c>
      <c r="J46" s="125">
        <v>0</v>
      </c>
      <c r="K46" s="125">
        <f t="shared" si="2"/>
        <v>8</v>
      </c>
      <c r="L46" s="126">
        <f t="shared" si="2"/>
        <v>3</v>
      </c>
      <c r="M46" s="125">
        <f t="shared" si="3"/>
        <v>15</v>
      </c>
      <c r="N46" s="126">
        <f t="shared" si="3"/>
        <v>18</v>
      </c>
    </row>
    <row r="47" spans="1:14" ht="15.75" thickBot="1" x14ac:dyDescent="0.3">
      <c r="A47" s="127">
        <v>15</v>
      </c>
      <c r="B47" s="129" t="s">
        <v>128</v>
      </c>
      <c r="C47" s="125">
        <v>35</v>
      </c>
      <c r="D47" s="125">
        <v>21</v>
      </c>
      <c r="E47" s="125">
        <v>35</v>
      </c>
      <c r="F47" s="125">
        <v>46</v>
      </c>
      <c r="G47" s="125">
        <v>35</v>
      </c>
      <c r="H47" s="125">
        <v>46</v>
      </c>
      <c r="I47" s="125">
        <v>35</v>
      </c>
      <c r="J47" s="125">
        <v>63</v>
      </c>
      <c r="K47" s="125">
        <f t="shared" si="2"/>
        <v>140</v>
      </c>
      <c r="L47" s="126">
        <f t="shared" si="2"/>
        <v>176</v>
      </c>
      <c r="M47" s="125">
        <f t="shared" si="3"/>
        <v>256</v>
      </c>
      <c r="N47" s="126">
        <f t="shared" si="3"/>
        <v>259</v>
      </c>
    </row>
    <row r="48" spans="1:14" ht="15.75" thickBot="1" x14ac:dyDescent="0.3">
      <c r="A48" s="311" t="s">
        <v>129</v>
      </c>
      <c r="B48" s="312"/>
      <c r="C48" s="130">
        <f t="shared" ref="C48:L48" si="4">SUM(C33:C47)</f>
        <v>2404</v>
      </c>
      <c r="D48" s="130">
        <f t="shared" si="4"/>
        <v>2657</v>
      </c>
      <c r="E48" s="130">
        <f>SUM(E33:E47)</f>
        <v>2404</v>
      </c>
      <c r="F48" s="130">
        <f t="shared" si="4"/>
        <v>2488</v>
      </c>
      <c r="G48" s="130">
        <f>SUM(G33:G47)</f>
        <v>2405</v>
      </c>
      <c r="H48" s="130">
        <f t="shared" si="4"/>
        <v>2444</v>
      </c>
      <c r="I48" s="130">
        <f>SUM(I33:I47)</f>
        <v>2405</v>
      </c>
      <c r="J48" s="130">
        <f t="shared" si="4"/>
        <v>2798</v>
      </c>
      <c r="K48" s="130">
        <f t="shared" si="4"/>
        <v>9618</v>
      </c>
      <c r="L48" s="131">
        <f t="shared" si="4"/>
        <v>10387</v>
      </c>
      <c r="M48" s="130">
        <f>SUM(M33:M47)</f>
        <v>17896</v>
      </c>
      <c r="N48" s="131">
        <f>SUM(N33:N47)</f>
        <v>20542</v>
      </c>
    </row>
    <row r="49" spans="1:14" x14ac:dyDescent="0.25">
      <c r="A49" s="134"/>
      <c r="B49" s="134"/>
      <c r="C49" s="97"/>
      <c r="D49" s="93"/>
      <c r="E49" s="93"/>
      <c r="F49" s="93"/>
      <c r="G49" s="93"/>
      <c r="H49" s="93"/>
      <c r="I49" s="93"/>
      <c r="J49" s="93"/>
      <c r="K49" s="93"/>
      <c r="L49" s="93"/>
    </row>
    <row r="50" spans="1:14" ht="15.75" hidden="1" customHeight="1" thickBot="1" x14ac:dyDescent="0.3">
      <c r="A50" s="12"/>
      <c r="B50" s="315" t="s">
        <v>131</v>
      </c>
      <c r="C50" s="315"/>
      <c r="D50" s="315"/>
      <c r="E50" s="315"/>
      <c r="F50" s="315"/>
      <c r="G50" s="315"/>
      <c r="H50" s="315"/>
      <c r="I50" s="315"/>
      <c r="J50" s="315"/>
      <c r="K50" s="315"/>
      <c r="L50" s="315"/>
    </row>
    <row r="51" spans="1:14" hidden="1" x14ac:dyDescent="0.25">
      <c r="A51" s="316" t="s">
        <v>5</v>
      </c>
      <c r="B51" s="313" t="s">
        <v>112</v>
      </c>
      <c r="C51" s="318" t="s">
        <v>74</v>
      </c>
      <c r="D51" s="318"/>
      <c r="E51" s="309" t="s">
        <v>106</v>
      </c>
      <c r="F51" s="309"/>
      <c r="G51" s="309" t="s">
        <v>107</v>
      </c>
      <c r="H51" s="309"/>
      <c r="I51" s="309" t="s">
        <v>108</v>
      </c>
      <c r="J51" s="309"/>
      <c r="K51" s="309" t="s">
        <v>99</v>
      </c>
      <c r="L51" s="310"/>
      <c r="M51" s="309" t="s">
        <v>161</v>
      </c>
      <c r="N51" s="310"/>
    </row>
    <row r="52" spans="1:14" ht="15.75" hidden="1" thickBot="1" x14ac:dyDescent="0.3">
      <c r="A52" s="317"/>
      <c r="B52" s="314"/>
      <c r="C52" s="121" t="s">
        <v>113</v>
      </c>
      <c r="D52" s="121" t="s">
        <v>101</v>
      </c>
      <c r="E52" s="121" t="s">
        <v>113</v>
      </c>
      <c r="F52" s="121" t="s">
        <v>101</v>
      </c>
      <c r="G52" s="121" t="s">
        <v>113</v>
      </c>
      <c r="H52" s="121" t="s">
        <v>101</v>
      </c>
      <c r="I52" s="121" t="s">
        <v>113</v>
      </c>
      <c r="J52" s="121" t="s">
        <v>101</v>
      </c>
      <c r="K52" s="121" t="s">
        <v>113</v>
      </c>
      <c r="L52" s="122" t="s">
        <v>101</v>
      </c>
      <c r="M52" s="121" t="s">
        <v>113</v>
      </c>
      <c r="N52" s="122" t="s">
        <v>101</v>
      </c>
    </row>
    <row r="53" spans="1:14" hidden="1" x14ac:dyDescent="0.25">
      <c r="A53" s="123">
        <v>1</v>
      </c>
      <c r="B53" s="124" t="s">
        <v>114</v>
      </c>
      <c r="C53" s="125"/>
      <c r="D53" s="125"/>
      <c r="E53" s="125"/>
      <c r="F53" s="125"/>
      <c r="G53" s="125"/>
      <c r="H53" s="125"/>
      <c r="I53" s="125"/>
      <c r="J53" s="125"/>
      <c r="K53" s="125">
        <f>+C53+E53+G53+I53</f>
        <v>0</v>
      </c>
      <c r="L53" s="126">
        <f>+D53+F53+H53+J53</f>
        <v>0</v>
      </c>
      <c r="M53" s="125">
        <f>+K53+M33</f>
        <v>102</v>
      </c>
      <c r="N53" s="126">
        <f>+L53+N33</f>
        <v>99</v>
      </c>
    </row>
    <row r="54" spans="1:14" hidden="1" x14ac:dyDescent="0.25">
      <c r="A54" s="127">
        <v>2</v>
      </c>
      <c r="B54" s="128" t="s">
        <v>115</v>
      </c>
      <c r="C54" s="125"/>
      <c r="D54" s="125"/>
      <c r="E54" s="125"/>
      <c r="F54" s="125"/>
      <c r="G54" s="125"/>
      <c r="H54" s="125"/>
      <c r="I54" s="125"/>
      <c r="J54" s="125"/>
      <c r="K54" s="125">
        <f t="shared" ref="K54:L67" si="5">+C54+E54+G54+I54</f>
        <v>0</v>
      </c>
      <c r="L54" s="126">
        <f t="shared" si="5"/>
        <v>0</v>
      </c>
      <c r="M54" s="125">
        <f t="shared" ref="M54:N67" si="6">+K54+M34</f>
        <v>102</v>
      </c>
      <c r="N54" s="126">
        <f t="shared" si="6"/>
        <v>102</v>
      </c>
    </row>
    <row r="55" spans="1:14" hidden="1" x14ac:dyDescent="0.25">
      <c r="A55" s="127">
        <v>3</v>
      </c>
      <c r="B55" s="128" t="s">
        <v>116</v>
      </c>
      <c r="C55" s="125"/>
      <c r="D55" s="125"/>
      <c r="E55" s="125"/>
      <c r="F55" s="125"/>
      <c r="G55" s="125"/>
      <c r="H55" s="125"/>
      <c r="I55" s="125"/>
      <c r="J55" s="125"/>
      <c r="K55" s="125">
        <f t="shared" si="5"/>
        <v>0</v>
      </c>
      <c r="L55" s="126">
        <f t="shared" si="5"/>
        <v>0</v>
      </c>
      <c r="M55" s="125">
        <f t="shared" si="6"/>
        <v>415</v>
      </c>
      <c r="N55" s="126">
        <f t="shared" si="6"/>
        <v>682</v>
      </c>
    </row>
    <row r="56" spans="1:14" hidden="1" x14ac:dyDescent="0.25">
      <c r="A56" s="127">
        <v>4</v>
      </c>
      <c r="B56" s="128" t="s">
        <v>117</v>
      </c>
      <c r="C56" s="125"/>
      <c r="D56" s="125"/>
      <c r="E56" s="125"/>
      <c r="F56" s="125"/>
      <c r="G56" s="125"/>
      <c r="H56" s="125"/>
      <c r="I56" s="125"/>
      <c r="J56" s="125"/>
      <c r="K56" s="125">
        <f t="shared" si="5"/>
        <v>0</v>
      </c>
      <c r="L56" s="126">
        <f t="shared" si="5"/>
        <v>0</v>
      </c>
      <c r="M56" s="125">
        <f t="shared" si="6"/>
        <v>82</v>
      </c>
      <c r="N56" s="126">
        <f t="shared" si="6"/>
        <v>113</v>
      </c>
    </row>
    <row r="57" spans="1:14" hidden="1" x14ac:dyDescent="0.25">
      <c r="A57" s="127">
        <v>5</v>
      </c>
      <c r="B57" s="128" t="s">
        <v>118</v>
      </c>
      <c r="C57" s="125"/>
      <c r="D57" s="125"/>
      <c r="E57" s="125"/>
      <c r="F57" s="125"/>
      <c r="G57" s="125"/>
      <c r="H57" s="125"/>
      <c r="I57" s="125"/>
      <c r="J57" s="125"/>
      <c r="K57" s="125">
        <f t="shared" si="5"/>
        <v>0</v>
      </c>
      <c r="L57" s="126">
        <f t="shared" si="5"/>
        <v>0</v>
      </c>
      <c r="M57" s="125">
        <f t="shared" si="6"/>
        <v>2595</v>
      </c>
      <c r="N57" s="126">
        <f t="shared" si="6"/>
        <v>2924</v>
      </c>
    </row>
    <row r="58" spans="1:14" hidden="1" x14ac:dyDescent="0.25">
      <c r="A58" s="127">
        <v>6</v>
      </c>
      <c r="B58" s="128" t="s">
        <v>119</v>
      </c>
      <c r="C58" s="125"/>
      <c r="D58" s="125"/>
      <c r="E58" s="125"/>
      <c r="F58" s="125"/>
      <c r="G58" s="125"/>
      <c r="H58" s="125"/>
      <c r="I58" s="125"/>
      <c r="J58" s="125"/>
      <c r="K58" s="125">
        <f t="shared" si="5"/>
        <v>0</v>
      </c>
      <c r="L58" s="126">
        <f t="shared" si="5"/>
        <v>0</v>
      </c>
      <c r="M58" s="125">
        <f t="shared" si="6"/>
        <v>1366</v>
      </c>
      <c r="N58" s="126">
        <f t="shared" si="6"/>
        <v>1579</v>
      </c>
    </row>
    <row r="59" spans="1:14" hidden="1" x14ac:dyDescent="0.25">
      <c r="A59" s="127">
        <v>7</v>
      </c>
      <c r="B59" s="128" t="s">
        <v>120</v>
      </c>
      <c r="C59" s="125"/>
      <c r="D59" s="125"/>
      <c r="E59" s="125"/>
      <c r="F59" s="125"/>
      <c r="G59" s="125"/>
      <c r="H59" s="125"/>
      <c r="I59" s="125"/>
      <c r="J59" s="125"/>
      <c r="K59" s="125">
        <f t="shared" si="5"/>
        <v>0</v>
      </c>
      <c r="L59" s="126">
        <f t="shared" si="5"/>
        <v>0</v>
      </c>
      <c r="M59" s="125">
        <f t="shared" si="6"/>
        <v>1052</v>
      </c>
      <c r="N59" s="126">
        <f t="shared" si="6"/>
        <v>1083</v>
      </c>
    </row>
    <row r="60" spans="1:14" hidden="1" x14ac:dyDescent="0.25">
      <c r="A60" s="127">
        <v>8</v>
      </c>
      <c r="B60" s="128" t="s">
        <v>121</v>
      </c>
      <c r="C60" s="125"/>
      <c r="D60" s="125"/>
      <c r="E60" s="125"/>
      <c r="F60" s="125"/>
      <c r="G60" s="125"/>
      <c r="H60" s="125"/>
      <c r="I60" s="125"/>
      <c r="J60" s="125"/>
      <c r="K60" s="125">
        <f t="shared" si="5"/>
        <v>0</v>
      </c>
      <c r="L60" s="126">
        <f t="shared" si="5"/>
        <v>0</v>
      </c>
      <c r="M60" s="125">
        <f t="shared" si="6"/>
        <v>1024</v>
      </c>
      <c r="N60" s="126">
        <f t="shared" si="6"/>
        <v>1224</v>
      </c>
    </row>
    <row r="61" spans="1:14" hidden="1" x14ac:dyDescent="0.25">
      <c r="A61" s="127">
        <v>9</v>
      </c>
      <c r="B61" s="128" t="s">
        <v>122</v>
      </c>
      <c r="C61" s="125"/>
      <c r="D61" s="125"/>
      <c r="E61" s="125"/>
      <c r="F61" s="125"/>
      <c r="G61" s="125"/>
      <c r="H61" s="125"/>
      <c r="I61" s="125"/>
      <c r="J61" s="125"/>
      <c r="K61" s="125">
        <f t="shared" si="5"/>
        <v>0</v>
      </c>
      <c r="L61" s="126">
        <f t="shared" si="5"/>
        <v>0</v>
      </c>
      <c r="M61" s="125">
        <f t="shared" si="6"/>
        <v>6694</v>
      </c>
      <c r="N61" s="126">
        <f t="shared" si="6"/>
        <v>7947</v>
      </c>
    </row>
    <row r="62" spans="1:14" hidden="1" x14ac:dyDescent="0.25">
      <c r="A62" s="127">
        <v>10</v>
      </c>
      <c r="B62" s="128" t="s">
        <v>123</v>
      </c>
      <c r="C62" s="125"/>
      <c r="D62" s="125"/>
      <c r="E62" s="125"/>
      <c r="F62" s="125"/>
      <c r="G62" s="125"/>
      <c r="H62" s="125"/>
      <c r="I62" s="125"/>
      <c r="J62" s="125"/>
      <c r="K62" s="125">
        <f t="shared" si="5"/>
        <v>0</v>
      </c>
      <c r="L62" s="126">
        <f t="shared" si="5"/>
        <v>0</v>
      </c>
      <c r="M62" s="125">
        <f t="shared" si="6"/>
        <v>3415</v>
      </c>
      <c r="N62" s="126">
        <f t="shared" si="6"/>
        <v>3606</v>
      </c>
    </row>
    <row r="63" spans="1:14" hidden="1" x14ac:dyDescent="0.25">
      <c r="A63" s="127">
        <v>11</v>
      </c>
      <c r="B63" s="128" t="s">
        <v>124</v>
      </c>
      <c r="C63" s="125"/>
      <c r="D63" s="125"/>
      <c r="E63" s="125"/>
      <c r="F63" s="125"/>
      <c r="G63" s="125"/>
      <c r="H63" s="125"/>
      <c r="I63" s="125"/>
      <c r="J63" s="125"/>
      <c r="K63" s="125">
        <f t="shared" si="5"/>
        <v>0</v>
      </c>
      <c r="L63" s="126">
        <f t="shared" si="5"/>
        <v>0</v>
      </c>
      <c r="M63" s="125">
        <f t="shared" si="6"/>
        <v>328</v>
      </c>
      <c r="N63" s="126">
        <f t="shared" si="6"/>
        <v>390</v>
      </c>
    </row>
    <row r="64" spans="1:14" ht="24" hidden="1" x14ac:dyDescent="0.25">
      <c r="A64" s="127">
        <v>12</v>
      </c>
      <c r="B64" s="128" t="s">
        <v>125</v>
      </c>
      <c r="C64" s="125"/>
      <c r="D64" s="125"/>
      <c r="E64" s="125"/>
      <c r="F64" s="125"/>
      <c r="G64" s="125"/>
      <c r="H64" s="125"/>
      <c r="I64" s="125"/>
      <c r="J64" s="125"/>
      <c r="K64" s="125">
        <f t="shared" si="5"/>
        <v>0</v>
      </c>
      <c r="L64" s="126">
        <f t="shared" si="5"/>
        <v>0</v>
      </c>
      <c r="M64" s="125">
        <f t="shared" si="6"/>
        <v>171</v>
      </c>
      <c r="N64" s="126">
        <f t="shared" si="6"/>
        <v>149</v>
      </c>
    </row>
    <row r="65" spans="1:14" hidden="1" x14ac:dyDescent="0.25">
      <c r="A65" s="127">
        <v>13</v>
      </c>
      <c r="B65" s="129" t="s">
        <v>126</v>
      </c>
      <c r="C65" s="125"/>
      <c r="D65" s="125"/>
      <c r="E65" s="125"/>
      <c r="F65" s="125"/>
      <c r="G65" s="125"/>
      <c r="H65" s="125"/>
      <c r="I65" s="125"/>
      <c r="J65" s="125"/>
      <c r="K65" s="125">
        <f t="shared" si="5"/>
        <v>0</v>
      </c>
      <c r="L65" s="126">
        <f t="shared" si="5"/>
        <v>0</v>
      </c>
      <c r="M65" s="125">
        <f t="shared" si="6"/>
        <v>279</v>
      </c>
      <c r="N65" s="126">
        <f t="shared" si="6"/>
        <v>367</v>
      </c>
    </row>
    <row r="66" spans="1:14" hidden="1" x14ac:dyDescent="0.25">
      <c r="A66" s="127">
        <v>14</v>
      </c>
      <c r="B66" s="129" t="s">
        <v>127</v>
      </c>
      <c r="C66" s="125"/>
      <c r="D66" s="125"/>
      <c r="E66" s="125"/>
      <c r="F66" s="125"/>
      <c r="G66" s="125"/>
      <c r="H66" s="125"/>
      <c r="I66" s="125"/>
      <c r="J66" s="125"/>
      <c r="K66" s="125">
        <f t="shared" si="5"/>
        <v>0</v>
      </c>
      <c r="L66" s="126">
        <f t="shared" si="5"/>
        <v>0</v>
      </c>
      <c r="M66" s="125">
        <f t="shared" si="6"/>
        <v>15</v>
      </c>
      <c r="N66" s="126">
        <f t="shared" si="6"/>
        <v>18</v>
      </c>
    </row>
    <row r="67" spans="1:14" hidden="1" x14ac:dyDescent="0.25">
      <c r="A67" s="127">
        <v>15</v>
      </c>
      <c r="B67" s="129" t="s">
        <v>128</v>
      </c>
      <c r="C67" s="125"/>
      <c r="D67" s="125"/>
      <c r="E67" s="125"/>
      <c r="F67" s="125"/>
      <c r="G67" s="125"/>
      <c r="H67" s="125"/>
      <c r="I67" s="125"/>
      <c r="J67" s="125"/>
      <c r="K67" s="125">
        <f t="shared" si="5"/>
        <v>0</v>
      </c>
      <c r="L67" s="126">
        <f t="shared" si="5"/>
        <v>0</v>
      </c>
      <c r="M67" s="125">
        <f t="shared" si="6"/>
        <v>256</v>
      </c>
      <c r="N67" s="126">
        <f t="shared" si="6"/>
        <v>259</v>
      </c>
    </row>
    <row r="68" spans="1:14" ht="15.75" hidden="1" thickBot="1" x14ac:dyDescent="0.3">
      <c r="A68" s="311" t="s">
        <v>129</v>
      </c>
      <c r="B68" s="312"/>
      <c r="C68" s="130">
        <f t="shared" ref="C68:N68" si="7">SUM(C53:C67)</f>
        <v>0</v>
      </c>
      <c r="D68" s="130">
        <f t="shared" si="7"/>
        <v>0</v>
      </c>
      <c r="E68" s="130">
        <f>SUM(E53:E67)</f>
        <v>0</v>
      </c>
      <c r="F68" s="130">
        <f t="shared" si="7"/>
        <v>0</v>
      </c>
      <c r="G68" s="130">
        <f>SUM(G53:G67)</f>
        <v>0</v>
      </c>
      <c r="H68" s="130">
        <f t="shared" si="7"/>
        <v>0</v>
      </c>
      <c r="I68" s="130">
        <f t="shared" si="7"/>
        <v>0</v>
      </c>
      <c r="J68" s="130">
        <f t="shared" si="7"/>
        <v>0</v>
      </c>
      <c r="K68" s="130">
        <f t="shared" si="7"/>
        <v>0</v>
      </c>
      <c r="L68" s="131">
        <f t="shared" si="7"/>
        <v>0</v>
      </c>
      <c r="M68" s="130">
        <f t="shared" si="7"/>
        <v>17896</v>
      </c>
      <c r="N68" s="131">
        <f t="shared" si="7"/>
        <v>20542</v>
      </c>
    </row>
    <row r="69" spans="1:14" hidden="1" x14ac:dyDescent="0.25">
      <c r="A69" s="134"/>
      <c r="B69" s="134"/>
      <c r="C69" s="135"/>
      <c r="D69" s="135"/>
      <c r="E69" s="135"/>
      <c r="F69" s="135"/>
      <c r="G69" s="135"/>
      <c r="H69" s="135"/>
      <c r="I69" s="135"/>
      <c r="J69" s="135"/>
      <c r="K69" s="135"/>
      <c r="L69" s="135"/>
    </row>
    <row r="70" spans="1:14" x14ac:dyDescent="0.25">
      <c r="A70" s="134"/>
      <c r="B70" s="134"/>
      <c r="C70" s="97"/>
      <c r="D70" s="93"/>
      <c r="E70" s="93"/>
      <c r="F70" s="93"/>
      <c r="G70" s="93"/>
      <c r="H70" s="93"/>
      <c r="I70" s="93"/>
      <c r="J70" s="93"/>
      <c r="K70" s="93"/>
      <c r="L70" s="93"/>
    </row>
    <row r="71" spans="1:14" ht="15.75" thickBot="1" x14ac:dyDescent="0.3">
      <c r="A71" s="134"/>
      <c r="B71" s="134" t="s">
        <v>173</v>
      </c>
      <c r="C71" s="97"/>
      <c r="D71" s="93"/>
      <c r="E71" s="93"/>
      <c r="F71" s="93"/>
      <c r="G71" s="93"/>
      <c r="H71" s="93"/>
      <c r="I71" s="93"/>
      <c r="J71" s="93"/>
      <c r="K71" s="93"/>
      <c r="L71" s="93"/>
    </row>
    <row r="72" spans="1:14" x14ac:dyDescent="0.25">
      <c r="A72" s="293" t="s">
        <v>5</v>
      </c>
      <c r="B72" s="313" t="s">
        <v>112</v>
      </c>
      <c r="C72" s="309" t="s">
        <v>99</v>
      </c>
      <c r="D72" s="310"/>
      <c r="E72" s="93"/>
      <c r="F72" s="93"/>
      <c r="G72" s="93"/>
      <c r="H72" s="93"/>
      <c r="I72" s="93"/>
      <c r="J72" s="93"/>
      <c r="K72" s="93"/>
      <c r="L72" s="93"/>
    </row>
    <row r="73" spans="1:14" ht="15.75" thickBot="1" x14ac:dyDescent="0.3">
      <c r="A73" s="293"/>
      <c r="B73" s="314"/>
      <c r="C73" s="121" t="s">
        <v>113</v>
      </c>
      <c r="D73" s="122" t="s">
        <v>101</v>
      </c>
      <c r="E73" s="93"/>
      <c r="F73" s="93"/>
      <c r="G73" s="93"/>
      <c r="H73" s="93"/>
      <c r="I73" s="93"/>
      <c r="J73" s="93"/>
      <c r="K73" s="93"/>
      <c r="L73" s="93"/>
    </row>
    <row r="74" spans="1:14" x14ac:dyDescent="0.25">
      <c r="A74" s="123">
        <v>1</v>
      </c>
      <c r="B74" s="124" t="s">
        <v>114</v>
      </c>
      <c r="C74" s="125">
        <f t="shared" ref="C74:D88" si="8">+K13+K33+K53</f>
        <v>102</v>
      </c>
      <c r="D74" s="126">
        <f t="shared" si="8"/>
        <v>99</v>
      </c>
      <c r="E74" s="213"/>
      <c r="F74" s="93"/>
      <c r="G74" s="93"/>
      <c r="H74" s="93"/>
      <c r="I74" s="93"/>
      <c r="J74" s="93"/>
      <c r="K74" s="93"/>
      <c r="L74" s="93"/>
    </row>
    <row r="75" spans="1:14" x14ac:dyDescent="0.25">
      <c r="A75" s="127">
        <v>2</v>
      </c>
      <c r="B75" s="128" t="s">
        <v>115</v>
      </c>
      <c r="C75" s="125">
        <f t="shared" si="8"/>
        <v>102</v>
      </c>
      <c r="D75" s="126">
        <f t="shared" si="8"/>
        <v>102</v>
      </c>
      <c r="E75" s="213"/>
      <c r="F75" s="93"/>
      <c r="G75" s="93"/>
      <c r="H75" s="93"/>
      <c r="I75" s="93"/>
      <c r="J75" s="93"/>
      <c r="K75" s="93"/>
      <c r="L75" s="93"/>
    </row>
    <row r="76" spans="1:14" x14ac:dyDescent="0.25">
      <c r="A76" s="127">
        <v>3</v>
      </c>
      <c r="B76" s="128" t="s">
        <v>116</v>
      </c>
      <c r="C76" s="125">
        <f t="shared" si="8"/>
        <v>415</v>
      </c>
      <c r="D76" s="126">
        <f t="shared" si="8"/>
        <v>682</v>
      </c>
      <c r="E76" s="213"/>
      <c r="F76" s="93"/>
      <c r="G76" s="93"/>
      <c r="H76" s="93"/>
      <c r="I76" s="93"/>
      <c r="J76" s="93"/>
      <c r="K76" s="93"/>
      <c r="L76" s="93"/>
    </row>
    <row r="77" spans="1:14" x14ac:dyDescent="0.25">
      <c r="A77" s="127">
        <v>4</v>
      </c>
      <c r="B77" s="128" t="s">
        <v>117</v>
      </c>
      <c r="C77" s="125">
        <f t="shared" si="8"/>
        <v>82</v>
      </c>
      <c r="D77" s="126">
        <f t="shared" si="8"/>
        <v>113</v>
      </c>
      <c r="E77" s="213"/>
      <c r="F77" s="93"/>
      <c r="G77" s="93"/>
      <c r="H77" s="93"/>
      <c r="I77" s="93"/>
      <c r="J77" s="93"/>
      <c r="K77" s="93"/>
      <c r="L77" s="93"/>
    </row>
    <row r="78" spans="1:14" x14ac:dyDescent="0.25">
      <c r="A78" s="127">
        <v>5</v>
      </c>
      <c r="B78" s="128" t="s">
        <v>118</v>
      </c>
      <c r="C78" s="125">
        <f t="shared" si="8"/>
        <v>2595</v>
      </c>
      <c r="D78" s="126">
        <f t="shared" si="8"/>
        <v>2924</v>
      </c>
      <c r="E78" s="213"/>
      <c r="F78" s="93"/>
      <c r="G78" s="93"/>
      <c r="H78" s="93"/>
      <c r="I78" s="93"/>
      <c r="J78" s="93"/>
      <c r="K78" s="93"/>
      <c r="L78" s="93"/>
    </row>
    <row r="79" spans="1:14" x14ac:dyDescent="0.25">
      <c r="A79" s="127">
        <v>6</v>
      </c>
      <c r="B79" s="128" t="s">
        <v>119</v>
      </c>
      <c r="C79" s="125">
        <f t="shared" si="8"/>
        <v>1366</v>
      </c>
      <c r="D79" s="126">
        <f t="shared" si="8"/>
        <v>1579</v>
      </c>
      <c r="E79" s="213"/>
      <c r="F79" s="93"/>
      <c r="G79" s="93"/>
      <c r="H79" s="93"/>
      <c r="I79" s="93"/>
      <c r="J79" s="93"/>
      <c r="K79" s="93"/>
      <c r="L79" s="93"/>
    </row>
    <row r="80" spans="1:14" x14ac:dyDescent="0.25">
      <c r="A80" s="127">
        <v>7</v>
      </c>
      <c r="B80" s="128" t="s">
        <v>120</v>
      </c>
      <c r="C80" s="125">
        <f t="shared" si="8"/>
        <v>1052</v>
      </c>
      <c r="D80" s="126">
        <f t="shared" si="8"/>
        <v>1083</v>
      </c>
      <c r="E80" s="213"/>
      <c r="F80" s="93"/>
      <c r="G80" s="93"/>
      <c r="H80" s="93"/>
      <c r="I80" s="93"/>
      <c r="J80" s="93"/>
      <c r="K80" s="93"/>
      <c r="L80" s="93"/>
    </row>
    <row r="81" spans="1:12" x14ac:dyDescent="0.25">
      <c r="A81" s="127">
        <v>8</v>
      </c>
      <c r="B81" s="128" t="s">
        <v>121</v>
      </c>
      <c r="C81" s="125">
        <f t="shared" si="8"/>
        <v>1024</v>
      </c>
      <c r="D81" s="126">
        <f t="shared" si="8"/>
        <v>1224</v>
      </c>
      <c r="E81" s="213"/>
      <c r="F81" s="93"/>
      <c r="G81" s="93"/>
      <c r="H81" s="93"/>
      <c r="I81" s="93"/>
      <c r="J81" s="93"/>
      <c r="K81" s="93"/>
      <c r="L81" s="93"/>
    </row>
    <row r="82" spans="1:12" x14ac:dyDescent="0.25">
      <c r="A82" s="127">
        <v>9</v>
      </c>
      <c r="B82" s="128" t="s">
        <v>122</v>
      </c>
      <c r="C82" s="125">
        <f t="shared" si="8"/>
        <v>6694</v>
      </c>
      <c r="D82" s="126">
        <f t="shared" si="8"/>
        <v>7947</v>
      </c>
      <c r="E82" s="213"/>
      <c r="F82" s="93"/>
      <c r="G82" s="93"/>
      <c r="H82" s="93"/>
      <c r="I82" s="93"/>
      <c r="J82" s="93"/>
      <c r="K82" s="93"/>
      <c r="L82" s="93"/>
    </row>
    <row r="83" spans="1:12" x14ac:dyDescent="0.25">
      <c r="A83" s="127">
        <v>10</v>
      </c>
      <c r="B83" s="128" t="s">
        <v>123</v>
      </c>
      <c r="C83" s="125">
        <f t="shared" si="8"/>
        <v>3415</v>
      </c>
      <c r="D83" s="126">
        <f t="shared" si="8"/>
        <v>3606</v>
      </c>
      <c r="E83" s="213"/>
      <c r="F83" s="93"/>
      <c r="G83" s="93"/>
      <c r="H83" s="93"/>
      <c r="I83" s="93"/>
      <c r="J83" s="93"/>
      <c r="K83" s="93"/>
      <c r="L83" s="93"/>
    </row>
    <row r="84" spans="1:12" x14ac:dyDescent="0.25">
      <c r="A84" s="127">
        <v>11</v>
      </c>
      <c r="B84" s="128" t="s">
        <v>124</v>
      </c>
      <c r="C84" s="125">
        <f t="shared" si="8"/>
        <v>328</v>
      </c>
      <c r="D84" s="126">
        <f t="shared" si="8"/>
        <v>390</v>
      </c>
      <c r="E84" s="213"/>
      <c r="F84" s="93"/>
      <c r="G84" s="93"/>
      <c r="H84" s="93"/>
      <c r="I84" s="93"/>
      <c r="J84" s="93"/>
      <c r="K84" s="93"/>
      <c r="L84" s="93"/>
    </row>
    <row r="85" spans="1:12" ht="24" x14ac:dyDescent="0.25">
      <c r="A85" s="127">
        <v>12</v>
      </c>
      <c r="B85" s="128" t="s">
        <v>125</v>
      </c>
      <c r="C85" s="125">
        <f t="shared" si="8"/>
        <v>171</v>
      </c>
      <c r="D85" s="126">
        <f t="shared" si="8"/>
        <v>149</v>
      </c>
      <c r="E85" s="213"/>
      <c r="F85" s="93"/>
      <c r="G85" s="93"/>
      <c r="H85" s="93"/>
      <c r="I85" s="93"/>
      <c r="J85" s="93"/>
      <c r="K85" s="93"/>
      <c r="L85" s="93"/>
    </row>
    <row r="86" spans="1:12" x14ac:dyDescent="0.25">
      <c r="A86" s="127">
        <v>13</v>
      </c>
      <c r="B86" s="129" t="s">
        <v>126</v>
      </c>
      <c r="C86" s="125">
        <f t="shared" si="8"/>
        <v>279</v>
      </c>
      <c r="D86" s="126">
        <f t="shared" si="8"/>
        <v>367</v>
      </c>
      <c r="E86" s="213"/>
      <c r="F86" s="93"/>
      <c r="G86" s="93"/>
      <c r="H86" s="93"/>
      <c r="I86" s="93"/>
      <c r="J86" s="93"/>
      <c r="K86" s="93"/>
      <c r="L86" s="93"/>
    </row>
    <row r="87" spans="1:12" x14ac:dyDescent="0.25">
      <c r="A87" s="127">
        <v>14</v>
      </c>
      <c r="B87" s="129" t="s">
        <v>127</v>
      </c>
      <c r="C87" s="125">
        <f t="shared" si="8"/>
        <v>15</v>
      </c>
      <c r="D87" s="126">
        <f t="shared" si="8"/>
        <v>18</v>
      </c>
      <c r="E87" s="213"/>
      <c r="F87" s="93"/>
      <c r="G87" s="93"/>
      <c r="H87" s="93"/>
      <c r="I87" s="93"/>
      <c r="J87" s="93"/>
      <c r="K87" s="93"/>
      <c r="L87" s="93"/>
    </row>
    <row r="88" spans="1:12" ht="15.75" thickBot="1" x14ac:dyDescent="0.3">
      <c r="A88" s="127">
        <v>15</v>
      </c>
      <c r="B88" s="129" t="s">
        <v>128</v>
      </c>
      <c r="C88" s="125">
        <f t="shared" si="8"/>
        <v>256</v>
      </c>
      <c r="D88" s="126">
        <f t="shared" si="8"/>
        <v>259</v>
      </c>
      <c r="E88" s="213"/>
      <c r="F88" s="93"/>
      <c r="G88" s="93"/>
      <c r="H88" s="93"/>
      <c r="I88" s="93"/>
      <c r="J88" s="93"/>
      <c r="K88" s="93"/>
      <c r="L88" s="93"/>
    </row>
    <row r="89" spans="1:12" ht="15.75" thickBot="1" x14ac:dyDescent="0.3">
      <c r="A89" s="311" t="s">
        <v>129</v>
      </c>
      <c r="B89" s="312"/>
      <c r="C89" s="136">
        <f>SUM(C74:C88)</f>
        <v>17896</v>
      </c>
      <c r="D89" s="137">
        <f>SUM(D74:D88)</f>
        <v>20542</v>
      </c>
      <c r="E89" s="93"/>
      <c r="F89" s="93"/>
      <c r="G89" s="93"/>
      <c r="H89" s="93"/>
      <c r="I89" s="93"/>
      <c r="J89" s="93"/>
      <c r="K89" s="93"/>
      <c r="L89" s="93"/>
    </row>
    <row r="90" spans="1:12" x14ac:dyDescent="0.25">
      <c r="A90" s="134"/>
      <c r="B90" s="134"/>
      <c r="C90" s="97"/>
      <c r="D90" s="93"/>
      <c r="E90" s="93"/>
      <c r="F90" s="93"/>
      <c r="G90" s="93"/>
      <c r="H90" s="93"/>
      <c r="I90" s="93"/>
      <c r="J90" s="93"/>
      <c r="K90" s="93"/>
      <c r="L90" s="93"/>
    </row>
    <row r="91" spans="1:12" x14ac:dyDescent="0.25">
      <c r="A91" s="134"/>
      <c r="B91" s="134"/>
      <c r="C91" s="97"/>
      <c r="D91" s="93"/>
      <c r="E91" s="93"/>
      <c r="F91" s="93"/>
      <c r="G91" s="93"/>
      <c r="H91" s="93"/>
      <c r="I91" s="93"/>
      <c r="J91" s="93"/>
      <c r="K91" s="93"/>
      <c r="L91" s="93"/>
    </row>
    <row r="92" spans="1:12" x14ac:dyDescent="0.25">
      <c r="A92" s="134"/>
      <c r="B92" s="134"/>
      <c r="C92" s="97"/>
      <c r="D92" s="93"/>
      <c r="E92" s="93"/>
      <c r="F92" s="93"/>
      <c r="G92" s="93"/>
      <c r="H92" s="93"/>
      <c r="I92" s="93"/>
      <c r="J92" s="93"/>
      <c r="K92" s="93"/>
      <c r="L92" s="93"/>
    </row>
    <row r="93" spans="1:12" x14ac:dyDescent="0.25">
      <c r="A93" s="134"/>
      <c r="B93" s="134"/>
      <c r="C93" s="97"/>
      <c r="D93" s="93"/>
      <c r="E93" s="93"/>
      <c r="F93" s="93"/>
      <c r="G93" s="93"/>
      <c r="H93" s="93"/>
      <c r="I93" s="93"/>
      <c r="J93" s="93"/>
      <c r="K93" s="93"/>
      <c r="L93" s="93"/>
    </row>
    <row r="94" spans="1:12" x14ac:dyDescent="0.25">
      <c r="A94" s="134"/>
      <c r="B94" s="134"/>
      <c r="C94" s="97"/>
      <c r="D94" s="93"/>
      <c r="E94" s="93"/>
      <c r="F94" s="93"/>
      <c r="G94" s="93"/>
      <c r="H94" s="93"/>
      <c r="I94" s="93"/>
      <c r="J94" s="93"/>
      <c r="K94" s="93"/>
      <c r="L94" s="93"/>
    </row>
    <row r="95" spans="1:12" x14ac:dyDescent="0.25">
      <c r="A95" s="134"/>
      <c r="B95" s="134"/>
      <c r="C95" s="97"/>
      <c r="D95" s="93"/>
      <c r="E95" s="93"/>
      <c r="F95" s="93"/>
      <c r="G95" s="93"/>
      <c r="H95" s="93"/>
      <c r="I95" s="93"/>
      <c r="J95" s="93"/>
      <c r="K95" s="93"/>
      <c r="L95" s="93"/>
    </row>
    <row r="96" spans="1:12" x14ac:dyDescent="0.25">
      <c r="A96" s="134"/>
      <c r="B96" s="134"/>
      <c r="C96" s="97"/>
      <c r="D96" s="93"/>
      <c r="E96" s="93"/>
      <c r="F96" s="93"/>
      <c r="G96" s="93"/>
      <c r="H96" s="93"/>
      <c r="I96" s="93"/>
      <c r="J96" s="93"/>
      <c r="K96" s="93"/>
      <c r="L96" s="93"/>
    </row>
    <row r="97" spans="1:12" x14ac:dyDescent="0.25">
      <c r="A97" s="134"/>
      <c r="B97" s="134"/>
      <c r="C97" s="97"/>
      <c r="D97" s="93"/>
      <c r="E97" s="93"/>
      <c r="F97" s="93"/>
      <c r="G97" s="93"/>
      <c r="H97" s="93"/>
      <c r="I97" s="93"/>
      <c r="J97" s="93"/>
      <c r="K97" s="93"/>
      <c r="L97" s="93"/>
    </row>
    <row r="98" spans="1:12" x14ac:dyDescent="0.25">
      <c r="A98" s="134"/>
      <c r="B98" s="134"/>
      <c r="C98" s="97"/>
      <c r="D98" s="93"/>
      <c r="E98" s="93"/>
      <c r="F98" s="93"/>
      <c r="G98" s="93"/>
      <c r="H98" s="93"/>
      <c r="I98" s="93"/>
      <c r="J98" s="93"/>
      <c r="K98" s="93"/>
      <c r="L98" s="93"/>
    </row>
    <row r="99" spans="1:12" x14ac:dyDescent="0.25">
      <c r="A99" s="134"/>
      <c r="B99" s="134"/>
      <c r="C99" s="97"/>
      <c r="D99" s="93"/>
      <c r="E99" s="93"/>
      <c r="F99" s="93"/>
      <c r="G99" s="93"/>
      <c r="H99" s="93"/>
      <c r="I99" s="93"/>
      <c r="J99" s="93"/>
      <c r="K99" s="93"/>
      <c r="L99" s="93"/>
    </row>
    <row r="100" spans="1:12" x14ac:dyDescent="0.25">
      <c r="A100" s="134"/>
      <c r="B100" s="134"/>
      <c r="C100" s="97"/>
      <c r="D100" s="93"/>
      <c r="E100" s="93"/>
      <c r="F100" s="93"/>
      <c r="G100" s="93"/>
      <c r="H100" s="93"/>
      <c r="I100" s="93"/>
      <c r="J100" s="93"/>
      <c r="K100" s="93"/>
      <c r="L100" s="93"/>
    </row>
    <row r="101" spans="1:12" x14ac:dyDescent="0.25">
      <c r="A101" s="134"/>
      <c r="B101" s="134"/>
      <c r="C101" s="97"/>
      <c r="D101" s="93"/>
      <c r="E101" s="93"/>
      <c r="F101" s="93"/>
      <c r="G101" s="93"/>
      <c r="H101" s="93"/>
      <c r="I101" s="93"/>
      <c r="J101" s="93"/>
      <c r="K101" s="93"/>
      <c r="L101" s="93"/>
    </row>
    <row r="102" spans="1:12" x14ac:dyDescent="0.25">
      <c r="A102" s="134"/>
      <c r="B102" s="134"/>
      <c r="C102" s="97"/>
      <c r="D102" s="93"/>
      <c r="E102" s="93"/>
      <c r="F102" s="93"/>
      <c r="G102" s="93"/>
      <c r="H102" s="93"/>
      <c r="I102" s="93"/>
      <c r="J102" s="93"/>
      <c r="K102" s="93"/>
      <c r="L102" s="93"/>
    </row>
    <row r="103" spans="1:12" x14ac:dyDescent="0.25">
      <c r="A103" s="134"/>
      <c r="B103" s="134"/>
      <c r="C103" s="97"/>
      <c r="D103" s="93"/>
      <c r="E103" s="93"/>
      <c r="F103" s="93"/>
      <c r="G103" s="93"/>
      <c r="H103" s="93"/>
      <c r="I103" s="93"/>
      <c r="J103" s="93"/>
      <c r="K103" s="93"/>
      <c r="L103" s="93"/>
    </row>
    <row r="104" spans="1:12" x14ac:dyDescent="0.25">
      <c r="A104" s="134"/>
      <c r="B104" s="134"/>
      <c r="C104" s="97"/>
      <c r="D104" s="93"/>
      <c r="E104" s="93"/>
      <c r="F104" s="93"/>
      <c r="G104" s="93"/>
      <c r="H104" s="93"/>
      <c r="I104" s="93"/>
      <c r="J104" s="93"/>
      <c r="K104" s="93"/>
      <c r="L104" s="93"/>
    </row>
    <row r="105" spans="1:12" x14ac:dyDescent="0.25">
      <c r="A105" s="134"/>
      <c r="B105" s="134"/>
      <c r="C105" s="97"/>
      <c r="D105" s="93"/>
      <c r="E105" s="93"/>
      <c r="F105" s="93"/>
      <c r="G105" s="93"/>
      <c r="H105" s="93"/>
      <c r="I105" s="93"/>
      <c r="J105" s="93"/>
      <c r="K105" s="93"/>
      <c r="L105" s="93"/>
    </row>
    <row r="106" spans="1:12" x14ac:dyDescent="0.25">
      <c r="A106" s="134"/>
      <c r="B106" s="134"/>
      <c r="C106" s="97"/>
      <c r="D106" s="93"/>
      <c r="E106" s="93"/>
      <c r="F106" s="93"/>
      <c r="G106" s="93"/>
      <c r="H106" s="93"/>
      <c r="I106" s="93"/>
      <c r="J106" s="93"/>
      <c r="K106" s="93"/>
      <c r="L106" s="93"/>
    </row>
    <row r="107" spans="1:12" x14ac:dyDescent="0.25">
      <c r="A107" s="134"/>
      <c r="B107" s="134"/>
      <c r="C107" s="97"/>
      <c r="D107" s="93"/>
      <c r="E107" s="93"/>
      <c r="F107" s="93"/>
      <c r="G107" s="93"/>
      <c r="H107" s="93"/>
      <c r="I107" s="93"/>
      <c r="J107" s="93"/>
      <c r="K107" s="93"/>
      <c r="L107" s="93"/>
    </row>
    <row r="108" spans="1:12" x14ac:dyDescent="0.25">
      <c r="A108" s="134"/>
      <c r="B108" s="134"/>
      <c r="C108" s="97"/>
      <c r="D108" s="93"/>
      <c r="E108" s="93"/>
      <c r="F108" s="93"/>
      <c r="G108" s="93"/>
      <c r="H108" s="93"/>
      <c r="I108" s="93"/>
      <c r="J108" s="93"/>
      <c r="K108" s="93"/>
      <c r="L108" s="93"/>
    </row>
    <row r="109" spans="1:12" x14ac:dyDescent="0.25">
      <c r="A109" s="134"/>
      <c r="B109" s="134"/>
      <c r="C109" s="97"/>
      <c r="D109" s="93"/>
      <c r="E109" s="93"/>
      <c r="F109" s="93"/>
      <c r="G109" s="93"/>
      <c r="H109" s="93"/>
      <c r="I109" s="93"/>
      <c r="J109" s="93"/>
      <c r="K109" s="93"/>
      <c r="L109" s="93"/>
    </row>
    <row r="110" spans="1:12" x14ac:dyDescent="0.25">
      <c r="A110" s="134"/>
      <c r="B110" s="134"/>
      <c r="C110" s="97"/>
      <c r="D110" s="93"/>
      <c r="E110" s="93"/>
      <c r="F110" s="93"/>
      <c r="G110" s="93"/>
      <c r="H110" s="93"/>
      <c r="I110" s="93"/>
      <c r="J110" s="93"/>
      <c r="K110" s="93"/>
      <c r="L110" s="93"/>
    </row>
    <row r="111" spans="1:12" x14ac:dyDescent="0.25">
      <c r="A111" s="134"/>
      <c r="B111" s="134"/>
      <c r="C111" s="97"/>
      <c r="D111" s="93"/>
      <c r="E111" s="93"/>
      <c r="F111" s="93"/>
      <c r="G111" s="93"/>
      <c r="H111" s="93"/>
      <c r="I111" s="93"/>
      <c r="J111" s="93"/>
      <c r="K111" s="93"/>
      <c r="L111" s="93"/>
    </row>
    <row r="113" spans="2:11" x14ac:dyDescent="0.25">
      <c r="B113" s="63" t="s">
        <v>61</v>
      </c>
      <c r="C113" s="12" t="s">
        <v>89</v>
      </c>
      <c r="D113" s="12"/>
      <c r="E113" s="12"/>
      <c r="F113" s="44" t="s">
        <v>132</v>
      </c>
      <c r="H113" t="s">
        <v>136</v>
      </c>
    </row>
    <row r="114" spans="2:11" ht="15" customHeight="1" x14ac:dyDescent="0.25">
      <c r="C114" s="288" t="s">
        <v>133</v>
      </c>
      <c r="D114" s="288"/>
      <c r="E114" s="288"/>
      <c r="F114" s="44"/>
      <c r="G114" s="44"/>
      <c r="H114" s="44" t="s">
        <v>137</v>
      </c>
      <c r="I114" s="44"/>
      <c r="J114" s="44"/>
      <c r="K114" s="44"/>
    </row>
    <row r="115" spans="2:11" ht="15" customHeight="1" x14ac:dyDescent="0.25">
      <c r="C115" s="288" t="s">
        <v>134</v>
      </c>
      <c r="D115" s="288"/>
      <c r="E115" s="288"/>
      <c r="F115" s="44"/>
      <c r="G115" s="44"/>
      <c r="H115" s="44" t="s">
        <v>163</v>
      </c>
      <c r="I115" s="44"/>
      <c r="J115" s="44"/>
      <c r="K115" s="44"/>
    </row>
    <row r="116" spans="2:11" x14ac:dyDescent="0.25">
      <c r="B116" s="63" t="s">
        <v>66</v>
      </c>
      <c r="C116" s="44" t="s">
        <v>214</v>
      </c>
      <c r="G116" s="44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opLeftCell="A36" workbookViewId="0">
      <pane xSplit="2" topLeftCell="C1" activePane="topRight" state="frozen"/>
      <selection activeCell="A4" sqref="A4"/>
      <selection pane="topRight" activeCell="A46" sqref="A46"/>
    </sheetView>
  </sheetViews>
  <sheetFormatPr baseColWidth="10" defaultRowHeight="13.5" x14ac:dyDescent="0.25"/>
  <cols>
    <col min="1" max="1" width="5.140625" style="181" customWidth="1"/>
    <col min="2" max="2" width="48.85546875" style="152" customWidth="1"/>
    <col min="3" max="3" width="18.28515625" style="153" customWidth="1"/>
    <col min="4" max="4" width="14.42578125" style="152" customWidth="1"/>
    <col min="5" max="5" width="15.5703125" style="152" customWidth="1"/>
    <col min="6" max="8" width="14.42578125" style="152" hidden="1" customWidth="1"/>
    <col min="9" max="9" width="15.5703125" style="152" hidden="1" customWidth="1"/>
    <col min="10" max="10" width="14.42578125" style="152" hidden="1" customWidth="1"/>
    <col min="11" max="13" width="13" style="152" hidden="1" customWidth="1"/>
    <col min="14" max="14" width="13.140625" style="152" hidden="1" customWidth="1"/>
    <col min="15" max="17" width="13" style="152" hidden="1" customWidth="1"/>
    <col min="18" max="19" width="15.5703125" style="152" hidden="1" customWidth="1"/>
    <col min="20" max="230" width="11.42578125" style="152"/>
    <col min="231" max="231" width="5.140625" style="152" customWidth="1"/>
    <col min="232" max="232" width="48.85546875" style="152" customWidth="1"/>
    <col min="233" max="234" width="0" style="152" hidden="1" customWidth="1"/>
    <col min="235" max="235" width="15.5703125" style="152" customWidth="1"/>
    <col min="236" max="247" width="0" style="152" hidden="1" customWidth="1"/>
    <col min="248" max="249" width="15.5703125" style="152" customWidth="1"/>
    <col min="250" max="250" width="12.28515625" style="152" bestFit="1" customWidth="1"/>
    <col min="251" max="251" width="12.85546875" style="152" bestFit="1" customWidth="1"/>
    <col min="252" max="486" width="11.42578125" style="152"/>
    <col min="487" max="487" width="5.140625" style="152" customWidth="1"/>
    <col min="488" max="488" width="48.85546875" style="152" customWidth="1"/>
    <col min="489" max="490" width="0" style="152" hidden="1" customWidth="1"/>
    <col min="491" max="491" width="15.5703125" style="152" customWidth="1"/>
    <col min="492" max="503" width="0" style="152" hidden="1" customWidth="1"/>
    <col min="504" max="505" width="15.5703125" style="152" customWidth="1"/>
    <col min="506" max="506" width="12.28515625" style="152" bestFit="1" customWidth="1"/>
    <col min="507" max="507" width="12.85546875" style="152" bestFit="1" customWidth="1"/>
    <col min="508" max="742" width="11.42578125" style="152"/>
    <col min="743" max="743" width="5.140625" style="152" customWidth="1"/>
    <col min="744" max="744" width="48.85546875" style="152" customWidth="1"/>
    <col min="745" max="746" width="0" style="152" hidden="1" customWidth="1"/>
    <col min="747" max="747" width="15.5703125" style="152" customWidth="1"/>
    <col min="748" max="759" width="0" style="152" hidden="1" customWidth="1"/>
    <col min="760" max="761" width="15.5703125" style="152" customWidth="1"/>
    <col min="762" max="762" width="12.28515625" style="152" bestFit="1" customWidth="1"/>
    <col min="763" max="763" width="12.85546875" style="152" bestFit="1" customWidth="1"/>
    <col min="764" max="998" width="11.42578125" style="152"/>
    <col min="999" max="999" width="5.140625" style="152" customWidth="1"/>
    <col min="1000" max="1000" width="48.85546875" style="152" customWidth="1"/>
    <col min="1001" max="1002" width="0" style="152" hidden="1" customWidth="1"/>
    <col min="1003" max="1003" width="15.5703125" style="152" customWidth="1"/>
    <col min="1004" max="1015" width="0" style="152" hidden="1" customWidth="1"/>
    <col min="1016" max="1017" width="15.5703125" style="152" customWidth="1"/>
    <col min="1018" max="1018" width="12.28515625" style="152" bestFit="1" customWidth="1"/>
    <col min="1019" max="1019" width="12.85546875" style="152" bestFit="1" customWidth="1"/>
    <col min="1020" max="1254" width="11.42578125" style="152"/>
    <col min="1255" max="1255" width="5.140625" style="152" customWidth="1"/>
    <col min="1256" max="1256" width="48.85546875" style="152" customWidth="1"/>
    <col min="1257" max="1258" width="0" style="152" hidden="1" customWidth="1"/>
    <col min="1259" max="1259" width="15.5703125" style="152" customWidth="1"/>
    <col min="1260" max="1271" width="0" style="152" hidden="1" customWidth="1"/>
    <col min="1272" max="1273" width="15.5703125" style="152" customWidth="1"/>
    <col min="1274" max="1274" width="12.28515625" style="152" bestFit="1" customWidth="1"/>
    <col min="1275" max="1275" width="12.85546875" style="152" bestFit="1" customWidth="1"/>
    <col min="1276" max="1510" width="11.42578125" style="152"/>
    <col min="1511" max="1511" width="5.140625" style="152" customWidth="1"/>
    <col min="1512" max="1512" width="48.85546875" style="152" customWidth="1"/>
    <col min="1513" max="1514" width="0" style="152" hidden="1" customWidth="1"/>
    <col min="1515" max="1515" width="15.5703125" style="152" customWidth="1"/>
    <col min="1516" max="1527" width="0" style="152" hidden="1" customWidth="1"/>
    <col min="1528" max="1529" width="15.5703125" style="152" customWidth="1"/>
    <col min="1530" max="1530" width="12.28515625" style="152" bestFit="1" customWidth="1"/>
    <col min="1531" max="1531" width="12.85546875" style="152" bestFit="1" customWidth="1"/>
    <col min="1532" max="1766" width="11.42578125" style="152"/>
    <col min="1767" max="1767" width="5.140625" style="152" customWidth="1"/>
    <col min="1768" max="1768" width="48.85546875" style="152" customWidth="1"/>
    <col min="1769" max="1770" width="0" style="152" hidden="1" customWidth="1"/>
    <col min="1771" max="1771" width="15.5703125" style="152" customWidth="1"/>
    <col min="1772" max="1783" width="0" style="152" hidden="1" customWidth="1"/>
    <col min="1784" max="1785" width="15.5703125" style="152" customWidth="1"/>
    <col min="1786" max="1786" width="12.28515625" style="152" bestFit="1" customWidth="1"/>
    <col min="1787" max="1787" width="12.85546875" style="152" bestFit="1" customWidth="1"/>
    <col min="1788" max="2022" width="11.42578125" style="152"/>
    <col min="2023" max="2023" width="5.140625" style="152" customWidth="1"/>
    <col min="2024" max="2024" width="48.85546875" style="152" customWidth="1"/>
    <col min="2025" max="2026" width="0" style="152" hidden="1" customWidth="1"/>
    <col min="2027" max="2027" width="15.5703125" style="152" customWidth="1"/>
    <col min="2028" max="2039" width="0" style="152" hidden="1" customWidth="1"/>
    <col min="2040" max="2041" width="15.5703125" style="152" customWidth="1"/>
    <col min="2042" max="2042" width="12.28515625" style="152" bestFit="1" customWidth="1"/>
    <col min="2043" max="2043" width="12.85546875" style="152" bestFit="1" customWidth="1"/>
    <col min="2044" max="2278" width="11.42578125" style="152"/>
    <col min="2279" max="2279" width="5.140625" style="152" customWidth="1"/>
    <col min="2280" max="2280" width="48.85546875" style="152" customWidth="1"/>
    <col min="2281" max="2282" width="0" style="152" hidden="1" customWidth="1"/>
    <col min="2283" max="2283" width="15.5703125" style="152" customWidth="1"/>
    <col min="2284" max="2295" width="0" style="152" hidden="1" customWidth="1"/>
    <col min="2296" max="2297" width="15.5703125" style="152" customWidth="1"/>
    <col min="2298" max="2298" width="12.28515625" style="152" bestFit="1" customWidth="1"/>
    <col min="2299" max="2299" width="12.85546875" style="152" bestFit="1" customWidth="1"/>
    <col min="2300" max="2534" width="11.42578125" style="152"/>
    <col min="2535" max="2535" width="5.140625" style="152" customWidth="1"/>
    <col min="2536" max="2536" width="48.85546875" style="152" customWidth="1"/>
    <col min="2537" max="2538" width="0" style="152" hidden="1" customWidth="1"/>
    <col min="2539" max="2539" width="15.5703125" style="152" customWidth="1"/>
    <col min="2540" max="2551" width="0" style="152" hidden="1" customWidth="1"/>
    <col min="2552" max="2553" width="15.5703125" style="152" customWidth="1"/>
    <col min="2554" max="2554" width="12.28515625" style="152" bestFit="1" customWidth="1"/>
    <col min="2555" max="2555" width="12.85546875" style="152" bestFit="1" customWidth="1"/>
    <col min="2556" max="2790" width="11.42578125" style="152"/>
    <col min="2791" max="2791" width="5.140625" style="152" customWidth="1"/>
    <col min="2792" max="2792" width="48.85546875" style="152" customWidth="1"/>
    <col min="2793" max="2794" width="0" style="152" hidden="1" customWidth="1"/>
    <col min="2795" max="2795" width="15.5703125" style="152" customWidth="1"/>
    <col min="2796" max="2807" width="0" style="152" hidden="1" customWidth="1"/>
    <col min="2808" max="2809" width="15.5703125" style="152" customWidth="1"/>
    <col min="2810" max="2810" width="12.28515625" style="152" bestFit="1" customWidth="1"/>
    <col min="2811" max="2811" width="12.85546875" style="152" bestFit="1" customWidth="1"/>
    <col min="2812" max="3046" width="11.42578125" style="152"/>
    <col min="3047" max="3047" width="5.140625" style="152" customWidth="1"/>
    <col min="3048" max="3048" width="48.85546875" style="152" customWidth="1"/>
    <col min="3049" max="3050" width="0" style="152" hidden="1" customWidth="1"/>
    <col min="3051" max="3051" width="15.5703125" style="152" customWidth="1"/>
    <col min="3052" max="3063" width="0" style="152" hidden="1" customWidth="1"/>
    <col min="3064" max="3065" width="15.5703125" style="152" customWidth="1"/>
    <col min="3066" max="3066" width="12.28515625" style="152" bestFit="1" customWidth="1"/>
    <col min="3067" max="3067" width="12.85546875" style="152" bestFit="1" customWidth="1"/>
    <col min="3068" max="3302" width="11.42578125" style="152"/>
    <col min="3303" max="3303" width="5.140625" style="152" customWidth="1"/>
    <col min="3304" max="3304" width="48.85546875" style="152" customWidth="1"/>
    <col min="3305" max="3306" width="0" style="152" hidden="1" customWidth="1"/>
    <col min="3307" max="3307" width="15.5703125" style="152" customWidth="1"/>
    <col min="3308" max="3319" width="0" style="152" hidden="1" customWidth="1"/>
    <col min="3320" max="3321" width="15.5703125" style="152" customWidth="1"/>
    <col min="3322" max="3322" width="12.28515625" style="152" bestFit="1" customWidth="1"/>
    <col min="3323" max="3323" width="12.85546875" style="152" bestFit="1" customWidth="1"/>
    <col min="3324" max="3558" width="11.42578125" style="152"/>
    <col min="3559" max="3559" width="5.140625" style="152" customWidth="1"/>
    <col min="3560" max="3560" width="48.85546875" style="152" customWidth="1"/>
    <col min="3561" max="3562" width="0" style="152" hidden="1" customWidth="1"/>
    <col min="3563" max="3563" width="15.5703125" style="152" customWidth="1"/>
    <col min="3564" max="3575" width="0" style="152" hidden="1" customWidth="1"/>
    <col min="3576" max="3577" width="15.5703125" style="152" customWidth="1"/>
    <col min="3578" max="3578" width="12.28515625" style="152" bestFit="1" customWidth="1"/>
    <col min="3579" max="3579" width="12.85546875" style="152" bestFit="1" customWidth="1"/>
    <col min="3580" max="3814" width="11.42578125" style="152"/>
    <col min="3815" max="3815" width="5.140625" style="152" customWidth="1"/>
    <col min="3816" max="3816" width="48.85546875" style="152" customWidth="1"/>
    <col min="3817" max="3818" width="0" style="152" hidden="1" customWidth="1"/>
    <col min="3819" max="3819" width="15.5703125" style="152" customWidth="1"/>
    <col min="3820" max="3831" width="0" style="152" hidden="1" customWidth="1"/>
    <col min="3832" max="3833" width="15.5703125" style="152" customWidth="1"/>
    <col min="3834" max="3834" width="12.28515625" style="152" bestFit="1" customWidth="1"/>
    <col min="3835" max="3835" width="12.85546875" style="152" bestFit="1" customWidth="1"/>
    <col min="3836" max="4070" width="11.42578125" style="152"/>
    <col min="4071" max="4071" width="5.140625" style="152" customWidth="1"/>
    <col min="4072" max="4072" width="48.85546875" style="152" customWidth="1"/>
    <col min="4073" max="4074" width="0" style="152" hidden="1" customWidth="1"/>
    <col min="4075" max="4075" width="15.5703125" style="152" customWidth="1"/>
    <col min="4076" max="4087" width="0" style="152" hidden="1" customWidth="1"/>
    <col min="4088" max="4089" width="15.5703125" style="152" customWidth="1"/>
    <col min="4090" max="4090" width="12.28515625" style="152" bestFit="1" customWidth="1"/>
    <col min="4091" max="4091" width="12.85546875" style="152" bestFit="1" customWidth="1"/>
    <col min="4092" max="4326" width="11.42578125" style="152"/>
    <col min="4327" max="4327" width="5.140625" style="152" customWidth="1"/>
    <col min="4328" max="4328" width="48.85546875" style="152" customWidth="1"/>
    <col min="4329" max="4330" width="0" style="152" hidden="1" customWidth="1"/>
    <col min="4331" max="4331" width="15.5703125" style="152" customWidth="1"/>
    <col min="4332" max="4343" width="0" style="152" hidden="1" customWidth="1"/>
    <col min="4344" max="4345" width="15.5703125" style="152" customWidth="1"/>
    <col min="4346" max="4346" width="12.28515625" style="152" bestFit="1" customWidth="1"/>
    <col min="4347" max="4347" width="12.85546875" style="152" bestFit="1" customWidth="1"/>
    <col min="4348" max="4582" width="11.42578125" style="152"/>
    <col min="4583" max="4583" width="5.140625" style="152" customWidth="1"/>
    <col min="4584" max="4584" width="48.85546875" style="152" customWidth="1"/>
    <col min="4585" max="4586" width="0" style="152" hidden="1" customWidth="1"/>
    <col min="4587" max="4587" width="15.5703125" style="152" customWidth="1"/>
    <col min="4588" max="4599" width="0" style="152" hidden="1" customWidth="1"/>
    <col min="4600" max="4601" width="15.5703125" style="152" customWidth="1"/>
    <col min="4602" max="4602" width="12.28515625" style="152" bestFit="1" customWidth="1"/>
    <col min="4603" max="4603" width="12.85546875" style="152" bestFit="1" customWidth="1"/>
    <col min="4604" max="4838" width="11.42578125" style="152"/>
    <col min="4839" max="4839" width="5.140625" style="152" customWidth="1"/>
    <col min="4840" max="4840" width="48.85546875" style="152" customWidth="1"/>
    <col min="4841" max="4842" width="0" style="152" hidden="1" customWidth="1"/>
    <col min="4843" max="4843" width="15.5703125" style="152" customWidth="1"/>
    <col min="4844" max="4855" width="0" style="152" hidden="1" customWidth="1"/>
    <col min="4856" max="4857" width="15.5703125" style="152" customWidth="1"/>
    <col min="4858" max="4858" width="12.28515625" style="152" bestFit="1" customWidth="1"/>
    <col min="4859" max="4859" width="12.85546875" style="152" bestFit="1" customWidth="1"/>
    <col min="4860" max="5094" width="11.42578125" style="152"/>
    <col min="5095" max="5095" width="5.140625" style="152" customWidth="1"/>
    <col min="5096" max="5096" width="48.85546875" style="152" customWidth="1"/>
    <col min="5097" max="5098" width="0" style="152" hidden="1" customWidth="1"/>
    <col min="5099" max="5099" width="15.5703125" style="152" customWidth="1"/>
    <col min="5100" max="5111" width="0" style="152" hidden="1" customWidth="1"/>
    <col min="5112" max="5113" width="15.5703125" style="152" customWidth="1"/>
    <col min="5114" max="5114" width="12.28515625" style="152" bestFit="1" customWidth="1"/>
    <col min="5115" max="5115" width="12.85546875" style="152" bestFit="1" customWidth="1"/>
    <col min="5116" max="5350" width="11.42578125" style="152"/>
    <col min="5351" max="5351" width="5.140625" style="152" customWidth="1"/>
    <col min="5352" max="5352" width="48.85546875" style="152" customWidth="1"/>
    <col min="5353" max="5354" width="0" style="152" hidden="1" customWidth="1"/>
    <col min="5355" max="5355" width="15.5703125" style="152" customWidth="1"/>
    <col min="5356" max="5367" width="0" style="152" hidden="1" customWidth="1"/>
    <col min="5368" max="5369" width="15.5703125" style="152" customWidth="1"/>
    <col min="5370" max="5370" width="12.28515625" style="152" bestFit="1" customWidth="1"/>
    <col min="5371" max="5371" width="12.85546875" style="152" bestFit="1" customWidth="1"/>
    <col min="5372" max="5606" width="11.42578125" style="152"/>
    <col min="5607" max="5607" width="5.140625" style="152" customWidth="1"/>
    <col min="5608" max="5608" width="48.85546875" style="152" customWidth="1"/>
    <col min="5609" max="5610" width="0" style="152" hidden="1" customWidth="1"/>
    <col min="5611" max="5611" width="15.5703125" style="152" customWidth="1"/>
    <col min="5612" max="5623" width="0" style="152" hidden="1" customWidth="1"/>
    <col min="5624" max="5625" width="15.5703125" style="152" customWidth="1"/>
    <col min="5626" max="5626" width="12.28515625" style="152" bestFit="1" customWidth="1"/>
    <col min="5627" max="5627" width="12.85546875" style="152" bestFit="1" customWidth="1"/>
    <col min="5628" max="5862" width="11.42578125" style="152"/>
    <col min="5863" max="5863" width="5.140625" style="152" customWidth="1"/>
    <col min="5864" max="5864" width="48.85546875" style="152" customWidth="1"/>
    <col min="5865" max="5866" width="0" style="152" hidden="1" customWidth="1"/>
    <col min="5867" max="5867" width="15.5703125" style="152" customWidth="1"/>
    <col min="5868" max="5879" width="0" style="152" hidden="1" customWidth="1"/>
    <col min="5880" max="5881" width="15.5703125" style="152" customWidth="1"/>
    <col min="5882" max="5882" width="12.28515625" style="152" bestFit="1" customWidth="1"/>
    <col min="5883" max="5883" width="12.85546875" style="152" bestFit="1" customWidth="1"/>
    <col min="5884" max="6118" width="11.42578125" style="152"/>
    <col min="6119" max="6119" width="5.140625" style="152" customWidth="1"/>
    <col min="6120" max="6120" width="48.85546875" style="152" customWidth="1"/>
    <col min="6121" max="6122" width="0" style="152" hidden="1" customWidth="1"/>
    <col min="6123" max="6123" width="15.5703125" style="152" customWidth="1"/>
    <col min="6124" max="6135" width="0" style="152" hidden="1" customWidth="1"/>
    <col min="6136" max="6137" width="15.5703125" style="152" customWidth="1"/>
    <col min="6138" max="6138" width="12.28515625" style="152" bestFit="1" customWidth="1"/>
    <col min="6139" max="6139" width="12.85546875" style="152" bestFit="1" customWidth="1"/>
    <col min="6140" max="6374" width="11.42578125" style="152"/>
    <col min="6375" max="6375" width="5.140625" style="152" customWidth="1"/>
    <col min="6376" max="6376" width="48.85546875" style="152" customWidth="1"/>
    <col min="6377" max="6378" width="0" style="152" hidden="1" customWidth="1"/>
    <col min="6379" max="6379" width="15.5703125" style="152" customWidth="1"/>
    <col min="6380" max="6391" width="0" style="152" hidden="1" customWidth="1"/>
    <col min="6392" max="6393" width="15.5703125" style="152" customWidth="1"/>
    <col min="6394" max="6394" width="12.28515625" style="152" bestFit="1" customWidth="1"/>
    <col min="6395" max="6395" width="12.85546875" style="152" bestFit="1" customWidth="1"/>
    <col min="6396" max="6630" width="11.42578125" style="152"/>
    <col min="6631" max="6631" width="5.140625" style="152" customWidth="1"/>
    <col min="6632" max="6632" width="48.85546875" style="152" customWidth="1"/>
    <col min="6633" max="6634" width="0" style="152" hidden="1" customWidth="1"/>
    <col min="6635" max="6635" width="15.5703125" style="152" customWidth="1"/>
    <col min="6636" max="6647" width="0" style="152" hidden="1" customWidth="1"/>
    <col min="6648" max="6649" width="15.5703125" style="152" customWidth="1"/>
    <col min="6650" max="6650" width="12.28515625" style="152" bestFit="1" customWidth="1"/>
    <col min="6651" max="6651" width="12.85546875" style="152" bestFit="1" customWidth="1"/>
    <col min="6652" max="6886" width="11.42578125" style="152"/>
    <col min="6887" max="6887" width="5.140625" style="152" customWidth="1"/>
    <col min="6888" max="6888" width="48.85546875" style="152" customWidth="1"/>
    <col min="6889" max="6890" width="0" style="152" hidden="1" customWidth="1"/>
    <col min="6891" max="6891" width="15.5703125" style="152" customWidth="1"/>
    <col min="6892" max="6903" width="0" style="152" hidden="1" customWidth="1"/>
    <col min="6904" max="6905" width="15.5703125" style="152" customWidth="1"/>
    <col min="6906" max="6906" width="12.28515625" style="152" bestFit="1" customWidth="1"/>
    <col min="6907" max="6907" width="12.85546875" style="152" bestFit="1" customWidth="1"/>
    <col min="6908" max="7142" width="11.42578125" style="152"/>
    <col min="7143" max="7143" width="5.140625" style="152" customWidth="1"/>
    <col min="7144" max="7144" width="48.85546875" style="152" customWidth="1"/>
    <col min="7145" max="7146" width="0" style="152" hidden="1" customWidth="1"/>
    <col min="7147" max="7147" width="15.5703125" style="152" customWidth="1"/>
    <col min="7148" max="7159" width="0" style="152" hidden="1" customWidth="1"/>
    <col min="7160" max="7161" width="15.5703125" style="152" customWidth="1"/>
    <col min="7162" max="7162" width="12.28515625" style="152" bestFit="1" customWidth="1"/>
    <col min="7163" max="7163" width="12.85546875" style="152" bestFit="1" customWidth="1"/>
    <col min="7164" max="7398" width="11.42578125" style="152"/>
    <col min="7399" max="7399" width="5.140625" style="152" customWidth="1"/>
    <col min="7400" max="7400" width="48.85546875" style="152" customWidth="1"/>
    <col min="7401" max="7402" width="0" style="152" hidden="1" customWidth="1"/>
    <col min="7403" max="7403" width="15.5703125" style="152" customWidth="1"/>
    <col min="7404" max="7415" width="0" style="152" hidden="1" customWidth="1"/>
    <col min="7416" max="7417" width="15.5703125" style="152" customWidth="1"/>
    <col min="7418" max="7418" width="12.28515625" style="152" bestFit="1" customWidth="1"/>
    <col min="7419" max="7419" width="12.85546875" style="152" bestFit="1" customWidth="1"/>
    <col min="7420" max="7654" width="11.42578125" style="152"/>
    <col min="7655" max="7655" width="5.140625" style="152" customWidth="1"/>
    <col min="7656" max="7656" width="48.85546875" style="152" customWidth="1"/>
    <col min="7657" max="7658" width="0" style="152" hidden="1" customWidth="1"/>
    <col min="7659" max="7659" width="15.5703125" style="152" customWidth="1"/>
    <col min="7660" max="7671" width="0" style="152" hidden="1" customWidth="1"/>
    <col min="7672" max="7673" width="15.5703125" style="152" customWidth="1"/>
    <col min="7674" max="7674" width="12.28515625" style="152" bestFit="1" customWidth="1"/>
    <col min="7675" max="7675" width="12.85546875" style="152" bestFit="1" customWidth="1"/>
    <col min="7676" max="7910" width="11.42578125" style="152"/>
    <col min="7911" max="7911" width="5.140625" style="152" customWidth="1"/>
    <col min="7912" max="7912" width="48.85546875" style="152" customWidth="1"/>
    <col min="7913" max="7914" width="0" style="152" hidden="1" customWidth="1"/>
    <col min="7915" max="7915" width="15.5703125" style="152" customWidth="1"/>
    <col min="7916" max="7927" width="0" style="152" hidden="1" customWidth="1"/>
    <col min="7928" max="7929" width="15.5703125" style="152" customWidth="1"/>
    <col min="7930" max="7930" width="12.28515625" style="152" bestFit="1" customWidth="1"/>
    <col min="7931" max="7931" width="12.85546875" style="152" bestFit="1" customWidth="1"/>
    <col min="7932" max="8166" width="11.42578125" style="152"/>
    <col min="8167" max="8167" width="5.140625" style="152" customWidth="1"/>
    <col min="8168" max="8168" width="48.85546875" style="152" customWidth="1"/>
    <col min="8169" max="8170" width="0" style="152" hidden="1" customWidth="1"/>
    <col min="8171" max="8171" width="15.5703125" style="152" customWidth="1"/>
    <col min="8172" max="8183" width="0" style="152" hidden="1" customWidth="1"/>
    <col min="8184" max="8185" width="15.5703125" style="152" customWidth="1"/>
    <col min="8186" max="8186" width="12.28515625" style="152" bestFit="1" customWidth="1"/>
    <col min="8187" max="8187" width="12.85546875" style="152" bestFit="1" customWidth="1"/>
    <col min="8188" max="8422" width="11.42578125" style="152"/>
    <col min="8423" max="8423" width="5.140625" style="152" customWidth="1"/>
    <col min="8424" max="8424" width="48.85546875" style="152" customWidth="1"/>
    <col min="8425" max="8426" width="0" style="152" hidden="1" customWidth="1"/>
    <col min="8427" max="8427" width="15.5703125" style="152" customWidth="1"/>
    <col min="8428" max="8439" width="0" style="152" hidden="1" customWidth="1"/>
    <col min="8440" max="8441" width="15.5703125" style="152" customWidth="1"/>
    <col min="8442" max="8442" width="12.28515625" style="152" bestFit="1" customWidth="1"/>
    <col min="8443" max="8443" width="12.85546875" style="152" bestFit="1" customWidth="1"/>
    <col min="8444" max="8678" width="11.42578125" style="152"/>
    <col min="8679" max="8679" width="5.140625" style="152" customWidth="1"/>
    <col min="8680" max="8680" width="48.85546875" style="152" customWidth="1"/>
    <col min="8681" max="8682" width="0" style="152" hidden="1" customWidth="1"/>
    <col min="8683" max="8683" width="15.5703125" style="152" customWidth="1"/>
    <col min="8684" max="8695" width="0" style="152" hidden="1" customWidth="1"/>
    <col min="8696" max="8697" width="15.5703125" style="152" customWidth="1"/>
    <col min="8698" max="8698" width="12.28515625" style="152" bestFit="1" customWidth="1"/>
    <col min="8699" max="8699" width="12.85546875" style="152" bestFit="1" customWidth="1"/>
    <col min="8700" max="8934" width="11.42578125" style="152"/>
    <col min="8935" max="8935" width="5.140625" style="152" customWidth="1"/>
    <col min="8936" max="8936" width="48.85546875" style="152" customWidth="1"/>
    <col min="8937" max="8938" width="0" style="152" hidden="1" customWidth="1"/>
    <col min="8939" max="8939" width="15.5703125" style="152" customWidth="1"/>
    <col min="8940" max="8951" width="0" style="152" hidden="1" customWidth="1"/>
    <col min="8952" max="8953" width="15.5703125" style="152" customWidth="1"/>
    <col min="8954" max="8954" width="12.28515625" style="152" bestFit="1" customWidth="1"/>
    <col min="8955" max="8955" width="12.85546875" style="152" bestFit="1" customWidth="1"/>
    <col min="8956" max="9190" width="11.42578125" style="152"/>
    <col min="9191" max="9191" width="5.140625" style="152" customWidth="1"/>
    <col min="9192" max="9192" width="48.85546875" style="152" customWidth="1"/>
    <col min="9193" max="9194" width="0" style="152" hidden="1" customWidth="1"/>
    <col min="9195" max="9195" width="15.5703125" style="152" customWidth="1"/>
    <col min="9196" max="9207" width="0" style="152" hidden="1" customWidth="1"/>
    <col min="9208" max="9209" width="15.5703125" style="152" customWidth="1"/>
    <col min="9210" max="9210" width="12.28515625" style="152" bestFit="1" customWidth="1"/>
    <col min="9211" max="9211" width="12.85546875" style="152" bestFit="1" customWidth="1"/>
    <col min="9212" max="9446" width="11.42578125" style="152"/>
    <col min="9447" max="9447" width="5.140625" style="152" customWidth="1"/>
    <col min="9448" max="9448" width="48.85546875" style="152" customWidth="1"/>
    <col min="9449" max="9450" width="0" style="152" hidden="1" customWidth="1"/>
    <col min="9451" max="9451" width="15.5703125" style="152" customWidth="1"/>
    <col min="9452" max="9463" width="0" style="152" hidden="1" customWidth="1"/>
    <col min="9464" max="9465" width="15.5703125" style="152" customWidth="1"/>
    <col min="9466" max="9466" width="12.28515625" style="152" bestFit="1" customWidth="1"/>
    <col min="9467" max="9467" width="12.85546875" style="152" bestFit="1" customWidth="1"/>
    <col min="9468" max="9702" width="11.42578125" style="152"/>
    <col min="9703" max="9703" width="5.140625" style="152" customWidth="1"/>
    <col min="9704" max="9704" width="48.85546875" style="152" customWidth="1"/>
    <col min="9705" max="9706" width="0" style="152" hidden="1" customWidth="1"/>
    <col min="9707" max="9707" width="15.5703125" style="152" customWidth="1"/>
    <col min="9708" max="9719" width="0" style="152" hidden="1" customWidth="1"/>
    <col min="9720" max="9721" width="15.5703125" style="152" customWidth="1"/>
    <col min="9722" max="9722" width="12.28515625" style="152" bestFit="1" customWidth="1"/>
    <col min="9723" max="9723" width="12.85546875" style="152" bestFit="1" customWidth="1"/>
    <col min="9724" max="9958" width="11.42578125" style="152"/>
    <col min="9959" max="9959" width="5.140625" style="152" customWidth="1"/>
    <col min="9960" max="9960" width="48.85546875" style="152" customWidth="1"/>
    <col min="9961" max="9962" width="0" style="152" hidden="1" customWidth="1"/>
    <col min="9963" max="9963" width="15.5703125" style="152" customWidth="1"/>
    <col min="9964" max="9975" width="0" style="152" hidden="1" customWidth="1"/>
    <col min="9976" max="9977" width="15.5703125" style="152" customWidth="1"/>
    <col min="9978" max="9978" width="12.28515625" style="152" bestFit="1" customWidth="1"/>
    <col min="9979" max="9979" width="12.85546875" style="152" bestFit="1" customWidth="1"/>
    <col min="9980" max="10214" width="11.42578125" style="152"/>
    <col min="10215" max="10215" width="5.140625" style="152" customWidth="1"/>
    <col min="10216" max="10216" width="48.85546875" style="152" customWidth="1"/>
    <col min="10217" max="10218" width="0" style="152" hidden="1" customWidth="1"/>
    <col min="10219" max="10219" width="15.5703125" style="152" customWidth="1"/>
    <col min="10220" max="10231" width="0" style="152" hidden="1" customWidth="1"/>
    <col min="10232" max="10233" width="15.5703125" style="152" customWidth="1"/>
    <col min="10234" max="10234" width="12.28515625" style="152" bestFit="1" customWidth="1"/>
    <col min="10235" max="10235" width="12.85546875" style="152" bestFit="1" customWidth="1"/>
    <col min="10236" max="10470" width="11.42578125" style="152"/>
    <col min="10471" max="10471" width="5.140625" style="152" customWidth="1"/>
    <col min="10472" max="10472" width="48.85546875" style="152" customWidth="1"/>
    <col min="10473" max="10474" width="0" style="152" hidden="1" customWidth="1"/>
    <col min="10475" max="10475" width="15.5703125" style="152" customWidth="1"/>
    <col min="10476" max="10487" width="0" style="152" hidden="1" customWidth="1"/>
    <col min="10488" max="10489" width="15.5703125" style="152" customWidth="1"/>
    <col min="10490" max="10490" width="12.28515625" style="152" bestFit="1" customWidth="1"/>
    <col min="10491" max="10491" width="12.85546875" style="152" bestFit="1" customWidth="1"/>
    <col min="10492" max="10726" width="11.42578125" style="152"/>
    <col min="10727" max="10727" width="5.140625" style="152" customWidth="1"/>
    <col min="10728" max="10728" width="48.85546875" style="152" customWidth="1"/>
    <col min="10729" max="10730" width="0" style="152" hidden="1" customWidth="1"/>
    <col min="10731" max="10731" width="15.5703125" style="152" customWidth="1"/>
    <col min="10732" max="10743" width="0" style="152" hidden="1" customWidth="1"/>
    <col min="10744" max="10745" width="15.5703125" style="152" customWidth="1"/>
    <col min="10746" max="10746" width="12.28515625" style="152" bestFit="1" customWidth="1"/>
    <col min="10747" max="10747" width="12.85546875" style="152" bestFit="1" customWidth="1"/>
    <col min="10748" max="10982" width="11.42578125" style="152"/>
    <col min="10983" max="10983" width="5.140625" style="152" customWidth="1"/>
    <col min="10984" max="10984" width="48.85546875" style="152" customWidth="1"/>
    <col min="10985" max="10986" width="0" style="152" hidden="1" customWidth="1"/>
    <col min="10987" max="10987" width="15.5703125" style="152" customWidth="1"/>
    <col min="10988" max="10999" width="0" style="152" hidden="1" customWidth="1"/>
    <col min="11000" max="11001" width="15.5703125" style="152" customWidth="1"/>
    <col min="11002" max="11002" width="12.28515625" style="152" bestFit="1" customWidth="1"/>
    <col min="11003" max="11003" width="12.85546875" style="152" bestFit="1" customWidth="1"/>
    <col min="11004" max="11238" width="11.42578125" style="152"/>
    <col min="11239" max="11239" width="5.140625" style="152" customWidth="1"/>
    <col min="11240" max="11240" width="48.85546875" style="152" customWidth="1"/>
    <col min="11241" max="11242" width="0" style="152" hidden="1" customWidth="1"/>
    <col min="11243" max="11243" width="15.5703125" style="152" customWidth="1"/>
    <col min="11244" max="11255" width="0" style="152" hidden="1" customWidth="1"/>
    <col min="11256" max="11257" width="15.5703125" style="152" customWidth="1"/>
    <col min="11258" max="11258" width="12.28515625" style="152" bestFit="1" customWidth="1"/>
    <col min="11259" max="11259" width="12.85546875" style="152" bestFit="1" customWidth="1"/>
    <col min="11260" max="11494" width="11.42578125" style="152"/>
    <col min="11495" max="11495" width="5.140625" style="152" customWidth="1"/>
    <col min="11496" max="11496" width="48.85546875" style="152" customWidth="1"/>
    <col min="11497" max="11498" width="0" style="152" hidden="1" customWidth="1"/>
    <col min="11499" max="11499" width="15.5703125" style="152" customWidth="1"/>
    <col min="11500" max="11511" width="0" style="152" hidden="1" customWidth="1"/>
    <col min="11512" max="11513" width="15.5703125" style="152" customWidth="1"/>
    <col min="11514" max="11514" width="12.28515625" style="152" bestFit="1" customWidth="1"/>
    <col min="11515" max="11515" width="12.85546875" style="152" bestFit="1" customWidth="1"/>
    <col min="11516" max="11750" width="11.42578125" style="152"/>
    <col min="11751" max="11751" width="5.140625" style="152" customWidth="1"/>
    <col min="11752" max="11752" width="48.85546875" style="152" customWidth="1"/>
    <col min="11753" max="11754" width="0" style="152" hidden="1" customWidth="1"/>
    <col min="11755" max="11755" width="15.5703125" style="152" customWidth="1"/>
    <col min="11756" max="11767" width="0" style="152" hidden="1" customWidth="1"/>
    <col min="11768" max="11769" width="15.5703125" style="152" customWidth="1"/>
    <col min="11770" max="11770" width="12.28515625" style="152" bestFit="1" customWidth="1"/>
    <col min="11771" max="11771" width="12.85546875" style="152" bestFit="1" customWidth="1"/>
    <col min="11772" max="12006" width="11.42578125" style="152"/>
    <col min="12007" max="12007" width="5.140625" style="152" customWidth="1"/>
    <col min="12008" max="12008" width="48.85546875" style="152" customWidth="1"/>
    <col min="12009" max="12010" width="0" style="152" hidden="1" customWidth="1"/>
    <col min="12011" max="12011" width="15.5703125" style="152" customWidth="1"/>
    <col min="12012" max="12023" width="0" style="152" hidden="1" customWidth="1"/>
    <col min="12024" max="12025" width="15.5703125" style="152" customWidth="1"/>
    <col min="12026" max="12026" width="12.28515625" style="152" bestFit="1" customWidth="1"/>
    <col min="12027" max="12027" width="12.85546875" style="152" bestFit="1" customWidth="1"/>
    <col min="12028" max="12262" width="11.42578125" style="152"/>
    <col min="12263" max="12263" width="5.140625" style="152" customWidth="1"/>
    <col min="12264" max="12264" width="48.85546875" style="152" customWidth="1"/>
    <col min="12265" max="12266" width="0" style="152" hidden="1" customWidth="1"/>
    <col min="12267" max="12267" width="15.5703125" style="152" customWidth="1"/>
    <col min="12268" max="12279" width="0" style="152" hidden="1" customWidth="1"/>
    <col min="12280" max="12281" width="15.5703125" style="152" customWidth="1"/>
    <col min="12282" max="12282" width="12.28515625" style="152" bestFit="1" customWidth="1"/>
    <col min="12283" max="12283" width="12.85546875" style="152" bestFit="1" customWidth="1"/>
    <col min="12284" max="12518" width="11.42578125" style="152"/>
    <col min="12519" max="12519" width="5.140625" style="152" customWidth="1"/>
    <col min="12520" max="12520" width="48.85546875" style="152" customWidth="1"/>
    <col min="12521" max="12522" width="0" style="152" hidden="1" customWidth="1"/>
    <col min="12523" max="12523" width="15.5703125" style="152" customWidth="1"/>
    <col min="12524" max="12535" width="0" style="152" hidden="1" customWidth="1"/>
    <col min="12536" max="12537" width="15.5703125" style="152" customWidth="1"/>
    <col min="12538" max="12538" width="12.28515625" style="152" bestFit="1" customWidth="1"/>
    <col min="12539" max="12539" width="12.85546875" style="152" bestFit="1" customWidth="1"/>
    <col min="12540" max="12774" width="11.42578125" style="152"/>
    <col min="12775" max="12775" width="5.140625" style="152" customWidth="1"/>
    <col min="12776" max="12776" width="48.85546875" style="152" customWidth="1"/>
    <col min="12777" max="12778" width="0" style="152" hidden="1" customWidth="1"/>
    <col min="12779" max="12779" width="15.5703125" style="152" customWidth="1"/>
    <col min="12780" max="12791" width="0" style="152" hidden="1" customWidth="1"/>
    <col min="12792" max="12793" width="15.5703125" style="152" customWidth="1"/>
    <col min="12794" max="12794" width="12.28515625" style="152" bestFit="1" customWidth="1"/>
    <col min="12795" max="12795" width="12.85546875" style="152" bestFit="1" customWidth="1"/>
    <col min="12796" max="13030" width="11.42578125" style="152"/>
    <col min="13031" max="13031" width="5.140625" style="152" customWidth="1"/>
    <col min="13032" max="13032" width="48.85546875" style="152" customWidth="1"/>
    <col min="13033" max="13034" width="0" style="152" hidden="1" customWidth="1"/>
    <col min="13035" max="13035" width="15.5703125" style="152" customWidth="1"/>
    <col min="13036" max="13047" width="0" style="152" hidden="1" customWidth="1"/>
    <col min="13048" max="13049" width="15.5703125" style="152" customWidth="1"/>
    <col min="13050" max="13050" width="12.28515625" style="152" bestFit="1" customWidth="1"/>
    <col min="13051" max="13051" width="12.85546875" style="152" bestFit="1" customWidth="1"/>
    <col min="13052" max="13286" width="11.42578125" style="152"/>
    <col min="13287" max="13287" width="5.140625" style="152" customWidth="1"/>
    <col min="13288" max="13288" width="48.85546875" style="152" customWidth="1"/>
    <col min="13289" max="13290" width="0" style="152" hidden="1" customWidth="1"/>
    <col min="13291" max="13291" width="15.5703125" style="152" customWidth="1"/>
    <col min="13292" max="13303" width="0" style="152" hidden="1" customWidth="1"/>
    <col min="13304" max="13305" width="15.5703125" style="152" customWidth="1"/>
    <col min="13306" max="13306" width="12.28515625" style="152" bestFit="1" customWidth="1"/>
    <col min="13307" max="13307" width="12.85546875" style="152" bestFit="1" customWidth="1"/>
    <col min="13308" max="13542" width="11.42578125" style="152"/>
    <col min="13543" max="13543" width="5.140625" style="152" customWidth="1"/>
    <col min="13544" max="13544" width="48.85546875" style="152" customWidth="1"/>
    <col min="13545" max="13546" width="0" style="152" hidden="1" customWidth="1"/>
    <col min="13547" max="13547" width="15.5703125" style="152" customWidth="1"/>
    <col min="13548" max="13559" width="0" style="152" hidden="1" customWidth="1"/>
    <col min="13560" max="13561" width="15.5703125" style="152" customWidth="1"/>
    <col min="13562" max="13562" width="12.28515625" style="152" bestFit="1" customWidth="1"/>
    <col min="13563" max="13563" width="12.85546875" style="152" bestFit="1" customWidth="1"/>
    <col min="13564" max="13798" width="11.42578125" style="152"/>
    <col min="13799" max="13799" width="5.140625" style="152" customWidth="1"/>
    <col min="13800" max="13800" width="48.85546875" style="152" customWidth="1"/>
    <col min="13801" max="13802" width="0" style="152" hidden="1" customWidth="1"/>
    <col min="13803" max="13803" width="15.5703125" style="152" customWidth="1"/>
    <col min="13804" max="13815" width="0" style="152" hidden="1" customWidth="1"/>
    <col min="13816" max="13817" width="15.5703125" style="152" customWidth="1"/>
    <col min="13818" max="13818" width="12.28515625" style="152" bestFit="1" customWidth="1"/>
    <col min="13819" max="13819" width="12.85546875" style="152" bestFit="1" customWidth="1"/>
    <col min="13820" max="14054" width="11.42578125" style="152"/>
    <col min="14055" max="14055" width="5.140625" style="152" customWidth="1"/>
    <col min="14056" max="14056" width="48.85546875" style="152" customWidth="1"/>
    <col min="14057" max="14058" width="0" style="152" hidden="1" customWidth="1"/>
    <col min="14059" max="14059" width="15.5703125" style="152" customWidth="1"/>
    <col min="14060" max="14071" width="0" style="152" hidden="1" customWidth="1"/>
    <col min="14072" max="14073" width="15.5703125" style="152" customWidth="1"/>
    <col min="14074" max="14074" width="12.28515625" style="152" bestFit="1" customWidth="1"/>
    <col min="14075" max="14075" width="12.85546875" style="152" bestFit="1" customWidth="1"/>
    <col min="14076" max="14310" width="11.42578125" style="152"/>
    <col min="14311" max="14311" width="5.140625" style="152" customWidth="1"/>
    <col min="14312" max="14312" width="48.85546875" style="152" customWidth="1"/>
    <col min="14313" max="14314" width="0" style="152" hidden="1" customWidth="1"/>
    <col min="14315" max="14315" width="15.5703125" style="152" customWidth="1"/>
    <col min="14316" max="14327" width="0" style="152" hidden="1" customWidth="1"/>
    <col min="14328" max="14329" width="15.5703125" style="152" customWidth="1"/>
    <col min="14330" max="14330" width="12.28515625" style="152" bestFit="1" customWidth="1"/>
    <col min="14331" max="14331" width="12.85546875" style="152" bestFit="1" customWidth="1"/>
    <col min="14332" max="14566" width="11.42578125" style="152"/>
    <col min="14567" max="14567" width="5.140625" style="152" customWidth="1"/>
    <col min="14568" max="14568" width="48.85546875" style="152" customWidth="1"/>
    <col min="14569" max="14570" width="0" style="152" hidden="1" customWidth="1"/>
    <col min="14571" max="14571" width="15.5703125" style="152" customWidth="1"/>
    <col min="14572" max="14583" width="0" style="152" hidden="1" customWidth="1"/>
    <col min="14584" max="14585" width="15.5703125" style="152" customWidth="1"/>
    <col min="14586" max="14586" width="12.28515625" style="152" bestFit="1" customWidth="1"/>
    <col min="14587" max="14587" width="12.85546875" style="152" bestFit="1" customWidth="1"/>
    <col min="14588" max="14822" width="11.42578125" style="152"/>
    <col min="14823" max="14823" width="5.140625" style="152" customWidth="1"/>
    <col min="14824" max="14824" width="48.85546875" style="152" customWidth="1"/>
    <col min="14825" max="14826" width="0" style="152" hidden="1" customWidth="1"/>
    <col min="14827" max="14827" width="15.5703125" style="152" customWidth="1"/>
    <col min="14828" max="14839" width="0" style="152" hidden="1" customWidth="1"/>
    <col min="14840" max="14841" width="15.5703125" style="152" customWidth="1"/>
    <col min="14842" max="14842" width="12.28515625" style="152" bestFit="1" customWidth="1"/>
    <col min="14843" max="14843" width="12.85546875" style="152" bestFit="1" customWidth="1"/>
    <col min="14844" max="15078" width="11.42578125" style="152"/>
    <col min="15079" max="15079" width="5.140625" style="152" customWidth="1"/>
    <col min="15080" max="15080" width="48.85546875" style="152" customWidth="1"/>
    <col min="15081" max="15082" width="0" style="152" hidden="1" customWidth="1"/>
    <col min="15083" max="15083" width="15.5703125" style="152" customWidth="1"/>
    <col min="15084" max="15095" width="0" style="152" hidden="1" customWidth="1"/>
    <col min="15096" max="15097" width="15.5703125" style="152" customWidth="1"/>
    <col min="15098" max="15098" width="12.28515625" style="152" bestFit="1" customWidth="1"/>
    <col min="15099" max="15099" width="12.85546875" style="152" bestFit="1" customWidth="1"/>
    <col min="15100" max="15334" width="11.42578125" style="152"/>
    <col min="15335" max="15335" width="5.140625" style="152" customWidth="1"/>
    <col min="15336" max="15336" width="48.85546875" style="152" customWidth="1"/>
    <col min="15337" max="15338" width="0" style="152" hidden="1" customWidth="1"/>
    <col min="15339" max="15339" width="15.5703125" style="152" customWidth="1"/>
    <col min="15340" max="15351" width="0" style="152" hidden="1" customWidth="1"/>
    <col min="15352" max="15353" width="15.5703125" style="152" customWidth="1"/>
    <col min="15354" max="15354" width="12.28515625" style="152" bestFit="1" customWidth="1"/>
    <col min="15355" max="15355" width="12.85546875" style="152" bestFit="1" customWidth="1"/>
    <col min="15356" max="15590" width="11.42578125" style="152"/>
    <col min="15591" max="15591" width="5.140625" style="152" customWidth="1"/>
    <col min="15592" max="15592" width="48.85546875" style="152" customWidth="1"/>
    <col min="15593" max="15594" width="0" style="152" hidden="1" customWidth="1"/>
    <col min="15595" max="15595" width="15.5703125" style="152" customWidth="1"/>
    <col min="15596" max="15607" width="0" style="152" hidden="1" customWidth="1"/>
    <col min="15608" max="15609" width="15.5703125" style="152" customWidth="1"/>
    <col min="15610" max="15610" width="12.28515625" style="152" bestFit="1" customWidth="1"/>
    <col min="15611" max="15611" width="12.85546875" style="152" bestFit="1" customWidth="1"/>
    <col min="15612" max="15846" width="11.42578125" style="152"/>
    <col min="15847" max="15847" width="5.140625" style="152" customWidth="1"/>
    <col min="15848" max="15848" width="48.85546875" style="152" customWidth="1"/>
    <col min="15849" max="15850" width="0" style="152" hidden="1" customWidth="1"/>
    <col min="15851" max="15851" width="15.5703125" style="152" customWidth="1"/>
    <col min="15852" max="15863" width="0" style="152" hidden="1" customWidth="1"/>
    <col min="15864" max="15865" width="15.5703125" style="152" customWidth="1"/>
    <col min="15866" max="15866" width="12.28515625" style="152" bestFit="1" customWidth="1"/>
    <col min="15867" max="15867" width="12.85546875" style="152" bestFit="1" customWidth="1"/>
    <col min="15868" max="16102" width="11.42578125" style="152"/>
    <col min="16103" max="16103" width="5.140625" style="152" customWidth="1"/>
    <col min="16104" max="16104" width="48.85546875" style="152" customWidth="1"/>
    <col min="16105" max="16106" width="0" style="152" hidden="1" customWidth="1"/>
    <col min="16107" max="16107" width="15.5703125" style="152" customWidth="1"/>
    <col min="16108" max="16119" width="0" style="152" hidden="1" customWidth="1"/>
    <col min="16120" max="16121" width="15.5703125" style="152" customWidth="1"/>
    <col min="16122" max="16122" width="12.28515625" style="152" bestFit="1" customWidth="1"/>
    <col min="16123" max="16123" width="12.85546875" style="152" bestFit="1" customWidth="1"/>
    <col min="16124" max="16384" width="11.42578125" style="152"/>
  </cols>
  <sheetData>
    <row r="1" spans="1:19" s="138" customFormat="1" ht="15" x14ac:dyDescent="0.3">
      <c r="A1" s="320" t="s">
        <v>2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</row>
    <row r="2" spans="1:19" s="138" customFormat="1" ht="15" x14ac:dyDescent="0.3">
      <c r="A2" s="320" t="s">
        <v>138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</row>
    <row r="3" spans="1:19" s="138" customFormat="1" ht="15" x14ac:dyDescent="0.3">
      <c r="A3" s="321" t="s">
        <v>186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</row>
    <row r="4" spans="1:19" s="138" customFormat="1" ht="60" x14ac:dyDescent="0.2">
      <c r="A4" s="322"/>
      <c r="B4" s="322"/>
      <c r="C4" s="180" t="s">
        <v>187</v>
      </c>
      <c r="D4" s="155" t="s">
        <v>151</v>
      </c>
      <c r="E4" s="155" t="s">
        <v>188</v>
      </c>
      <c r="F4" s="155" t="s">
        <v>189</v>
      </c>
      <c r="G4" s="155" t="s">
        <v>190</v>
      </c>
      <c r="H4" s="155" t="s">
        <v>191</v>
      </c>
      <c r="I4" s="155" t="s">
        <v>192</v>
      </c>
      <c r="J4" s="155" t="s">
        <v>193</v>
      </c>
      <c r="K4" s="155" t="s">
        <v>194</v>
      </c>
      <c r="L4" s="155" t="s">
        <v>195</v>
      </c>
      <c r="M4" s="155" t="s">
        <v>196</v>
      </c>
      <c r="N4" s="155" t="s">
        <v>197</v>
      </c>
      <c r="O4" s="155" t="s">
        <v>198</v>
      </c>
      <c r="P4" s="155" t="s">
        <v>199</v>
      </c>
      <c r="Q4" s="155" t="s">
        <v>200</v>
      </c>
      <c r="R4" s="155" t="s">
        <v>201</v>
      </c>
      <c r="S4" s="155" t="s">
        <v>152</v>
      </c>
    </row>
    <row r="5" spans="1:19" s="138" customFormat="1" ht="15.75" x14ac:dyDescent="0.25">
      <c r="A5" s="140"/>
      <c r="B5" s="140" t="s">
        <v>139</v>
      </c>
      <c r="C5" s="141">
        <v>62000000</v>
      </c>
      <c r="D5" s="141"/>
      <c r="E5" s="141">
        <f>+C5+D5</f>
        <v>62000000</v>
      </c>
      <c r="F5" s="141">
        <v>0</v>
      </c>
      <c r="G5" s="141">
        <v>0</v>
      </c>
      <c r="H5" s="141">
        <v>0</v>
      </c>
      <c r="I5" s="141">
        <v>12400000</v>
      </c>
      <c r="J5" s="141"/>
      <c r="K5" s="141"/>
      <c r="L5" s="141"/>
      <c r="M5" s="141"/>
      <c r="N5" s="141"/>
      <c r="O5" s="141"/>
      <c r="P5" s="141"/>
      <c r="Q5" s="141"/>
      <c r="R5" s="141">
        <f>SUM(F5:Q5)</f>
        <v>12400000</v>
      </c>
      <c r="S5" s="141">
        <f>+E5-R5</f>
        <v>49600000</v>
      </c>
    </row>
    <row r="6" spans="1:19" s="138" customFormat="1" ht="16.5" x14ac:dyDescent="0.3">
      <c r="A6" s="140"/>
      <c r="B6" s="142" t="s">
        <v>140</v>
      </c>
      <c r="C6" s="143">
        <f>SUM(C5)</f>
        <v>62000000</v>
      </c>
      <c r="D6" s="143">
        <f>SUM(D5)</f>
        <v>0</v>
      </c>
      <c r="E6" s="143">
        <f>SUM(E5)</f>
        <v>62000000</v>
      </c>
      <c r="F6" s="143">
        <f>SUM(F5)</f>
        <v>0</v>
      </c>
      <c r="G6" s="143">
        <f>SUM(G5)</f>
        <v>0</v>
      </c>
      <c r="H6" s="143"/>
      <c r="I6" s="143">
        <f>SUM(I5)</f>
        <v>12400000</v>
      </c>
      <c r="J6" s="143"/>
      <c r="K6" s="143"/>
      <c r="L6" s="143"/>
      <c r="M6" s="143"/>
      <c r="N6" s="143"/>
      <c r="O6" s="143"/>
      <c r="P6" s="143"/>
      <c r="Q6" s="143"/>
      <c r="R6" s="143">
        <f>SUM(R5)</f>
        <v>12400000</v>
      </c>
      <c r="S6" s="143">
        <f>SUM(S5)</f>
        <v>49600000</v>
      </c>
    </row>
    <row r="7" spans="1:19" s="138" customFormat="1" ht="16.5" x14ac:dyDescent="0.3">
      <c r="A7" s="144"/>
      <c r="B7" s="142"/>
      <c r="C7" s="214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</row>
    <row r="8" spans="1:19" s="138" customFormat="1" ht="45" x14ac:dyDescent="0.3">
      <c r="A8" s="323"/>
      <c r="B8" s="323"/>
      <c r="C8" s="180" t="str">
        <f>+C4</f>
        <v>PRESUPUESTO 2022</v>
      </c>
      <c r="D8" s="155" t="s">
        <v>153</v>
      </c>
      <c r="E8" s="155" t="str">
        <f>+E4</f>
        <v>PRESUPUESTO AJUSTADO 2,022</v>
      </c>
      <c r="F8" s="155" t="str">
        <f>+F4</f>
        <v>EJECUTADO ENERO</v>
      </c>
      <c r="G8" s="155" t="str">
        <f>+G4</f>
        <v>EJECUTADO FEBRERO</v>
      </c>
      <c r="H8" s="155" t="str">
        <f>+H4</f>
        <v>EJECUTADO MARZO</v>
      </c>
      <c r="I8" s="155" t="str">
        <f t="shared" ref="I8:Q8" si="0">+I4</f>
        <v>EJECUTADO ABRIL</v>
      </c>
      <c r="J8" s="155" t="str">
        <f t="shared" si="0"/>
        <v>EJECUTADO MAYO</v>
      </c>
      <c r="K8" s="155" t="str">
        <f t="shared" si="0"/>
        <v>EJECUTADO JUNIO</v>
      </c>
      <c r="L8" s="155" t="str">
        <f t="shared" si="0"/>
        <v>EJECUTADO JULIO</v>
      </c>
      <c r="M8" s="155" t="str">
        <f t="shared" si="0"/>
        <v>EJECUTADO AGOSTO</v>
      </c>
      <c r="N8" s="155" t="str">
        <f t="shared" si="0"/>
        <v>EJECUTADO SEPTIEMBRE</v>
      </c>
      <c r="O8" s="155" t="str">
        <f t="shared" si="0"/>
        <v>EJECUTADO OCTUBRE</v>
      </c>
      <c r="P8" s="155" t="str">
        <f t="shared" si="0"/>
        <v>EJECUTADO NOVIEMBRE</v>
      </c>
      <c r="Q8" s="155" t="str">
        <f t="shared" si="0"/>
        <v>EJECUTADO DICIEMBRE</v>
      </c>
      <c r="R8" s="155" t="s">
        <v>201</v>
      </c>
      <c r="S8" s="155" t="s">
        <v>152</v>
      </c>
    </row>
    <row r="9" spans="1:19" s="138" customFormat="1" ht="15.75" x14ac:dyDescent="0.25">
      <c r="A9" s="139" t="s">
        <v>141</v>
      </c>
      <c r="B9" s="140" t="s">
        <v>14</v>
      </c>
      <c r="C9" s="141">
        <v>28977736.02</v>
      </c>
      <c r="D9" s="156"/>
      <c r="E9" s="141">
        <f>+C9+D9</f>
        <v>28977736.02</v>
      </c>
      <c r="F9" s="141">
        <v>2367268.7000000002</v>
      </c>
      <c r="G9" s="141">
        <v>2396683.9</v>
      </c>
      <c r="H9" s="141">
        <v>2410583.5299999998</v>
      </c>
      <c r="I9" s="141">
        <v>2417060.7799999998</v>
      </c>
      <c r="J9" s="141">
        <v>2417711.13</v>
      </c>
      <c r="K9" s="141"/>
      <c r="L9" s="141"/>
      <c r="M9" s="141"/>
      <c r="N9" s="141"/>
      <c r="O9" s="141"/>
      <c r="P9" s="141"/>
      <c r="Q9" s="141"/>
      <c r="R9" s="141">
        <f>SUM(F9:Q9)</f>
        <v>12009308.039999999</v>
      </c>
      <c r="S9" s="141">
        <f>+E9-R9</f>
        <v>16968427.98</v>
      </c>
    </row>
    <row r="10" spans="1:19" s="138" customFormat="1" ht="16.5" x14ac:dyDescent="0.3">
      <c r="A10" s="140"/>
      <c r="B10" s="142" t="s">
        <v>142</v>
      </c>
      <c r="C10" s="143">
        <f t="shared" ref="C10:I10" si="1">SUM(C9)</f>
        <v>28977736.02</v>
      </c>
      <c r="D10" s="157">
        <f t="shared" si="1"/>
        <v>0</v>
      </c>
      <c r="E10" s="151">
        <f t="shared" si="1"/>
        <v>28977736.02</v>
      </c>
      <c r="F10" s="143">
        <f t="shared" si="1"/>
        <v>2367268.7000000002</v>
      </c>
      <c r="G10" s="143">
        <f t="shared" si="1"/>
        <v>2396683.9</v>
      </c>
      <c r="H10" s="143">
        <f t="shared" si="1"/>
        <v>2410583.5299999998</v>
      </c>
      <c r="I10" s="143">
        <f t="shared" si="1"/>
        <v>2417060.7799999998</v>
      </c>
      <c r="J10" s="143">
        <f>SUM(J9)</f>
        <v>2417711.13</v>
      </c>
      <c r="K10" s="143"/>
      <c r="L10" s="143"/>
      <c r="M10" s="143"/>
      <c r="N10" s="143"/>
      <c r="O10" s="143"/>
      <c r="P10" s="143"/>
      <c r="Q10" s="143"/>
      <c r="R10" s="143">
        <f>SUM(R9)</f>
        <v>12009308.039999999</v>
      </c>
      <c r="S10" s="143">
        <f>SUM(S9)</f>
        <v>16968427.98</v>
      </c>
    </row>
    <row r="11" spans="1:19" s="138" customFormat="1" ht="16.5" x14ac:dyDescent="0.3">
      <c r="A11" s="144"/>
      <c r="B11" s="142"/>
      <c r="C11" s="143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</row>
    <row r="12" spans="1:19" s="138" customFormat="1" ht="45" x14ac:dyDescent="0.25">
      <c r="A12" s="149"/>
      <c r="B12" s="149" t="s">
        <v>143</v>
      </c>
      <c r="C12" s="180" t="str">
        <f>+C8</f>
        <v>PRESUPUESTO 2022</v>
      </c>
      <c r="D12" s="155" t="s">
        <v>153</v>
      </c>
      <c r="E12" s="155" t="str">
        <f>+E8</f>
        <v>PRESUPUESTO AJUSTADO 2,022</v>
      </c>
      <c r="F12" s="155" t="str">
        <f>+F8</f>
        <v>EJECUTADO ENERO</v>
      </c>
      <c r="G12" s="155" t="str">
        <f>+G8</f>
        <v>EJECUTADO FEBRERO</v>
      </c>
      <c r="H12" s="155" t="str">
        <f>+H8</f>
        <v>EJECUTADO MARZO</v>
      </c>
      <c r="I12" s="155" t="str">
        <f t="shared" ref="I12:Q12" si="2">+I8</f>
        <v>EJECUTADO ABRIL</v>
      </c>
      <c r="J12" s="155" t="str">
        <f t="shared" si="2"/>
        <v>EJECUTADO MAYO</v>
      </c>
      <c r="K12" s="155" t="str">
        <f t="shared" si="2"/>
        <v>EJECUTADO JUNIO</v>
      </c>
      <c r="L12" s="155" t="str">
        <f t="shared" si="2"/>
        <v>EJECUTADO JULIO</v>
      </c>
      <c r="M12" s="155" t="str">
        <f t="shared" si="2"/>
        <v>EJECUTADO AGOSTO</v>
      </c>
      <c r="N12" s="155" t="str">
        <f t="shared" si="2"/>
        <v>EJECUTADO SEPTIEMBRE</v>
      </c>
      <c r="O12" s="155" t="str">
        <f t="shared" si="2"/>
        <v>EJECUTADO OCTUBRE</v>
      </c>
      <c r="P12" s="155" t="str">
        <f t="shared" si="2"/>
        <v>EJECUTADO NOVIEMBRE</v>
      </c>
      <c r="Q12" s="155" t="str">
        <f t="shared" si="2"/>
        <v>EJECUTADO DICIEMBRE</v>
      </c>
      <c r="R12" s="155" t="s">
        <v>201</v>
      </c>
      <c r="S12" s="155" t="s">
        <v>152</v>
      </c>
    </row>
    <row r="13" spans="1:19" s="138" customFormat="1" ht="15.75" x14ac:dyDescent="0.25">
      <c r="A13" s="140">
        <v>111</v>
      </c>
      <c r="B13" s="145" t="s">
        <v>16</v>
      </c>
      <c r="C13" s="146">
        <v>850471.93</v>
      </c>
      <c r="D13" s="156"/>
      <c r="E13" s="146">
        <f>+C13+D13</f>
        <v>850471.93</v>
      </c>
      <c r="F13" s="146"/>
      <c r="G13" s="146">
        <v>70182.48</v>
      </c>
      <c r="H13" s="146">
        <v>80017.570000000007</v>
      </c>
      <c r="I13" s="146">
        <v>86367.27</v>
      </c>
      <c r="J13" s="146">
        <v>94176.3</v>
      </c>
      <c r="K13" s="146"/>
      <c r="L13" s="146"/>
      <c r="M13" s="146"/>
      <c r="N13" s="146"/>
      <c r="O13" s="146"/>
      <c r="P13" s="146"/>
      <c r="Q13" s="146"/>
      <c r="R13" s="141">
        <f t="shared" ref="R13:R23" si="3">SUM(F13:Q13)</f>
        <v>330743.62</v>
      </c>
      <c r="S13" s="146">
        <f>+E13-R13</f>
        <v>519728.31000000006</v>
      </c>
    </row>
    <row r="14" spans="1:19" s="138" customFormat="1" ht="15.75" x14ac:dyDescent="0.25">
      <c r="A14" s="140">
        <v>113</v>
      </c>
      <c r="B14" s="145" t="s">
        <v>17</v>
      </c>
      <c r="C14" s="146">
        <v>126775</v>
      </c>
      <c r="D14" s="156"/>
      <c r="E14" s="146">
        <f>+C14+D14</f>
        <v>126775</v>
      </c>
      <c r="F14" s="146"/>
      <c r="G14" s="146">
        <v>11227.09</v>
      </c>
      <c r="H14" s="146">
        <v>11306.4</v>
      </c>
      <c r="I14" s="146">
        <v>11126.04</v>
      </c>
      <c r="J14" s="146">
        <v>11246.38</v>
      </c>
      <c r="K14" s="146"/>
      <c r="L14" s="146"/>
      <c r="M14" s="146"/>
      <c r="N14" s="146"/>
      <c r="O14" s="146"/>
      <c r="P14" s="146"/>
      <c r="Q14" s="146"/>
      <c r="R14" s="141">
        <f t="shared" si="3"/>
        <v>44905.909999999996</v>
      </c>
      <c r="S14" s="146">
        <f>+E14-R14</f>
        <v>81869.09</v>
      </c>
    </row>
    <row r="15" spans="1:19" s="138" customFormat="1" ht="15.75" x14ac:dyDescent="0.25">
      <c r="A15" s="140">
        <v>122</v>
      </c>
      <c r="B15" s="145" t="s">
        <v>18</v>
      </c>
      <c r="C15" s="146">
        <v>60855.58</v>
      </c>
      <c r="D15" s="156"/>
      <c r="E15" s="146">
        <f t="shared" ref="E15:E23" si="4">+C15+D15</f>
        <v>60855.58</v>
      </c>
      <c r="F15" s="146"/>
      <c r="G15" s="146"/>
      <c r="H15" s="146">
        <v>3676</v>
      </c>
      <c r="I15" s="146">
        <v>55070.99</v>
      </c>
      <c r="J15" s="146">
        <v>0</v>
      </c>
      <c r="K15" s="146"/>
      <c r="L15" s="146"/>
      <c r="M15" s="146"/>
      <c r="N15" s="146"/>
      <c r="O15" s="146"/>
      <c r="P15" s="146"/>
      <c r="Q15" s="146"/>
      <c r="R15" s="141">
        <f t="shared" si="3"/>
        <v>58746.99</v>
      </c>
      <c r="S15" s="146">
        <f t="shared" ref="S15:S23" si="5">+E15-R15</f>
        <v>2108.5900000000038</v>
      </c>
    </row>
    <row r="16" spans="1:19" s="138" customFormat="1" ht="15.75" x14ac:dyDescent="0.25">
      <c r="A16" s="140">
        <v>163</v>
      </c>
      <c r="B16" s="145" t="s">
        <v>19</v>
      </c>
      <c r="C16" s="146">
        <v>759242</v>
      </c>
      <c r="D16" s="156"/>
      <c r="E16" s="146">
        <f t="shared" si="4"/>
        <v>759242</v>
      </c>
      <c r="F16" s="146"/>
      <c r="G16" s="146">
        <v>15700</v>
      </c>
      <c r="H16" s="146">
        <v>225896</v>
      </c>
      <c r="I16" s="146">
        <v>40521</v>
      </c>
      <c r="J16" s="146">
        <v>106351.08</v>
      </c>
      <c r="K16" s="146"/>
      <c r="L16" s="146"/>
      <c r="M16" s="146"/>
      <c r="N16" s="146"/>
      <c r="O16" s="146"/>
      <c r="P16" s="146"/>
      <c r="Q16" s="146"/>
      <c r="R16" s="141">
        <f t="shared" si="3"/>
        <v>388468.08</v>
      </c>
      <c r="S16" s="146">
        <f t="shared" si="5"/>
        <v>370773.92</v>
      </c>
    </row>
    <row r="17" spans="1:19" s="138" customFormat="1" ht="15.75" x14ac:dyDescent="0.25">
      <c r="A17" s="140">
        <v>168</v>
      </c>
      <c r="B17" s="145" t="s">
        <v>144</v>
      </c>
      <c r="C17" s="146">
        <v>1000</v>
      </c>
      <c r="D17" s="156"/>
      <c r="E17" s="146">
        <f t="shared" si="4"/>
        <v>1000</v>
      </c>
      <c r="F17" s="146"/>
      <c r="G17" s="146"/>
      <c r="H17" s="146">
        <v>0</v>
      </c>
      <c r="I17" s="146">
        <v>0</v>
      </c>
      <c r="J17" s="146">
        <v>0</v>
      </c>
      <c r="K17" s="146"/>
      <c r="L17" s="146"/>
      <c r="M17" s="146"/>
      <c r="N17" s="146"/>
      <c r="O17" s="146"/>
      <c r="P17" s="146"/>
      <c r="Q17" s="146"/>
      <c r="R17" s="141">
        <f t="shared" si="3"/>
        <v>0</v>
      </c>
      <c r="S17" s="146">
        <f t="shared" si="5"/>
        <v>1000</v>
      </c>
    </row>
    <row r="18" spans="1:19" s="138" customFormat="1" ht="15.75" x14ac:dyDescent="0.25">
      <c r="A18" s="140">
        <v>169</v>
      </c>
      <c r="B18" s="147" t="s">
        <v>145</v>
      </c>
      <c r="C18" s="146">
        <v>42320</v>
      </c>
      <c r="D18" s="156"/>
      <c r="E18" s="146">
        <f t="shared" si="4"/>
        <v>42320</v>
      </c>
      <c r="F18" s="146"/>
      <c r="G18" s="146"/>
      <c r="H18" s="146">
        <v>0</v>
      </c>
      <c r="I18" s="146">
        <v>0</v>
      </c>
      <c r="J18" s="146">
        <v>26300</v>
      </c>
      <c r="K18" s="146"/>
      <c r="L18" s="146"/>
      <c r="M18" s="146"/>
      <c r="N18" s="146"/>
      <c r="O18" s="146"/>
      <c r="P18" s="146"/>
      <c r="Q18" s="146"/>
      <c r="R18" s="141">
        <f t="shared" si="3"/>
        <v>26300</v>
      </c>
      <c r="S18" s="146">
        <f t="shared" si="5"/>
        <v>16020</v>
      </c>
    </row>
    <row r="19" spans="1:19" s="138" customFormat="1" ht="15.75" x14ac:dyDescent="0.25">
      <c r="A19" s="140">
        <v>171</v>
      </c>
      <c r="B19" s="147" t="s">
        <v>146</v>
      </c>
      <c r="C19" s="146">
        <v>43660</v>
      </c>
      <c r="D19" s="156"/>
      <c r="E19" s="146">
        <f t="shared" si="4"/>
        <v>43660</v>
      </c>
      <c r="F19" s="146"/>
      <c r="G19" s="146"/>
      <c r="H19" s="146">
        <v>12000</v>
      </c>
      <c r="I19" s="146">
        <v>0</v>
      </c>
      <c r="J19" s="146">
        <v>0</v>
      </c>
      <c r="K19" s="146"/>
      <c r="L19" s="146"/>
      <c r="M19" s="146"/>
      <c r="N19" s="146"/>
      <c r="O19" s="146"/>
      <c r="P19" s="146"/>
      <c r="Q19" s="146"/>
      <c r="R19" s="141">
        <f t="shared" si="3"/>
        <v>12000</v>
      </c>
      <c r="S19" s="146">
        <f t="shared" si="5"/>
        <v>31660</v>
      </c>
    </row>
    <row r="20" spans="1:19" s="138" customFormat="1" ht="15.75" x14ac:dyDescent="0.25">
      <c r="A20" s="140">
        <v>174</v>
      </c>
      <c r="B20" s="147" t="s">
        <v>20</v>
      </c>
      <c r="C20" s="146">
        <v>88276</v>
      </c>
      <c r="D20" s="156"/>
      <c r="E20" s="146">
        <f t="shared" si="4"/>
        <v>88276</v>
      </c>
      <c r="F20" s="146">
        <v>12720</v>
      </c>
      <c r="G20" s="146"/>
      <c r="H20" s="146">
        <v>13500</v>
      </c>
      <c r="I20" s="146">
        <v>3135</v>
      </c>
      <c r="J20" s="146">
        <v>12720</v>
      </c>
      <c r="K20" s="146"/>
      <c r="L20" s="146"/>
      <c r="M20" s="146"/>
      <c r="N20" s="146"/>
      <c r="O20" s="146"/>
      <c r="P20" s="146"/>
      <c r="Q20" s="146"/>
      <c r="R20" s="141">
        <f t="shared" si="3"/>
        <v>42075</v>
      </c>
      <c r="S20" s="146">
        <f t="shared" si="5"/>
        <v>46201</v>
      </c>
    </row>
    <row r="21" spans="1:19" s="138" customFormat="1" ht="15.75" x14ac:dyDescent="0.25">
      <c r="A21" s="140">
        <v>182</v>
      </c>
      <c r="B21" s="145" t="s">
        <v>21</v>
      </c>
      <c r="C21" s="148">
        <v>3815842</v>
      </c>
      <c r="D21" s="156"/>
      <c r="E21" s="146">
        <f t="shared" si="4"/>
        <v>3815842</v>
      </c>
      <c r="F21" s="146"/>
      <c r="G21" s="146">
        <v>325651</v>
      </c>
      <c r="H21" s="146">
        <v>89549</v>
      </c>
      <c r="I21" s="146">
        <v>172385</v>
      </c>
      <c r="J21" s="146">
        <v>252319</v>
      </c>
      <c r="K21" s="146"/>
      <c r="L21" s="146"/>
      <c r="M21" s="146"/>
      <c r="N21" s="146"/>
      <c r="O21" s="146"/>
      <c r="P21" s="146"/>
      <c r="Q21" s="146"/>
      <c r="R21" s="141">
        <f t="shared" si="3"/>
        <v>839904</v>
      </c>
      <c r="S21" s="146">
        <f t="shared" si="5"/>
        <v>2975938</v>
      </c>
    </row>
    <row r="22" spans="1:19" s="138" customFormat="1" ht="15.75" x14ac:dyDescent="0.25">
      <c r="A22" s="140">
        <v>197</v>
      </c>
      <c r="B22" s="145" t="s">
        <v>22</v>
      </c>
      <c r="C22" s="148">
        <v>508200</v>
      </c>
      <c r="D22" s="156"/>
      <c r="E22" s="146">
        <f t="shared" si="4"/>
        <v>508200</v>
      </c>
      <c r="F22" s="146">
        <v>42000</v>
      </c>
      <c r="G22" s="146">
        <v>42000</v>
      </c>
      <c r="H22" s="146">
        <v>42000</v>
      </c>
      <c r="I22" s="146">
        <v>42000</v>
      </c>
      <c r="J22" s="146">
        <v>42000</v>
      </c>
      <c r="K22" s="146"/>
      <c r="L22" s="146"/>
      <c r="M22" s="146"/>
      <c r="N22" s="146"/>
      <c r="O22" s="146"/>
      <c r="P22" s="146"/>
      <c r="Q22" s="146"/>
      <c r="R22" s="141">
        <f t="shared" si="3"/>
        <v>210000</v>
      </c>
      <c r="S22" s="146">
        <f t="shared" si="5"/>
        <v>298200</v>
      </c>
    </row>
    <row r="23" spans="1:19" s="138" customFormat="1" ht="15.75" x14ac:dyDescent="0.25">
      <c r="A23" s="140">
        <v>199</v>
      </c>
      <c r="B23" s="145" t="s">
        <v>23</v>
      </c>
      <c r="C23" s="146">
        <v>804720</v>
      </c>
      <c r="D23" s="156"/>
      <c r="E23" s="146">
        <f t="shared" si="4"/>
        <v>804720</v>
      </c>
      <c r="F23" s="146"/>
      <c r="G23" s="146">
        <v>76125.8</v>
      </c>
      <c r="H23" s="146">
        <v>51547.5</v>
      </c>
      <c r="I23" s="146">
        <v>53021.45</v>
      </c>
      <c r="J23" s="146">
        <v>46028.75</v>
      </c>
      <c r="K23" s="146"/>
      <c r="L23" s="146"/>
      <c r="M23" s="146"/>
      <c r="N23" s="146"/>
      <c r="O23" s="146"/>
      <c r="P23" s="146"/>
      <c r="Q23" s="146"/>
      <c r="R23" s="141">
        <f t="shared" si="3"/>
        <v>226723.5</v>
      </c>
      <c r="S23" s="146">
        <f t="shared" si="5"/>
        <v>577996.5</v>
      </c>
    </row>
    <row r="24" spans="1:19" s="138" customFormat="1" ht="16.5" x14ac:dyDescent="0.3">
      <c r="A24" s="140"/>
      <c r="B24" s="145" t="s">
        <v>24</v>
      </c>
      <c r="C24" s="143">
        <f t="shared" ref="C24:H24" si="6">SUM(C13:C23)</f>
        <v>7101362.5099999998</v>
      </c>
      <c r="D24" s="143">
        <f t="shared" si="6"/>
        <v>0</v>
      </c>
      <c r="E24" s="143">
        <f t="shared" si="6"/>
        <v>7101362.5099999998</v>
      </c>
      <c r="F24" s="143">
        <f t="shared" si="6"/>
        <v>54720</v>
      </c>
      <c r="G24" s="143">
        <f t="shared" si="6"/>
        <v>540886.37</v>
      </c>
      <c r="H24" s="143">
        <f t="shared" si="6"/>
        <v>529492.47</v>
      </c>
      <c r="I24" s="143">
        <f>SUM(I13:I23)</f>
        <v>463626.75</v>
      </c>
      <c r="J24" s="143">
        <f>SUM(J13:J23)</f>
        <v>591141.51</v>
      </c>
      <c r="K24" s="143"/>
      <c r="L24" s="143"/>
      <c r="M24" s="143"/>
      <c r="N24" s="143"/>
      <c r="O24" s="143"/>
      <c r="P24" s="143"/>
      <c r="Q24" s="143"/>
      <c r="R24" s="143">
        <f>SUM(R13:R23)</f>
        <v>2179867.1</v>
      </c>
      <c r="S24" s="143">
        <f>SUM(S13:S23)</f>
        <v>4921495.41</v>
      </c>
    </row>
    <row r="25" spans="1:19" s="138" customFormat="1" ht="45" x14ac:dyDescent="0.25">
      <c r="A25" s="149"/>
      <c r="B25" s="149" t="s">
        <v>25</v>
      </c>
      <c r="C25" s="180" t="str">
        <f>+C12</f>
        <v>PRESUPUESTO 2022</v>
      </c>
      <c r="D25" s="155" t="s">
        <v>153</v>
      </c>
      <c r="E25" s="155" t="str">
        <f>+E12</f>
        <v>PRESUPUESTO AJUSTADO 2,022</v>
      </c>
      <c r="F25" s="155" t="str">
        <f>+F12</f>
        <v>EJECUTADO ENERO</v>
      </c>
      <c r="G25" s="155" t="str">
        <f>+G12</f>
        <v>EJECUTADO FEBRERO</v>
      </c>
      <c r="H25" s="155" t="str">
        <f>+H4</f>
        <v>EJECUTADO MARZO</v>
      </c>
      <c r="I25" s="155" t="str">
        <f t="shared" ref="I25:Q25" si="7">+I4</f>
        <v>EJECUTADO ABRIL</v>
      </c>
      <c r="J25" s="155" t="str">
        <f t="shared" si="7"/>
        <v>EJECUTADO MAYO</v>
      </c>
      <c r="K25" s="155" t="str">
        <f t="shared" si="7"/>
        <v>EJECUTADO JUNIO</v>
      </c>
      <c r="L25" s="155" t="str">
        <f t="shared" si="7"/>
        <v>EJECUTADO JULIO</v>
      </c>
      <c r="M25" s="155" t="str">
        <f t="shared" si="7"/>
        <v>EJECUTADO AGOSTO</v>
      </c>
      <c r="N25" s="155" t="str">
        <f t="shared" si="7"/>
        <v>EJECUTADO SEPTIEMBRE</v>
      </c>
      <c r="O25" s="155" t="str">
        <f t="shared" si="7"/>
        <v>EJECUTADO OCTUBRE</v>
      </c>
      <c r="P25" s="155" t="str">
        <f t="shared" si="7"/>
        <v>EJECUTADO NOVIEMBRE</v>
      </c>
      <c r="Q25" s="155" t="str">
        <f t="shared" si="7"/>
        <v>EJECUTADO DICIEMBRE</v>
      </c>
      <c r="R25" s="155" t="s">
        <v>201</v>
      </c>
      <c r="S25" s="154" t="s">
        <v>152</v>
      </c>
    </row>
    <row r="26" spans="1:19" s="138" customFormat="1" ht="15.75" x14ac:dyDescent="0.25">
      <c r="A26" s="140">
        <v>211</v>
      </c>
      <c r="B26" s="145" t="s">
        <v>26</v>
      </c>
      <c r="C26" s="146">
        <v>697986.85</v>
      </c>
      <c r="D26" s="156"/>
      <c r="E26" s="146">
        <f t="shared" ref="E26:E42" si="8">+C26+D26</f>
        <v>697986.85</v>
      </c>
      <c r="F26" s="146"/>
      <c r="G26" s="146">
        <v>60583.5</v>
      </c>
      <c r="H26" s="146">
        <v>21884.75</v>
      </c>
      <c r="I26" s="146">
        <v>57741.75</v>
      </c>
      <c r="J26" s="146">
        <v>72399.5</v>
      </c>
      <c r="K26" s="146"/>
      <c r="L26" s="146"/>
      <c r="M26" s="146"/>
      <c r="N26" s="146"/>
      <c r="O26" s="146"/>
      <c r="P26" s="146"/>
      <c r="Q26" s="146"/>
      <c r="R26" s="141">
        <f t="shared" ref="R26:R42" si="9">SUM(F26:Q26)</f>
        <v>212609.5</v>
      </c>
      <c r="S26" s="146">
        <f t="shared" ref="S26:S42" si="10">+E26-R26</f>
        <v>485377.35</v>
      </c>
    </row>
    <row r="27" spans="1:19" s="138" customFormat="1" ht="15.75" hidden="1" x14ac:dyDescent="0.25">
      <c r="A27" s="140"/>
      <c r="B27" s="145" t="s">
        <v>147</v>
      </c>
      <c r="C27" s="146"/>
      <c r="D27" s="156"/>
      <c r="E27" s="146">
        <f t="shared" si="8"/>
        <v>0</v>
      </c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1">
        <f t="shared" si="9"/>
        <v>0</v>
      </c>
      <c r="S27" s="146">
        <f t="shared" si="10"/>
        <v>0</v>
      </c>
    </row>
    <row r="28" spans="1:19" s="138" customFormat="1" ht="15.75" x14ac:dyDescent="0.25">
      <c r="A28" s="140">
        <v>232</v>
      </c>
      <c r="B28" s="145" t="s">
        <v>27</v>
      </c>
      <c r="C28" s="146">
        <v>150000</v>
      </c>
      <c r="D28" s="156"/>
      <c r="E28" s="146">
        <f t="shared" si="8"/>
        <v>150000</v>
      </c>
      <c r="F28" s="146"/>
      <c r="G28" s="146"/>
      <c r="H28" s="146">
        <v>0</v>
      </c>
      <c r="I28" s="146">
        <v>0</v>
      </c>
      <c r="J28" s="146">
        <v>0</v>
      </c>
      <c r="K28" s="146"/>
      <c r="L28" s="146"/>
      <c r="M28" s="146"/>
      <c r="N28" s="146"/>
      <c r="O28" s="146"/>
      <c r="P28" s="146"/>
      <c r="Q28" s="146"/>
      <c r="R28" s="141">
        <f t="shared" si="9"/>
        <v>0</v>
      </c>
      <c r="S28" s="146">
        <f t="shared" si="10"/>
        <v>150000</v>
      </c>
    </row>
    <row r="29" spans="1:19" s="138" customFormat="1" ht="15.75" hidden="1" x14ac:dyDescent="0.25">
      <c r="A29" s="140"/>
      <c r="B29" s="145" t="s">
        <v>55</v>
      </c>
      <c r="C29" s="146"/>
      <c r="D29" s="156"/>
      <c r="E29" s="146">
        <f t="shared" si="8"/>
        <v>0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1">
        <f t="shared" si="9"/>
        <v>0</v>
      </c>
      <c r="S29" s="146">
        <f t="shared" si="10"/>
        <v>0</v>
      </c>
    </row>
    <row r="30" spans="1:19" s="138" customFormat="1" ht="15.75" hidden="1" x14ac:dyDescent="0.25">
      <c r="A30" s="140"/>
      <c r="B30" s="145" t="s">
        <v>148</v>
      </c>
      <c r="C30" s="146"/>
      <c r="D30" s="156"/>
      <c r="E30" s="146">
        <f t="shared" si="8"/>
        <v>0</v>
      </c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1">
        <f t="shared" si="9"/>
        <v>0</v>
      </c>
      <c r="S30" s="146">
        <f t="shared" si="10"/>
        <v>0</v>
      </c>
    </row>
    <row r="31" spans="1:19" s="138" customFormat="1" ht="15.75" x14ac:dyDescent="0.25">
      <c r="A31" s="140">
        <v>261</v>
      </c>
      <c r="B31" s="145" t="s">
        <v>28</v>
      </c>
      <c r="C31" s="148">
        <v>994656.25</v>
      </c>
      <c r="D31" s="156"/>
      <c r="E31" s="146">
        <f t="shared" si="8"/>
        <v>994656.25</v>
      </c>
      <c r="F31" s="146"/>
      <c r="G31" s="146">
        <v>60558.33</v>
      </c>
      <c r="H31" s="146">
        <v>82297.100000000006</v>
      </c>
      <c r="I31" s="146">
        <v>66145.2</v>
      </c>
      <c r="J31" s="146">
        <v>75314.23</v>
      </c>
      <c r="K31" s="146"/>
      <c r="L31" s="146"/>
      <c r="M31" s="146"/>
      <c r="N31" s="146"/>
      <c r="O31" s="146"/>
      <c r="P31" s="146"/>
      <c r="Q31" s="146"/>
      <c r="R31" s="141">
        <f t="shared" si="9"/>
        <v>284314.86</v>
      </c>
      <c r="S31" s="146">
        <f t="shared" si="10"/>
        <v>710341.39</v>
      </c>
    </row>
    <row r="32" spans="1:19" s="138" customFormat="1" ht="15.75" x14ac:dyDescent="0.25">
      <c r="A32" s="140">
        <v>262</v>
      </c>
      <c r="B32" s="145" t="s">
        <v>29</v>
      </c>
      <c r="C32" s="146">
        <v>8000</v>
      </c>
      <c r="D32" s="156"/>
      <c r="E32" s="146">
        <f t="shared" si="8"/>
        <v>8000</v>
      </c>
      <c r="F32" s="146"/>
      <c r="G32" s="146"/>
      <c r="H32" s="146">
        <v>0</v>
      </c>
      <c r="I32" s="146">
        <v>0</v>
      </c>
      <c r="J32" s="146">
        <v>0</v>
      </c>
      <c r="K32" s="146"/>
      <c r="L32" s="146"/>
      <c r="M32" s="146"/>
      <c r="N32" s="146"/>
      <c r="O32" s="146"/>
      <c r="P32" s="146"/>
      <c r="Q32" s="146"/>
      <c r="R32" s="141">
        <f t="shared" si="9"/>
        <v>0</v>
      </c>
      <c r="S32" s="146">
        <f t="shared" si="10"/>
        <v>8000</v>
      </c>
    </row>
    <row r="33" spans="1:19" s="138" customFormat="1" ht="15.75" x14ac:dyDescent="0.25">
      <c r="A33" s="140">
        <v>266</v>
      </c>
      <c r="B33" s="145" t="s">
        <v>30</v>
      </c>
      <c r="C33" s="148">
        <v>4583271.82</v>
      </c>
      <c r="D33" s="156"/>
      <c r="E33" s="146">
        <f t="shared" si="8"/>
        <v>4583271.82</v>
      </c>
      <c r="F33" s="146">
        <v>3000</v>
      </c>
      <c r="G33" s="146">
        <v>199538</v>
      </c>
      <c r="H33" s="146">
        <v>297052.37</v>
      </c>
      <c r="I33" s="146">
        <v>514211.15</v>
      </c>
      <c r="J33" s="146">
        <v>344949.64</v>
      </c>
      <c r="K33" s="146"/>
      <c r="L33" s="146"/>
      <c r="M33" s="146"/>
      <c r="N33" s="146"/>
      <c r="O33" s="146"/>
      <c r="P33" s="146"/>
      <c r="Q33" s="146"/>
      <c r="R33" s="141">
        <f t="shared" si="9"/>
        <v>1358751.1600000001</v>
      </c>
      <c r="S33" s="146">
        <f t="shared" si="10"/>
        <v>3224520.66</v>
      </c>
    </row>
    <row r="34" spans="1:19" s="138" customFormat="1" ht="15.75" x14ac:dyDescent="0.25">
      <c r="A34" s="140">
        <v>267</v>
      </c>
      <c r="B34" s="145" t="s">
        <v>31</v>
      </c>
      <c r="C34" s="146">
        <v>9000</v>
      </c>
      <c r="D34" s="156"/>
      <c r="E34" s="146">
        <f t="shared" si="8"/>
        <v>9000</v>
      </c>
      <c r="F34" s="146"/>
      <c r="G34" s="146"/>
      <c r="H34" s="146">
        <v>0</v>
      </c>
      <c r="I34" s="146">
        <v>0</v>
      </c>
      <c r="J34" s="146">
        <v>0</v>
      </c>
      <c r="K34" s="146"/>
      <c r="L34" s="146"/>
      <c r="M34" s="146"/>
      <c r="N34" s="146"/>
      <c r="O34" s="146"/>
      <c r="P34" s="146"/>
      <c r="Q34" s="146"/>
      <c r="R34" s="141">
        <f t="shared" si="9"/>
        <v>0</v>
      </c>
      <c r="S34" s="146">
        <f t="shared" si="10"/>
        <v>9000</v>
      </c>
    </row>
    <row r="35" spans="1:19" s="138" customFormat="1" ht="15.75" x14ac:dyDescent="0.25">
      <c r="A35" s="140">
        <v>268</v>
      </c>
      <c r="B35" s="145" t="s">
        <v>32</v>
      </c>
      <c r="C35" s="146">
        <v>141735.51999999999</v>
      </c>
      <c r="D35" s="156"/>
      <c r="E35" s="146">
        <f t="shared" si="8"/>
        <v>141735.51999999999</v>
      </c>
      <c r="F35" s="146"/>
      <c r="G35" s="146"/>
      <c r="H35" s="146">
        <v>24999.98</v>
      </c>
      <c r="I35" s="146">
        <v>37989</v>
      </c>
      <c r="J35" s="146">
        <v>6260</v>
      </c>
      <c r="K35" s="146"/>
      <c r="L35" s="146"/>
      <c r="M35" s="146"/>
      <c r="N35" s="146"/>
      <c r="O35" s="146"/>
      <c r="P35" s="146"/>
      <c r="Q35" s="146"/>
      <c r="R35" s="141">
        <f t="shared" si="9"/>
        <v>69248.98</v>
      </c>
      <c r="S35" s="146">
        <f t="shared" si="10"/>
        <v>72486.539999999994</v>
      </c>
    </row>
    <row r="36" spans="1:19" s="138" customFormat="1" ht="31.5" x14ac:dyDescent="0.25">
      <c r="A36" s="140">
        <v>269</v>
      </c>
      <c r="B36" s="150" t="s">
        <v>33</v>
      </c>
      <c r="C36" s="146">
        <v>10000</v>
      </c>
      <c r="D36" s="156"/>
      <c r="E36" s="146">
        <f t="shared" si="8"/>
        <v>10000</v>
      </c>
      <c r="F36" s="146"/>
      <c r="G36" s="146"/>
      <c r="H36" s="146">
        <v>0</v>
      </c>
      <c r="I36" s="146">
        <v>0</v>
      </c>
      <c r="J36" s="146">
        <v>0</v>
      </c>
      <c r="K36" s="146"/>
      <c r="L36" s="146"/>
      <c r="M36" s="146"/>
      <c r="N36" s="146"/>
      <c r="O36" s="146"/>
      <c r="P36" s="146"/>
      <c r="Q36" s="146"/>
      <c r="R36" s="141">
        <f t="shared" si="9"/>
        <v>0</v>
      </c>
      <c r="S36" s="146">
        <f t="shared" si="10"/>
        <v>10000</v>
      </c>
    </row>
    <row r="37" spans="1:19" s="138" customFormat="1" ht="15.75" x14ac:dyDescent="0.25">
      <c r="A37" s="140">
        <v>289</v>
      </c>
      <c r="B37" s="145" t="s">
        <v>34</v>
      </c>
      <c r="C37" s="146">
        <v>6898.5</v>
      </c>
      <c r="D37" s="156"/>
      <c r="E37" s="146">
        <f t="shared" si="8"/>
        <v>6898.5</v>
      </c>
      <c r="F37" s="146"/>
      <c r="G37" s="146"/>
      <c r="H37" s="146">
        <v>6592.5</v>
      </c>
      <c r="I37" s="146">
        <v>0</v>
      </c>
      <c r="J37" s="146">
        <v>0</v>
      </c>
      <c r="K37" s="146"/>
      <c r="L37" s="146"/>
      <c r="M37" s="146"/>
      <c r="N37" s="146"/>
      <c r="O37" s="146"/>
      <c r="P37" s="146"/>
      <c r="Q37" s="146"/>
      <c r="R37" s="141">
        <f t="shared" si="9"/>
        <v>6592.5</v>
      </c>
      <c r="S37" s="146">
        <f t="shared" si="10"/>
        <v>306</v>
      </c>
    </row>
    <row r="38" spans="1:19" s="138" customFormat="1" ht="15.75" x14ac:dyDescent="0.25">
      <c r="A38" s="140">
        <v>292</v>
      </c>
      <c r="B38" s="145" t="s">
        <v>35</v>
      </c>
      <c r="C38" s="146">
        <v>84179.13</v>
      </c>
      <c r="D38" s="156"/>
      <c r="E38" s="146">
        <f t="shared" si="8"/>
        <v>84179.13</v>
      </c>
      <c r="F38" s="146"/>
      <c r="G38" s="146"/>
      <c r="H38" s="146">
        <v>39727.9</v>
      </c>
      <c r="I38" s="146">
        <v>29268.05</v>
      </c>
      <c r="J38" s="146">
        <v>6740.5</v>
      </c>
      <c r="K38" s="146"/>
      <c r="L38" s="146"/>
      <c r="M38" s="146"/>
      <c r="N38" s="146"/>
      <c r="O38" s="146"/>
      <c r="P38" s="146"/>
      <c r="Q38" s="146"/>
      <c r="R38" s="141">
        <f t="shared" si="9"/>
        <v>75736.45</v>
      </c>
      <c r="S38" s="146">
        <f t="shared" si="10"/>
        <v>8442.6800000000076</v>
      </c>
    </row>
    <row r="39" spans="1:19" s="138" customFormat="1" ht="15.75" x14ac:dyDescent="0.25">
      <c r="A39" s="140">
        <v>295</v>
      </c>
      <c r="B39" s="145" t="s">
        <v>36</v>
      </c>
      <c r="C39" s="148">
        <v>18582480.77</v>
      </c>
      <c r="D39" s="156"/>
      <c r="E39" s="146">
        <f t="shared" si="8"/>
        <v>18582480.77</v>
      </c>
      <c r="F39" s="146"/>
      <c r="G39" s="146">
        <v>100670</v>
      </c>
      <c r="H39" s="146">
        <v>926265.9</v>
      </c>
      <c r="I39" s="146">
        <v>2017378.7</v>
      </c>
      <c r="J39" s="146">
        <v>570742.6</v>
      </c>
      <c r="K39" s="146"/>
      <c r="L39" s="146"/>
      <c r="M39" s="146"/>
      <c r="N39" s="146"/>
      <c r="O39" s="146"/>
      <c r="P39" s="146"/>
      <c r="Q39" s="146"/>
      <c r="R39" s="141">
        <f t="shared" si="9"/>
        <v>3615057.2</v>
      </c>
      <c r="S39" s="146">
        <f t="shared" si="10"/>
        <v>14967423.57</v>
      </c>
    </row>
    <row r="40" spans="1:19" s="138" customFormat="1" ht="15.75" x14ac:dyDescent="0.25">
      <c r="A40" s="140">
        <v>297</v>
      </c>
      <c r="B40" s="145" t="s">
        <v>37</v>
      </c>
      <c r="C40" s="146">
        <v>19092.79</v>
      </c>
      <c r="D40" s="156"/>
      <c r="E40" s="146">
        <f t="shared" si="8"/>
        <v>19092.79</v>
      </c>
      <c r="F40" s="146"/>
      <c r="G40" s="146"/>
      <c r="H40" s="146">
        <v>8599.25</v>
      </c>
      <c r="I40" s="146">
        <v>0</v>
      </c>
      <c r="J40" s="146">
        <v>0</v>
      </c>
      <c r="K40" s="146"/>
      <c r="L40" s="146"/>
      <c r="M40" s="146"/>
      <c r="N40" s="146"/>
      <c r="O40" s="146"/>
      <c r="P40" s="146"/>
      <c r="Q40" s="146"/>
      <c r="R40" s="141">
        <f t="shared" si="9"/>
        <v>8599.25</v>
      </c>
      <c r="S40" s="146">
        <f t="shared" si="10"/>
        <v>10493.54</v>
      </c>
    </row>
    <row r="41" spans="1:19" s="138" customFormat="1" ht="15.75" x14ac:dyDescent="0.25">
      <c r="A41" s="140">
        <v>298</v>
      </c>
      <c r="B41" s="145" t="s">
        <v>38</v>
      </c>
      <c r="C41" s="146">
        <v>405097.84</v>
      </c>
      <c r="D41" s="156"/>
      <c r="E41" s="146">
        <f t="shared" si="8"/>
        <v>405097.84</v>
      </c>
      <c r="F41" s="146"/>
      <c r="G41" s="146">
        <v>29250</v>
      </c>
      <c r="H41" s="146">
        <v>41005</v>
      </c>
      <c r="I41" s="146">
        <v>91286</v>
      </c>
      <c r="J41" s="146">
        <v>-45680</v>
      </c>
      <c r="K41" s="146"/>
      <c r="L41" s="146"/>
      <c r="M41" s="146"/>
      <c r="N41" s="146"/>
      <c r="O41" s="146"/>
      <c r="P41" s="146"/>
      <c r="Q41" s="146"/>
      <c r="R41" s="141">
        <f t="shared" si="9"/>
        <v>115861</v>
      </c>
      <c r="S41" s="146">
        <f t="shared" si="10"/>
        <v>289236.84000000003</v>
      </c>
    </row>
    <row r="42" spans="1:19" s="138" customFormat="1" ht="15.75" x14ac:dyDescent="0.25">
      <c r="A42" s="140">
        <v>299</v>
      </c>
      <c r="B42" s="145" t="s">
        <v>39</v>
      </c>
      <c r="C42" s="146">
        <v>228502</v>
      </c>
      <c r="D42" s="156"/>
      <c r="E42" s="146">
        <f t="shared" si="8"/>
        <v>228502</v>
      </c>
      <c r="F42" s="146"/>
      <c r="G42" s="146"/>
      <c r="H42" s="146">
        <v>12015</v>
      </c>
      <c r="I42" s="146">
        <v>2250</v>
      </c>
      <c r="J42" s="146">
        <v>4605</v>
      </c>
      <c r="K42" s="146"/>
      <c r="L42" s="146"/>
      <c r="M42" s="146"/>
      <c r="N42" s="146"/>
      <c r="O42" s="146"/>
      <c r="P42" s="146"/>
      <c r="Q42" s="146"/>
      <c r="R42" s="141">
        <f t="shared" si="9"/>
        <v>18870</v>
      </c>
      <c r="S42" s="146">
        <f t="shared" si="10"/>
        <v>209632</v>
      </c>
    </row>
    <row r="43" spans="1:19" s="138" customFormat="1" ht="16.5" x14ac:dyDescent="0.3">
      <c r="A43" s="140"/>
      <c r="B43" s="142" t="s">
        <v>40</v>
      </c>
      <c r="C43" s="143">
        <f t="shared" ref="C43:H43" si="11">SUM(C26:C42)</f>
        <v>25920901.469999999</v>
      </c>
      <c r="D43" s="143">
        <f t="shared" si="11"/>
        <v>0</v>
      </c>
      <c r="E43" s="143">
        <f t="shared" si="11"/>
        <v>25920901.469999999</v>
      </c>
      <c r="F43" s="143">
        <f t="shared" si="11"/>
        <v>3000</v>
      </c>
      <c r="G43" s="143">
        <f t="shared" si="11"/>
        <v>450599.83</v>
      </c>
      <c r="H43" s="143">
        <f t="shared" si="11"/>
        <v>1460439.75</v>
      </c>
      <c r="I43" s="143">
        <f>SUM(I26:I42)</f>
        <v>2816269.85</v>
      </c>
      <c r="J43" s="143">
        <f t="shared" ref="J43:P43" si="12">SUM(J26:J42)</f>
        <v>1035331.47</v>
      </c>
      <c r="K43" s="143">
        <f t="shared" si="12"/>
        <v>0</v>
      </c>
      <c r="L43" s="143">
        <f t="shared" si="12"/>
        <v>0</v>
      </c>
      <c r="M43" s="143">
        <f t="shared" si="12"/>
        <v>0</v>
      </c>
      <c r="N43" s="143">
        <f t="shared" si="12"/>
        <v>0</v>
      </c>
      <c r="O43" s="143">
        <f t="shared" si="12"/>
        <v>0</v>
      </c>
      <c r="P43" s="143">
        <f t="shared" si="12"/>
        <v>0</v>
      </c>
      <c r="Q43" s="143">
        <f>SUM(Q26:Q42)</f>
        <v>0</v>
      </c>
      <c r="R43" s="143">
        <f>SUM(R26:R42)</f>
        <v>5765640.9000000004</v>
      </c>
      <c r="S43" s="143">
        <f>SUM(S26:S42)</f>
        <v>20155260.57</v>
      </c>
    </row>
    <row r="44" spans="1:19" s="138" customFormat="1" ht="16.5" x14ac:dyDescent="0.3">
      <c r="A44" s="140"/>
      <c r="B44" s="142" t="s">
        <v>149</v>
      </c>
      <c r="C44" s="151">
        <f t="shared" ref="C44:H44" si="13">C10+C24+C43</f>
        <v>62000000</v>
      </c>
      <c r="D44" s="151">
        <f t="shared" si="13"/>
        <v>0</v>
      </c>
      <c r="E44" s="151">
        <f t="shared" si="13"/>
        <v>62000000</v>
      </c>
      <c r="F44" s="151">
        <f t="shared" si="13"/>
        <v>2424988.7000000002</v>
      </c>
      <c r="G44" s="151">
        <f t="shared" si="13"/>
        <v>3388170.1</v>
      </c>
      <c r="H44" s="151">
        <f t="shared" si="13"/>
        <v>4400515.75</v>
      </c>
      <c r="I44" s="151">
        <f>I10+I24+I43</f>
        <v>5696957.3799999999</v>
      </c>
      <c r="J44" s="151">
        <f t="shared" ref="J44:P44" si="14">J10+J24+J43</f>
        <v>4044184.1099999994</v>
      </c>
      <c r="K44" s="151">
        <f t="shared" si="14"/>
        <v>0</v>
      </c>
      <c r="L44" s="151">
        <f t="shared" si="14"/>
        <v>0</v>
      </c>
      <c r="M44" s="151">
        <f t="shared" si="14"/>
        <v>0</v>
      </c>
      <c r="N44" s="151">
        <f t="shared" si="14"/>
        <v>0</v>
      </c>
      <c r="O44" s="151">
        <f t="shared" si="14"/>
        <v>0</v>
      </c>
      <c r="P44" s="151">
        <f t="shared" si="14"/>
        <v>0</v>
      </c>
      <c r="Q44" s="151"/>
      <c r="R44" s="151">
        <f>R10+R24+R43</f>
        <v>19954816.039999999</v>
      </c>
      <c r="S44" s="151">
        <f>S10+S24+S43</f>
        <v>42045183.960000001</v>
      </c>
    </row>
    <row r="45" spans="1:19" s="138" customFormat="1" ht="16.5" x14ac:dyDescent="0.3">
      <c r="A45" s="216"/>
      <c r="B45" s="217"/>
      <c r="C45" s="218"/>
      <c r="F45" s="219">
        <f>+F44-F10</f>
        <v>57720</v>
      </c>
      <c r="G45" s="219">
        <f>+G44-G10</f>
        <v>991486.20000000019</v>
      </c>
      <c r="H45" s="219">
        <f t="shared" ref="H45:R45" si="15">+H44-H10</f>
        <v>1989932.2200000002</v>
      </c>
      <c r="I45" s="219">
        <f t="shared" si="15"/>
        <v>3279896.6</v>
      </c>
      <c r="J45" s="219">
        <f t="shared" si="15"/>
        <v>1626472.9799999995</v>
      </c>
      <c r="K45" s="219">
        <f t="shared" si="15"/>
        <v>0</v>
      </c>
      <c r="L45" s="219">
        <f t="shared" si="15"/>
        <v>0</v>
      </c>
      <c r="M45" s="219">
        <f t="shared" si="15"/>
        <v>0</v>
      </c>
      <c r="N45" s="219">
        <f t="shared" si="15"/>
        <v>0</v>
      </c>
      <c r="O45" s="219">
        <f t="shared" si="15"/>
        <v>0</v>
      </c>
      <c r="P45" s="219">
        <f t="shared" si="15"/>
        <v>0</v>
      </c>
      <c r="Q45" s="219">
        <f t="shared" si="15"/>
        <v>0</v>
      </c>
      <c r="R45" s="219">
        <f t="shared" si="15"/>
        <v>7945508</v>
      </c>
      <c r="S45" s="215"/>
    </row>
    <row r="46" spans="1:19" s="138" customFormat="1" x14ac:dyDescent="0.25">
      <c r="A46" s="220"/>
      <c r="C46" s="221"/>
      <c r="G46" s="219"/>
      <c r="S46" s="215"/>
    </row>
    <row r="47" spans="1:19" s="138" customFormat="1" x14ac:dyDescent="0.25">
      <c r="A47" s="220"/>
      <c r="C47" s="221"/>
      <c r="S47" s="215"/>
    </row>
    <row r="48" spans="1:19" s="138" customFormat="1" x14ac:dyDescent="0.25">
      <c r="A48" s="222"/>
      <c r="C48" s="223"/>
      <c r="S48" s="215"/>
    </row>
    <row r="49" spans="1:19" s="138" customFormat="1" x14ac:dyDescent="0.25">
      <c r="A49" s="222"/>
      <c r="C49" s="223"/>
      <c r="S49" s="215"/>
    </row>
    <row r="50" spans="1:19" s="138" customFormat="1" x14ac:dyDescent="0.25">
      <c r="A50" s="222"/>
      <c r="C50" s="223"/>
      <c r="S50" s="215"/>
    </row>
    <row r="51" spans="1:19" s="138" customFormat="1" x14ac:dyDescent="0.25">
      <c r="A51" s="222"/>
      <c r="C51" s="223"/>
      <c r="S51" s="215"/>
    </row>
    <row r="52" spans="1:19" s="138" customFormat="1" ht="13.5" customHeight="1" x14ac:dyDescent="0.2">
      <c r="A52" s="319" t="s">
        <v>150</v>
      </c>
      <c r="B52" s="319"/>
      <c r="C52" s="319"/>
      <c r="S52" s="215"/>
    </row>
    <row r="53" spans="1:19" s="138" customFormat="1" ht="18.75" customHeight="1" x14ac:dyDescent="0.2">
      <c r="A53" s="319" t="s">
        <v>86</v>
      </c>
      <c r="B53" s="319"/>
      <c r="C53" s="319"/>
      <c r="S53" s="215"/>
    </row>
    <row r="54" spans="1:19" s="138" customFormat="1" ht="18.75" customHeight="1" x14ac:dyDescent="0.2">
      <c r="A54" s="319" t="s">
        <v>87</v>
      </c>
      <c r="B54" s="319"/>
      <c r="C54" s="319"/>
      <c r="S54" s="215"/>
    </row>
    <row r="55" spans="1:19" s="138" customFormat="1" x14ac:dyDescent="0.25">
      <c r="A55" s="222"/>
      <c r="C55" s="221"/>
    </row>
    <row r="56" spans="1:19" s="138" customFormat="1" x14ac:dyDescent="0.25">
      <c r="A56" s="222"/>
      <c r="C56" s="221"/>
    </row>
    <row r="57" spans="1:19" s="138" customFormat="1" x14ac:dyDescent="0.25">
      <c r="A57" s="222"/>
      <c r="C57" s="221"/>
    </row>
    <row r="58" spans="1:19" s="138" customFormat="1" x14ac:dyDescent="0.25">
      <c r="A58" s="222"/>
      <c r="C58" s="221"/>
    </row>
    <row r="59" spans="1:19" s="138" customFormat="1" x14ac:dyDescent="0.25">
      <c r="A59" s="222"/>
      <c r="C59" s="221"/>
    </row>
    <row r="60" spans="1:19" s="138" customFormat="1" x14ac:dyDescent="0.25">
      <c r="A60" s="222"/>
      <c r="C60" s="221"/>
    </row>
    <row r="61" spans="1:19" s="138" customFormat="1" x14ac:dyDescent="0.25">
      <c r="A61" s="222"/>
      <c r="C61" s="221"/>
    </row>
    <row r="62" spans="1:19" s="138" customFormat="1" x14ac:dyDescent="0.25">
      <c r="A62" s="222"/>
      <c r="C62" s="221"/>
    </row>
    <row r="63" spans="1:19" s="138" customFormat="1" x14ac:dyDescent="0.25">
      <c r="A63" s="222"/>
      <c r="C63" s="221"/>
    </row>
    <row r="64" spans="1:19" s="138" customFormat="1" x14ac:dyDescent="0.25">
      <c r="A64" s="222"/>
      <c r="C64" s="221"/>
    </row>
    <row r="65" spans="1:3" s="138" customFormat="1" x14ac:dyDescent="0.25">
      <c r="A65" s="222"/>
      <c r="C65" s="221"/>
    </row>
    <row r="66" spans="1:3" s="138" customFormat="1" x14ac:dyDescent="0.25">
      <c r="A66" s="222"/>
      <c r="C66" s="221"/>
    </row>
    <row r="67" spans="1:3" s="138" customFormat="1" x14ac:dyDescent="0.25">
      <c r="A67" s="222"/>
      <c r="C67" s="221"/>
    </row>
    <row r="68" spans="1:3" s="138" customFormat="1" x14ac:dyDescent="0.25">
      <c r="A68" s="222"/>
      <c r="C68" s="221"/>
    </row>
    <row r="69" spans="1:3" s="138" customFormat="1" x14ac:dyDescent="0.25">
      <c r="A69" s="222"/>
      <c r="C69" s="221"/>
    </row>
    <row r="70" spans="1:3" s="138" customFormat="1" x14ac:dyDescent="0.25">
      <c r="A70" s="222"/>
      <c r="C70" s="221"/>
    </row>
    <row r="71" spans="1:3" s="138" customFormat="1" x14ac:dyDescent="0.25">
      <c r="A71" s="222"/>
      <c r="C71" s="221"/>
    </row>
    <row r="72" spans="1:3" s="138" customFormat="1" x14ac:dyDescent="0.25">
      <c r="A72" s="222"/>
      <c r="C72" s="221"/>
    </row>
    <row r="73" spans="1:3" s="138" customFormat="1" x14ac:dyDescent="0.25">
      <c r="A73" s="222"/>
      <c r="C73" s="221"/>
    </row>
    <row r="74" spans="1:3" s="138" customFormat="1" x14ac:dyDescent="0.25">
      <c r="A74" s="222"/>
      <c r="C74" s="221"/>
    </row>
    <row r="75" spans="1:3" s="138" customFormat="1" x14ac:dyDescent="0.25">
      <c r="A75" s="222"/>
      <c r="C75" s="221"/>
    </row>
    <row r="76" spans="1:3" s="138" customFormat="1" x14ac:dyDescent="0.25">
      <c r="A76" s="222"/>
      <c r="C76" s="221"/>
    </row>
    <row r="77" spans="1:3" s="138" customFormat="1" x14ac:dyDescent="0.25">
      <c r="A77" s="222"/>
      <c r="C77" s="221"/>
    </row>
    <row r="78" spans="1:3" s="138" customFormat="1" x14ac:dyDescent="0.25">
      <c r="A78" s="222"/>
      <c r="C78" s="221"/>
    </row>
    <row r="79" spans="1:3" s="138" customFormat="1" x14ac:dyDescent="0.25">
      <c r="A79" s="222"/>
      <c r="C79" s="221"/>
    </row>
    <row r="80" spans="1:3" x14ac:dyDescent="0.25">
      <c r="A80" s="222"/>
      <c r="B80" s="138"/>
      <c r="C80" s="221"/>
    </row>
    <row r="81" spans="1:3" x14ac:dyDescent="0.25">
      <c r="A81" s="222"/>
      <c r="B81" s="138"/>
      <c r="C81" s="221"/>
    </row>
    <row r="82" spans="1:3" x14ac:dyDescent="0.25">
      <c r="A82" s="222"/>
      <c r="B82" s="138"/>
      <c r="C82" s="221"/>
    </row>
    <row r="83" spans="1:3" x14ac:dyDescent="0.25">
      <c r="A83" s="222"/>
      <c r="B83" s="138"/>
      <c r="C83" s="221"/>
    </row>
    <row r="84" spans="1:3" x14ac:dyDescent="0.25">
      <c r="A84" s="222"/>
      <c r="B84" s="138"/>
      <c r="C84" s="221"/>
    </row>
    <row r="85" spans="1:3" x14ac:dyDescent="0.25">
      <c r="A85" s="222"/>
      <c r="B85" s="138"/>
      <c r="C85" s="221"/>
    </row>
    <row r="86" spans="1:3" x14ac:dyDescent="0.25">
      <c r="A86" s="222"/>
      <c r="B86" s="138"/>
      <c r="C86" s="221"/>
    </row>
    <row r="87" spans="1:3" x14ac:dyDescent="0.25">
      <c r="A87" s="222"/>
      <c r="B87" s="138"/>
      <c r="C87" s="221"/>
    </row>
    <row r="88" spans="1:3" x14ac:dyDescent="0.25">
      <c r="A88" s="222"/>
      <c r="B88" s="138"/>
      <c r="C88" s="221"/>
    </row>
    <row r="89" spans="1:3" x14ac:dyDescent="0.25">
      <c r="A89" s="222"/>
      <c r="B89" s="138"/>
      <c r="C89" s="221"/>
    </row>
    <row r="90" spans="1:3" x14ac:dyDescent="0.25">
      <c r="A90" s="222"/>
      <c r="B90" s="138"/>
      <c r="C90" s="221"/>
    </row>
    <row r="91" spans="1:3" x14ac:dyDescent="0.25">
      <c r="A91" s="222"/>
      <c r="B91" s="138"/>
      <c r="C91" s="221"/>
    </row>
    <row r="92" spans="1:3" x14ac:dyDescent="0.25">
      <c r="A92" s="222"/>
      <c r="B92" s="138"/>
      <c r="C92" s="221"/>
    </row>
    <row r="93" spans="1:3" x14ac:dyDescent="0.25">
      <c r="A93" s="222"/>
      <c r="B93" s="138"/>
      <c r="C93" s="221"/>
    </row>
  </sheetData>
  <mergeCells count="8">
    <mergeCell ref="A53:C53"/>
    <mergeCell ref="A54:C54"/>
    <mergeCell ref="A1:S1"/>
    <mergeCell ref="A2:S2"/>
    <mergeCell ref="A3:S3"/>
    <mergeCell ref="A4:B4"/>
    <mergeCell ref="A8:B8"/>
    <mergeCell ref="A52:C52"/>
  </mergeCells>
  <pageMargins left="0.39370078740157483" right="0.11811023622047245" top="0.15748031496062992" bottom="0.19685039370078741" header="0.11811023622047245" footer="0.11811023622047245"/>
  <pageSetup scale="9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opLeftCell="A31" workbookViewId="0">
      <pane xSplit="2" topLeftCell="C1" activePane="topRight" state="frozen"/>
      <selection activeCell="A4" sqref="A4"/>
      <selection pane="topRight" activeCell="B36" sqref="B36"/>
    </sheetView>
  </sheetViews>
  <sheetFormatPr baseColWidth="10" defaultRowHeight="13.5" x14ac:dyDescent="0.25"/>
  <cols>
    <col min="1" max="1" width="5.140625" style="181" customWidth="1"/>
    <col min="2" max="2" width="48.85546875" style="152" customWidth="1"/>
    <col min="3" max="3" width="18.28515625" style="153" customWidth="1"/>
    <col min="4" max="4" width="14.42578125" style="152" customWidth="1"/>
    <col min="5" max="5" width="15.5703125" style="152" customWidth="1"/>
    <col min="6" max="8" width="14.42578125" style="152" hidden="1" customWidth="1"/>
    <col min="9" max="9" width="15.5703125" style="152" hidden="1" customWidth="1"/>
    <col min="10" max="10" width="14.42578125" style="152" hidden="1" customWidth="1"/>
    <col min="11" max="13" width="13" style="152" hidden="1" customWidth="1"/>
    <col min="14" max="14" width="13.140625" style="152" hidden="1" customWidth="1"/>
    <col min="15" max="17" width="13" style="152" hidden="1" customWidth="1"/>
    <col min="18" max="19" width="15.5703125" style="152" hidden="1" customWidth="1"/>
    <col min="20" max="230" width="11.42578125" style="152"/>
    <col min="231" max="231" width="5.140625" style="152" customWidth="1"/>
    <col min="232" max="232" width="48.85546875" style="152" customWidth="1"/>
    <col min="233" max="234" width="0" style="152" hidden="1" customWidth="1"/>
    <col min="235" max="235" width="15.5703125" style="152" customWidth="1"/>
    <col min="236" max="247" width="0" style="152" hidden="1" customWidth="1"/>
    <col min="248" max="249" width="15.5703125" style="152" customWidth="1"/>
    <col min="250" max="250" width="12.28515625" style="152" bestFit="1" customWidth="1"/>
    <col min="251" max="251" width="12.85546875" style="152" bestFit="1" customWidth="1"/>
    <col min="252" max="486" width="11.42578125" style="152"/>
    <col min="487" max="487" width="5.140625" style="152" customWidth="1"/>
    <col min="488" max="488" width="48.85546875" style="152" customWidth="1"/>
    <col min="489" max="490" width="0" style="152" hidden="1" customWidth="1"/>
    <col min="491" max="491" width="15.5703125" style="152" customWidth="1"/>
    <col min="492" max="503" width="0" style="152" hidden="1" customWidth="1"/>
    <col min="504" max="505" width="15.5703125" style="152" customWidth="1"/>
    <col min="506" max="506" width="12.28515625" style="152" bestFit="1" customWidth="1"/>
    <col min="507" max="507" width="12.85546875" style="152" bestFit="1" customWidth="1"/>
    <col min="508" max="742" width="11.42578125" style="152"/>
    <col min="743" max="743" width="5.140625" style="152" customWidth="1"/>
    <col min="744" max="744" width="48.85546875" style="152" customWidth="1"/>
    <col min="745" max="746" width="0" style="152" hidden="1" customWidth="1"/>
    <col min="747" max="747" width="15.5703125" style="152" customWidth="1"/>
    <col min="748" max="759" width="0" style="152" hidden="1" customWidth="1"/>
    <col min="760" max="761" width="15.5703125" style="152" customWidth="1"/>
    <col min="762" max="762" width="12.28515625" style="152" bestFit="1" customWidth="1"/>
    <col min="763" max="763" width="12.85546875" style="152" bestFit="1" customWidth="1"/>
    <col min="764" max="998" width="11.42578125" style="152"/>
    <col min="999" max="999" width="5.140625" style="152" customWidth="1"/>
    <col min="1000" max="1000" width="48.85546875" style="152" customWidth="1"/>
    <col min="1001" max="1002" width="0" style="152" hidden="1" customWidth="1"/>
    <col min="1003" max="1003" width="15.5703125" style="152" customWidth="1"/>
    <col min="1004" max="1015" width="0" style="152" hidden="1" customWidth="1"/>
    <col min="1016" max="1017" width="15.5703125" style="152" customWidth="1"/>
    <col min="1018" max="1018" width="12.28515625" style="152" bestFit="1" customWidth="1"/>
    <col min="1019" max="1019" width="12.85546875" style="152" bestFit="1" customWidth="1"/>
    <col min="1020" max="1254" width="11.42578125" style="152"/>
    <col min="1255" max="1255" width="5.140625" style="152" customWidth="1"/>
    <col min="1256" max="1256" width="48.85546875" style="152" customWidth="1"/>
    <col min="1257" max="1258" width="0" style="152" hidden="1" customWidth="1"/>
    <col min="1259" max="1259" width="15.5703125" style="152" customWidth="1"/>
    <col min="1260" max="1271" width="0" style="152" hidden="1" customWidth="1"/>
    <col min="1272" max="1273" width="15.5703125" style="152" customWidth="1"/>
    <col min="1274" max="1274" width="12.28515625" style="152" bestFit="1" customWidth="1"/>
    <col min="1275" max="1275" width="12.85546875" style="152" bestFit="1" customWidth="1"/>
    <col min="1276" max="1510" width="11.42578125" style="152"/>
    <col min="1511" max="1511" width="5.140625" style="152" customWidth="1"/>
    <col min="1512" max="1512" width="48.85546875" style="152" customWidth="1"/>
    <col min="1513" max="1514" width="0" style="152" hidden="1" customWidth="1"/>
    <col min="1515" max="1515" width="15.5703125" style="152" customWidth="1"/>
    <col min="1516" max="1527" width="0" style="152" hidden="1" customWidth="1"/>
    <col min="1528" max="1529" width="15.5703125" style="152" customWidth="1"/>
    <col min="1530" max="1530" width="12.28515625" style="152" bestFit="1" customWidth="1"/>
    <col min="1531" max="1531" width="12.85546875" style="152" bestFit="1" customWidth="1"/>
    <col min="1532" max="1766" width="11.42578125" style="152"/>
    <col min="1767" max="1767" width="5.140625" style="152" customWidth="1"/>
    <col min="1768" max="1768" width="48.85546875" style="152" customWidth="1"/>
    <col min="1769" max="1770" width="0" style="152" hidden="1" customWidth="1"/>
    <col min="1771" max="1771" width="15.5703125" style="152" customWidth="1"/>
    <col min="1772" max="1783" width="0" style="152" hidden="1" customWidth="1"/>
    <col min="1784" max="1785" width="15.5703125" style="152" customWidth="1"/>
    <col min="1786" max="1786" width="12.28515625" style="152" bestFit="1" customWidth="1"/>
    <col min="1787" max="1787" width="12.85546875" style="152" bestFit="1" customWidth="1"/>
    <col min="1788" max="2022" width="11.42578125" style="152"/>
    <col min="2023" max="2023" width="5.140625" style="152" customWidth="1"/>
    <col min="2024" max="2024" width="48.85546875" style="152" customWidth="1"/>
    <col min="2025" max="2026" width="0" style="152" hidden="1" customWidth="1"/>
    <col min="2027" max="2027" width="15.5703125" style="152" customWidth="1"/>
    <col min="2028" max="2039" width="0" style="152" hidden="1" customWidth="1"/>
    <col min="2040" max="2041" width="15.5703125" style="152" customWidth="1"/>
    <col min="2042" max="2042" width="12.28515625" style="152" bestFit="1" customWidth="1"/>
    <col min="2043" max="2043" width="12.85546875" style="152" bestFit="1" customWidth="1"/>
    <col min="2044" max="2278" width="11.42578125" style="152"/>
    <col min="2279" max="2279" width="5.140625" style="152" customWidth="1"/>
    <col min="2280" max="2280" width="48.85546875" style="152" customWidth="1"/>
    <col min="2281" max="2282" width="0" style="152" hidden="1" customWidth="1"/>
    <col min="2283" max="2283" width="15.5703125" style="152" customWidth="1"/>
    <col min="2284" max="2295" width="0" style="152" hidden="1" customWidth="1"/>
    <col min="2296" max="2297" width="15.5703125" style="152" customWidth="1"/>
    <col min="2298" max="2298" width="12.28515625" style="152" bestFit="1" customWidth="1"/>
    <col min="2299" max="2299" width="12.85546875" style="152" bestFit="1" customWidth="1"/>
    <col min="2300" max="2534" width="11.42578125" style="152"/>
    <col min="2535" max="2535" width="5.140625" style="152" customWidth="1"/>
    <col min="2536" max="2536" width="48.85546875" style="152" customWidth="1"/>
    <col min="2537" max="2538" width="0" style="152" hidden="1" customWidth="1"/>
    <col min="2539" max="2539" width="15.5703125" style="152" customWidth="1"/>
    <col min="2540" max="2551" width="0" style="152" hidden="1" customWidth="1"/>
    <col min="2552" max="2553" width="15.5703125" style="152" customWidth="1"/>
    <col min="2554" max="2554" width="12.28515625" style="152" bestFit="1" customWidth="1"/>
    <col min="2555" max="2555" width="12.85546875" style="152" bestFit="1" customWidth="1"/>
    <col min="2556" max="2790" width="11.42578125" style="152"/>
    <col min="2791" max="2791" width="5.140625" style="152" customWidth="1"/>
    <col min="2792" max="2792" width="48.85546875" style="152" customWidth="1"/>
    <col min="2793" max="2794" width="0" style="152" hidden="1" customWidth="1"/>
    <col min="2795" max="2795" width="15.5703125" style="152" customWidth="1"/>
    <col min="2796" max="2807" width="0" style="152" hidden="1" customWidth="1"/>
    <col min="2808" max="2809" width="15.5703125" style="152" customWidth="1"/>
    <col min="2810" max="2810" width="12.28515625" style="152" bestFit="1" customWidth="1"/>
    <col min="2811" max="2811" width="12.85546875" style="152" bestFit="1" customWidth="1"/>
    <col min="2812" max="3046" width="11.42578125" style="152"/>
    <col min="3047" max="3047" width="5.140625" style="152" customWidth="1"/>
    <col min="3048" max="3048" width="48.85546875" style="152" customWidth="1"/>
    <col min="3049" max="3050" width="0" style="152" hidden="1" customWidth="1"/>
    <col min="3051" max="3051" width="15.5703125" style="152" customWidth="1"/>
    <col min="3052" max="3063" width="0" style="152" hidden="1" customWidth="1"/>
    <col min="3064" max="3065" width="15.5703125" style="152" customWidth="1"/>
    <col min="3066" max="3066" width="12.28515625" style="152" bestFit="1" customWidth="1"/>
    <col min="3067" max="3067" width="12.85546875" style="152" bestFit="1" customWidth="1"/>
    <col min="3068" max="3302" width="11.42578125" style="152"/>
    <col min="3303" max="3303" width="5.140625" style="152" customWidth="1"/>
    <col min="3304" max="3304" width="48.85546875" style="152" customWidth="1"/>
    <col min="3305" max="3306" width="0" style="152" hidden="1" customWidth="1"/>
    <col min="3307" max="3307" width="15.5703125" style="152" customWidth="1"/>
    <col min="3308" max="3319" width="0" style="152" hidden="1" customWidth="1"/>
    <col min="3320" max="3321" width="15.5703125" style="152" customWidth="1"/>
    <col min="3322" max="3322" width="12.28515625" style="152" bestFit="1" customWidth="1"/>
    <col min="3323" max="3323" width="12.85546875" style="152" bestFit="1" customWidth="1"/>
    <col min="3324" max="3558" width="11.42578125" style="152"/>
    <col min="3559" max="3559" width="5.140625" style="152" customWidth="1"/>
    <col min="3560" max="3560" width="48.85546875" style="152" customWidth="1"/>
    <col min="3561" max="3562" width="0" style="152" hidden="1" customWidth="1"/>
    <col min="3563" max="3563" width="15.5703125" style="152" customWidth="1"/>
    <col min="3564" max="3575" width="0" style="152" hidden="1" customWidth="1"/>
    <col min="3576" max="3577" width="15.5703125" style="152" customWidth="1"/>
    <col min="3578" max="3578" width="12.28515625" style="152" bestFit="1" customWidth="1"/>
    <col min="3579" max="3579" width="12.85546875" style="152" bestFit="1" customWidth="1"/>
    <col min="3580" max="3814" width="11.42578125" style="152"/>
    <col min="3815" max="3815" width="5.140625" style="152" customWidth="1"/>
    <col min="3816" max="3816" width="48.85546875" style="152" customWidth="1"/>
    <col min="3817" max="3818" width="0" style="152" hidden="1" customWidth="1"/>
    <col min="3819" max="3819" width="15.5703125" style="152" customWidth="1"/>
    <col min="3820" max="3831" width="0" style="152" hidden="1" customWidth="1"/>
    <col min="3832" max="3833" width="15.5703125" style="152" customWidth="1"/>
    <col min="3834" max="3834" width="12.28515625" style="152" bestFit="1" customWidth="1"/>
    <col min="3835" max="3835" width="12.85546875" style="152" bestFit="1" customWidth="1"/>
    <col min="3836" max="4070" width="11.42578125" style="152"/>
    <col min="4071" max="4071" width="5.140625" style="152" customWidth="1"/>
    <col min="4072" max="4072" width="48.85546875" style="152" customWidth="1"/>
    <col min="4073" max="4074" width="0" style="152" hidden="1" customWidth="1"/>
    <col min="4075" max="4075" width="15.5703125" style="152" customWidth="1"/>
    <col min="4076" max="4087" width="0" style="152" hidden="1" customWidth="1"/>
    <col min="4088" max="4089" width="15.5703125" style="152" customWidth="1"/>
    <col min="4090" max="4090" width="12.28515625" style="152" bestFit="1" customWidth="1"/>
    <col min="4091" max="4091" width="12.85546875" style="152" bestFit="1" customWidth="1"/>
    <col min="4092" max="4326" width="11.42578125" style="152"/>
    <col min="4327" max="4327" width="5.140625" style="152" customWidth="1"/>
    <col min="4328" max="4328" width="48.85546875" style="152" customWidth="1"/>
    <col min="4329" max="4330" width="0" style="152" hidden="1" customWidth="1"/>
    <col min="4331" max="4331" width="15.5703125" style="152" customWidth="1"/>
    <col min="4332" max="4343" width="0" style="152" hidden="1" customWidth="1"/>
    <col min="4344" max="4345" width="15.5703125" style="152" customWidth="1"/>
    <col min="4346" max="4346" width="12.28515625" style="152" bestFit="1" customWidth="1"/>
    <col min="4347" max="4347" width="12.85546875" style="152" bestFit="1" customWidth="1"/>
    <col min="4348" max="4582" width="11.42578125" style="152"/>
    <col min="4583" max="4583" width="5.140625" style="152" customWidth="1"/>
    <col min="4584" max="4584" width="48.85546875" style="152" customWidth="1"/>
    <col min="4585" max="4586" width="0" style="152" hidden="1" customWidth="1"/>
    <col min="4587" max="4587" width="15.5703125" style="152" customWidth="1"/>
    <col min="4588" max="4599" width="0" style="152" hidden="1" customWidth="1"/>
    <col min="4600" max="4601" width="15.5703125" style="152" customWidth="1"/>
    <col min="4602" max="4602" width="12.28515625" style="152" bestFit="1" customWidth="1"/>
    <col min="4603" max="4603" width="12.85546875" style="152" bestFit="1" customWidth="1"/>
    <col min="4604" max="4838" width="11.42578125" style="152"/>
    <col min="4839" max="4839" width="5.140625" style="152" customWidth="1"/>
    <col min="4840" max="4840" width="48.85546875" style="152" customWidth="1"/>
    <col min="4841" max="4842" width="0" style="152" hidden="1" customWidth="1"/>
    <col min="4843" max="4843" width="15.5703125" style="152" customWidth="1"/>
    <col min="4844" max="4855" width="0" style="152" hidden="1" customWidth="1"/>
    <col min="4856" max="4857" width="15.5703125" style="152" customWidth="1"/>
    <col min="4858" max="4858" width="12.28515625" style="152" bestFit="1" customWidth="1"/>
    <col min="4859" max="4859" width="12.85546875" style="152" bestFit="1" customWidth="1"/>
    <col min="4860" max="5094" width="11.42578125" style="152"/>
    <col min="5095" max="5095" width="5.140625" style="152" customWidth="1"/>
    <col min="5096" max="5096" width="48.85546875" style="152" customWidth="1"/>
    <col min="5097" max="5098" width="0" style="152" hidden="1" customWidth="1"/>
    <col min="5099" max="5099" width="15.5703125" style="152" customWidth="1"/>
    <col min="5100" max="5111" width="0" style="152" hidden="1" customWidth="1"/>
    <col min="5112" max="5113" width="15.5703125" style="152" customWidth="1"/>
    <col min="5114" max="5114" width="12.28515625" style="152" bestFit="1" customWidth="1"/>
    <col min="5115" max="5115" width="12.85546875" style="152" bestFit="1" customWidth="1"/>
    <col min="5116" max="5350" width="11.42578125" style="152"/>
    <col min="5351" max="5351" width="5.140625" style="152" customWidth="1"/>
    <col min="5352" max="5352" width="48.85546875" style="152" customWidth="1"/>
    <col min="5353" max="5354" width="0" style="152" hidden="1" customWidth="1"/>
    <col min="5355" max="5355" width="15.5703125" style="152" customWidth="1"/>
    <col min="5356" max="5367" width="0" style="152" hidden="1" customWidth="1"/>
    <col min="5368" max="5369" width="15.5703125" style="152" customWidth="1"/>
    <col min="5370" max="5370" width="12.28515625" style="152" bestFit="1" customWidth="1"/>
    <col min="5371" max="5371" width="12.85546875" style="152" bestFit="1" customWidth="1"/>
    <col min="5372" max="5606" width="11.42578125" style="152"/>
    <col min="5607" max="5607" width="5.140625" style="152" customWidth="1"/>
    <col min="5608" max="5608" width="48.85546875" style="152" customWidth="1"/>
    <col min="5609" max="5610" width="0" style="152" hidden="1" customWidth="1"/>
    <col min="5611" max="5611" width="15.5703125" style="152" customWidth="1"/>
    <col min="5612" max="5623" width="0" style="152" hidden="1" customWidth="1"/>
    <col min="5624" max="5625" width="15.5703125" style="152" customWidth="1"/>
    <col min="5626" max="5626" width="12.28515625" style="152" bestFit="1" customWidth="1"/>
    <col min="5627" max="5627" width="12.85546875" style="152" bestFit="1" customWidth="1"/>
    <col min="5628" max="5862" width="11.42578125" style="152"/>
    <col min="5863" max="5863" width="5.140625" style="152" customWidth="1"/>
    <col min="5864" max="5864" width="48.85546875" style="152" customWidth="1"/>
    <col min="5865" max="5866" width="0" style="152" hidden="1" customWidth="1"/>
    <col min="5867" max="5867" width="15.5703125" style="152" customWidth="1"/>
    <col min="5868" max="5879" width="0" style="152" hidden="1" customWidth="1"/>
    <col min="5880" max="5881" width="15.5703125" style="152" customWidth="1"/>
    <col min="5882" max="5882" width="12.28515625" style="152" bestFit="1" customWidth="1"/>
    <col min="5883" max="5883" width="12.85546875" style="152" bestFit="1" customWidth="1"/>
    <col min="5884" max="6118" width="11.42578125" style="152"/>
    <col min="6119" max="6119" width="5.140625" style="152" customWidth="1"/>
    <col min="6120" max="6120" width="48.85546875" style="152" customWidth="1"/>
    <col min="6121" max="6122" width="0" style="152" hidden="1" customWidth="1"/>
    <col min="6123" max="6123" width="15.5703125" style="152" customWidth="1"/>
    <col min="6124" max="6135" width="0" style="152" hidden="1" customWidth="1"/>
    <col min="6136" max="6137" width="15.5703125" style="152" customWidth="1"/>
    <col min="6138" max="6138" width="12.28515625" style="152" bestFit="1" customWidth="1"/>
    <col min="6139" max="6139" width="12.85546875" style="152" bestFit="1" customWidth="1"/>
    <col min="6140" max="6374" width="11.42578125" style="152"/>
    <col min="6375" max="6375" width="5.140625" style="152" customWidth="1"/>
    <col min="6376" max="6376" width="48.85546875" style="152" customWidth="1"/>
    <col min="6377" max="6378" width="0" style="152" hidden="1" customWidth="1"/>
    <col min="6379" max="6379" width="15.5703125" style="152" customWidth="1"/>
    <col min="6380" max="6391" width="0" style="152" hidden="1" customWidth="1"/>
    <col min="6392" max="6393" width="15.5703125" style="152" customWidth="1"/>
    <col min="6394" max="6394" width="12.28515625" style="152" bestFit="1" customWidth="1"/>
    <col min="6395" max="6395" width="12.85546875" style="152" bestFit="1" customWidth="1"/>
    <col min="6396" max="6630" width="11.42578125" style="152"/>
    <col min="6631" max="6631" width="5.140625" style="152" customWidth="1"/>
    <col min="6632" max="6632" width="48.85546875" style="152" customWidth="1"/>
    <col min="6633" max="6634" width="0" style="152" hidden="1" customWidth="1"/>
    <col min="6635" max="6635" width="15.5703125" style="152" customWidth="1"/>
    <col min="6636" max="6647" width="0" style="152" hidden="1" customWidth="1"/>
    <col min="6648" max="6649" width="15.5703125" style="152" customWidth="1"/>
    <col min="6650" max="6650" width="12.28515625" style="152" bestFit="1" customWidth="1"/>
    <col min="6651" max="6651" width="12.85546875" style="152" bestFit="1" customWidth="1"/>
    <col min="6652" max="6886" width="11.42578125" style="152"/>
    <col min="6887" max="6887" width="5.140625" style="152" customWidth="1"/>
    <col min="6888" max="6888" width="48.85546875" style="152" customWidth="1"/>
    <col min="6889" max="6890" width="0" style="152" hidden="1" customWidth="1"/>
    <col min="6891" max="6891" width="15.5703125" style="152" customWidth="1"/>
    <col min="6892" max="6903" width="0" style="152" hidden="1" customWidth="1"/>
    <col min="6904" max="6905" width="15.5703125" style="152" customWidth="1"/>
    <col min="6906" max="6906" width="12.28515625" style="152" bestFit="1" customWidth="1"/>
    <col min="6907" max="6907" width="12.85546875" style="152" bestFit="1" customWidth="1"/>
    <col min="6908" max="7142" width="11.42578125" style="152"/>
    <col min="7143" max="7143" width="5.140625" style="152" customWidth="1"/>
    <col min="7144" max="7144" width="48.85546875" style="152" customWidth="1"/>
    <col min="7145" max="7146" width="0" style="152" hidden="1" customWidth="1"/>
    <col min="7147" max="7147" width="15.5703125" style="152" customWidth="1"/>
    <col min="7148" max="7159" width="0" style="152" hidden="1" customWidth="1"/>
    <col min="7160" max="7161" width="15.5703125" style="152" customWidth="1"/>
    <col min="7162" max="7162" width="12.28515625" style="152" bestFit="1" customWidth="1"/>
    <col min="7163" max="7163" width="12.85546875" style="152" bestFit="1" customWidth="1"/>
    <col min="7164" max="7398" width="11.42578125" style="152"/>
    <col min="7399" max="7399" width="5.140625" style="152" customWidth="1"/>
    <col min="7400" max="7400" width="48.85546875" style="152" customWidth="1"/>
    <col min="7401" max="7402" width="0" style="152" hidden="1" customWidth="1"/>
    <col min="7403" max="7403" width="15.5703125" style="152" customWidth="1"/>
    <col min="7404" max="7415" width="0" style="152" hidden="1" customWidth="1"/>
    <col min="7416" max="7417" width="15.5703125" style="152" customWidth="1"/>
    <col min="7418" max="7418" width="12.28515625" style="152" bestFit="1" customWidth="1"/>
    <col min="7419" max="7419" width="12.85546875" style="152" bestFit="1" customWidth="1"/>
    <col min="7420" max="7654" width="11.42578125" style="152"/>
    <col min="7655" max="7655" width="5.140625" style="152" customWidth="1"/>
    <col min="7656" max="7656" width="48.85546875" style="152" customWidth="1"/>
    <col min="7657" max="7658" width="0" style="152" hidden="1" customWidth="1"/>
    <col min="7659" max="7659" width="15.5703125" style="152" customWidth="1"/>
    <col min="7660" max="7671" width="0" style="152" hidden="1" customWidth="1"/>
    <col min="7672" max="7673" width="15.5703125" style="152" customWidth="1"/>
    <col min="7674" max="7674" width="12.28515625" style="152" bestFit="1" customWidth="1"/>
    <col min="7675" max="7675" width="12.85546875" style="152" bestFit="1" customWidth="1"/>
    <col min="7676" max="7910" width="11.42578125" style="152"/>
    <col min="7911" max="7911" width="5.140625" style="152" customWidth="1"/>
    <col min="7912" max="7912" width="48.85546875" style="152" customWidth="1"/>
    <col min="7913" max="7914" width="0" style="152" hidden="1" customWidth="1"/>
    <col min="7915" max="7915" width="15.5703125" style="152" customWidth="1"/>
    <col min="7916" max="7927" width="0" style="152" hidden="1" customWidth="1"/>
    <col min="7928" max="7929" width="15.5703125" style="152" customWidth="1"/>
    <col min="7930" max="7930" width="12.28515625" style="152" bestFit="1" customWidth="1"/>
    <col min="7931" max="7931" width="12.85546875" style="152" bestFit="1" customWidth="1"/>
    <col min="7932" max="8166" width="11.42578125" style="152"/>
    <col min="8167" max="8167" width="5.140625" style="152" customWidth="1"/>
    <col min="8168" max="8168" width="48.85546875" style="152" customWidth="1"/>
    <col min="8169" max="8170" width="0" style="152" hidden="1" customWidth="1"/>
    <col min="8171" max="8171" width="15.5703125" style="152" customWidth="1"/>
    <col min="8172" max="8183" width="0" style="152" hidden="1" customWidth="1"/>
    <col min="8184" max="8185" width="15.5703125" style="152" customWidth="1"/>
    <col min="8186" max="8186" width="12.28515625" style="152" bestFit="1" customWidth="1"/>
    <col min="8187" max="8187" width="12.85546875" style="152" bestFit="1" customWidth="1"/>
    <col min="8188" max="8422" width="11.42578125" style="152"/>
    <col min="8423" max="8423" width="5.140625" style="152" customWidth="1"/>
    <col min="8424" max="8424" width="48.85546875" style="152" customWidth="1"/>
    <col min="8425" max="8426" width="0" style="152" hidden="1" customWidth="1"/>
    <col min="8427" max="8427" width="15.5703125" style="152" customWidth="1"/>
    <col min="8428" max="8439" width="0" style="152" hidden="1" customWidth="1"/>
    <col min="8440" max="8441" width="15.5703125" style="152" customWidth="1"/>
    <col min="8442" max="8442" width="12.28515625" style="152" bestFit="1" customWidth="1"/>
    <col min="8443" max="8443" width="12.85546875" style="152" bestFit="1" customWidth="1"/>
    <col min="8444" max="8678" width="11.42578125" style="152"/>
    <col min="8679" max="8679" width="5.140625" style="152" customWidth="1"/>
    <col min="8680" max="8680" width="48.85546875" style="152" customWidth="1"/>
    <col min="8681" max="8682" width="0" style="152" hidden="1" customWidth="1"/>
    <col min="8683" max="8683" width="15.5703125" style="152" customWidth="1"/>
    <col min="8684" max="8695" width="0" style="152" hidden="1" customWidth="1"/>
    <col min="8696" max="8697" width="15.5703125" style="152" customWidth="1"/>
    <col min="8698" max="8698" width="12.28515625" style="152" bestFit="1" customWidth="1"/>
    <col min="8699" max="8699" width="12.85546875" style="152" bestFit="1" customWidth="1"/>
    <col min="8700" max="8934" width="11.42578125" style="152"/>
    <col min="8935" max="8935" width="5.140625" style="152" customWidth="1"/>
    <col min="8936" max="8936" width="48.85546875" style="152" customWidth="1"/>
    <col min="8937" max="8938" width="0" style="152" hidden="1" customWidth="1"/>
    <col min="8939" max="8939" width="15.5703125" style="152" customWidth="1"/>
    <col min="8940" max="8951" width="0" style="152" hidden="1" customWidth="1"/>
    <col min="8952" max="8953" width="15.5703125" style="152" customWidth="1"/>
    <col min="8954" max="8954" width="12.28515625" style="152" bestFit="1" customWidth="1"/>
    <col min="8955" max="8955" width="12.85546875" style="152" bestFit="1" customWidth="1"/>
    <col min="8956" max="9190" width="11.42578125" style="152"/>
    <col min="9191" max="9191" width="5.140625" style="152" customWidth="1"/>
    <col min="9192" max="9192" width="48.85546875" style="152" customWidth="1"/>
    <col min="9193" max="9194" width="0" style="152" hidden="1" customWidth="1"/>
    <col min="9195" max="9195" width="15.5703125" style="152" customWidth="1"/>
    <col min="9196" max="9207" width="0" style="152" hidden="1" customWidth="1"/>
    <col min="9208" max="9209" width="15.5703125" style="152" customWidth="1"/>
    <col min="9210" max="9210" width="12.28515625" style="152" bestFit="1" customWidth="1"/>
    <col min="9211" max="9211" width="12.85546875" style="152" bestFit="1" customWidth="1"/>
    <col min="9212" max="9446" width="11.42578125" style="152"/>
    <col min="9447" max="9447" width="5.140625" style="152" customWidth="1"/>
    <col min="9448" max="9448" width="48.85546875" style="152" customWidth="1"/>
    <col min="9449" max="9450" width="0" style="152" hidden="1" customWidth="1"/>
    <col min="9451" max="9451" width="15.5703125" style="152" customWidth="1"/>
    <col min="9452" max="9463" width="0" style="152" hidden="1" customWidth="1"/>
    <col min="9464" max="9465" width="15.5703125" style="152" customWidth="1"/>
    <col min="9466" max="9466" width="12.28515625" style="152" bestFit="1" customWidth="1"/>
    <col min="9467" max="9467" width="12.85546875" style="152" bestFit="1" customWidth="1"/>
    <col min="9468" max="9702" width="11.42578125" style="152"/>
    <col min="9703" max="9703" width="5.140625" style="152" customWidth="1"/>
    <col min="9704" max="9704" width="48.85546875" style="152" customWidth="1"/>
    <col min="9705" max="9706" width="0" style="152" hidden="1" customWidth="1"/>
    <col min="9707" max="9707" width="15.5703125" style="152" customWidth="1"/>
    <col min="9708" max="9719" width="0" style="152" hidden="1" customWidth="1"/>
    <col min="9720" max="9721" width="15.5703125" style="152" customWidth="1"/>
    <col min="9722" max="9722" width="12.28515625" style="152" bestFit="1" customWidth="1"/>
    <col min="9723" max="9723" width="12.85546875" style="152" bestFit="1" customWidth="1"/>
    <col min="9724" max="9958" width="11.42578125" style="152"/>
    <col min="9959" max="9959" width="5.140625" style="152" customWidth="1"/>
    <col min="9960" max="9960" width="48.85546875" style="152" customWidth="1"/>
    <col min="9961" max="9962" width="0" style="152" hidden="1" customWidth="1"/>
    <col min="9963" max="9963" width="15.5703125" style="152" customWidth="1"/>
    <col min="9964" max="9975" width="0" style="152" hidden="1" customWidth="1"/>
    <col min="9976" max="9977" width="15.5703125" style="152" customWidth="1"/>
    <col min="9978" max="9978" width="12.28515625" style="152" bestFit="1" customWidth="1"/>
    <col min="9979" max="9979" width="12.85546875" style="152" bestFit="1" customWidth="1"/>
    <col min="9980" max="10214" width="11.42578125" style="152"/>
    <col min="10215" max="10215" width="5.140625" style="152" customWidth="1"/>
    <col min="10216" max="10216" width="48.85546875" style="152" customWidth="1"/>
    <col min="10217" max="10218" width="0" style="152" hidden="1" customWidth="1"/>
    <col min="10219" max="10219" width="15.5703125" style="152" customWidth="1"/>
    <col min="10220" max="10231" width="0" style="152" hidden="1" customWidth="1"/>
    <col min="10232" max="10233" width="15.5703125" style="152" customWidth="1"/>
    <col min="10234" max="10234" width="12.28515625" style="152" bestFit="1" customWidth="1"/>
    <col min="10235" max="10235" width="12.85546875" style="152" bestFit="1" customWidth="1"/>
    <col min="10236" max="10470" width="11.42578125" style="152"/>
    <col min="10471" max="10471" width="5.140625" style="152" customWidth="1"/>
    <col min="10472" max="10472" width="48.85546875" style="152" customWidth="1"/>
    <col min="10473" max="10474" width="0" style="152" hidden="1" customWidth="1"/>
    <col min="10475" max="10475" width="15.5703125" style="152" customWidth="1"/>
    <col min="10476" max="10487" width="0" style="152" hidden="1" customWidth="1"/>
    <col min="10488" max="10489" width="15.5703125" style="152" customWidth="1"/>
    <col min="10490" max="10490" width="12.28515625" style="152" bestFit="1" customWidth="1"/>
    <col min="10491" max="10491" width="12.85546875" style="152" bestFit="1" customWidth="1"/>
    <col min="10492" max="10726" width="11.42578125" style="152"/>
    <col min="10727" max="10727" width="5.140625" style="152" customWidth="1"/>
    <col min="10728" max="10728" width="48.85546875" style="152" customWidth="1"/>
    <col min="10729" max="10730" width="0" style="152" hidden="1" customWidth="1"/>
    <col min="10731" max="10731" width="15.5703125" style="152" customWidth="1"/>
    <col min="10732" max="10743" width="0" style="152" hidden="1" customWidth="1"/>
    <col min="10744" max="10745" width="15.5703125" style="152" customWidth="1"/>
    <col min="10746" max="10746" width="12.28515625" style="152" bestFit="1" customWidth="1"/>
    <col min="10747" max="10747" width="12.85546875" style="152" bestFit="1" customWidth="1"/>
    <col min="10748" max="10982" width="11.42578125" style="152"/>
    <col min="10983" max="10983" width="5.140625" style="152" customWidth="1"/>
    <col min="10984" max="10984" width="48.85546875" style="152" customWidth="1"/>
    <col min="10985" max="10986" width="0" style="152" hidden="1" customWidth="1"/>
    <col min="10987" max="10987" width="15.5703125" style="152" customWidth="1"/>
    <col min="10988" max="10999" width="0" style="152" hidden="1" customWidth="1"/>
    <col min="11000" max="11001" width="15.5703125" style="152" customWidth="1"/>
    <col min="11002" max="11002" width="12.28515625" style="152" bestFit="1" customWidth="1"/>
    <col min="11003" max="11003" width="12.85546875" style="152" bestFit="1" customWidth="1"/>
    <col min="11004" max="11238" width="11.42578125" style="152"/>
    <col min="11239" max="11239" width="5.140625" style="152" customWidth="1"/>
    <col min="11240" max="11240" width="48.85546875" style="152" customWidth="1"/>
    <col min="11241" max="11242" width="0" style="152" hidden="1" customWidth="1"/>
    <col min="11243" max="11243" width="15.5703125" style="152" customWidth="1"/>
    <col min="11244" max="11255" width="0" style="152" hidden="1" customWidth="1"/>
    <col min="11256" max="11257" width="15.5703125" style="152" customWidth="1"/>
    <col min="11258" max="11258" width="12.28515625" style="152" bestFit="1" customWidth="1"/>
    <col min="11259" max="11259" width="12.85546875" style="152" bestFit="1" customWidth="1"/>
    <col min="11260" max="11494" width="11.42578125" style="152"/>
    <col min="11495" max="11495" width="5.140625" style="152" customWidth="1"/>
    <col min="11496" max="11496" width="48.85546875" style="152" customWidth="1"/>
    <col min="11497" max="11498" width="0" style="152" hidden="1" customWidth="1"/>
    <col min="11499" max="11499" width="15.5703125" style="152" customWidth="1"/>
    <col min="11500" max="11511" width="0" style="152" hidden="1" customWidth="1"/>
    <col min="11512" max="11513" width="15.5703125" style="152" customWidth="1"/>
    <col min="11514" max="11514" width="12.28515625" style="152" bestFit="1" customWidth="1"/>
    <col min="11515" max="11515" width="12.85546875" style="152" bestFit="1" customWidth="1"/>
    <col min="11516" max="11750" width="11.42578125" style="152"/>
    <col min="11751" max="11751" width="5.140625" style="152" customWidth="1"/>
    <col min="11752" max="11752" width="48.85546875" style="152" customWidth="1"/>
    <col min="11753" max="11754" width="0" style="152" hidden="1" customWidth="1"/>
    <col min="11755" max="11755" width="15.5703125" style="152" customWidth="1"/>
    <col min="11756" max="11767" width="0" style="152" hidden="1" customWidth="1"/>
    <col min="11768" max="11769" width="15.5703125" style="152" customWidth="1"/>
    <col min="11770" max="11770" width="12.28515625" style="152" bestFit="1" customWidth="1"/>
    <col min="11771" max="11771" width="12.85546875" style="152" bestFit="1" customWidth="1"/>
    <col min="11772" max="12006" width="11.42578125" style="152"/>
    <col min="12007" max="12007" width="5.140625" style="152" customWidth="1"/>
    <col min="12008" max="12008" width="48.85546875" style="152" customWidth="1"/>
    <col min="12009" max="12010" width="0" style="152" hidden="1" customWidth="1"/>
    <col min="12011" max="12011" width="15.5703125" style="152" customWidth="1"/>
    <col min="12012" max="12023" width="0" style="152" hidden="1" customWidth="1"/>
    <col min="12024" max="12025" width="15.5703125" style="152" customWidth="1"/>
    <col min="12026" max="12026" width="12.28515625" style="152" bestFit="1" customWidth="1"/>
    <col min="12027" max="12027" width="12.85546875" style="152" bestFit="1" customWidth="1"/>
    <col min="12028" max="12262" width="11.42578125" style="152"/>
    <col min="12263" max="12263" width="5.140625" style="152" customWidth="1"/>
    <col min="12264" max="12264" width="48.85546875" style="152" customWidth="1"/>
    <col min="12265" max="12266" width="0" style="152" hidden="1" customWidth="1"/>
    <col min="12267" max="12267" width="15.5703125" style="152" customWidth="1"/>
    <col min="12268" max="12279" width="0" style="152" hidden="1" customWidth="1"/>
    <col min="12280" max="12281" width="15.5703125" style="152" customWidth="1"/>
    <col min="12282" max="12282" width="12.28515625" style="152" bestFit="1" customWidth="1"/>
    <col min="12283" max="12283" width="12.85546875" style="152" bestFit="1" customWidth="1"/>
    <col min="12284" max="12518" width="11.42578125" style="152"/>
    <col min="12519" max="12519" width="5.140625" style="152" customWidth="1"/>
    <col min="12520" max="12520" width="48.85546875" style="152" customWidth="1"/>
    <col min="12521" max="12522" width="0" style="152" hidden="1" customWidth="1"/>
    <col min="12523" max="12523" width="15.5703125" style="152" customWidth="1"/>
    <col min="12524" max="12535" width="0" style="152" hidden="1" customWidth="1"/>
    <col min="12536" max="12537" width="15.5703125" style="152" customWidth="1"/>
    <col min="12538" max="12538" width="12.28515625" style="152" bestFit="1" customWidth="1"/>
    <col min="12539" max="12539" width="12.85546875" style="152" bestFit="1" customWidth="1"/>
    <col min="12540" max="12774" width="11.42578125" style="152"/>
    <col min="12775" max="12775" width="5.140625" style="152" customWidth="1"/>
    <col min="12776" max="12776" width="48.85546875" style="152" customWidth="1"/>
    <col min="12777" max="12778" width="0" style="152" hidden="1" customWidth="1"/>
    <col min="12779" max="12779" width="15.5703125" style="152" customWidth="1"/>
    <col min="12780" max="12791" width="0" style="152" hidden="1" customWidth="1"/>
    <col min="12792" max="12793" width="15.5703125" style="152" customWidth="1"/>
    <col min="12794" max="12794" width="12.28515625" style="152" bestFit="1" customWidth="1"/>
    <col min="12795" max="12795" width="12.85546875" style="152" bestFit="1" customWidth="1"/>
    <col min="12796" max="13030" width="11.42578125" style="152"/>
    <col min="13031" max="13031" width="5.140625" style="152" customWidth="1"/>
    <col min="13032" max="13032" width="48.85546875" style="152" customWidth="1"/>
    <col min="13033" max="13034" width="0" style="152" hidden="1" customWidth="1"/>
    <col min="13035" max="13035" width="15.5703125" style="152" customWidth="1"/>
    <col min="13036" max="13047" width="0" style="152" hidden="1" customWidth="1"/>
    <col min="13048" max="13049" width="15.5703125" style="152" customWidth="1"/>
    <col min="13050" max="13050" width="12.28515625" style="152" bestFit="1" customWidth="1"/>
    <col min="13051" max="13051" width="12.85546875" style="152" bestFit="1" customWidth="1"/>
    <col min="13052" max="13286" width="11.42578125" style="152"/>
    <col min="13287" max="13287" width="5.140625" style="152" customWidth="1"/>
    <col min="13288" max="13288" width="48.85546875" style="152" customWidth="1"/>
    <col min="13289" max="13290" width="0" style="152" hidden="1" customWidth="1"/>
    <col min="13291" max="13291" width="15.5703125" style="152" customWidth="1"/>
    <col min="13292" max="13303" width="0" style="152" hidden="1" customWidth="1"/>
    <col min="13304" max="13305" width="15.5703125" style="152" customWidth="1"/>
    <col min="13306" max="13306" width="12.28515625" style="152" bestFit="1" customWidth="1"/>
    <col min="13307" max="13307" width="12.85546875" style="152" bestFit="1" customWidth="1"/>
    <col min="13308" max="13542" width="11.42578125" style="152"/>
    <col min="13543" max="13543" width="5.140625" style="152" customWidth="1"/>
    <col min="13544" max="13544" width="48.85546875" style="152" customWidth="1"/>
    <col min="13545" max="13546" width="0" style="152" hidden="1" customWidth="1"/>
    <col min="13547" max="13547" width="15.5703125" style="152" customWidth="1"/>
    <col min="13548" max="13559" width="0" style="152" hidden="1" customWidth="1"/>
    <col min="13560" max="13561" width="15.5703125" style="152" customWidth="1"/>
    <col min="13562" max="13562" width="12.28515625" style="152" bestFit="1" customWidth="1"/>
    <col min="13563" max="13563" width="12.85546875" style="152" bestFit="1" customWidth="1"/>
    <col min="13564" max="13798" width="11.42578125" style="152"/>
    <col min="13799" max="13799" width="5.140625" style="152" customWidth="1"/>
    <col min="13800" max="13800" width="48.85546875" style="152" customWidth="1"/>
    <col min="13801" max="13802" width="0" style="152" hidden="1" customWidth="1"/>
    <col min="13803" max="13803" width="15.5703125" style="152" customWidth="1"/>
    <col min="13804" max="13815" width="0" style="152" hidden="1" customWidth="1"/>
    <col min="13816" max="13817" width="15.5703125" style="152" customWidth="1"/>
    <col min="13818" max="13818" width="12.28515625" style="152" bestFit="1" customWidth="1"/>
    <col min="13819" max="13819" width="12.85546875" style="152" bestFit="1" customWidth="1"/>
    <col min="13820" max="14054" width="11.42578125" style="152"/>
    <col min="14055" max="14055" width="5.140625" style="152" customWidth="1"/>
    <col min="14056" max="14056" width="48.85546875" style="152" customWidth="1"/>
    <col min="14057" max="14058" width="0" style="152" hidden="1" customWidth="1"/>
    <col min="14059" max="14059" width="15.5703125" style="152" customWidth="1"/>
    <col min="14060" max="14071" width="0" style="152" hidden="1" customWidth="1"/>
    <col min="14072" max="14073" width="15.5703125" style="152" customWidth="1"/>
    <col min="14074" max="14074" width="12.28515625" style="152" bestFit="1" customWidth="1"/>
    <col min="14075" max="14075" width="12.85546875" style="152" bestFit="1" customWidth="1"/>
    <col min="14076" max="14310" width="11.42578125" style="152"/>
    <col min="14311" max="14311" width="5.140625" style="152" customWidth="1"/>
    <col min="14312" max="14312" width="48.85546875" style="152" customWidth="1"/>
    <col min="14313" max="14314" width="0" style="152" hidden="1" customWidth="1"/>
    <col min="14315" max="14315" width="15.5703125" style="152" customWidth="1"/>
    <col min="14316" max="14327" width="0" style="152" hidden="1" customWidth="1"/>
    <col min="14328" max="14329" width="15.5703125" style="152" customWidth="1"/>
    <col min="14330" max="14330" width="12.28515625" style="152" bestFit="1" customWidth="1"/>
    <col min="14331" max="14331" width="12.85546875" style="152" bestFit="1" customWidth="1"/>
    <col min="14332" max="14566" width="11.42578125" style="152"/>
    <col min="14567" max="14567" width="5.140625" style="152" customWidth="1"/>
    <col min="14568" max="14568" width="48.85546875" style="152" customWidth="1"/>
    <col min="14569" max="14570" width="0" style="152" hidden="1" customWidth="1"/>
    <col min="14571" max="14571" width="15.5703125" style="152" customWidth="1"/>
    <col min="14572" max="14583" width="0" style="152" hidden="1" customWidth="1"/>
    <col min="14584" max="14585" width="15.5703125" style="152" customWidth="1"/>
    <col min="14586" max="14586" width="12.28515625" style="152" bestFit="1" customWidth="1"/>
    <col min="14587" max="14587" width="12.85546875" style="152" bestFit="1" customWidth="1"/>
    <col min="14588" max="14822" width="11.42578125" style="152"/>
    <col min="14823" max="14823" width="5.140625" style="152" customWidth="1"/>
    <col min="14824" max="14824" width="48.85546875" style="152" customWidth="1"/>
    <col min="14825" max="14826" width="0" style="152" hidden="1" customWidth="1"/>
    <col min="14827" max="14827" width="15.5703125" style="152" customWidth="1"/>
    <col min="14828" max="14839" width="0" style="152" hidden="1" customWidth="1"/>
    <col min="14840" max="14841" width="15.5703125" style="152" customWidth="1"/>
    <col min="14842" max="14842" width="12.28515625" style="152" bestFit="1" customWidth="1"/>
    <col min="14843" max="14843" width="12.85546875" style="152" bestFit="1" customWidth="1"/>
    <col min="14844" max="15078" width="11.42578125" style="152"/>
    <col min="15079" max="15079" width="5.140625" style="152" customWidth="1"/>
    <col min="15080" max="15080" width="48.85546875" style="152" customWidth="1"/>
    <col min="15081" max="15082" width="0" style="152" hidden="1" customWidth="1"/>
    <col min="15083" max="15083" width="15.5703125" style="152" customWidth="1"/>
    <col min="15084" max="15095" width="0" style="152" hidden="1" customWidth="1"/>
    <col min="15096" max="15097" width="15.5703125" style="152" customWidth="1"/>
    <col min="15098" max="15098" width="12.28515625" style="152" bestFit="1" customWidth="1"/>
    <col min="15099" max="15099" width="12.85546875" style="152" bestFit="1" customWidth="1"/>
    <col min="15100" max="15334" width="11.42578125" style="152"/>
    <col min="15335" max="15335" width="5.140625" style="152" customWidth="1"/>
    <col min="15336" max="15336" width="48.85546875" style="152" customWidth="1"/>
    <col min="15337" max="15338" width="0" style="152" hidden="1" customWidth="1"/>
    <col min="15339" max="15339" width="15.5703125" style="152" customWidth="1"/>
    <col min="15340" max="15351" width="0" style="152" hidden="1" customWidth="1"/>
    <col min="15352" max="15353" width="15.5703125" style="152" customWidth="1"/>
    <col min="15354" max="15354" width="12.28515625" style="152" bestFit="1" customWidth="1"/>
    <col min="15355" max="15355" width="12.85546875" style="152" bestFit="1" customWidth="1"/>
    <col min="15356" max="15590" width="11.42578125" style="152"/>
    <col min="15591" max="15591" width="5.140625" style="152" customWidth="1"/>
    <col min="15592" max="15592" width="48.85546875" style="152" customWidth="1"/>
    <col min="15593" max="15594" width="0" style="152" hidden="1" customWidth="1"/>
    <col min="15595" max="15595" width="15.5703125" style="152" customWidth="1"/>
    <col min="15596" max="15607" width="0" style="152" hidden="1" customWidth="1"/>
    <col min="15608" max="15609" width="15.5703125" style="152" customWidth="1"/>
    <col min="15610" max="15610" width="12.28515625" style="152" bestFit="1" customWidth="1"/>
    <col min="15611" max="15611" width="12.85546875" style="152" bestFit="1" customWidth="1"/>
    <col min="15612" max="15846" width="11.42578125" style="152"/>
    <col min="15847" max="15847" width="5.140625" style="152" customWidth="1"/>
    <col min="15848" max="15848" width="48.85546875" style="152" customWidth="1"/>
    <col min="15849" max="15850" width="0" style="152" hidden="1" customWidth="1"/>
    <col min="15851" max="15851" width="15.5703125" style="152" customWidth="1"/>
    <col min="15852" max="15863" width="0" style="152" hidden="1" customWidth="1"/>
    <col min="15864" max="15865" width="15.5703125" style="152" customWidth="1"/>
    <col min="15866" max="15866" width="12.28515625" style="152" bestFit="1" customWidth="1"/>
    <col min="15867" max="15867" width="12.85546875" style="152" bestFit="1" customWidth="1"/>
    <col min="15868" max="16102" width="11.42578125" style="152"/>
    <col min="16103" max="16103" width="5.140625" style="152" customWidth="1"/>
    <col min="16104" max="16104" width="48.85546875" style="152" customWidth="1"/>
    <col min="16105" max="16106" width="0" style="152" hidden="1" customWidth="1"/>
    <col min="16107" max="16107" width="15.5703125" style="152" customWidth="1"/>
    <col min="16108" max="16119" width="0" style="152" hidden="1" customWidth="1"/>
    <col min="16120" max="16121" width="15.5703125" style="152" customWidth="1"/>
    <col min="16122" max="16122" width="12.28515625" style="152" bestFit="1" customWidth="1"/>
    <col min="16123" max="16123" width="12.85546875" style="152" bestFit="1" customWidth="1"/>
    <col min="16124" max="16384" width="11.42578125" style="152"/>
  </cols>
  <sheetData>
    <row r="1" spans="1:19" s="138" customFormat="1" ht="15" x14ac:dyDescent="0.3">
      <c r="A1" s="320" t="s">
        <v>2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</row>
    <row r="2" spans="1:19" s="138" customFormat="1" ht="15" x14ac:dyDescent="0.3">
      <c r="A2" s="320" t="s">
        <v>138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</row>
    <row r="3" spans="1:19" s="138" customFormat="1" ht="15" x14ac:dyDescent="0.3">
      <c r="A3" s="321" t="s">
        <v>206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</row>
    <row r="4" spans="1:19" s="138" customFormat="1" ht="60" x14ac:dyDescent="0.2">
      <c r="A4" s="322"/>
      <c r="B4" s="322"/>
      <c r="C4" s="242" t="s">
        <v>187</v>
      </c>
      <c r="D4" s="155" t="s">
        <v>151</v>
      </c>
      <c r="E4" s="155" t="s">
        <v>188</v>
      </c>
      <c r="F4" s="155" t="s">
        <v>189</v>
      </c>
      <c r="G4" s="155" t="s">
        <v>190</v>
      </c>
      <c r="H4" s="155" t="s">
        <v>191</v>
      </c>
      <c r="I4" s="155" t="s">
        <v>192</v>
      </c>
      <c r="J4" s="155" t="s">
        <v>193</v>
      </c>
      <c r="K4" s="155" t="s">
        <v>194</v>
      </c>
      <c r="L4" s="155" t="s">
        <v>195</v>
      </c>
      <c r="M4" s="155" t="s">
        <v>196</v>
      </c>
      <c r="N4" s="155" t="s">
        <v>197</v>
      </c>
      <c r="O4" s="155" t="s">
        <v>198</v>
      </c>
      <c r="P4" s="155" t="s">
        <v>199</v>
      </c>
      <c r="Q4" s="155" t="s">
        <v>200</v>
      </c>
      <c r="R4" s="155" t="s">
        <v>201</v>
      </c>
      <c r="S4" s="155" t="s">
        <v>152</v>
      </c>
    </row>
    <row r="5" spans="1:19" s="138" customFormat="1" ht="15.75" x14ac:dyDescent="0.25">
      <c r="A5" s="140"/>
      <c r="B5" s="140" t="s">
        <v>139</v>
      </c>
      <c r="C5" s="141">
        <v>62000000</v>
      </c>
      <c r="D5" s="141"/>
      <c r="E5" s="141">
        <f>+C5+D5</f>
        <v>62000000</v>
      </c>
      <c r="F5" s="141">
        <v>0</v>
      </c>
      <c r="G5" s="141">
        <v>0</v>
      </c>
      <c r="H5" s="141">
        <v>0</v>
      </c>
      <c r="I5" s="141">
        <v>12400000</v>
      </c>
      <c r="J5" s="141"/>
      <c r="K5" s="141"/>
      <c r="L5" s="141"/>
      <c r="M5" s="141"/>
      <c r="N5" s="141"/>
      <c r="O5" s="141"/>
      <c r="P5" s="141"/>
      <c r="Q5" s="141"/>
      <c r="R5" s="141">
        <f>SUM(F5:Q5)</f>
        <v>12400000</v>
      </c>
      <c r="S5" s="141">
        <f>+E5-R5</f>
        <v>49600000</v>
      </c>
    </row>
    <row r="6" spans="1:19" s="138" customFormat="1" ht="16.5" x14ac:dyDescent="0.3">
      <c r="A6" s="140"/>
      <c r="B6" s="142" t="s">
        <v>140</v>
      </c>
      <c r="C6" s="143">
        <f>SUM(C5)</f>
        <v>62000000</v>
      </c>
      <c r="D6" s="143">
        <f>SUM(D5)</f>
        <v>0</v>
      </c>
      <c r="E6" s="143">
        <f>SUM(E5)</f>
        <v>62000000</v>
      </c>
      <c r="F6" s="143">
        <f>SUM(F5)</f>
        <v>0</v>
      </c>
      <c r="G6" s="143">
        <f>SUM(G5)</f>
        <v>0</v>
      </c>
      <c r="H6" s="143"/>
      <c r="I6" s="143">
        <f>SUM(I5)</f>
        <v>12400000</v>
      </c>
      <c r="J6" s="143"/>
      <c r="K6" s="143"/>
      <c r="L6" s="143"/>
      <c r="M6" s="143"/>
      <c r="N6" s="143"/>
      <c r="O6" s="143"/>
      <c r="P6" s="143"/>
      <c r="Q6" s="143"/>
      <c r="R6" s="143">
        <f>SUM(R5)</f>
        <v>12400000</v>
      </c>
      <c r="S6" s="143">
        <f>SUM(S5)</f>
        <v>49600000</v>
      </c>
    </row>
    <row r="7" spans="1:19" s="138" customFormat="1" ht="16.5" x14ac:dyDescent="0.3">
      <c r="A7" s="144"/>
      <c r="B7" s="142"/>
      <c r="C7" s="214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</row>
    <row r="8" spans="1:19" s="138" customFormat="1" ht="45" x14ac:dyDescent="0.3">
      <c r="A8" s="323"/>
      <c r="B8" s="323"/>
      <c r="C8" s="242" t="str">
        <f>+C4</f>
        <v>PRESUPUESTO 2022</v>
      </c>
      <c r="D8" s="155" t="s">
        <v>153</v>
      </c>
      <c r="E8" s="155" t="str">
        <f>+E4</f>
        <v>PRESUPUESTO AJUSTADO 2,022</v>
      </c>
      <c r="F8" s="155" t="str">
        <f>+F4</f>
        <v>EJECUTADO ENERO</v>
      </c>
      <c r="G8" s="155" t="str">
        <f>+G4</f>
        <v>EJECUTADO FEBRERO</v>
      </c>
      <c r="H8" s="155" t="str">
        <f>+H4</f>
        <v>EJECUTADO MARZO</v>
      </c>
      <c r="I8" s="155" t="str">
        <f t="shared" ref="I8:Q8" si="0">+I4</f>
        <v>EJECUTADO ABRIL</v>
      </c>
      <c r="J8" s="155" t="str">
        <f t="shared" si="0"/>
        <v>EJECUTADO MAYO</v>
      </c>
      <c r="K8" s="155" t="str">
        <f t="shared" si="0"/>
        <v>EJECUTADO JUNIO</v>
      </c>
      <c r="L8" s="155" t="str">
        <f t="shared" si="0"/>
        <v>EJECUTADO JULIO</v>
      </c>
      <c r="M8" s="155" t="str">
        <f t="shared" si="0"/>
        <v>EJECUTADO AGOSTO</v>
      </c>
      <c r="N8" s="155" t="str">
        <f t="shared" si="0"/>
        <v>EJECUTADO SEPTIEMBRE</v>
      </c>
      <c r="O8" s="155" t="str">
        <f t="shared" si="0"/>
        <v>EJECUTADO OCTUBRE</v>
      </c>
      <c r="P8" s="155" t="str">
        <f t="shared" si="0"/>
        <v>EJECUTADO NOVIEMBRE</v>
      </c>
      <c r="Q8" s="155" t="str">
        <f t="shared" si="0"/>
        <v>EJECUTADO DICIEMBRE</v>
      </c>
      <c r="R8" s="155" t="s">
        <v>201</v>
      </c>
      <c r="S8" s="155" t="s">
        <v>152</v>
      </c>
    </row>
    <row r="9" spans="1:19" s="138" customFormat="1" ht="15.75" x14ac:dyDescent="0.25">
      <c r="A9" s="139" t="s">
        <v>141</v>
      </c>
      <c r="B9" s="140" t="s">
        <v>14</v>
      </c>
      <c r="C9" s="141">
        <v>28977736.02</v>
      </c>
      <c r="D9" s="156"/>
      <c r="E9" s="141">
        <f>+C9+D9</f>
        <v>28977736.02</v>
      </c>
      <c r="F9" s="141">
        <v>2367268.7000000002</v>
      </c>
      <c r="G9" s="141">
        <v>2396683.9</v>
      </c>
      <c r="H9" s="141">
        <v>2410583.5299999998</v>
      </c>
      <c r="I9" s="141">
        <v>2417060.7799999998</v>
      </c>
      <c r="J9" s="141">
        <v>2417711.13</v>
      </c>
      <c r="K9" s="141"/>
      <c r="L9" s="141"/>
      <c r="M9" s="141"/>
      <c r="N9" s="141"/>
      <c r="O9" s="141"/>
      <c r="P9" s="141"/>
      <c r="Q9" s="141"/>
      <c r="R9" s="141">
        <f>SUM(F9:Q9)</f>
        <v>12009308.039999999</v>
      </c>
      <c r="S9" s="141">
        <f>+E9-R9</f>
        <v>16968427.98</v>
      </c>
    </row>
    <row r="10" spans="1:19" s="138" customFormat="1" ht="16.5" x14ac:dyDescent="0.3">
      <c r="A10" s="140"/>
      <c r="B10" s="142" t="s">
        <v>142</v>
      </c>
      <c r="C10" s="143">
        <f t="shared" ref="C10:I10" si="1">SUM(C9)</f>
        <v>28977736.02</v>
      </c>
      <c r="D10" s="157">
        <f t="shared" si="1"/>
        <v>0</v>
      </c>
      <c r="E10" s="151">
        <f t="shared" si="1"/>
        <v>28977736.02</v>
      </c>
      <c r="F10" s="143">
        <f t="shared" si="1"/>
        <v>2367268.7000000002</v>
      </c>
      <c r="G10" s="143">
        <f t="shared" si="1"/>
        <v>2396683.9</v>
      </c>
      <c r="H10" s="143">
        <f t="shared" si="1"/>
        <v>2410583.5299999998</v>
      </c>
      <c r="I10" s="143">
        <f t="shared" si="1"/>
        <v>2417060.7799999998</v>
      </c>
      <c r="J10" s="143">
        <f>SUM(J9)</f>
        <v>2417711.13</v>
      </c>
      <c r="K10" s="143"/>
      <c r="L10" s="143"/>
      <c r="M10" s="143"/>
      <c r="N10" s="143"/>
      <c r="O10" s="143"/>
      <c r="P10" s="143"/>
      <c r="Q10" s="143"/>
      <c r="R10" s="143">
        <f>SUM(R9)</f>
        <v>12009308.039999999</v>
      </c>
      <c r="S10" s="143">
        <f>SUM(S9)</f>
        <v>16968427.98</v>
      </c>
    </row>
    <row r="11" spans="1:19" s="138" customFormat="1" ht="16.5" x14ac:dyDescent="0.3">
      <c r="A11" s="144"/>
      <c r="B11" s="142"/>
      <c r="C11" s="143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</row>
    <row r="12" spans="1:19" s="138" customFormat="1" ht="45" x14ac:dyDescent="0.25">
      <c r="A12" s="149"/>
      <c r="B12" s="149" t="s">
        <v>143</v>
      </c>
      <c r="C12" s="242" t="str">
        <f>+C8</f>
        <v>PRESUPUESTO 2022</v>
      </c>
      <c r="D12" s="155" t="s">
        <v>153</v>
      </c>
      <c r="E12" s="155" t="str">
        <f>+E8</f>
        <v>PRESUPUESTO AJUSTADO 2,022</v>
      </c>
      <c r="F12" s="155" t="str">
        <f>+F8</f>
        <v>EJECUTADO ENERO</v>
      </c>
      <c r="G12" s="155" t="str">
        <f>+G8</f>
        <v>EJECUTADO FEBRERO</v>
      </c>
      <c r="H12" s="155" t="str">
        <f>+H8</f>
        <v>EJECUTADO MARZO</v>
      </c>
      <c r="I12" s="155" t="str">
        <f t="shared" ref="I12:Q12" si="2">+I8</f>
        <v>EJECUTADO ABRIL</v>
      </c>
      <c r="J12" s="155" t="str">
        <f t="shared" si="2"/>
        <v>EJECUTADO MAYO</v>
      </c>
      <c r="K12" s="155" t="str">
        <f t="shared" si="2"/>
        <v>EJECUTADO JUNIO</v>
      </c>
      <c r="L12" s="155" t="str">
        <f t="shared" si="2"/>
        <v>EJECUTADO JULIO</v>
      </c>
      <c r="M12" s="155" t="str">
        <f t="shared" si="2"/>
        <v>EJECUTADO AGOSTO</v>
      </c>
      <c r="N12" s="155" t="str">
        <f t="shared" si="2"/>
        <v>EJECUTADO SEPTIEMBRE</v>
      </c>
      <c r="O12" s="155" t="str">
        <f t="shared" si="2"/>
        <v>EJECUTADO OCTUBRE</v>
      </c>
      <c r="P12" s="155" t="str">
        <f t="shared" si="2"/>
        <v>EJECUTADO NOVIEMBRE</v>
      </c>
      <c r="Q12" s="155" t="str">
        <f t="shared" si="2"/>
        <v>EJECUTADO DICIEMBRE</v>
      </c>
      <c r="R12" s="155" t="s">
        <v>201</v>
      </c>
      <c r="S12" s="155" t="s">
        <v>152</v>
      </c>
    </row>
    <row r="13" spans="1:19" s="138" customFormat="1" ht="15.75" x14ac:dyDescent="0.25">
      <c r="A13" s="140">
        <v>111</v>
      </c>
      <c r="B13" s="145" t="s">
        <v>16</v>
      </c>
      <c r="C13" s="146">
        <v>850471.93</v>
      </c>
      <c r="D13" s="156"/>
      <c r="E13" s="146">
        <f>+C13+D13</f>
        <v>850471.93</v>
      </c>
      <c r="F13" s="146"/>
      <c r="G13" s="146">
        <v>70182.48</v>
      </c>
      <c r="H13" s="146">
        <v>80017.570000000007</v>
      </c>
      <c r="I13" s="146">
        <v>86367.27</v>
      </c>
      <c r="J13" s="146">
        <v>94176.3</v>
      </c>
      <c r="K13" s="146"/>
      <c r="L13" s="146"/>
      <c r="M13" s="146"/>
      <c r="N13" s="146"/>
      <c r="O13" s="146"/>
      <c r="P13" s="146"/>
      <c r="Q13" s="146"/>
      <c r="R13" s="141">
        <f t="shared" ref="R13:R23" si="3">SUM(F13:Q13)</f>
        <v>330743.62</v>
      </c>
      <c r="S13" s="146">
        <f>+E13-R13</f>
        <v>519728.31000000006</v>
      </c>
    </row>
    <row r="14" spans="1:19" s="138" customFormat="1" ht="15.75" x14ac:dyDescent="0.25">
      <c r="A14" s="140">
        <v>113</v>
      </c>
      <c r="B14" s="145" t="s">
        <v>17</v>
      </c>
      <c r="C14" s="146">
        <v>126775</v>
      </c>
      <c r="D14" s="156"/>
      <c r="E14" s="146">
        <f>+C14+D14</f>
        <v>126775</v>
      </c>
      <c r="F14" s="146"/>
      <c r="G14" s="146">
        <v>11227.09</v>
      </c>
      <c r="H14" s="146">
        <v>11306.4</v>
      </c>
      <c r="I14" s="146">
        <v>11126.04</v>
      </c>
      <c r="J14" s="146">
        <v>11246.38</v>
      </c>
      <c r="K14" s="146"/>
      <c r="L14" s="146"/>
      <c r="M14" s="146"/>
      <c r="N14" s="146"/>
      <c r="O14" s="146"/>
      <c r="P14" s="146"/>
      <c r="Q14" s="146"/>
      <c r="R14" s="141">
        <f t="shared" si="3"/>
        <v>44905.909999999996</v>
      </c>
      <c r="S14" s="146">
        <f>+E14-R14</f>
        <v>81869.09</v>
      </c>
    </row>
    <row r="15" spans="1:19" s="138" customFormat="1" ht="15.75" x14ac:dyDescent="0.25">
      <c r="A15" s="140">
        <v>122</v>
      </c>
      <c r="B15" s="145" t="s">
        <v>18</v>
      </c>
      <c r="C15" s="146">
        <v>60855.58</v>
      </c>
      <c r="D15" s="156"/>
      <c r="E15" s="146">
        <f t="shared" ref="E15:E23" si="4">+C15+D15</f>
        <v>60855.58</v>
      </c>
      <c r="F15" s="146"/>
      <c r="G15" s="146"/>
      <c r="H15" s="146">
        <v>3676</v>
      </c>
      <c r="I15" s="146">
        <v>55070.99</v>
      </c>
      <c r="J15" s="146">
        <v>0</v>
      </c>
      <c r="K15" s="146"/>
      <c r="L15" s="146"/>
      <c r="M15" s="146"/>
      <c r="N15" s="146"/>
      <c r="O15" s="146"/>
      <c r="P15" s="146"/>
      <c r="Q15" s="146"/>
      <c r="R15" s="141">
        <f t="shared" si="3"/>
        <v>58746.99</v>
      </c>
      <c r="S15" s="146">
        <f t="shared" ref="S15:S23" si="5">+E15-R15</f>
        <v>2108.5900000000038</v>
      </c>
    </row>
    <row r="16" spans="1:19" s="138" customFormat="1" ht="15.75" x14ac:dyDescent="0.25">
      <c r="A16" s="140">
        <v>163</v>
      </c>
      <c r="B16" s="145" t="s">
        <v>19</v>
      </c>
      <c r="C16" s="146">
        <v>759242</v>
      </c>
      <c r="D16" s="156"/>
      <c r="E16" s="146">
        <f t="shared" si="4"/>
        <v>759242</v>
      </c>
      <c r="F16" s="146"/>
      <c r="G16" s="146">
        <v>15700</v>
      </c>
      <c r="H16" s="146">
        <v>225896</v>
      </c>
      <c r="I16" s="146">
        <v>40521</v>
      </c>
      <c r="J16" s="146">
        <v>106351.08</v>
      </c>
      <c r="K16" s="146"/>
      <c r="L16" s="146"/>
      <c r="M16" s="146"/>
      <c r="N16" s="146"/>
      <c r="O16" s="146"/>
      <c r="P16" s="146"/>
      <c r="Q16" s="146"/>
      <c r="R16" s="141">
        <f t="shared" si="3"/>
        <v>388468.08</v>
      </c>
      <c r="S16" s="146">
        <f t="shared" si="5"/>
        <v>370773.92</v>
      </c>
    </row>
    <row r="17" spans="1:19" s="138" customFormat="1" ht="15.75" x14ac:dyDescent="0.25">
      <c r="A17" s="140">
        <v>168</v>
      </c>
      <c r="B17" s="145" t="s">
        <v>144</v>
      </c>
      <c r="C17" s="146">
        <v>1000</v>
      </c>
      <c r="D17" s="156"/>
      <c r="E17" s="146">
        <f t="shared" si="4"/>
        <v>1000</v>
      </c>
      <c r="F17" s="146"/>
      <c r="G17" s="146"/>
      <c r="H17" s="146">
        <v>0</v>
      </c>
      <c r="I17" s="146">
        <v>0</v>
      </c>
      <c r="J17" s="146">
        <v>0</v>
      </c>
      <c r="K17" s="146"/>
      <c r="L17" s="146"/>
      <c r="M17" s="146"/>
      <c r="N17" s="146"/>
      <c r="O17" s="146"/>
      <c r="P17" s="146"/>
      <c r="Q17" s="146"/>
      <c r="R17" s="141">
        <f t="shared" si="3"/>
        <v>0</v>
      </c>
      <c r="S17" s="146">
        <f t="shared" si="5"/>
        <v>1000</v>
      </c>
    </row>
    <row r="18" spans="1:19" s="138" customFormat="1" ht="15.75" x14ac:dyDescent="0.25">
      <c r="A18" s="140">
        <v>169</v>
      </c>
      <c r="B18" s="147" t="s">
        <v>145</v>
      </c>
      <c r="C18" s="146">
        <v>42320</v>
      </c>
      <c r="D18" s="156"/>
      <c r="E18" s="146">
        <f t="shared" si="4"/>
        <v>42320</v>
      </c>
      <c r="F18" s="146"/>
      <c r="G18" s="146"/>
      <c r="H18" s="146">
        <v>0</v>
      </c>
      <c r="I18" s="146">
        <v>0</v>
      </c>
      <c r="J18" s="146">
        <v>26300</v>
      </c>
      <c r="K18" s="146"/>
      <c r="L18" s="146"/>
      <c r="M18" s="146"/>
      <c r="N18" s="146"/>
      <c r="O18" s="146"/>
      <c r="P18" s="146"/>
      <c r="Q18" s="146"/>
      <c r="R18" s="141">
        <f t="shared" si="3"/>
        <v>26300</v>
      </c>
      <c r="S18" s="146">
        <f t="shared" si="5"/>
        <v>16020</v>
      </c>
    </row>
    <row r="19" spans="1:19" s="138" customFormat="1" ht="15.75" x14ac:dyDescent="0.25">
      <c r="A19" s="140">
        <v>171</v>
      </c>
      <c r="B19" s="147" t="s">
        <v>146</v>
      </c>
      <c r="C19" s="146">
        <v>43660</v>
      </c>
      <c r="D19" s="156"/>
      <c r="E19" s="146">
        <f t="shared" si="4"/>
        <v>43660</v>
      </c>
      <c r="F19" s="146"/>
      <c r="G19" s="146"/>
      <c r="H19" s="146">
        <v>12000</v>
      </c>
      <c r="I19" s="146">
        <v>0</v>
      </c>
      <c r="J19" s="146">
        <v>0</v>
      </c>
      <c r="K19" s="146"/>
      <c r="L19" s="146"/>
      <c r="M19" s="146"/>
      <c r="N19" s="146"/>
      <c r="O19" s="146"/>
      <c r="P19" s="146"/>
      <c r="Q19" s="146"/>
      <c r="R19" s="141">
        <f t="shared" si="3"/>
        <v>12000</v>
      </c>
      <c r="S19" s="146">
        <f t="shared" si="5"/>
        <v>31660</v>
      </c>
    </row>
    <row r="20" spans="1:19" s="138" customFormat="1" ht="15.75" x14ac:dyDescent="0.25">
      <c r="A20" s="140">
        <v>174</v>
      </c>
      <c r="B20" s="147" t="s">
        <v>20</v>
      </c>
      <c r="C20" s="146">
        <v>88276</v>
      </c>
      <c r="D20" s="156"/>
      <c r="E20" s="146">
        <f t="shared" si="4"/>
        <v>88276</v>
      </c>
      <c r="F20" s="146">
        <v>12720</v>
      </c>
      <c r="G20" s="146"/>
      <c r="H20" s="146">
        <v>13500</v>
      </c>
      <c r="I20" s="146">
        <v>3135</v>
      </c>
      <c r="J20" s="146">
        <v>12720</v>
      </c>
      <c r="K20" s="146"/>
      <c r="L20" s="146"/>
      <c r="M20" s="146"/>
      <c r="N20" s="146"/>
      <c r="O20" s="146"/>
      <c r="P20" s="146"/>
      <c r="Q20" s="146"/>
      <c r="R20" s="141">
        <f t="shared" si="3"/>
        <v>42075</v>
      </c>
      <c r="S20" s="146">
        <f t="shared" si="5"/>
        <v>46201</v>
      </c>
    </row>
    <row r="21" spans="1:19" s="138" customFormat="1" ht="15.75" x14ac:dyDescent="0.25">
      <c r="A21" s="140">
        <v>182</v>
      </c>
      <c r="B21" s="145" t="s">
        <v>21</v>
      </c>
      <c r="C21" s="148">
        <v>3815842</v>
      </c>
      <c r="D21" s="156"/>
      <c r="E21" s="146">
        <f t="shared" si="4"/>
        <v>3815842</v>
      </c>
      <c r="F21" s="146"/>
      <c r="G21" s="146">
        <v>325651</v>
      </c>
      <c r="H21" s="146">
        <v>89549</v>
      </c>
      <c r="I21" s="146">
        <v>172385</v>
      </c>
      <c r="J21" s="146">
        <v>252319</v>
      </c>
      <c r="K21" s="146"/>
      <c r="L21" s="146"/>
      <c r="M21" s="146"/>
      <c r="N21" s="146"/>
      <c r="O21" s="146"/>
      <c r="P21" s="146"/>
      <c r="Q21" s="146"/>
      <c r="R21" s="141">
        <f t="shared" si="3"/>
        <v>839904</v>
      </c>
      <c r="S21" s="146">
        <f t="shared" si="5"/>
        <v>2975938</v>
      </c>
    </row>
    <row r="22" spans="1:19" s="138" customFormat="1" ht="15.75" x14ac:dyDescent="0.25">
      <c r="A22" s="140">
        <v>197</v>
      </c>
      <c r="B22" s="145" t="s">
        <v>22</v>
      </c>
      <c r="C22" s="148">
        <v>508200</v>
      </c>
      <c r="D22" s="156"/>
      <c r="E22" s="146">
        <f t="shared" si="4"/>
        <v>508200</v>
      </c>
      <c r="F22" s="146">
        <v>42000</v>
      </c>
      <c r="G22" s="146">
        <v>42000</v>
      </c>
      <c r="H22" s="146">
        <v>42000</v>
      </c>
      <c r="I22" s="146">
        <v>42000</v>
      </c>
      <c r="J22" s="146">
        <v>42000</v>
      </c>
      <c r="K22" s="146"/>
      <c r="L22" s="146"/>
      <c r="M22" s="146"/>
      <c r="N22" s="146"/>
      <c r="O22" s="146"/>
      <c r="P22" s="146"/>
      <c r="Q22" s="146"/>
      <c r="R22" s="141">
        <f t="shared" si="3"/>
        <v>210000</v>
      </c>
      <c r="S22" s="146">
        <f t="shared" si="5"/>
        <v>298200</v>
      </c>
    </row>
    <row r="23" spans="1:19" s="138" customFormat="1" ht="15.75" x14ac:dyDescent="0.25">
      <c r="A23" s="140">
        <v>199</v>
      </c>
      <c r="B23" s="145" t="s">
        <v>23</v>
      </c>
      <c r="C23" s="146">
        <v>804720</v>
      </c>
      <c r="D23" s="156"/>
      <c r="E23" s="146">
        <f t="shared" si="4"/>
        <v>804720</v>
      </c>
      <c r="F23" s="146"/>
      <c r="G23" s="146">
        <v>76125.8</v>
      </c>
      <c r="H23" s="146">
        <v>51547.5</v>
      </c>
      <c r="I23" s="146">
        <v>53021.45</v>
      </c>
      <c r="J23" s="146">
        <v>46028.75</v>
      </c>
      <c r="K23" s="146"/>
      <c r="L23" s="146"/>
      <c r="M23" s="146"/>
      <c r="N23" s="146"/>
      <c r="O23" s="146"/>
      <c r="P23" s="146"/>
      <c r="Q23" s="146"/>
      <c r="R23" s="141">
        <f t="shared" si="3"/>
        <v>226723.5</v>
      </c>
      <c r="S23" s="146">
        <f t="shared" si="5"/>
        <v>577996.5</v>
      </c>
    </row>
    <row r="24" spans="1:19" s="138" customFormat="1" ht="16.5" x14ac:dyDescent="0.3">
      <c r="A24" s="140"/>
      <c r="B24" s="145" t="s">
        <v>24</v>
      </c>
      <c r="C24" s="143">
        <f t="shared" ref="C24:H24" si="6">SUM(C13:C23)</f>
        <v>7101362.5099999998</v>
      </c>
      <c r="D24" s="143">
        <f t="shared" si="6"/>
        <v>0</v>
      </c>
      <c r="E24" s="143">
        <f t="shared" si="6"/>
        <v>7101362.5099999998</v>
      </c>
      <c r="F24" s="143">
        <f t="shared" si="6"/>
        <v>54720</v>
      </c>
      <c r="G24" s="143">
        <f t="shared" si="6"/>
        <v>540886.37</v>
      </c>
      <c r="H24" s="143">
        <f t="shared" si="6"/>
        <v>529492.47</v>
      </c>
      <c r="I24" s="143">
        <f>SUM(I13:I23)</f>
        <v>463626.75</v>
      </c>
      <c r="J24" s="143">
        <f>SUM(J13:J23)</f>
        <v>591141.51</v>
      </c>
      <c r="K24" s="143"/>
      <c r="L24" s="143"/>
      <c r="M24" s="143"/>
      <c r="N24" s="143"/>
      <c r="O24" s="143"/>
      <c r="P24" s="143"/>
      <c r="Q24" s="143"/>
      <c r="R24" s="143">
        <f>SUM(R13:R23)</f>
        <v>2179867.1</v>
      </c>
      <c r="S24" s="143">
        <f>SUM(S13:S23)</f>
        <v>4921495.41</v>
      </c>
    </row>
    <row r="25" spans="1:19" s="138" customFormat="1" ht="45" x14ac:dyDescent="0.25">
      <c r="A25" s="149"/>
      <c r="B25" s="149" t="s">
        <v>25</v>
      </c>
      <c r="C25" s="242" t="str">
        <f>+C12</f>
        <v>PRESUPUESTO 2022</v>
      </c>
      <c r="D25" s="155" t="s">
        <v>153</v>
      </c>
      <c r="E25" s="155" t="str">
        <f>+E12</f>
        <v>PRESUPUESTO AJUSTADO 2,022</v>
      </c>
      <c r="F25" s="155" t="str">
        <f>+F12</f>
        <v>EJECUTADO ENERO</v>
      </c>
      <c r="G25" s="155" t="str">
        <f>+G12</f>
        <v>EJECUTADO FEBRERO</v>
      </c>
      <c r="H25" s="155" t="str">
        <f>+H4</f>
        <v>EJECUTADO MARZO</v>
      </c>
      <c r="I25" s="155" t="str">
        <f t="shared" ref="I25:Q25" si="7">+I4</f>
        <v>EJECUTADO ABRIL</v>
      </c>
      <c r="J25" s="155" t="str">
        <f t="shared" si="7"/>
        <v>EJECUTADO MAYO</v>
      </c>
      <c r="K25" s="155" t="str">
        <f t="shared" si="7"/>
        <v>EJECUTADO JUNIO</v>
      </c>
      <c r="L25" s="155" t="str">
        <f t="shared" si="7"/>
        <v>EJECUTADO JULIO</v>
      </c>
      <c r="M25" s="155" t="str">
        <f t="shared" si="7"/>
        <v>EJECUTADO AGOSTO</v>
      </c>
      <c r="N25" s="155" t="str">
        <f t="shared" si="7"/>
        <v>EJECUTADO SEPTIEMBRE</v>
      </c>
      <c r="O25" s="155" t="str">
        <f t="shared" si="7"/>
        <v>EJECUTADO OCTUBRE</v>
      </c>
      <c r="P25" s="155" t="str">
        <f t="shared" si="7"/>
        <v>EJECUTADO NOVIEMBRE</v>
      </c>
      <c r="Q25" s="155" t="str">
        <f t="shared" si="7"/>
        <v>EJECUTADO DICIEMBRE</v>
      </c>
      <c r="R25" s="155" t="s">
        <v>201</v>
      </c>
      <c r="S25" s="154" t="s">
        <v>152</v>
      </c>
    </row>
    <row r="26" spans="1:19" s="138" customFormat="1" ht="15.75" x14ac:dyDescent="0.25">
      <c r="A26" s="140">
        <v>211</v>
      </c>
      <c r="B26" s="145" t="s">
        <v>26</v>
      </c>
      <c r="C26" s="146">
        <v>697986.85</v>
      </c>
      <c r="D26" s="156"/>
      <c r="E26" s="146">
        <f t="shared" ref="E26:E42" si="8">+C26+D26</f>
        <v>697986.85</v>
      </c>
      <c r="F26" s="146"/>
      <c r="G26" s="146">
        <v>60583.5</v>
      </c>
      <c r="H26" s="146">
        <v>21884.75</v>
      </c>
      <c r="I26" s="146">
        <v>57741.75</v>
      </c>
      <c r="J26" s="146">
        <v>72399.5</v>
      </c>
      <c r="K26" s="146"/>
      <c r="L26" s="146"/>
      <c r="M26" s="146"/>
      <c r="N26" s="146"/>
      <c r="O26" s="146"/>
      <c r="P26" s="146"/>
      <c r="Q26" s="146"/>
      <c r="R26" s="141">
        <f t="shared" ref="R26:R42" si="9">SUM(F26:Q26)</f>
        <v>212609.5</v>
      </c>
      <c r="S26" s="146">
        <f t="shared" ref="S26:S42" si="10">+E26-R26</f>
        <v>485377.35</v>
      </c>
    </row>
    <row r="27" spans="1:19" s="138" customFormat="1" ht="15.75" hidden="1" x14ac:dyDescent="0.25">
      <c r="A27" s="140"/>
      <c r="B27" s="145" t="s">
        <v>147</v>
      </c>
      <c r="C27" s="146"/>
      <c r="D27" s="156"/>
      <c r="E27" s="146">
        <f t="shared" si="8"/>
        <v>0</v>
      </c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1">
        <f t="shared" si="9"/>
        <v>0</v>
      </c>
      <c r="S27" s="146">
        <f t="shared" si="10"/>
        <v>0</v>
      </c>
    </row>
    <row r="28" spans="1:19" s="138" customFormat="1" ht="15.75" x14ac:dyDescent="0.25">
      <c r="A28" s="140">
        <v>232</v>
      </c>
      <c r="B28" s="145" t="s">
        <v>27</v>
      </c>
      <c r="C28" s="146">
        <v>150000</v>
      </c>
      <c r="D28" s="156"/>
      <c r="E28" s="146">
        <f t="shared" si="8"/>
        <v>150000</v>
      </c>
      <c r="F28" s="146"/>
      <c r="G28" s="146"/>
      <c r="H28" s="146">
        <v>0</v>
      </c>
      <c r="I28" s="146">
        <v>0</v>
      </c>
      <c r="J28" s="146">
        <v>0</v>
      </c>
      <c r="K28" s="146"/>
      <c r="L28" s="146"/>
      <c r="M28" s="146"/>
      <c r="N28" s="146"/>
      <c r="O28" s="146"/>
      <c r="P28" s="146"/>
      <c r="Q28" s="146"/>
      <c r="R28" s="141">
        <f t="shared" si="9"/>
        <v>0</v>
      </c>
      <c r="S28" s="146">
        <f t="shared" si="10"/>
        <v>150000</v>
      </c>
    </row>
    <row r="29" spans="1:19" s="138" customFormat="1" ht="15.75" hidden="1" x14ac:dyDescent="0.25">
      <c r="A29" s="140"/>
      <c r="B29" s="145" t="s">
        <v>55</v>
      </c>
      <c r="C29" s="146"/>
      <c r="D29" s="156"/>
      <c r="E29" s="146">
        <f t="shared" si="8"/>
        <v>0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1">
        <f t="shared" si="9"/>
        <v>0</v>
      </c>
      <c r="S29" s="146">
        <f t="shared" si="10"/>
        <v>0</v>
      </c>
    </row>
    <row r="30" spans="1:19" s="138" customFormat="1" ht="15.75" hidden="1" x14ac:dyDescent="0.25">
      <c r="A30" s="140"/>
      <c r="B30" s="145" t="s">
        <v>148</v>
      </c>
      <c r="C30" s="146"/>
      <c r="D30" s="156"/>
      <c r="E30" s="146">
        <f t="shared" si="8"/>
        <v>0</v>
      </c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1">
        <f t="shared" si="9"/>
        <v>0</v>
      </c>
      <c r="S30" s="146">
        <f t="shared" si="10"/>
        <v>0</v>
      </c>
    </row>
    <row r="31" spans="1:19" s="138" customFormat="1" ht="15.75" x14ac:dyDescent="0.25">
      <c r="A31" s="140">
        <v>261</v>
      </c>
      <c r="B31" s="145" t="s">
        <v>28</v>
      </c>
      <c r="C31" s="148">
        <v>994656.25</v>
      </c>
      <c r="D31" s="156"/>
      <c r="E31" s="146">
        <f t="shared" si="8"/>
        <v>994656.25</v>
      </c>
      <c r="F31" s="146"/>
      <c r="G31" s="146">
        <v>60558.33</v>
      </c>
      <c r="H31" s="146">
        <v>82297.100000000006</v>
      </c>
      <c r="I31" s="146">
        <v>66145.2</v>
      </c>
      <c r="J31" s="146">
        <v>75314.23</v>
      </c>
      <c r="K31" s="146"/>
      <c r="L31" s="146"/>
      <c r="M31" s="146"/>
      <c r="N31" s="146"/>
      <c r="O31" s="146"/>
      <c r="P31" s="146"/>
      <c r="Q31" s="146"/>
      <c r="R31" s="141">
        <f t="shared" si="9"/>
        <v>284314.86</v>
      </c>
      <c r="S31" s="146">
        <f t="shared" si="10"/>
        <v>710341.39</v>
      </c>
    </row>
    <row r="32" spans="1:19" s="138" customFormat="1" ht="15.75" x14ac:dyDescent="0.25">
      <c r="A32" s="140">
        <v>262</v>
      </c>
      <c r="B32" s="145" t="s">
        <v>29</v>
      </c>
      <c r="C32" s="146">
        <v>8000</v>
      </c>
      <c r="D32" s="156"/>
      <c r="E32" s="146">
        <f t="shared" si="8"/>
        <v>8000</v>
      </c>
      <c r="F32" s="146"/>
      <c r="G32" s="146"/>
      <c r="H32" s="146">
        <v>0</v>
      </c>
      <c r="I32" s="146">
        <v>0</v>
      </c>
      <c r="J32" s="146">
        <v>0</v>
      </c>
      <c r="K32" s="146"/>
      <c r="L32" s="146"/>
      <c r="M32" s="146"/>
      <c r="N32" s="146"/>
      <c r="O32" s="146"/>
      <c r="P32" s="146"/>
      <c r="Q32" s="146"/>
      <c r="R32" s="141">
        <f t="shared" si="9"/>
        <v>0</v>
      </c>
      <c r="S32" s="146">
        <f t="shared" si="10"/>
        <v>8000</v>
      </c>
    </row>
    <row r="33" spans="1:19" s="138" customFormat="1" ht="15.75" x14ac:dyDescent="0.25">
      <c r="A33" s="140">
        <v>266</v>
      </c>
      <c r="B33" s="145" t="s">
        <v>30</v>
      </c>
      <c r="C33" s="148">
        <v>4583271.82</v>
      </c>
      <c r="D33" s="156"/>
      <c r="E33" s="146">
        <f t="shared" si="8"/>
        <v>4583271.82</v>
      </c>
      <c r="F33" s="146">
        <v>3000</v>
      </c>
      <c r="G33" s="146">
        <v>199538</v>
      </c>
      <c r="H33" s="146">
        <v>297052.37</v>
      </c>
      <c r="I33" s="146">
        <v>514211.15</v>
      </c>
      <c r="J33" s="146">
        <v>344949.64</v>
      </c>
      <c r="K33" s="146"/>
      <c r="L33" s="146"/>
      <c r="M33" s="146"/>
      <c r="N33" s="146"/>
      <c r="O33" s="146"/>
      <c r="P33" s="146"/>
      <c r="Q33" s="146"/>
      <c r="R33" s="141">
        <f t="shared" si="9"/>
        <v>1358751.1600000001</v>
      </c>
      <c r="S33" s="146">
        <f t="shared" si="10"/>
        <v>3224520.66</v>
      </c>
    </row>
    <row r="34" spans="1:19" s="138" customFormat="1" ht="15.75" x14ac:dyDescent="0.25">
      <c r="A34" s="140">
        <v>267</v>
      </c>
      <c r="B34" s="145" t="s">
        <v>31</v>
      </c>
      <c r="C34" s="146">
        <v>9000</v>
      </c>
      <c r="D34" s="156"/>
      <c r="E34" s="146">
        <f t="shared" si="8"/>
        <v>9000</v>
      </c>
      <c r="F34" s="146"/>
      <c r="G34" s="146"/>
      <c r="H34" s="146">
        <v>0</v>
      </c>
      <c r="I34" s="146">
        <v>0</v>
      </c>
      <c r="J34" s="146">
        <v>0</v>
      </c>
      <c r="K34" s="146"/>
      <c r="L34" s="146"/>
      <c r="M34" s="146"/>
      <c r="N34" s="146"/>
      <c r="O34" s="146"/>
      <c r="P34" s="146"/>
      <c r="Q34" s="146"/>
      <c r="R34" s="141">
        <f t="shared" si="9"/>
        <v>0</v>
      </c>
      <c r="S34" s="146">
        <f t="shared" si="10"/>
        <v>9000</v>
      </c>
    </row>
    <row r="35" spans="1:19" s="138" customFormat="1" ht="15.75" x14ac:dyDescent="0.25">
      <c r="A35" s="140">
        <v>268</v>
      </c>
      <c r="B35" s="145" t="s">
        <v>32</v>
      </c>
      <c r="C35" s="146">
        <v>141735.51999999999</v>
      </c>
      <c r="D35" s="156"/>
      <c r="E35" s="146">
        <f t="shared" si="8"/>
        <v>141735.51999999999</v>
      </c>
      <c r="F35" s="146"/>
      <c r="G35" s="146"/>
      <c r="H35" s="146">
        <v>24999.98</v>
      </c>
      <c r="I35" s="146">
        <v>37989</v>
      </c>
      <c r="J35" s="146">
        <v>6260</v>
      </c>
      <c r="K35" s="146"/>
      <c r="L35" s="146"/>
      <c r="M35" s="146"/>
      <c r="N35" s="146"/>
      <c r="O35" s="146"/>
      <c r="P35" s="146"/>
      <c r="Q35" s="146"/>
      <c r="R35" s="141">
        <f t="shared" si="9"/>
        <v>69248.98</v>
      </c>
      <c r="S35" s="146">
        <f t="shared" si="10"/>
        <v>72486.539999999994</v>
      </c>
    </row>
    <row r="36" spans="1:19" s="138" customFormat="1" ht="31.5" x14ac:dyDescent="0.25">
      <c r="A36" s="140">
        <v>269</v>
      </c>
      <c r="B36" s="150" t="s">
        <v>33</v>
      </c>
      <c r="C36" s="146">
        <v>10000</v>
      </c>
      <c r="D36" s="156"/>
      <c r="E36" s="146">
        <f t="shared" si="8"/>
        <v>10000</v>
      </c>
      <c r="F36" s="146"/>
      <c r="G36" s="146"/>
      <c r="H36" s="146">
        <v>0</v>
      </c>
      <c r="I36" s="146">
        <v>0</v>
      </c>
      <c r="J36" s="146">
        <v>0</v>
      </c>
      <c r="K36" s="146"/>
      <c r="L36" s="146"/>
      <c r="M36" s="146"/>
      <c r="N36" s="146"/>
      <c r="O36" s="146"/>
      <c r="P36" s="146"/>
      <c r="Q36" s="146"/>
      <c r="R36" s="141">
        <f t="shared" si="9"/>
        <v>0</v>
      </c>
      <c r="S36" s="146">
        <f t="shared" si="10"/>
        <v>10000</v>
      </c>
    </row>
    <row r="37" spans="1:19" s="138" customFormat="1" ht="15.75" x14ac:dyDescent="0.25">
      <c r="A37" s="140">
        <v>289</v>
      </c>
      <c r="B37" s="145" t="s">
        <v>34</v>
      </c>
      <c r="C37" s="146">
        <v>6898.5</v>
      </c>
      <c r="D37" s="156"/>
      <c r="E37" s="146">
        <f t="shared" si="8"/>
        <v>6898.5</v>
      </c>
      <c r="F37" s="146"/>
      <c r="G37" s="146"/>
      <c r="H37" s="146">
        <v>6592.5</v>
      </c>
      <c r="I37" s="146">
        <v>0</v>
      </c>
      <c r="J37" s="146">
        <v>0</v>
      </c>
      <c r="K37" s="146"/>
      <c r="L37" s="146"/>
      <c r="M37" s="146"/>
      <c r="N37" s="146"/>
      <c r="O37" s="146"/>
      <c r="P37" s="146"/>
      <c r="Q37" s="146"/>
      <c r="R37" s="141">
        <f t="shared" si="9"/>
        <v>6592.5</v>
      </c>
      <c r="S37" s="146">
        <f t="shared" si="10"/>
        <v>306</v>
      </c>
    </row>
    <row r="38" spans="1:19" s="138" customFormat="1" ht="15.75" x14ac:dyDescent="0.25">
      <c r="A38" s="140">
        <v>292</v>
      </c>
      <c r="B38" s="145" t="s">
        <v>35</v>
      </c>
      <c r="C38" s="146">
        <v>84179.13</v>
      </c>
      <c r="D38" s="156"/>
      <c r="E38" s="146">
        <f t="shared" si="8"/>
        <v>84179.13</v>
      </c>
      <c r="F38" s="146"/>
      <c r="G38" s="146"/>
      <c r="H38" s="146">
        <v>39727.9</v>
      </c>
      <c r="I38" s="146">
        <v>29268.05</v>
      </c>
      <c r="J38" s="146">
        <v>6740.5</v>
      </c>
      <c r="K38" s="146"/>
      <c r="L38" s="146"/>
      <c r="M38" s="146"/>
      <c r="N38" s="146"/>
      <c r="O38" s="146"/>
      <c r="P38" s="146"/>
      <c r="Q38" s="146"/>
      <c r="R38" s="141">
        <f t="shared" si="9"/>
        <v>75736.45</v>
      </c>
      <c r="S38" s="146">
        <f t="shared" si="10"/>
        <v>8442.6800000000076</v>
      </c>
    </row>
    <row r="39" spans="1:19" s="138" customFormat="1" ht="15.75" x14ac:dyDescent="0.25">
      <c r="A39" s="140">
        <v>295</v>
      </c>
      <c r="B39" s="145" t="s">
        <v>36</v>
      </c>
      <c r="C39" s="148">
        <v>18582480.77</v>
      </c>
      <c r="D39" s="156"/>
      <c r="E39" s="146">
        <f t="shared" si="8"/>
        <v>18582480.77</v>
      </c>
      <c r="F39" s="146"/>
      <c r="G39" s="146">
        <v>100670</v>
      </c>
      <c r="H39" s="146">
        <v>926265.9</v>
      </c>
      <c r="I39" s="146">
        <v>2017378.7</v>
      </c>
      <c r="J39" s="146">
        <v>570742.6</v>
      </c>
      <c r="K39" s="146"/>
      <c r="L39" s="146"/>
      <c r="M39" s="146"/>
      <c r="N39" s="146"/>
      <c r="O39" s="146"/>
      <c r="P39" s="146"/>
      <c r="Q39" s="146"/>
      <c r="R39" s="141">
        <f t="shared" si="9"/>
        <v>3615057.2</v>
      </c>
      <c r="S39" s="146">
        <f t="shared" si="10"/>
        <v>14967423.57</v>
      </c>
    </row>
    <row r="40" spans="1:19" s="138" customFormat="1" ht="15.75" x14ac:dyDescent="0.25">
      <c r="A40" s="140">
        <v>297</v>
      </c>
      <c r="B40" s="145" t="s">
        <v>37</v>
      </c>
      <c r="C40" s="146">
        <v>19092.79</v>
      </c>
      <c r="D40" s="156"/>
      <c r="E40" s="146">
        <f t="shared" si="8"/>
        <v>19092.79</v>
      </c>
      <c r="F40" s="146"/>
      <c r="G40" s="146"/>
      <c r="H40" s="146">
        <v>8599.25</v>
      </c>
      <c r="I40" s="146">
        <v>0</v>
      </c>
      <c r="J40" s="146">
        <v>0</v>
      </c>
      <c r="K40" s="146"/>
      <c r="L40" s="146"/>
      <c r="M40" s="146"/>
      <c r="N40" s="146"/>
      <c r="O40" s="146"/>
      <c r="P40" s="146"/>
      <c r="Q40" s="146"/>
      <c r="R40" s="141">
        <f t="shared" si="9"/>
        <v>8599.25</v>
      </c>
      <c r="S40" s="146">
        <f t="shared" si="10"/>
        <v>10493.54</v>
      </c>
    </row>
    <row r="41" spans="1:19" s="138" customFormat="1" ht="15.75" x14ac:dyDescent="0.25">
      <c r="A41" s="140">
        <v>298</v>
      </c>
      <c r="B41" s="145" t="s">
        <v>38</v>
      </c>
      <c r="C41" s="146">
        <v>405097.84</v>
      </c>
      <c r="D41" s="156"/>
      <c r="E41" s="146">
        <f t="shared" si="8"/>
        <v>405097.84</v>
      </c>
      <c r="F41" s="146"/>
      <c r="G41" s="146">
        <v>29250</v>
      </c>
      <c r="H41" s="146">
        <v>41005</v>
      </c>
      <c r="I41" s="146">
        <v>91286</v>
      </c>
      <c r="J41" s="146">
        <v>-45680</v>
      </c>
      <c r="K41" s="146"/>
      <c r="L41" s="146"/>
      <c r="M41" s="146"/>
      <c r="N41" s="146"/>
      <c r="O41" s="146"/>
      <c r="P41" s="146"/>
      <c r="Q41" s="146"/>
      <c r="R41" s="141">
        <f t="shared" si="9"/>
        <v>115861</v>
      </c>
      <c r="S41" s="146">
        <f t="shared" si="10"/>
        <v>289236.84000000003</v>
      </c>
    </row>
    <row r="42" spans="1:19" s="138" customFormat="1" ht="15.75" x14ac:dyDescent="0.25">
      <c r="A42" s="140">
        <v>299</v>
      </c>
      <c r="B42" s="145" t="s">
        <v>39</v>
      </c>
      <c r="C42" s="146">
        <v>228502</v>
      </c>
      <c r="D42" s="156"/>
      <c r="E42" s="146">
        <f t="shared" si="8"/>
        <v>228502</v>
      </c>
      <c r="F42" s="146"/>
      <c r="G42" s="146"/>
      <c r="H42" s="146">
        <v>12015</v>
      </c>
      <c r="I42" s="146">
        <v>2250</v>
      </c>
      <c r="J42" s="146">
        <v>4605</v>
      </c>
      <c r="K42" s="146"/>
      <c r="L42" s="146"/>
      <c r="M42" s="146"/>
      <c r="N42" s="146"/>
      <c r="O42" s="146"/>
      <c r="P42" s="146"/>
      <c r="Q42" s="146"/>
      <c r="R42" s="141">
        <f t="shared" si="9"/>
        <v>18870</v>
      </c>
      <c r="S42" s="146">
        <f t="shared" si="10"/>
        <v>209632</v>
      </c>
    </row>
    <row r="43" spans="1:19" s="138" customFormat="1" ht="16.5" x14ac:dyDescent="0.3">
      <c r="A43" s="140"/>
      <c r="B43" s="142" t="s">
        <v>40</v>
      </c>
      <c r="C43" s="143">
        <f t="shared" ref="C43:H43" si="11">SUM(C26:C42)</f>
        <v>25920901.469999999</v>
      </c>
      <c r="D43" s="143">
        <f t="shared" si="11"/>
        <v>0</v>
      </c>
      <c r="E43" s="143">
        <f t="shared" si="11"/>
        <v>25920901.469999999</v>
      </c>
      <c r="F43" s="143">
        <f t="shared" si="11"/>
        <v>3000</v>
      </c>
      <c r="G43" s="143">
        <f t="shared" si="11"/>
        <v>450599.83</v>
      </c>
      <c r="H43" s="143">
        <f t="shared" si="11"/>
        <v>1460439.75</v>
      </c>
      <c r="I43" s="143">
        <f>SUM(I26:I42)</f>
        <v>2816269.85</v>
      </c>
      <c r="J43" s="143">
        <f t="shared" ref="J43:P43" si="12">SUM(J26:J42)</f>
        <v>1035331.47</v>
      </c>
      <c r="K43" s="143">
        <f t="shared" si="12"/>
        <v>0</v>
      </c>
      <c r="L43" s="143">
        <f t="shared" si="12"/>
        <v>0</v>
      </c>
      <c r="M43" s="143">
        <f t="shared" si="12"/>
        <v>0</v>
      </c>
      <c r="N43" s="143">
        <f t="shared" si="12"/>
        <v>0</v>
      </c>
      <c r="O43" s="143">
        <f t="shared" si="12"/>
        <v>0</v>
      </c>
      <c r="P43" s="143">
        <f t="shared" si="12"/>
        <v>0</v>
      </c>
      <c r="Q43" s="143">
        <f>SUM(Q26:Q42)</f>
        <v>0</v>
      </c>
      <c r="R43" s="143">
        <f>SUM(R26:R42)</f>
        <v>5765640.9000000004</v>
      </c>
      <c r="S43" s="143">
        <f>SUM(S26:S42)</f>
        <v>20155260.57</v>
      </c>
    </row>
    <row r="44" spans="1:19" s="138" customFormat="1" ht="16.5" x14ac:dyDescent="0.3">
      <c r="A44" s="140"/>
      <c r="B44" s="142" t="s">
        <v>149</v>
      </c>
      <c r="C44" s="151">
        <f t="shared" ref="C44:H44" si="13">C10+C24+C43</f>
        <v>62000000</v>
      </c>
      <c r="D44" s="151">
        <f t="shared" si="13"/>
        <v>0</v>
      </c>
      <c r="E44" s="151">
        <f t="shared" si="13"/>
        <v>62000000</v>
      </c>
      <c r="F44" s="151">
        <f t="shared" si="13"/>
        <v>2424988.7000000002</v>
      </c>
      <c r="G44" s="151">
        <f t="shared" si="13"/>
        <v>3388170.1</v>
      </c>
      <c r="H44" s="151">
        <f t="shared" si="13"/>
        <v>4400515.75</v>
      </c>
      <c r="I44" s="151">
        <f>I10+I24+I43</f>
        <v>5696957.3799999999</v>
      </c>
      <c r="J44" s="151">
        <f t="shared" ref="J44:P44" si="14">J10+J24+J43</f>
        <v>4044184.1099999994</v>
      </c>
      <c r="K44" s="151">
        <f t="shared" si="14"/>
        <v>0</v>
      </c>
      <c r="L44" s="151">
        <f t="shared" si="14"/>
        <v>0</v>
      </c>
      <c r="M44" s="151">
        <f t="shared" si="14"/>
        <v>0</v>
      </c>
      <c r="N44" s="151">
        <f t="shared" si="14"/>
        <v>0</v>
      </c>
      <c r="O44" s="151">
        <f t="shared" si="14"/>
        <v>0</v>
      </c>
      <c r="P44" s="151">
        <f t="shared" si="14"/>
        <v>0</v>
      </c>
      <c r="Q44" s="151"/>
      <c r="R44" s="151">
        <f>R10+R24+R43</f>
        <v>19954816.039999999</v>
      </c>
      <c r="S44" s="151">
        <f>S10+S24+S43</f>
        <v>42045183.960000001</v>
      </c>
    </row>
    <row r="45" spans="1:19" s="138" customFormat="1" ht="16.5" x14ac:dyDescent="0.3">
      <c r="A45" s="216"/>
      <c r="B45" s="217"/>
      <c r="C45" s="218"/>
      <c r="F45" s="219">
        <f>+F44-F10</f>
        <v>57720</v>
      </c>
      <c r="G45" s="219">
        <f>+G44-G10</f>
        <v>991486.20000000019</v>
      </c>
      <c r="H45" s="219">
        <f t="shared" ref="H45:R45" si="15">+H44-H10</f>
        <v>1989932.2200000002</v>
      </c>
      <c r="I45" s="219">
        <f t="shared" si="15"/>
        <v>3279896.6</v>
      </c>
      <c r="J45" s="219">
        <f t="shared" si="15"/>
        <v>1626472.9799999995</v>
      </c>
      <c r="K45" s="219">
        <f t="shared" si="15"/>
        <v>0</v>
      </c>
      <c r="L45" s="219">
        <f t="shared" si="15"/>
        <v>0</v>
      </c>
      <c r="M45" s="219">
        <f t="shared" si="15"/>
        <v>0</v>
      </c>
      <c r="N45" s="219">
        <f t="shared" si="15"/>
        <v>0</v>
      </c>
      <c r="O45" s="219">
        <f t="shared" si="15"/>
        <v>0</v>
      </c>
      <c r="P45" s="219">
        <f t="shared" si="15"/>
        <v>0</v>
      </c>
      <c r="Q45" s="219">
        <f t="shared" si="15"/>
        <v>0</v>
      </c>
      <c r="R45" s="219">
        <f t="shared" si="15"/>
        <v>7945508</v>
      </c>
      <c r="S45" s="215"/>
    </row>
    <row r="46" spans="1:19" s="138" customFormat="1" x14ac:dyDescent="0.25">
      <c r="A46" s="220"/>
      <c r="C46" s="221"/>
      <c r="G46" s="219"/>
      <c r="S46" s="215"/>
    </row>
    <row r="47" spans="1:19" s="138" customFormat="1" x14ac:dyDescent="0.25">
      <c r="A47" s="220"/>
      <c r="C47" s="221"/>
      <c r="S47" s="215"/>
    </row>
    <row r="48" spans="1:19" s="138" customFormat="1" x14ac:dyDescent="0.25">
      <c r="A48" s="222"/>
      <c r="C48" s="223"/>
      <c r="S48" s="215"/>
    </row>
    <row r="49" spans="1:19" s="138" customFormat="1" x14ac:dyDescent="0.25">
      <c r="A49" s="222"/>
      <c r="C49" s="223"/>
      <c r="S49" s="215"/>
    </row>
    <row r="50" spans="1:19" s="138" customFormat="1" x14ac:dyDescent="0.25">
      <c r="A50" s="222"/>
      <c r="C50" s="223"/>
      <c r="S50" s="215"/>
    </row>
    <row r="51" spans="1:19" s="138" customFormat="1" x14ac:dyDescent="0.25">
      <c r="A51" s="222"/>
      <c r="C51" s="223"/>
      <c r="S51" s="215"/>
    </row>
    <row r="52" spans="1:19" s="138" customFormat="1" ht="13.5" customHeight="1" x14ac:dyDescent="0.2">
      <c r="A52" s="319" t="s">
        <v>150</v>
      </c>
      <c r="B52" s="319"/>
      <c r="C52" s="319"/>
      <c r="S52" s="215"/>
    </row>
    <row r="53" spans="1:19" s="138" customFormat="1" ht="18.75" customHeight="1" x14ac:dyDescent="0.2">
      <c r="A53" s="319" t="s">
        <v>86</v>
      </c>
      <c r="B53" s="319"/>
      <c r="C53" s="319"/>
      <c r="S53" s="215"/>
    </row>
    <row r="54" spans="1:19" s="138" customFormat="1" ht="18.75" customHeight="1" x14ac:dyDescent="0.2">
      <c r="A54" s="319" t="s">
        <v>87</v>
      </c>
      <c r="B54" s="319"/>
      <c r="C54" s="319"/>
      <c r="S54" s="215"/>
    </row>
    <row r="55" spans="1:19" s="138" customFormat="1" x14ac:dyDescent="0.25">
      <c r="A55" s="222"/>
      <c r="C55" s="221"/>
    </row>
    <row r="56" spans="1:19" s="138" customFormat="1" x14ac:dyDescent="0.25">
      <c r="A56" s="222"/>
      <c r="C56" s="221"/>
    </row>
    <row r="57" spans="1:19" s="138" customFormat="1" x14ac:dyDescent="0.25">
      <c r="A57" s="222"/>
      <c r="C57" s="221"/>
    </row>
    <row r="58" spans="1:19" s="138" customFormat="1" x14ac:dyDescent="0.25">
      <c r="A58" s="222"/>
      <c r="C58" s="221"/>
    </row>
    <row r="59" spans="1:19" s="138" customFormat="1" x14ac:dyDescent="0.25">
      <c r="A59" s="222"/>
      <c r="C59" s="221"/>
    </row>
    <row r="60" spans="1:19" s="138" customFormat="1" x14ac:dyDescent="0.25">
      <c r="A60" s="222"/>
      <c r="C60" s="221"/>
    </row>
    <row r="61" spans="1:19" s="138" customFormat="1" x14ac:dyDescent="0.25">
      <c r="A61" s="222"/>
      <c r="C61" s="221"/>
    </row>
    <row r="62" spans="1:19" s="138" customFormat="1" x14ac:dyDescent="0.25">
      <c r="A62" s="222"/>
      <c r="C62" s="221"/>
    </row>
    <row r="63" spans="1:19" s="138" customFormat="1" x14ac:dyDescent="0.25">
      <c r="A63" s="222"/>
      <c r="C63" s="221"/>
    </row>
    <row r="64" spans="1:19" s="138" customFormat="1" x14ac:dyDescent="0.25">
      <c r="A64" s="222"/>
      <c r="C64" s="221"/>
    </row>
    <row r="65" spans="1:3" s="138" customFormat="1" x14ac:dyDescent="0.25">
      <c r="A65" s="222"/>
      <c r="C65" s="221"/>
    </row>
    <row r="66" spans="1:3" s="138" customFormat="1" x14ac:dyDescent="0.25">
      <c r="A66" s="222"/>
      <c r="C66" s="221"/>
    </row>
    <row r="67" spans="1:3" s="138" customFormat="1" x14ac:dyDescent="0.25">
      <c r="A67" s="222"/>
      <c r="C67" s="221"/>
    </row>
    <row r="68" spans="1:3" s="138" customFormat="1" x14ac:dyDescent="0.25">
      <c r="A68" s="222"/>
      <c r="C68" s="221"/>
    </row>
    <row r="69" spans="1:3" s="138" customFormat="1" x14ac:dyDescent="0.25">
      <c r="A69" s="222"/>
      <c r="C69" s="221"/>
    </row>
    <row r="70" spans="1:3" s="138" customFormat="1" x14ac:dyDescent="0.25">
      <c r="A70" s="222"/>
      <c r="C70" s="221"/>
    </row>
    <row r="71" spans="1:3" s="138" customFormat="1" x14ac:dyDescent="0.25">
      <c r="A71" s="222"/>
      <c r="C71" s="221"/>
    </row>
    <row r="72" spans="1:3" s="138" customFormat="1" x14ac:dyDescent="0.25">
      <c r="A72" s="222"/>
      <c r="C72" s="221"/>
    </row>
    <row r="73" spans="1:3" s="138" customFormat="1" x14ac:dyDescent="0.25">
      <c r="A73" s="222"/>
      <c r="C73" s="221"/>
    </row>
    <row r="74" spans="1:3" s="138" customFormat="1" x14ac:dyDescent="0.25">
      <c r="A74" s="222"/>
      <c r="C74" s="221"/>
    </row>
    <row r="75" spans="1:3" s="138" customFormat="1" x14ac:dyDescent="0.25">
      <c r="A75" s="222"/>
      <c r="C75" s="221"/>
    </row>
    <row r="76" spans="1:3" s="138" customFormat="1" x14ac:dyDescent="0.25">
      <c r="A76" s="222"/>
      <c r="C76" s="221"/>
    </row>
    <row r="77" spans="1:3" s="138" customFormat="1" x14ac:dyDescent="0.25">
      <c r="A77" s="222"/>
      <c r="C77" s="221"/>
    </row>
    <row r="78" spans="1:3" s="138" customFormat="1" x14ac:dyDescent="0.25">
      <c r="A78" s="222"/>
      <c r="C78" s="221"/>
    </row>
    <row r="79" spans="1:3" s="138" customFormat="1" x14ac:dyDescent="0.25">
      <c r="A79" s="222"/>
      <c r="C79" s="221"/>
    </row>
    <row r="80" spans="1:3" x14ac:dyDescent="0.25">
      <c r="A80" s="222"/>
      <c r="B80" s="138"/>
      <c r="C80" s="221"/>
    </row>
    <row r="81" spans="1:3" x14ac:dyDescent="0.25">
      <c r="A81" s="222"/>
      <c r="B81" s="138"/>
      <c r="C81" s="221"/>
    </row>
    <row r="82" spans="1:3" x14ac:dyDescent="0.25">
      <c r="A82" s="222"/>
      <c r="B82" s="138"/>
      <c r="C82" s="221"/>
    </row>
    <row r="83" spans="1:3" x14ac:dyDescent="0.25">
      <c r="A83" s="222"/>
      <c r="B83" s="138"/>
      <c r="C83" s="221"/>
    </row>
    <row r="84" spans="1:3" x14ac:dyDescent="0.25">
      <c r="A84" s="222"/>
      <c r="B84" s="138"/>
      <c r="C84" s="221"/>
    </row>
    <row r="85" spans="1:3" x14ac:dyDescent="0.25">
      <c r="A85" s="222"/>
      <c r="B85" s="138"/>
      <c r="C85" s="221"/>
    </row>
    <row r="86" spans="1:3" x14ac:dyDescent="0.25">
      <c r="A86" s="222"/>
      <c r="B86" s="138"/>
      <c r="C86" s="221"/>
    </row>
    <row r="87" spans="1:3" x14ac:dyDescent="0.25">
      <c r="A87" s="222"/>
      <c r="B87" s="138"/>
      <c r="C87" s="221"/>
    </row>
    <row r="88" spans="1:3" x14ac:dyDescent="0.25">
      <c r="A88" s="222"/>
      <c r="B88" s="138"/>
      <c r="C88" s="221"/>
    </row>
    <row r="89" spans="1:3" x14ac:dyDescent="0.25">
      <c r="A89" s="222"/>
      <c r="B89" s="138"/>
      <c r="C89" s="221"/>
    </row>
    <row r="90" spans="1:3" x14ac:dyDescent="0.25">
      <c r="A90" s="222"/>
      <c r="B90" s="138"/>
      <c r="C90" s="221"/>
    </row>
    <row r="91" spans="1:3" x14ac:dyDescent="0.25">
      <c r="A91" s="222"/>
      <c r="B91" s="138"/>
      <c r="C91" s="221"/>
    </row>
    <row r="92" spans="1:3" x14ac:dyDescent="0.25">
      <c r="A92" s="222"/>
      <c r="B92" s="138"/>
      <c r="C92" s="221"/>
    </row>
    <row r="93" spans="1:3" x14ac:dyDescent="0.25">
      <c r="A93" s="222"/>
      <c r="B93" s="138"/>
      <c r="C93" s="221"/>
    </row>
  </sheetData>
  <mergeCells count="8">
    <mergeCell ref="A53:C53"/>
    <mergeCell ref="A54:C54"/>
    <mergeCell ref="A1:S1"/>
    <mergeCell ref="A2:S2"/>
    <mergeCell ref="A3:S3"/>
    <mergeCell ref="A4:B4"/>
    <mergeCell ref="A8:B8"/>
    <mergeCell ref="A52:C52"/>
  </mergeCells>
  <pageMargins left="0.85" right="0.11811023622047245" top="0.15748031496062992" bottom="0.11811023622047245" header="0.11811023622047245" footer="0.11811023622047245"/>
  <pageSetup scale="85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workbookViewId="0">
      <pane xSplit="2" topLeftCell="C1" activePane="topRight" state="frozen"/>
      <selection activeCell="A4" sqref="A4"/>
      <selection pane="topRight" activeCell="A3" sqref="A3:S3"/>
    </sheetView>
  </sheetViews>
  <sheetFormatPr baseColWidth="10" defaultRowHeight="13.5" x14ac:dyDescent="0.25"/>
  <cols>
    <col min="1" max="1" width="5.140625" style="181" customWidth="1"/>
    <col min="2" max="2" width="48.85546875" style="152" customWidth="1"/>
    <col min="3" max="3" width="18.28515625" style="153" customWidth="1"/>
    <col min="4" max="4" width="14.42578125" style="152" customWidth="1"/>
    <col min="5" max="5" width="15.5703125" style="152" customWidth="1"/>
    <col min="6" max="8" width="14.42578125" style="152" hidden="1" customWidth="1"/>
    <col min="9" max="9" width="15.5703125" style="152" hidden="1" customWidth="1"/>
    <col min="10" max="10" width="14.42578125" style="152" hidden="1" customWidth="1"/>
    <col min="11" max="13" width="13" style="152" hidden="1" customWidth="1"/>
    <col min="14" max="14" width="13.140625" style="152" hidden="1" customWidth="1"/>
    <col min="15" max="17" width="13" style="152" hidden="1" customWidth="1"/>
    <col min="18" max="19" width="15.5703125" style="152" hidden="1" customWidth="1"/>
    <col min="20" max="230" width="11.42578125" style="152"/>
    <col min="231" max="231" width="5.140625" style="152" customWidth="1"/>
    <col min="232" max="232" width="48.85546875" style="152" customWidth="1"/>
    <col min="233" max="234" width="0" style="152" hidden="1" customWidth="1"/>
    <col min="235" max="235" width="15.5703125" style="152" customWidth="1"/>
    <col min="236" max="247" width="0" style="152" hidden="1" customWidth="1"/>
    <col min="248" max="249" width="15.5703125" style="152" customWidth="1"/>
    <col min="250" max="250" width="12.28515625" style="152" bestFit="1" customWidth="1"/>
    <col min="251" max="251" width="12.85546875" style="152" bestFit="1" customWidth="1"/>
    <col min="252" max="486" width="11.42578125" style="152"/>
    <col min="487" max="487" width="5.140625" style="152" customWidth="1"/>
    <col min="488" max="488" width="48.85546875" style="152" customWidth="1"/>
    <col min="489" max="490" width="0" style="152" hidden="1" customWidth="1"/>
    <col min="491" max="491" width="15.5703125" style="152" customWidth="1"/>
    <col min="492" max="503" width="0" style="152" hidden="1" customWidth="1"/>
    <col min="504" max="505" width="15.5703125" style="152" customWidth="1"/>
    <col min="506" max="506" width="12.28515625" style="152" bestFit="1" customWidth="1"/>
    <col min="507" max="507" width="12.85546875" style="152" bestFit="1" customWidth="1"/>
    <col min="508" max="742" width="11.42578125" style="152"/>
    <col min="743" max="743" width="5.140625" style="152" customWidth="1"/>
    <col min="744" max="744" width="48.85546875" style="152" customWidth="1"/>
    <col min="745" max="746" width="0" style="152" hidden="1" customWidth="1"/>
    <col min="747" max="747" width="15.5703125" style="152" customWidth="1"/>
    <col min="748" max="759" width="0" style="152" hidden="1" customWidth="1"/>
    <col min="760" max="761" width="15.5703125" style="152" customWidth="1"/>
    <col min="762" max="762" width="12.28515625" style="152" bestFit="1" customWidth="1"/>
    <col min="763" max="763" width="12.85546875" style="152" bestFit="1" customWidth="1"/>
    <col min="764" max="998" width="11.42578125" style="152"/>
    <col min="999" max="999" width="5.140625" style="152" customWidth="1"/>
    <col min="1000" max="1000" width="48.85546875" style="152" customWidth="1"/>
    <col min="1001" max="1002" width="0" style="152" hidden="1" customWidth="1"/>
    <col min="1003" max="1003" width="15.5703125" style="152" customWidth="1"/>
    <col min="1004" max="1015" width="0" style="152" hidden="1" customWidth="1"/>
    <col min="1016" max="1017" width="15.5703125" style="152" customWidth="1"/>
    <col min="1018" max="1018" width="12.28515625" style="152" bestFit="1" customWidth="1"/>
    <col min="1019" max="1019" width="12.85546875" style="152" bestFit="1" customWidth="1"/>
    <col min="1020" max="1254" width="11.42578125" style="152"/>
    <col min="1255" max="1255" width="5.140625" style="152" customWidth="1"/>
    <col min="1256" max="1256" width="48.85546875" style="152" customWidth="1"/>
    <col min="1257" max="1258" width="0" style="152" hidden="1" customWidth="1"/>
    <col min="1259" max="1259" width="15.5703125" style="152" customWidth="1"/>
    <col min="1260" max="1271" width="0" style="152" hidden="1" customWidth="1"/>
    <col min="1272" max="1273" width="15.5703125" style="152" customWidth="1"/>
    <col min="1274" max="1274" width="12.28515625" style="152" bestFit="1" customWidth="1"/>
    <col min="1275" max="1275" width="12.85546875" style="152" bestFit="1" customWidth="1"/>
    <col min="1276" max="1510" width="11.42578125" style="152"/>
    <col min="1511" max="1511" width="5.140625" style="152" customWidth="1"/>
    <col min="1512" max="1512" width="48.85546875" style="152" customWidth="1"/>
    <col min="1513" max="1514" width="0" style="152" hidden="1" customWidth="1"/>
    <col min="1515" max="1515" width="15.5703125" style="152" customWidth="1"/>
    <col min="1516" max="1527" width="0" style="152" hidden="1" customWidth="1"/>
    <col min="1528" max="1529" width="15.5703125" style="152" customWidth="1"/>
    <col min="1530" max="1530" width="12.28515625" style="152" bestFit="1" customWidth="1"/>
    <col min="1531" max="1531" width="12.85546875" style="152" bestFit="1" customWidth="1"/>
    <col min="1532" max="1766" width="11.42578125" style="152"/>
    <col min="1767" max="1767" width="5.140625" style="152" customWidth="1"/>
    <col min="1768" max="1768" width="48.85546875" style="152" customWidth="1"/>
    <col min="1769" max="1770" width="0" style="152" hidden="1" customWidth="1"/>
    <col min="1771" max="1771" width="15.5703125" style="152" customWidth="1"/>
    <col min="1772" max="1783" width="0" style="152" hidden="1" customWidth="1"/>
    <col min="1784" max="1785" width="15.5703125" style="152" customWidth="1"/>
    <col min="1786" max="1786" width="12.28515625" style="152" bestFit="1" customWidth="1"/>
    <col min="1787" max="1787" width="12.85546875" style="152" bestFit="1" customWidth="1"/>
    <col min="1788" max="2022" width="11.42578125" style="152"/>
    <col min="2023" max="2023" width="5.140625" style="152" customWidth="1"/>
    <col min="2024" max="2024" width="48.85546875" style="152" customWidth="1"/>
    <col min="2025" max="2026" width="0" style="152" hidden="1" customWidth="1"/>
    <col min="2027" max="2027" width="15.5703125" style="152" customWidth="1"/>
    <col min="2028" max="2039" width="0" style="152" hidden="1" customWidth="1"/>
    <col min="2040" max="2041" width="15.5703125" style="152" customWidth="1"/>
    <col min="2042" max="2042" width="12.28515625" style="152" bestFit="1" customWidth="1"/>
    <col min="2043" max="2043" width="12.85546875" style="152" bestFit="1" customWidth="1"/>
    <col min="2044" max="2278" width="11.42578125" style="152"/>
    <col min="2279" max="2279" width="5.140625" style="152" customWidth="1"/>
    <col min="2280" max="2280" width="48.85546875" style="152" customWidth="1"/>
    <col min="2281" max="2282" width="0" style="152" hidden="1" customWidth="1"/>
    <col min="2283" max="2283" width="15.5703125" style="152" customWidth="1"/>
    <col min="2284" max="2295" width="0" style="152" hidden="1" customWidth="1"/>
    <col min="2296" max="2297" width="15.5703125" style="152" customWidth="1"/>
    <col min="2298" max="2298" width="12.28515625" style="152" bestFit="1" customWidth="1"/>
    <col min="2299" max="2299" width="12.85546875" style="152" bestFit="1" customWidth="1"/>
    <col min="2300" max="2534" width="11.42578125" style="152"/>
    <col min="2535" max="2535" width="5.140625" style="152" customWidth="1"/>
    <col min="2536" max="2536" width="48.85546875" style="152" customWidth="1"/>
    <col min="2537" max="2538" width="0" style="152" hidden="1" customWidth="1"/>
    <col min="2539" max="2539" width="15.5703125" style="152" customWidth="1"/>
    <col min="2540" max="2551" width="0" style="152" hidden="1" customWidth="1"/>
    <col min="2552" max="2553" width="15.5703125" style="152" customWidth="1"/>
    <col min="2554" max="2554" width="12.28515625" style="152" bestFit="1" customWidth="1"/>
    <col min="2555" max="2555" width="12.85546875" style="152" bestFit="1" customWidth="1"/>
    <col min="2556" max="2790" width="11.42578125" style="152"/>
    <col min="2791" max="2791" width="5.140625" style="152" customWidth="1"/>
    <col min="2792" max="2792" width="48.85546875" style="152" customWidth="1"/>
    <col min="2793" max="2794" width="0" style="152" hidden="1" customWidth="1"/>
    <col min="2795" max="2795" width="15.5703125" style="152" customWidth="1"/>
    <col min="2796" max="2807" width="0" style="152" hidden="1" customWidth="1"/>
    <col min="2808" max="2809" width="15.5703125" style="152" customWidth="1"/>
    <col min="2810" max="2810" width="12.28515625" style="152" bestFit="1" customWidth="1"/>
    <col min="2811" max="2811" width="12.85546875" style="152" bestFit="1" customWidth="1"/>
    <col min="2812" max="3046" width="11.42578125" style="152"/>
    <col min="3047" max="3047" width="5.140625" style="152" customWidth="1"/>
    <col min="3048" max="3048" width="48.85546875" style="152" customWidth="1"/>
    <col min="3049" max="3050" width="0" style="152" hidden="1" customWidth="1"/>
    <col min="3051" max="3051" width="15.5703125" style="152" customWidth="1"/>
    <col min="3052" max="3063" width="0" style="152" hidden="1" customWidth="1"/>
    <col min="3064" max="3065" width="15.5703125" style="152" customWidth="1"/>
    <col min="3066" max="3066" width="12.28515625" style="152" bestFit="1" customWidth="1"/>
    <col min="3067" max="3067" width="12.85546875" style="152" bestFit="1" customWidth="1"/>
    <col min="3068" max="3302" width="11.42578125" style="152"/>
    <col min="3303" max="3303" width="5.140625" style="152" customWidth="1"/>
    <col min="3304" max="3304" width="48.85546875" style="152" customWidth="1"/>
    <col min="3305" max="3306" width="0" style="152" hidden="1" customWidth="1"/>
    <col min="3307" max="3307" width="15.5703125" style="152" customWidth="1"/>
    <col min="3308" max="3319" width="0" style="152" hidden="1" customWidth="1"/>
    <col min="3320" max="3321" width="15.5703125" style="152" customWidth="1"/>
    <col min="3322" max="3322" width="12.28515625" style="152" bestFit="1" customWidth="1"/>
    <col min="3323" max="3323" width="12.85546875" style="152" bestFit="1" customWidth="1"/>
    <col min="3324" max="3558" width="11.42578125" style="152"/>
    <col min="3559" max="3559" width="5.140625" style="152" customWidth="1"/>
    <col min="3560" max="3560" width="48.85546875" style="152" customWidth="1"/>
    <col min="3561" max="3562" width="0" style="152" hidden="1" customWidth="1"/>
    <col min="3563" max="3563" width="15.5703125" style="152" customWidth="1"/>
    <col min="3564" max="3575" width="0" style="152" hidden="1" customWidth="1"/>
    <col min="3576" max="3577" width="15.5703125" style="152" customWidth="1"/>
    <col min="3578" max="3578" width="12.28515625" style="152" bestFit="1" customWidth="1"/>
    <col min="3579" max="3579" width="12.85546875" style="152" bestFit="1" customWidth="1"/>
    <col min="3580" max="3814" width="11.42578125" style="152"/>
    <col min="3815" max="3815" width="5.140625" style="152" customWidth="1"/>
    <col min="3816" max="3816" width="48.85546875" style="152" customWidth="1"/>
    <col min="3817" max="3818" width="0" style="152" hidden="1" customWidth="1"/>
    <col min="3819" max="3819" width="15.5703125" style="152" customWidth="1"/>
    <col min="3820" max="3831" width="0" style="152" hidden="1" customWidth="1"/>
    <col min="3832" max="3833" width="15.5703125" style="152" customWidth="1"/>
    <col min="3834" max="3834" width="12.28515625" style="152" bestFit="1" customWidth="1"/>
    <col min="3835" max="3835" width="12.85546875" style="152" bestFit="1" customWidth="1"/>
    <col min="3836" max="4070" width="11.42578125" style="152"/>
    <col min="4071" max="4071" width="5.140625" style="152" customWidth="1"/>
    <col min="4072" max="4072" width="48.85546875" style="152" customWidth="1"/>
    <col min="4073" max="4074" width="0" style="152" hidden="1" customWidth="1"/>
    <col min="4075" max="4075" width="15.5703125" style="152" customWidth="1"/>
    <col min="4076" max="4087" width="0" style="152" hidden="1" customWidth="1"/>
    <col min="4088" max="4089" width="15.5703125" style="152" customWidth="1"/>
    <col min="4090" max="4090" width="12.28515625" style="152" bestFit="1" customWidth="1"/>
    <col min="4091" max="4091" width="12.85546875" style="152" bestFit="1" customWidth="1"/>
    <col min="4092" max="4326" width="11.42578125" style="152"/>
    <col min="4327" max="4327" width="5.140625" style="152" customWidth="1"/>
    <col min="4328" max="4328" width="48.85546875" style="152" customWidth="1"/>
    <col min="4329" max="4330" width="0" style="152" hidden="1" customWidth="1"/>
    <col min="4331" max="4331" width="15.5703125" style="152" customWidth="1"/>
    <col min="4332" max="4343" width="0" style="152" hidden="1" customWidth="1"/>
    <col min="4344" max="4345" width="15.5703125" style="152" customWidth="1"/>
    <col min="4346" max="4346" width="12.28515625" style="152" bestFit="1" customWidth="1"/>
    <col min="4347" max="4347" width="12.85546875" style="152" bestFit="1" customWidth="1"/>
    <col min="4348" max="4582" width="11.42578125" style="152"/>
    <col min="4583" max="4583" width="5.140625" style="152" customWidth="1"/>
    <col min="4584" max="4584" width="48.85546875" style="152" customWidth="1"/>
    <col min="4585" max="4586" width="0" style="152" hidden="1" customWidth="1"/>
    <col min="4587" max="4587" width="15.5703125" style="152" customWidth="1"/>
    <col min="4588" max="4599" width="0" style="152" hidden="1" customWidth="1"/>
    <col min="4600" max="4601" width="15.5703125" style="152" customWidth="1"/>
    <col min="4602" max="4602" width="12.28515625" style="152" bestFit="1" customWidth="1"/>
    <col min="4603" max="4603" width="12.85546875" style="152" bestFit="1" customWidth="1"/>
    <col min="4604" max="4838" width="11.42578125" style="152"/>
    <col min="4839" max="4839" width="5.140625" style="152" customWidth="1"/>
    <col min="4840" max="4840" width="48.85546875" style="152" customWidth="1"/>
    <col min="4841" max="4842" width="0" style="152" hidden="1" customWidth="1"/>
    <col min="4843" max="4843" width="15.5703125" style="152" customWidth="1"/>
    <col min="4844" max="4855" width="0" style="152" hidden="1" customWidth="1"/>
    <col min="4856" max="4857" width="15.5703125" style="152" customWidth="1"/>
    <col min="4858" max="4858" width="12.28515625" style="152" bestFit="1" customWidth="1"/>
    <col min="4859" max="4859" width="12.85546875" style="152" bestFit="1" customWidth="1"/>
    <col min="4860" max="5094" width="11.42578125" style="152"/>
    <col min="5095" max="5095" width="5.140625" style="152" customWidth="1"/>
    <col min="5096" max="5096" width="48.85546875" style="152" customWidth="1"/>
    <col min="5097" max="5098" width="0" style="152" hidden="1" customWidth="1"/>
    <col min="5099" max="5099" width="15.5703125" style="152" customWidth="1"/>
    <col min="5100" max="5111" width="0" style="152" hidden="1" customWidth="1"/>
    <col min="5112" max="5113" width="15.5703125" style="152" customWidth="1"/>
    <col min="5114" max="5114" width="12.28515625" style="152" bestFit="1" customWidth="1"/>
    <col min="5115" max="5115" width="12.85546875" style="152" bestFit="1" customWidth="1"/>
    <col min="5116" max="5350" width="11.42578125" style="152"/>
    <col min="5351" max="5351" width="5.140625" style="152" customWidth="1"/>
    <col min="5352" max="5352" width="48.85546875" style="152" customWidth="1"/>
    <col min="5353" max="5354" width="0" style="152" hidden="1" customWidth="1"/>
    <col min="5355" max="5355" width="15.5703125" style="152" customWidth="1"/>
    <col min="5356" max="5367" width="0" style="152" hidden="1" customWidth="1"/>
    <col min="5368" max="5369" width="15.5703125" style="152" customWidth="1"/>
    <col min="5370" max="5370" width="12.28515625" style="152" bestFit="1" customWidth="1"/>
    <col min="5371" max="5371" width="12.85546875" style="152" bestFit="1" customWidth="1"/>
    <col min="5372" max="5606" width="11.42578125" style="152"/>
    <col min="5607" max="5607" width="5.140625" style="152" customWidth="1"/>
    <col min="5608" max="5608" width="48.85546875" style="152" customWidth="1"/>
    <col min="5609" max="5610" width="0" style="152" hidden="1" customWidth="1"/>
    <col min="5611" max="5611" width="15.5703125" style="152" customWidth="1"/>
    <col min="5612" max="5623" width="0" style="152" hidden="1" customWidth="1"/>
    <col min="5624" max="5625" width="15.5703125" style="152" customWidth="1"/>
    <col min="5626" max="5626" width="12.28515625" style="152" bestFit="1" customWidth="1"/>
    <col min="5627" max="5627" width="12.85546875" style="152" bestFit="1" customWidth="1"/>
    <col min="5628" max="5862" width="11.42578125" style="152"/>
    <col min="5863" max="5863" width="5.140625" style="152" customWidth="1"/>
    <col min="5864" max="5864" width="48.85546875" style="152" customWidth="1"/>
    <col min="5865" max="5866" width="0" style="152" hidden="1" customWidth="1"/>
    <col min="5867" max="5867" width="15.5703125" style="152" customWidth="1"/>
    <col min="5868" max="5879" width="0" style="152" hidden="1" customWidth="1"/>
    <col min="5880" max="5881" width="15.5703125" style="152" customWidth="1"/>
    <col min="5882" max="5882" width="12.28515625" style="152" bestFit="1" customWidth="1"/>
    <col min="5883" max="5883" width="12.85546875" style="152" bestFit="1" customWidth="1"/>
    <col min="5884" max="6118" width="11.42578125" style="152"/>
    <col min="6119" max="6119" width="5.140625" style="152" customWidth="1"/>
    <col min="6120" max="6120" width="48.85546875" style="152" customWidth="1"/>
    <col min="6121" max="6122" width="0" style="152" hidden="1" customWidth="1"/>
    <col min="6123" max="6123" width="15.5703125" style="152" customWidth="1"/>
    <col min="6124" max="6135" width="0" style="152" hidden="1" customWidth="1"/>
    <col min="6136" max="6137" width="15.5703125" style="152" customWidth="1"/>
    <col min="6138" max="6138" width="12.28515625" style="152" bestFit="1" customWidth="1"/>
    <col min="6139" max="6139" width="12.85546875" style="152" bestFit="1" customWidth="1"/>
    <col min="6140" max="6374" width="11.42578125" style="152"/>
    <col min="6375" max="6375" width="5.140625" style="152" customWidth="1"/>
    <col min="6376" max="6376" width="48.85546875" style="152" customWidth="1"/>
    <col min="6377" max="6378" width="0" style="152" hidden="1" customWidth="1"/>
    <col min="6379" max="6379" width="15.5703125" style="152" customWidth="1"/>
    <col min="6380" max="6391" width="0" style="152" hidden="1" customWidth="1"/>
    <col min="6392" max="6393" width="15.5703125" style="152" customWidth="1"/>
    <col min="6394" max="6394" width="12.28515625" style="152" bestFit="1" customWidth="1"/>
    <col min="6395" max="6395" width="12.85546875" style="152" bestFit="1" customWidth="1"/>
    <col min="6396" max="6630" width="11.42578125" style="152"/>
    <col min="6631" max="6631" width="5.140625" style="152" customWidth="1"/>
    <col min="6632" max="6632" width="48.85546875" style="152" customWidth="1"/>
    <col min="6633" max="6634" width="0" style="152" hidden="1" customWidth="1"/>
    <col min="6635" max="6635" width="15.5703125" style="152" customWidth="1"/>
    <col min="6636" max="6647" width="0" style="152" hidden="1" customWidth="1"/>
    <col min="6648" max="6649" width="15.5703125" style="152" customWidth="1"/>
    <col min="6650" max="6650" width="12.28515625" style="152" bestFit="1" customWidth="1"/>
    <col min="6651" max="6651" width="12.85546875" style="152" bestFit="1" customWidth="1"/>
    <col min="6652" max="6886" width="11.42578125" style="152"/>
    <col min="6887" max="6887" width="5.140625" style="152" customWidth="1"/>
    <col min="6888" max="6888" width="48.85546875" style="152" customWidth="1"/>
    <col min="6889" max="6890" width="0" style="152" hidden="1" customWidth="1"/>
    <col min="6891" max="6891" width="15.5703125" style="152" customWidth="1"/>
    <col min="6892" max="6903" width="0" style="152" hidden="1" customWidth="1"/>
    <col min="6904" max="6905" width="15.5703125" style="152" customWidth="1"/>
    <col min="6906" max="6906" width="12.28515625" style="152" bestFit="1" customWidth="1"/>
    <col min="6907" max="6907" width="12.85546875" style="152" bestFit="1" customWidth="1"/>
    <col min="6908" max="7142" width="11.42578125" style="152"/>
    <col min="7143" max="7143" width="5.140625" style="152" customWidth="1"/>
    <col min="7144" max="7144" width="48.85546875" style="152" customWidth="1"/>
    <col min="7145" max="7146" width="0" style="152" hidden="1" customWidth="1"/>
    <col min="7147" max="7147" width="15.5703125" style="152" customWidth="1"/>
    <col min="7148" max="7159" width="0" style="152" hidden="1" customWidth="1"/>
    <col min="7160" max="7161" width="15.5703125" style="152" customWidth="1"/>
    <col min="7162" max="7162" width="12.28515625" style="152" bestFit="1" customWidth="1"/>
    <col min="7163" max="7163" width="12.85546875" style="152" bestFit="1" customWidth="1"/>
    <col min="7164" max="7398" width="11.42578125" style="152"/>
    <col min="7399" max="7399" width="5.140625" style="152" customWidth="1"/>
    <col min="7400" max="7400" width="48.85546875" style="152" customWidth="1"/>
    <col min="7401" max="7402" width="0" style="152" hidden="1" customWidth="1"/>
    <col min="7403" max="7403" width="15.5703125" style="152" customWidth="1"/>
    <col min="7404" max="7415" width="0" style="152" hidden="1" customWidth="1"/>
    <col min="7416" max="7417" width="15.5703125" style="152" customWidth="1"/>
    <col min="7418" max="7418" width="12.28515625" style="152" bestFit="1" customWidth="1"/>
    <col min="7419" max="7419" width="12.85546875" style="152" bestFit="1" customWidth="1"/>
    <col min="7420" max="7654" width="11.42578125" style="152"/>
    <col min="7655" max="7655" width="5.140625" style="152" customWidth="1"/>
    <col min="7656" max="7656" width="48.85546875" style="152" customWidth="1"/>
    <col min="7657" max="7658" width="0" style="152" hidden="1" customWidth="1"/>
    <col min="7659" max="7659" width="15.5703125" style="152" customWidth="1"/>
    <col min="7660" max="7671" width="0" style="152" hidden="1" customWidth="1"/>
    <col min="7672" max="7673" width="15.5703125" style="152" customWidth="1"/>
    <col min="7674" max="7674" width="12.28515625" style="152" bestFit="1" customWidth="1"/>
    <col min="7675" max="7675" width="12.85546875" style="152" bestFit="1" customWidth="1"/>
    <col min="7676" max="7910" width="11.42578125" style="152"/>
    <col min="7911" max="7911" width="5.140625" style="152" customWidth="1"/>
    <col min="7912" max="7912" width="48.85546875" style="152" customWidth="1"/>
    <col min="7913" max="7914" width="0" style="152" hidden="1" customWidth="1"/>
    <col min="7915" max="7915" width="15.5703125" style="152" customWidth="1"/>
    <col min="7916" max="7927" width="0" style="152" hidden="1" customWidth="1"/>
    <col min="7928" max="7929" width="15.5703125" style="152" customWidth="1"/>
    <col min="7930" max="7930" width="12.28515625" style="152" bestFit="1" customWidth="1"/>
    <col min="7931" max="7931" width="12.85546875" style="152" bestFit="1" customWidth="1"/>
    <col min="7932" max="8166" width="11.42578125" style="152"/>
    <col min="8167" max="8167" width="5.140625" style="152" customWidth="1"/>
    <col min="8168" max="8168" width="48.85546875" style="152" customWidth="1"/>
    <col min="8169" max="8170" width="0" style="152" hidden="1" customWidth="1"/>
    <col min="8171" max="8171" width="15.5703125" style="152" customWidth="1"/>
    <col min="8172" max="8183" width="0" style="152" hidden="1" customWidth="1"/>
    <col min="8184" max="8185" width="15.5703125" style="152" customWidth="1"/>
    <col min="8186" max="8186" width="12.28515625" style="152" bestFit="1" customWidth="1"/>
    <col min="8187" max="8187" width="12.85546875" style="152" bestFit="1" customWidth="1"/>
    <col min="8188" max="8422" width="11.42578125" style="152"/>
    <col min="8423" max="8423" width="5.140625" style="152" customWidth="1"/>
    <col min="8424" max="8424" width="48.85546875" style="152" customWidth="1"/>
    <col min="8425" max="8426" width="0" style="152" hidden="1" customWidth="1"/>
    <col min="8427" max="8427" width="15.5703125" style="152" customWidth="1"/>
    <col min="8428" max="8439" width="0" style="152" hidden="1" customWidth="1"/>
    <col min="8440" max="8441" width="15.5703125" style="152" customWidth="1"/>
    <col min="8442" max="8442" width="12.28515625" style="152" bestFit="1" customWidth="1"/>
    <col min="8443" max="8443" width="12.85546875" style="152" bestFit="1" customWidth="1"/>
    <col min="8444" max="8678" width="11.42578125" style="152"/>
    <col min="8679" max="8679" width="5.140625" style="152" customWidth="1"/>
    <col min="8680" max="8680" width="48.85546875" style="152" customWidth="1"/>
    <col min="8681" max="8682" width="0" style="152" hidden="1" customWidth="1"/>
    <col min="8683" max="8683" width="15.5703125" style="152" customWidth="1"/>
    <col min="8684" max="8695" width="0" style="152" hidden="1" customWidth="1"/>
    <col min="8696" max="8697" width="15.5703125" style="152" customWidth="1"/>
    <col min="8698" max="8698" width="12.28515625" style="152" bestFit="1" customWidth="1"/>
    <col min="8699" max="8699" width="12.85546875" style="152" bestFit="1" customWidth="1"/>
    <col min="8700" max="8934" width="11.42578125" style="152"/>
    <col min="8935" max="8935" width="5.140625" style="152" customWidth="1"/>
    <col min="8936" max="8936" width="48.85546875" style="152" customWidth="1"/>
    <col min="8937" max="8938" width="0" style="152" hidden="1" customWidth="1"/>
    <col min="8939" max="8939" width="15.5703125" style="152" customWidth="1"/>
    <col min="8940" max="8951" width="0" style="152" hidden="1" customWidth="1"/>
    <col min="8952" max="8953" width="15.5703125" style="152" customWidth="1"/>
    <col min="8954" max="8954" width="12.28515625" style="152" bestFit="1" customWidth="1"/>
    <col min="8955" max="8955" width="12.85546875" style="152" bestFit="1" customWidth="1"/>
    <col min="8956" max="9190" width="11.42578125" style="152"/>
    <col min="9191" max="9191" width="5.140625" style="152" customWidth="1"/>
    <col min="9192" max="9192" width="48.85546875" style="152" customWidth="1"/>
    <col min="9193" max="9194" width="0" style="152" hidden="1" customWidth="1"/>
    <col min="9195" max="9195" width="15.5703125" style="152" customWidth="1"/>
    <col min="9196" max="9207" width="0" style="152" hidden="1" customWidth="1"/>
    <col min="9208" max="9209" width="15.5703125" style="152" customWidth="1"/>
    <col min="9210" max="9210" width="12.28515625" style="152" bestFit="1" customWidth="1"/>
    <col min="9211" max="9211" width="12.85546875" style="152" bestFit="1" customWidth="1"/>
    <col min="9212" max="9446" width="11.42578125" style="152"/>
    <col min="9447" max="9447" width="5.140625" style="152" customWidth="1"/>
    <col min="9448" max="9448" width="48.85546875" style="152" customWidth="1"/>
    <col min="9449" max="9450" width="0" style="152" hidden="1" customWidth="1"/>
    <col min="9451" max="9451" width="15.5703125" style="152" customWidth="1"/>
    <col min="9452" max="9463" width="0" style="152" hidden="1" customWidth="1"/>
    <col min="9464" max="9465" width="15.5703125" style="152" customWidth="1"/>
    <col min="9466" max="9466" width="12.28515625" style="152" bestFit="1" customWidth="1"/>
    <col min="9467" max="9467" width="12.85546875" style="152" bestFit="1" customWidth="1"/>
    <col min="9468" max="9702" width="11.42578125" style="152"/>
    <col min="9703" max="9703" width="5.140625" style="152" customWidth="1"/>
    <col min="9704" max="9704" width="48.85546875" style="152" customWidth="1"/>
    <col min="9705" max="9706" width="0" style="152" hidden="1" customWidth="1"/>
    <col min="9707" max="9707" width="15.5703125" style="152" customWidth="1"/>
    <col min="9708" max="9719" width="0" style="152" hidden="1" customWidth="1"/>
    <col min="9720" max="9721" width="15.5703125" style="152" customWidth="1"/>
    <col min="9722" max="9722" width="12.28515625" style="152" bestFit="1" customWidth="1"/>
    <col min="9723" max="9723" width="12.85546875" style="152" bestFit="1" customWidth="1"/>
    <col min="9724" max="9958" width="11.42578125" style="152"/>
    <col min="9959" max="9959" width="5.140625" style="152" customWidth="1"/>
    <col min="9960" max="9960" width="48.85546875" style="152" customWidth="1"/>
    <col min="9961" max="9962" width="0" style="152" hidden="1" customWidth="1"/>
    <col min="9963" max="9963" width="15.5703125" style="152" customWidth="1"/>
    <col min="9964" max="9975" width="0" style="152" hidden="1" customWidth="1"/>
    <col min="9976" max="9977" width="15.5703125" style="152" customWidth="1"/>
    <col min="9978" max="9978" width="12.28515625" style="152" bestFit="1" customWidth="1"/>
    <col min="9979" max="9979" width="12.85546875" style="152" bestFit="1" customWidth="1"/>
    <col min="9980" max="10214" width="11.42578125" style="152"/>
    <col min="10215" max="10215" width="5.140625" style="152" customWidth="1"/>
    <col min="10216" max="10216" width="48.85546875" style="152" customWidth="1"/>
    <col min="10217" max="10218" width="0" style="152" hidden="1" customWidth="1"/>
    <col min="10219" max="10219" width="15.5703125" style="152" customWidth="1"/>
    <col min="10220" max="10231" width="0" style="152" hidden="1" customWidth="1"/>
    <col min="10232" max="10233" width="15.5703125" style="152" customWidth="1"/>
    <col min="10234" max="10234" width="12.28515625" style="152" bestFit="1" customWidth="1"/>
    <col min="10235" max="10235" width="12.85546875" style="152" bestFit="1" customWidth="1"/>
    <col min="10236" max="10470" width="11.42578125" style="152"/>
    <col min="10471" max="10471" width="5.140625" style="152" customWidth="1"/>
    <col min="10472" max="10472" width="48.85546875" style="152" customWidth="1"/>
    <col min="10473" max="10474" width="0" style="152" hidden="1" customWidth="1"/>
    <col min="10475" max="10475" width="15.5703125" style="152" customWidth="1"/>
    <col min="10476" max="10487" width="0" style="152" hidden="1" customWidth="1"/>
    <col min="10488" max="10489" width="15.5703125" style="152" customWidth="1"/>
    <col min="10490" max="10490" width="12.28515625" style="152" bestFit="1" customWidth="1"/>
    <col min="10491" max="10491" width="12.85546875" style="152" bestFit="1" customWidth="1"/>
    <col min="10492" max="10726" width="11.42578125" style="152"/>
    <col min="10727" max="10727" width="5.140625" style="152" customWidth="1"/>
    <col min="10728" max="10728" width="48.85546875" style="152" customWidth="1"/>
    <col min="10729" max="10730" width="0" style="152" hidden="1" customWidth="1"/>
    <col min="10731" max="10731" width="15.5703125" style="152" customWidth="1"/>
    <col min="10732" max="10743" width="0" style="152" hidden="1" customWidth="1"/>
    <col min="10744" max="10745" width="15.5703125" style="152" customWidth="1"/>
    <col min="10746" max="10746" width="12.28515625" style="152" bestFit="1" customWidth="1"/>
    <col min="10747" max="10747" width="12.85546875" style="152" bestFit="1" customWidth="1"/>
    <col min="10748" max="10982" width="11.42578125" style="152"/>
    <col min="10983" max="10983" width="5.140625" style="152" customWidth="1"/>
    <col min="10984" max="10984" width="48.85546875" style="152" customWidth="1"/>
    <col min="10985" max="10986" width="0" style="152" hidden="1" customWidth="1"/>
    <col min="10987" max="10987" width="15.5703125" style="152" customWidth="1"/>
    <col min="10988" max="10999" width="0" style="152" hidden="1" customWidth="1"/>
    <col min="11000" max="11001" width="15.5703125" style="152" customWidth="1"/>
    <col min="11002" max="11002" width="12.28515625" style="152" bestFit="1" customWidth="1"/>
    <col min="11003" max="11003" width="12.85546875" style="152" bestFit="1" customWidth="1"/>
    <col min="11004" max="11238" width="11.42578125" style="152"/>
    <col min="11239" max="11239" width="5.140625" style="152" customWidth="1"/>
    <col min="11240" max="11240" width="48.85546875" style="152" customWidth="1"/>
    <col min="11241" max="11242" width="0" style="152" hidden="1" customWidth="1"/>
    <col min="11243" max="11243" width="15.5703125" style="152" customWidth="1"/>
    <col min="11244" max="11255" width="0" style="152" hidden="1" customWidth="1"/>
    <col min="11256" max="11257" width="15.5703125" style="152" customWidth="1"/>
    <col min="11258" max="11258" width="12.28515625" style="152" bestFit="1" customWidth="1"/>
    <col min="11259" max="11259" width="12.85546875" style="152" bestFit="1" customWidth="1"/>
    <col min="11260" max="11494" width="11.42578125" style="152"/>
    <col min="11495" max="11495" width="5.140625" style="152" customWidth="1"/>
    <col min="11496" max="11496" width="48.85546875" style="152" customWidth="1"/>
    <col min="11497" max="11498" width="0" style="152" hidden="1" customWidth="1"/>
    <col min="11499" max="11499" width="15.5703125" style="152" customWidth="1"/>
    <col min="11500" max="11511" width="0" style="152" hidden="1" customWidth="1"/>
    <col min="11512" max="11513" width="15.5703125" style="152" customWidth="1"/>
    <col min="11514" max="11514" width="12.28515625" style="152" bestFit="1" customWidth="1"/>
    <col min="11515" max="11515" width="12.85546875" style="152" bestFit="1" customWidth="1"/>
    <col min="11516" max="11750" width="11.42578125" style="152"/>
    <col min="11751" max="11751" width="5.140625" style="152" customWidth="1"/>
    <col min="11752" max="11752" width="48.85546875" style="152" customWidth="1"/>
    <col min="11753" max="11754" width="0" style="152" hidden="1" customWidth="1"/>
    <col min="11755" max="11755" width="15.5703125" style="152" customWidth="1"/>
    <col min="11756" max="11767" width="0" style="152" hidden="1" customWidth="1"/>
    <col min="11768" max="11769" width="15.5703125" style="152" customWidth="1"/>
    <col min="11770" max="11770" width="12.28515625" style="152" bestFit="1" customWidth="1"/>
    <col min="11771" max="11771" width="12.85546875" style="152" bestFit="1" customWidth="1"/>
    <col min="11772" max="12006" width="11.42578125" style="152"/>
    <col min="12007" max="12007" width="5.140625" style="152" customWidth="1"/>
    <col min="12008" max="12008" width="48.85546875" style="152" customWidth="1"/>
    <col min="12009" max="12010" width="0" style="152" hidden="1" customWidth="1"/>
    <col min="12011" max="12011" width="15.5703125" style="152" customWidth="1"/>
    <col min="12012" max="12023" width="0" style="152" hidden="1" customWidth="1"/>
    <col min="12024" max="12025" width="15.5703125" style="152" customWidth="1"/>
    <col min="12026" max="12026" width="12.28515625" style="152" bestFit="1" customWidth="1"/>
    <col min="12027" max="12027" width="12.85546875" style="152" bestFit="1" customWidth="1"/>
    <col min="12028" max="12262" width="11.42578125" style="152"/>
    <col min="12263" max="12263" width="5.140625" style="152" customWidth="1"/>
    <col min="12264" max="12264" width="48.85546875" style="152" customWidth="1"/>
    <col min="12265" max="12266" width="0" style="152" hidden="1" customWidth="1"/>
    <col min="12267" max="12267" width="15.5703125" style="152" customWidth="1"/>
    <col min="12268" max="12279" width="0" style="152" hidden="1" customWidth="1"/>
    <col min="12280" max="12281" width="15.5703125" style="152" customWidth="1"/>
    <col min="12282" max="12282" width="12.28515625" style="152" bestFit="1" customWidth="1"/>
    <col min="12283" max="12283" width="12.85546875" style="152" bestFit="1" customWidth="1"/>
    <col min="12284" max="12518" width="11.42578125" style="152"/>
    <col min="12519" max="12519" width="5.140625" style="152" customWidth="1"/>
    <col min="12520" max="12520" width="48.85546875" style="152" customWidth="1"/>
    <col min="12521" max="12522" width="0" style="152" hidden="1" customWidth="1"/>
    <col min="12523" max="12523" width="15.5703125" style="152" customWidth="1"/>
    <col min="12524" max="12535" width="0" style="152" hidden="1" customWidth="1"/>
    <col min="12536" max="12537" width="15.5703125" style="152" customWidth="1"/>
    <col min="12538" max="12538" width="12.28515625" style="152" bestFit="1" customWidth="1"/>
    <col min="12539" max="12539" width="12.85546875" style="152" bestFit="1" customWidth="1"/>
    <col min="12540" max="12774" width="11.42578125" style="152"/>
    <col min="12775" max="12775" width="5.140625" style="152" customWidth="1"/>
    <col min="12776" max="12776" width="48.85546875" style="152" customWidth="1"/>
    <col min="12777" max="12778" width="0" style="152" hidden="1" customWidth="1"/>
    <col min="12779" max="12779" width="15.5703125" style="152" customWidth="1"/>
    <col min="12780" max="12791" width="0" style="152" hidden="1" customWidth="1"/>
    <col min="12792" max="12793" width="15.5703125" style="152" customWidth="1"/>
    <col min="12794" max="12794" width="12.28515625" style="152" bestFit="1" customWidth="1"/>
    <col min="12795" max="12795" width="12.85546875" style="152" bestFit="1" customWidth="1"/>
    <col min="12796" max="13030" width="11.42578125" style="152"/>
    <col min="13031" max="13031" width="5.140625" style="152" customWidth="1"/>
    <col min="13032" max="13032" width="48.85546875" style="152" customWidth="1"/>
    <col min="13033" max="13034" width="0" style="152" hidden="1" customWidth="1"/>
    <col min="13035" max="13035" width="15.5703125" style="152" customWidth="1"/>
    <col min="13036" max="13047" width="0" style="152" hidden="1" customWidth="1"/>
    <col min="13048" max="13049" width="15.5703125" style="152" customWidth="1"/>
    <col min="13050" max="13050" width="12.28515625" style="152" bestFit="1" customWidth="1"/>
    <col min="13051" max="13051" width="12.85546875" style="152" bestFit="1" customWidth="1"/>
    <col min="13052" max="13286" width="11.42578125" style="152"/>
    <col min="13287" max="13287" width="5.140625" style="152" customWidth="1"/>
    <col min="13288" max="13288" width="48.85546875" style="152" customWidth="1"/>
    <col min="13289" max="13290" width="0" style="152" hidden="1" customWidth="1"/>
    <col min="13291" max="13291" width="15.5703125" style="152" customWidth="1"/>
    <col min="13292" max="13303" width="0" style="152" hidden="1" customWidth="1"/>
    <col min="13304" max="13305" width="15.5703125" style="152" customWidth="1"/>
    <col min="13306" max="13306" width="12.28515625" style="152" bestFit="1" customWidth="1"/>
    <col min="13307" max="13307" width="12.85546875" style="152" bestFit="1" customWidth="1"/>
    <col min="13308" max="13542" width="11.42578125" style="152"/>
    <col min="13543" max="13543" width="5.140625" style="152" customWidth="1"/>
    <col min="13544" max="13544" width="48.85546875" style="152" customWidth="1"/>
    <col min="13545" max="13546" width="0" style="152" hidden="1" customWidth="1"/>
    <col min="13547" max="13547" width="15.5703125" style="152" customWidth="1"/>
    <col min="13548" max="13559" width="0" style="152" hidden="1" customWidth="1"/>
    <col min="13560" max="13561" width="15.5703125" style="152" customWidth="1"/>
    <col min="13562" max="13562" width="12.28515625" style="152" bestFit="1" customWidth="1"/>
    <col min="13563" max="13563" width="12.85546875" style="152" bestFit="1" customWidth="1"/>
    <col min="13564" max="13798" width="11.42578125" style="152"/>
    <col min="13799" max="13799" width="5.140625" style="152" customWidth="1"/>
    <col min="13800" max="13800" width="48.85546875" style="152" customWidth="1"/>
    <col min="13801" max="13802" width="0" style="152" hidden="1" customWidth="1"/>
    <col min="13803" max="13803" width="15.5703125" style="152" customWidth="1"/>
    <col min="13804" max="13815" width="0" style="152" hidden="1" customWidth="1"/>
    <col min="13816" max="13817" width="15.5703125" style="152" customWidth="1"/>
    <col min="13818" max="13818" width="12.28515625" style="152" bestFit="1" customWidth="1"/>
    <col min="13819" max="13819" width="12.85546875" style="152" bestFit="1" customWidth="1"/>
    <col min="13820" max="14054" width="11.42578125" style="152"/>
    <col min="14055" max="14055" width="5.140625" style="152" customWidth="1"/>
    <col min="14056" max="14056" width="48.85546875" style="152" customWidth="1"/>
    <col min="14057" max="14058" width="0" style="152" hidden="1" customWidth="1"/>
    <col min="14059" max="14059" width="15.5703125" style="152" customWidth="1"/>
    <col min="14060" max="14071" width="0" style="152" hidden="1" customWidth="1"/>
    <col min="14072" max="14073" width="15.5703125" style="152" customWidth="1"/>
    <col min="14074" max="14074" width="12.28515625" style="152" bestFit="1" customWidth="1"/>
    <col min="14075" max="14075" width="12.85546875" style="152" bestFit="1" customWidth="1"/>
    <col min="14076" max="14310" width="11.42578125" style="152"/>
    <col min="14311" max="14311" width="5.140625" style="152" customWidth="1"/>
    <col min="14312" max="14312" width="48.85546875" style="152" customWidth="1"/>
    <col min="14313" max="14314" width="0" style="152" hidden="1" customWidth="1"/>
    <col min="14315" max="14315" width="15.5703125" style="152" customWidth="1"/>
    <col min="14316" max="14327" width="0" style="152" hidden="1" customWidth="1"/>
    <col min="14328" max="14329" width="15.5703125" style="152" customWidth="1"/>
    <col min="14330" max="14330" width="12.28515625" style="152" bestFit="1" customWidth="1"/>
    <col min="14331" max="14331" width="12.85546875" style="152" bestFit="1" customWidth="1"/>
    <col min="14332" max="14566" width="11.42578125" style="152"/>
    <col min="14567" max="14567" width="5.140625" style="152" customWidth="1"/>
    <col min="14568" max="14568" width="48.85546875" style="152" customWidth="1"/>
    <col min="14569" max="14570" width="0" style="152" hidden="1" customWidth="1"/>
    <col min="14571" max="14571" width="15.5703125" style="152" customWidth="1"/>
    <col min="14572" max="14583" width="0" style="152" hidden="1" customWidth="1"/>
    <col min="14584" max="14585" width="15.5703125" style="152" customWidth="1"/>
    <col min="14586" max="14586" width="12.28515625" style="152" bestFit="1" customWidth="1"/>
    <col min="14587" max="14587" width="12.85546875" style="152" bestFit="1" customWidth="1"/>
    <col min="14588" max="14822" width="11.42578125" style="152"/>
    <col min="14823" max="14823" width="5.140625" style="152" customWidth="1"/>
    <col min="14824" max="14824" width="48.85546875" style="152" customWidth="1"/>
    <col min="14825" max="14826" width="0" style="152" hidden="1" customWidth="1"/>
    <col min="14827" max="14827" width="15.5703125" style="152" customWidth="1"/>
    <col min="14828" max="14839" width="0" style="152" hidden="1" customWidth="1"/>
    <col min="14840" max="14841" width="15.5703125" style="152" customWidth="1"/>
    <col min="14842" max="14842" width="12.28515625" style="152" bestFit="1" customWidth="1"/>
    <col min="14843" max="14843" width="12.85546875" style="152" bestFit="1" customWidth="1"/>
    <col min="14844" max="15078" width="11.42578125" style="152"/>
    <col min="15079" max="15079" width="5.140625" style="152" customWidth="1"/>
    <col min="15080" max="15080" width="48.85546875" style="152" customWidth="1"/>
    <col min="15081" max="15082" width="0" style="152" hidden="1" customWidth="1"/>
    <col min="15083" max="15083" width="15.5703125" style="152" customWidth="1"/>
    <col min="15084" max="15095" width="0" style="152" hidden="1" customWidth="1"/>
    <col min="15096" max="15097" width="15.5703125" style="152" customWidth="1"/>
    <col min="15098" max="15098" width="12.28515625" style="152" bestFit="1" customWidth="1"/>
    <col min="15099" max="15099" width="12.85546875" style="152" bestFit="1" customWidth="1"/>
    <col min="15100" max="15334" width="11.42578125" style="152"/>
    <col min="15335" max="15335" width="5.140625" style="152" customWidth="1"/>
    <col min="15336" max="15336" width="48.85546875" style="152" customWidth="1"/>
    <col min="15337" max="15338" width="0" style="152" hidden="1" customWidth="1"/>
    <col min="15339" max="15339" width="15.5703125" style="152" customWidth="1"/>
    <col min="15340" max="15351" width="0" style="152" hidden="1" customWidth="1"/>
    <col min="15352" max="15353" width="15.5703125" style="152" customWidth="1"/>
    <col min="15354" max="15354" width="12.28515625" style="152" bestFit="1" customWidth="1"/>
    <col min="15355" max="15355" width="12.85546875" style="152" bestFit="1" customWidth="1"/>
    <col min="15356" max="15590" width="11.42578125" style="152"/>
    <col min="15591" max="15591" width="5.140625" style="152" customWidth="1"/>
    <col min="15592" max="15592" width="48.85546875" style="152" customWidth="1"/>
    <col min="15593" max="15594" width="0" style="152" hidden="1" customWidth="1"/>
    <col min="15595" max="15595" width="15.5703125" style="152" customWidth="1"/>
    <col min="15596" max="15607" width="0" style="152" hidden="1" customWidth="1"/>
    <col min="15608" max="15609" width="15.5703125" style="152" customWidth="1"/>
    <col min="15610" max="15610" width="12.28515625" style="152" bestFit="1" customWidth="1"/>
    <col min="15611" max="15611" width="12.85546875" style="152" bestFit="1" customWidth="1"/>
    <col min="15612" max="15846" width="11.42578125" style="152"/>
    <col min="15847" max="15847" width="5.140625" style="152" customWidth="1"/>
    <col min="15848" max="15848" width="48.85546875" style="152" customWidth="1"/>
    <col min="15849" max="15850" width="0" style="152" hidden="1" customWidth="1"/>
    <col min="15851" max="15851" width="15.5703125" style="152" customWidth="1"/>
    <col min="15852" max="15863" width="0" style="152" hidden="1" customWidth="1"/>
    <col min="15864" max="15865" width="15.5703125" style="152" customWidth="1"/>
    <col min="15866" max="15866" width="12.28515625" style="152" bestFit="1" customWidth="1"/>
    <col min="15867" max="15867" width="12.85546875" style="152" bestFit="1" customWidth="1"/>
    <col min="15868" max="16102" width="11.42578125" style="152"/>
    <col min="16103" max="16103" width="5.140625" style="152" customWidth="1"/>
    <col min="16104" max="16104" width="48.85546875" style="152" customWidth="1"/>
    <col min="16105" max="16106" width="0" style="152" hidden="1" customWidth="1"/>
    <col min="16107" max="16107" width="15.5703125" style="152" customWidth="1"/>
    <col min="16108" max="16119" width="0" style="152" hidden="1" customWidth="1"/>
    <col min="16120" max="16121" width="15.5703125" style="152" customWidth="1"/>
    <col min="16122" max="16122" width="12.28515625" style="152" bestFit="1" customWidth="1"/>
    <col min="16123" max="16123" width="12.85546875" style="152" bestFit="1" customWidth="1"/>
    <col min="16124" max="16384" width="11.42578125" style="152"/>
  </cols>
  <sheetData>
    <row r="1" spans="1:19" s="138" customFormat="1" ht="15" x14ac:dyDescent="0.3">
      <c r="A1" s="320" t="s">
        <v>2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</row>
    <row r="2" spans="1:19" s="138" customFormat="1" ht="15" x14ac:dyDescent="0.3">
      <c r="A2" s="320" t="s">
        <v>138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</row>
    <row r="3" spans="1:19" s="138" customFormat="1" ht="15" x14ac:dyDescent="0.3">
      <c r="A3" s="321" t="s">
        <v>211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</row>
    <row r="4" spans="1:19" s="138" customFormat="1" ht="60" x14ac:dyDescent="0.2">
      <c r="A4" s="322"/>
      <c r="B4" s="322"/>
      <c r="C4" s="252" t="s">
        <v>187</v>
      </c>
      <c r="D4" s="155" t="s">
        <v>151</v>
      </c>
      <c r="E4" s="155" t="s">
        <v>188</v>
      </c>
      <c r="F4" s="155" t="s">
        <v>189</v>
      </c>
      <c r="G4" s="155" t="s">
        <v>190</v>
      </c>
      <c r="H4" s="155" t="s">
        <v>191</v>
      </c>
      <c r="I4" s="155" t="s">
        <v>192</v>
      </c>
      <c r="J4" s="155" t="s">
        <v>193</v>
      </c>
      <c r="K4" s="155" t="s">
        <v>194</v>
      </c>
      <c r="L4" s="155" t="s">
        <v>195</v>
      </c>
      <c r="M4" s="155" t="s">
        <v>196</v>
      </c>
      <c r="N4" s="155" t="s">
        <v>197</v>
      </c>
      <c r="O4" s="155" t="s">
        <v>198</v>
      </c>
      <c r="P4" s="155" t="s">
        <v>199</v>
      </c>
      <c r="Q4" s="155" t="s">
        <v>200</v>
      </c>
      <c r="R4" s="155" t="s">
        <v>201</v>
      </c>
      <c r="S4" s="155" t="s">
        <v>152</v>
      </c>
    </row>
    <row r="5" spans="1:19" s="138" customFormat="1" ht="15.75" x14ac:dyDescent="0.25">
      <c r="A5" s="140"/>
      <c r="B5" s="140" t="s">
        <v>139</v>
      </c>
      <c r="C5" s="141">
        <v>62000000</v>
      </c>
      <c r="D5" s="141"/>
      <c r="E5" s="141">
        <f>+C5+D5</f>
        <v>62000000</v>
      </c>
      <c r="F5" s="141">
        <v>0</v>
      </c>
      <c r="G5" s="141">
        <v>0</v>
      </c>
      <c r="H5" s="141">
        <v>0</v>
      </c>
      <c r="I5" s="141">
        <v>12400000</v>
      </c>
      <c r="J5" s="141"/>
      <c r="K5" s="141"/>
      <c r="L5" s="141"/>
      <c r="M5" s="141"/>
      <c r="N5" s="141"/>
      <c r="O5" s="141"/>
      <c r="P5" s="141"/>
      <c r="Q5" s="141"/>
      <c r="R5" s="141">
        <f>SUM(F5:Q5)</f>
        <v>12400000</v>
      </c>
      <c r="S5" s="141">
        <f>+E5-R5</f>
        <v>49600000</v>
      </c>
    </row>
    <row r="6" spans="1:19" s="138" customFormat="1" ht="16.5" x14ac:dyDescent="0.3">
      <c r="A6" s="140"/>
      <c r="B6" s="142" t="s">
        <v>140</v>
      </c>
      <c r="C6" s="143">
        <f>SUM(C5)</f>
        <v>62000000</v>
      </c>
      <c r="D6" s="143">
        <f>SUM(D5)</f>
        <v>0</v>
      </c>
      <c r="E6" s="143">
        <f>SUM(E5)</f>
        <v>62000000</v>
      </c>
      <c r="F6" s="143">
        <f>SUM(F5)</f>
        <v>0</v>
      </c>
      <c r="G6" s="143">
        <f>SUM(G5)</f>
        <v>0</v>
      </c>
      <c r="H6" s="143"/>
      <c r="I6" s="143">
        <f>SUM(I5)</f>
        <v>12400000</v>
      </c>
      <c r="J6" s="143"/>
      <c r="K6" s="143"/>
      <c r="L6" s="143"/>
      <c r="M6" s="143"/>
      <c r="N6" s="143"/>
      <c r="O6" s="143"/>
      <c r="P6" s="143"/>
      <c r="Q6" s="143"/>
      <c r="R6" s="143">
        <f>SUM(R5)</f>
        <v>12400000</v>
      </c>
      <c r="S6" s="143">
        <f>SUM(S5)</f>
        <v>49600000</v>
      </c>
    </row>
    <row r="7" spans="1:19" s="138" customFormat="1" ht="16.5" x14ac:dyDescent="0.3">
      <c r="A7" s="144"/>
      <c r="B7" s="142"/>
      <c r="C7" s="214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</row>
    <row r="8" spans="1:19" s="138" customFormat="1" ht="45" x14ac:dyDescent="0.3">
      <c r="A8" s="323"/>
      <c r="B8" s="323"/>
      <c r="C8" s="252" t="str">
        <f>+C4</f>
        <v>PRESUPUESTO 2022</v>
      </c>
      <c r="D8" s="155" t="s">
        <v>153</v>
      </c>
      <c r="E8" s="155" t="str">
        <f>+E4</f>
        <v>PRESUPUESTO AJUSTADO 2,022</v>
      </c>
      <c r="F8" s="155" t="str">
        <f>+F4</f>
        <v>EJECUTADO ENERO</v>
      </c>
      <c r="G8" s="155" t="str">
        <f>+G4</f>
        <v>EJECUTADO FEBRERO</v>
      </c>
      <c r="H8" s="155" t="str">
        <f>+H4</f>
        <v>EJECUTADO MARZO</v>
      </c>
      <c r="I8" s="155" t="str">
        <f t="shared" ref="I8:Q8" si="0">+I4</f>
        <v>EJECUTADO ABRIL</v>
      </c>
      <c r="J8" s="155" t="str">
        <f t="shared" si="0"/>
        <v>EJECUTADO MAYO</v>
      </c>
      <c r="K8" s="155" t="str">
        <f t="shared" si="0"/>
        <v>EJECUTADO JUNIO</v>
      </c>
      <c r="L8" s="155" t="str">
        <f t="shared" si="0"/>
        <v>EJECUTADO JULIO</v>
      </c>
      <c r="M8" s="155" t="str">
        <f t="shared" si="0"/>
        <v>EJECUTADO AGOSTO</v>
      </c>
      <c r="N8" s="155" t="str">
        <f t="shared" si="0"/>
        <v>EJECUTADO SEPTIEMBRE</v>
      </c>
      <c r="O8" s="155" t="str">
        <f t="shared" si="0"/>
        <v>EJECUTADO OCTUBRE</v>
      </c>
      <c r="P8" s="155" t="str">
        <f t="shared" si="0"/>
        <v>EJECUTADO NOVIEMBRE</v>
      </c>
      <c r="Q8" s="155" t="str">
        <f t="shared" si="0"/>
        <v>EJECUTADO DICIEMBRE</v>
      </c>
      <c r="R8" s="155" t="s">
        <v>201</v>
      </c>
      <c r="S8" s="155" t="s">
        <v>152</v>
      </c>
    </row>
    <row r="9" spans="1:19" s="138" customFormat="1" ht="15.75" x14ac:dyDescent="0.25">
      <c r="A9" s="139" t="s">
        <v>141</v>
      </c>
      <c r="B9" s="140" t="s">
        <v>14</v>
      </c>
      <c r="C9" s="141">
        <v>28977736.02</v>
      </c>
      <c r="D9" s="156"/>
      <c r="E9" s="141">
        <f>+C9+D9</f>
        <v>28977736.02</v>
      </c>
      <c r="F9" s="141">
        <v>2367268.7000000002</v>
      </c>
      <c r="G9" s="141">
        <v>2396683.9</v>
      </c>
      <c r="H9" s="141">
        <v>2410583.5299999998</v>
      </c>
      <c r="I9" s="141">
        <v>2417060.7799999998</v>
      </c>
      <c r="J9" s="141">
        <v>2417711.13</v>
      </c>
      <c r="K9" s="141"/>
      <c r="L9" s="141"/>
      <c r="M9" s="141"/>
      <c r="N9" s="141"/>
      <c r="O9" s="141"/>
      <c r="P9" s="141"/>
      <c r="Q9" s="141"/>
      <c r="R9" s="141">
        <f>SUM(F9:Q9)</f>
        <v>12009308.039999999</v>
      </c>
      <c r="S9" s="141">
        <f>+E9-R9</f>
        <v>16968427.98</v>
      </c>
    </row>
    <row r="10" spans="1:19" s="138" customFormat="1" ht="16.5" x14ac:dyDescent="0.3">
      <c r="A10" s="140"/>
      <c r="B10" s="142" t="s">
        <v>142</v>
      </c>
      <c r="C10" s="143">
        <f t="shared" ref="C10:I10" si="1">SUM(C9)</f>
        <v>28977736.02</v>
      </c>
      <c r="D10" s="157">
        <f t="shared" si="1"/>
        <v>0</v>
      </c>
      <c r="E10" s="151">
        <f t="shared" si="1"/>
        <v>28977736.02</v>
      </c>
      <c r="F10" s="143">
        <f t="shared" si="1"/>
        <v>2367268.7000000002</v>
      </c>
      <c r="G10" s="143">
        <f t="shared" si="1"/>
        <v>2396683.9</v>
      </c>
      <c r="H10" s="143">
        <f t="shared" si="1"/>
        <v>2410583.5299999998</v>
      </c>
      <c r="I10" s="143">
        <f t="shared" si="1"/>
        <v>2417060.7799999998</v>
      </c>
      <c r="J10" s="143">
        <f>SUM(J9)</f>
        <v>2417711.13</v>
      </c>
      <c r="K10" s="143"/>
      <c r="L10" s="143"/>
      <c r="M10" s="143"/>
      <c r="N10" s="143"/>
      <c r="O10" s="143"/>
      <c r="P10" s="143"/>
      <c r="Q10" s="143"/>
      <c r="R10" s="143">
        <f>SUM(R9)</f>
        <v>12009308.039999999</v>
      </c>
      <c r="S10" s="143">
        <f>SUM(S9)</f>
        <v>16968427.98</v>
      </c>
    </row>
    <row r="11" spans="1:19" s="138" customFormat="1" ht="16.5" x14ac:dyDescent="0.3">
      <c r="A11" s="144"/>
      <c r="B11" s="142"/>
      <c r="C11" s="143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</row>
    <row r="12" spans="1:19" s="138" customFormat="1" ht="45" x14ac:dyDescent="0.25">
      <c r="A12" s="149"/>
      <c r="B12" s="149" t="s">
        <v>143</v>
      </c>
      <c r="C12" s="252" t="str">
        <f>+C8</f>
        <v>PRESUPUESTO 2022</v>
      </c>
      <c r="D12" s="155" t="s">
        <v>153</v>
      </c>
      <c r="E12" s="155" t="str">
        <f>+E8</f>
        <v>PRESUPUESTO AJUSTADO 2,022</v>
      </c>
      <c r="F12" s="155" t="str">
        <f>+F8</f>
        <v>EJECUTADO ENERO</v>
      </c>
      <c r="G12" s="155" t="str">
        <f>+G8</f>
        <v>EJECUTADO FEBRERO</v>
      </c>
      <c r="H12" s="155" t="str">
        <f>+H8</f>
        <v>EJECUTADO MARZO</v>
      </c>
      <c r="I12" s="155" t="str">
        <f t="shared" ref="I12:Q12" si="2">+I8</f>
        <v>EJECUTADO ABRIL</v>
      </c>
      <c r="J12" s="155" t="str">
        <f t="shared" si="2"/>
        <v>EJECUTADO MAYO</v>
      </c>
      <c r="K12" s="155" t="str">
        <f t="shared" si="2"/>
        <v>EJECUTADO JUNIO</v>
      </c>
      <c r="L12" s="155" t="str">
        <f t="shared" si="2"/>
        <v>EJECUTADO JULIO</v>
      </c>
      <c r="M12" s="155" t="str">
        <f t="shared" si="2"/>
        <v>EJECUTADO AGOSTO</v>
      </c>
      <c r="N12" s="155" t="str">
        <f t="shared" si="2"/>
        <v>EJECUTADO SEPTIEMBRE</v>
      </c>
      <c r="O12" s="155" t="str">
        <f t="shared" si="2"/>
        <v>EJECUTADO OCTUBRE</v>
      </c>
      <c r="P12" s="155" t="str">
        <f t="shared" si="2"/>
        <v>EJECUTADO NOVIEMBRE</v>
      </c>
      <c r="Q12" s="155" t="str">
        <f t="shared" si="2"/>
        <v>EJECUTADO DICIEMBRE</v>
      </c>
      <c r="R12" s="155" t="s">
        <v>201</v>
      </c>
      <c r="S12" s="155" t="s">
        <v>152</v>
      </c>
    </row>
    <row r="13" spans="1:19" s="138" customFormat="1" ht="15.75" x14ac:dyDescent="0.25">
      <c r="A13" s="140">
        <v>111</v>
      </c>
      <c r="B13" s="145" t="s">
        <v>16</v>
      </c>
      <c r="C13" s="146">
        <v>850471.93</v>
      </c>
      <c r="D13" s="156"/>
      <c r="E13" s="146">
        <f>+C13+D13</f>
        <v>850471.93</v>
      </c>
      <c r="F13" s="146"/>
      <c r="G13" s="146">
        <v>70182.48</v>
      </c>
      <c r="H13" s="146">
        <v>80017.570000000007</v>
      </c>
      <c r="I13" s="146">
        <v>86367.27</v>
      </c>
      <c r="J13" s="146">
        <v>94176.3</v>
      </c>
      <c r="K13" s="146"/>
      <c r="L13" s="146"/>
      <c r="M13" s="146"/>
      <c r="N13" s="146"/>
      <c r="O13" s="146"/>
      <c r="P13" s="146"/>
      <c r="Q13" s="146"/>
      <c r="R13" s="141">
        <f t="shared" ref="R13:R23" si="3">SUM(F13:Q13)</f>
        <v>330743.62</v>
      </c>
      <c r="S13" s="146">
        <f>+E13-R13</f>
        <v>519728.31000000006</v>
      </c>
    </row>
    <row r="14" spans="1:19" s="138" customFormat="1" ht="15.75" x14ac:dyDescent="0.25">
      <c r="A14" s="140">
        <v>113</v>
      </c>
      <c r="B14" s="145" t="s">
        <v>17</v>
      </c>
      <c r="C14" s="146">
        <v>126775</v>
      </c>
      <c r="D14" s="156"/>
      <c r="E14" s="146">
        <f>+C14+D14</f>
        <v>126775</v>
      </c>
      <c r="F14" s="146"/>
      <c r="G14" s="146">
        <v>11227.09</v>
      </c>
      <c r="H14" s="146">
        <v>11306.4</v>
      </c>
      <c r="I14" s="146">
        <v>11126.04</v>
      </c>
      <c r="J14" s="146">
        <v>11246.38</v>
      </c>
      <c r="K14" s="146"/>
      <c r="L14" s="146"/>
      <c r="M14" s="146"/>
      <c r="N14" s="146"/>
      <c r="O14" s="146"/>
      <c r="P14" s="146"/>
      <c r="Q14" s="146"/>
      <c r="R14" s="141">
        <f t="shared" si="3"/>
        <v>44905.909999999996</v>
      </c>
      <c r="S14" s="146">
        <f>+E14-R14</f>
        <v>81869.09</v>
      </c>
    </row>
    <row r="15" spans="1:19" s="138" customFormat="1" ht="15.75" x14ac:dyDescent="0.25">
      <c r="A15" s="140">
        <v>122</v>
      </c>
      <c r="B15" s="145" t="s">
        <v>18</v>
      </c>
      <c r="C15" s="146">
        <v>60855.58</v>
      </c>
      <c r="D15" s="156"/>
      <c r="E15" s="146">
        <f t="shared" ref="E15:E23" si="4">+C15+D15</f>
        <v>60855.58</v>
      </c>
      <c r="F15" s="146"/>
      <c r="G15" s="146"/>
      <c r="H15" s="146">
        <v>3676</v>
      </c>
      <c r="I15" s="146">
        <v>55070.99</v>
      </c>
      <c r="J15" s="146">
        <v>0</v>
      </c>
      <c r="K15" s="146"/>
      <c r="L15" s="146"/>
      <c r="M15" s="146"/>
      <c r="N15" s="146"/>
      <c r="O15" s="146"/>
      <c r="P15" s="146"/>
      <c r="Q15" s="146"/>
      <c r="R15" s="141">
        <f t="shared" si="3"/>
        <v>58746.99</v>
      </c>
      <c r="S15" s="146">
        <f t="shared" ref="S15:S23" si="5">+E15-R15</f>
        <v>2108.5900000000038</v>
      </c>
    </row>
    <row r="16" spans="1:19" s="138" customFormat="1" ht="15.75" x14ac:dyDescent="0.25">
      <c r="A16" s="140">
        <v>163</v>
      </c>
      <c r="B16" s="145" t="s">
        <v>19</v>
      </c>
      <c r="C16" s="146">
        <v>759242</v>
      </c>
      <c r="D16" s="156"/>
      <c r="E16" s="146">
        <f t="shared" si="4"/>
        <v>759242</v>
      </c>
      <c r="F16" s="146"/>
      <c r="G16" s="146">
        <v>15700</v>
      </c>
      <c r="H16" s="146">
        <v>225896</v>
      </c>
      <c r="I16" s="146">
        <v>40521</v>
      </c>
      <c r="J16" s="146">
        <v>106351.08</v>
      </c>
      <c r="K16" s="146"/>
      <c r="L16" s="146"/>
      <c r="M16" s="146"/>
      <c r="N16" s="146"/>
      <c r="O16" s="146"/>
      <c r="P16" s="146"/>
      <c r="Q16" s="146"/>
      <c r="R16" s="141">
        <f t="shared" si="3"/>
        <v>388468.08</v>
      </c>
      <c r="S16" s="146">
        <f t="shared" si="5"/>
        <v>370773.92</v>
      </c>
    </row>
    <row r="17" spans="1:19" s="138" customFormat="1" ht="15.75" x14ac:dyDescent="0.25">
      <c r="A17" s="140">
        <v>168</v>
      </c>
      <c r="B17" s="145" t="s">
        <v>144</v>
      </c>
      <c r="C17" s="146">
        <v>1000</v>
      </c>
      <c r="D17" s="156"/>
      <c r="E17" s="146">
        <f t="shared" si="4"/>
        <v>1000</v>
      </c>
      <c r="F17" s="146"/>
      <c r="G17" s="146"/>
      <c r="H17" s="146">
        <v>0</v>
      </c>
      <c r="I17" s="146">
        <v>0</v>
      </c>
      <c r="J17" s="146">
        <v>0</v>
      </c>
      <c r="K17" s="146"/>
      <c r="L17" s="146"/>
      <c r="M17" s="146"/>
      <c r="N17" s="146"/>
      <c r="O17" s="146"/>
      <c r="P17" s="146"/>
      <c r="Q17" s="146"/>
      <c r="R17" s="141">
        <f t="shared" si="3"/>
        <v>0</v>
      </c>
      <c r="S17" s="146">
        <f t="shared" si="5"/>
        <v>1000</v>
      </c>
    </row>
    <row r="18" spans="1:19" s="138" customFormat="1" ht="15.75" x14ac:dyDescent="0.25">
      <c r="A18" s="140">
        <v>169</v>
      </c>
      <c r="B18" s="147" t="s">
        <v>145</v>
      </c>
      <c r="C18" s="146">
        <v>42320</v>
      </c>
      <c r="D18" s="156"/>
      <c r="E18" s="146">
        <f t="shared" si="4"/>
        <v>42320</v>
      </c>
      <c r="F18" s="146"/>
      <c r="G18" s="146"/>
      <c r="H18" s="146">
        <v>0</v>
      </c>
      <c r="I18" s="146">
        <v>0</v>
      </c>
      <c r="J18" s="146">
        <v>26300</v>
      </c>
      <c r="K18" s="146"/>
      <c r="L18" s="146"/>
      <c r="M18" s="146"/>
      <c r="N18" s="146"/>
      <c r="O18" s="146"/>
      <c r="P18" s="146"/>
      <c r="Q18" s="146"/>
      <c r="R18" s="141">
        <f t="shared" si="3"/>
        <v>26300</v>
      </c>
      <c r="S18" s="146">
        <f t="shared" si="5"/>
        <v>16020</v>
      </c>
    </row>
    <row r="19" spans="1:19" s="138" customFormat="1" ht="15.75" x14ac:dyDescent="0.25">
      <c r="A19" s="140">
        <v>171</v>
      </c>
      <c r="B19" s="147" t="s">
        <v>146</v>
      </c>
      <c r="C19" s="146">
        <v>43660</v>
      </c>
      <c r="D19" s="156"/>
      <c r="E19" s="146">
        <f t="shared" si="4"/>
        <v>43660</v>
      </c>
      <c r="F19" s="146"/>
      <c r="G19" s="146"/>
      <c r="H19" s="146">
        <v>12000</v>
      </c>
      <c r="I19" s="146">
        <v>0</v>
      </c>
      <c r="J19" s="146">
        <v>0</v>
      </c>
      <c r="K19" s="146"/>
      <c r="L19" s="146"/>
      <c r="M19" s="146"/>
      <c r="N19" s="146"/>
      <c r="O19" s="146"/>
      <c r="P19" s="146"/>
      <c r="Q19" s="146"/>
      <c r="R19" s="141">
        <f t="shared" si="3"/>
        <v>12000</v>
      </c>
      <c r="S19" s="146">
        <f t="shared" si="5"/>
        <v>31660</v>
      </c>
    </row>
    <row r="20" spans="1:19" s="138" customFormat="1" ht="15.75" x14ac:dyDescent="0.25">
      <c r="A20" s="140">
        <v>174</v>
      </c>
      <c r="B20" s="147" t="s">
        <v>20</v>
      </c>
      <c r="C20" s="146">
        <v>88276</v>
      </c>
      <c r="D20" s="156"/>
      <c r="E20" s="146">
        <f t="shared" si="4"/>
        <v>88276</v>
      </c>
      <c r="F20" s="146">
        <v>12720</v>
      </c>
      <c r="G20" s="146"/>
      <c r="H20" s="146">
        <v>13500</v>
      </c>
      <c r="I20" s="146">
        <v>3135</v>
      </c>
      <c r="J20" s="146">
        <v>12720</v>
      </c>
      <c r="K20" s="146"/>
      <c r="L20" s="146"/>
      <c r="M20" s="146"/>
      <c r="N20" s="146"/>
      <c r="O20" s="146"/>
      <c r="P20" s="146"/>
      <c r="Q20" s="146"/>
      <c r="R20" s="141">
        <f t="shared" si="3"/>
        <v>42075</v>
      </c>
      <c r="S20" s="146">
        <f t="shared" si="5"/>
        <v>46201</v>
      </c>
    </row>
    <row r="21" spans="1:19" s="138" customFormat="1" ht="15.75" x14ac:dyDescent="0.25">
      <c r="A21" s="140">
        <v>182</v>
      </c>
      <c r="B21" s="145" t="s">
        <v>21</v>
      </c>
      <c r="C21" s="148">
        <v>3815842</v>
      </c>
      <c r="D21" s="156"/>
      <c r="E21" s="146">
        <f t="shared" si="4"/>
        <v>3815842</v>
      </c>
      <c r="F21" s="146"/>
      <c r="G21" s="146">
        <v>325651</v>
      </c>
      <c r="H21" s="146">
        <v>89549</v>
      </c>
      <c r="I21" s="146">
        <v>172385</v>
      </c>
      <c r="J21" s="146">
        <v>252319</v>
      </c>
      <c r="K21" s="146"/>
      <c r="L21" s="146"/>
      <c r="M21" s="146"/>
      <c r="N21" s="146"/>
      <c r="O21" s="146"/>
      <c r="P21" s="146"/>
      <c r="Q21" s="146"/>
      <c r="R21" s="141">
        <f t="shared" si="3"/>
        <v>839904</v>
      </c>
      <c r="S21" s="146">
        <f t="shared" si="5"/>
        <v>2975938</v>
      </c>
    </row>
    <row r="22" spans="1:19" s="138" customFormat="1" ht="15.75" x14ac:dyDescent="0.25">
      <c r="A22" s="140">
        <v>197</v>
      </c>
      <c r="B22" s="145" t="s">
        <v>22</v>
      </c>
      <c r="C22" s="148">
        <v>508200</v>
      </c>
      <c r="D22" s="156"/>
      <c r="E22" s="146">
        <f t="shared" si="4"/>
        <v>508200</v>
      </c>
      <c r="F22" s="146">
        <v>42000</v>
      </c>
      <c r="G22" s="146">
        <v>42000</v>
      </c>
      <c r="H22" s="146">
        <v>42000</v>
      </c>
      <c r="I22" s="146">
        <v>42000</v>
      </c>
      <c r="J22" s="146">
        <v>42000</v>
      </c>
      <c r="K22" s="146"/>
      <c r="L22" s="146"/>
      <c r="M22" s="146"/>
      <c r="N22" s="146"/>
      <c r="O22" s="146"/>
      <c r="P22" s="146"/>
      <c r="Q22" s="146"/>
      <c r="R22" s="141">
        <f t="shared" si="3"/>
        <v>210000</v>
      </c>
      <c r="S22" s="146">
        <f t="shared" si="5"/>
        <v>298200</v>
      </c>
    </row>
    <row r="23" spans="1:19" s="138" customFormat="1" ht="15.75" x14ac:dyDescent="0.25">
      <c r="A23" s="140">
        <v>199</v>
      </c>
      <c r="B23" s="145" t="s">
        <v>23</v>
      </c>
      <c r="C23" s="146">
        <v>804720</v>
      </c>
      <c r="D23" s="156"/>
      <c r="E23" s="146">
        <f t="shared" si="4"/>
        <v>804720</v>
      </c>
      <c r="F23" s="146"/>
      <c r="G23" s="146">
        <v>76125.8</v>
      </c>
      <c r="H23" s="146">
        <v>51547.5</v>
      </c>
      <c r="I23" s="146">
        <v>53021.45</v>
      </c>
      <c r="J23" s="146">
        <v>46028.75</v>
      </c>
      <c r="K23" s="146"/>
      <c r="L23" s="146"/>
      <c r="M23" s="146"/>
      <c r="N23" s="146"/>
      <c r="O23" s="146"/>
      <c r="P23" s="146"/>
      <c r="Q23" s="146"/>
      <c r="R23" s="141">
        <f t="shared" si="3"/>
        <v>226723.5</v>
      </c>
      <c r="S23" s="146">
        <f t="shared" si="5"/>
        <v>577996.5</v>
      </c>
    </row>
    <row r="24" spans="1:19" s="138" customFormat="1" ht="16.5" x14ac:dyDescent="0.3">
      <c r="A24" s="140"/>
      <c r="B24" s="145" t="s">
        <v>24</v>
      </c>
      <c r="C24" s="143">
        <f t="shared" ref="C24:H24" si="6">SUM(C13:C23)</f>
        <v>7101362.5099999998</v>
      </c>
      <c r="D24" s="143">
        <f t="shared" si="6"/>
        <v>0</v>
      </c>
      <c r="E24" s="143">
        <f t="shared" si="6"/>
        <v>7101362.5099999998</v>
      </c>
      <c r="F24" s="143">
        <f t="shared" si="6"/>
        <v>54720</v>
      </c>
      <c r="G24" s="143">
        <f t="shared" si="6"/>
        <v>540886.37</v>
      </c>
      <c r="H24" s="143">
        <f t="shared" si="6"/>
        <v>529492.47</v>
      </c>
      <c r="I24" s="143">
        <f>SUM(I13:I23)</f>
        <v>463626.75</v>
      </c>
      <c r="J24" s="143">
        <f>SUM(J13:J23)</f>
        <v>591141.51</v>
      </c>
      <c r="K24" s="143"/>
      <c r="L24" s="143"/>
      <c r="M24" s="143"/>
      <c r="N24" s="143"/>
      <c r="O24" s="143"/>
      <c r="P24" s="143"/>
      <c r="Q24" s="143"/>
      <c r="R24" s="143">
        <f>SUM(R13:R23)</f>
        <v>2179867.1</v>
      </c>
      <c r="S24" s="143">
        <f>SUM(S13:S23)</f>
        <v>4921495.41</v>
      </c>
    </row>
    <row r="25" spans="1:19" s="138" customFormat="1" ht="45" x14ac:dyDescent="0.25">
      <c r="A25" s="149"/>
      <c r="B25" s="149" t="s">
        <v>25</v>
      </c>
      <c r="C25" s="252" t="str">
        <f>+C12</f>
        <v>PRESUPUESTO 2022</v>
      </c>
      <c r="D25" s="155" t="s">
        <v>153</v>
      </c>
      <c r="E25" s="155" t="str">
        <f>+E12</f>
        <v>PRESUPUESTO AJUSTADO 2,022</v>
      </c>
      <c r="F25" s="155" t="str">
        <f>+F12</f>
        <v>EJECUTADO ENERO</v>
      </c>
      <c r="G25" s="155" t="str">
        <f>+G12</f>
        <v>EJECUTADO FEBRERO</v>
      </c>
      <c r="H25" s="155" t="str">
        <f>+H4</f>
        <v>EJECUTADO MARZO</v>
      </c>
      <c r="I25" s="155" t="str">
        <f t="shared" ref="I25:Q25" si="7">+I4</f>
        <v>EJECUTADO ABRIL</v>
      </c>
      <c r="J25" s="155" t="str">
        <f t="shared" si="7"/>
        <v>EJECUTADO MAYO</v>
      </c>
      <c r="K25" s="155" t="str">
        <f t="shared" si="7"/>
        <v>EJECUTADO JUNIO</v>
      </c>
      <c r="L25" s="155" t="str">
        <f t="shared" si="7"/>
        <v>EJECUTADO JULIO</v>
      </c>
      <c r="M25" s="155" t="str">
        <f t="shared" si="7"/>
        <v>EJECUTADO AGOSTO</v>
      </c>
      <c r="N25" s="155" t="str">
        <f t="shared" si="7"/>
        <v>EJECUTADO SEPTIEMBRE</v>
      </c>
      <c r="O25" s="155" t="str">
        <f t="shared" si="7"/>
        <v>EJECUTADO OCTUBRE</v>
      </c>
      <c r="P25" s="155" t="str">
        <f t="shared" si="7"/>
        <v>EJECUTADO NOVIEMBRE</v>
      </c>
      <c r="Q25" s="155" t="str">
        <f t="shared" si="7"/>
        <v>EJECUTADO DICIEMBRE</v>
      </c>
      <c r="R25" s="155" t="s">
        <v>201</v>
      </c>
      <c r="S25" s="154" t="s">
        <v>152</v>
      </c>
    </row>
    <row r="26" spans="1:19" s="138" customFormat="1" ht="15.75" x14ac:dyDescent="0.25">
      <c r="A26" s="140">
        <v>211</v>
      </c>
      <c r="B26" s="145" t="s">
        <v>26</v>
      </c>
      <c r="C26" s="146">
        <v>697986.85</v>
      </c>
      <c r="D26" s="156"/>
      <c r="E26" s="146">
        <f t="shared" ref="E26:E42" si="8">+C26+D26</f>
        <v>697986.85</v>
      </c>
      <c r="F26" s="146"/>
      <c r="G26" s="146">
        <v>60583.5</v>
      </c>
      <c r="H26" s="146">
        <v>21884.75</v>
      </c>
      <c r="I26" s="146">
        <v>57741.75</v>
      </c>
      <c r="J26" s="146">
        <v>72399.5</v>
      </c>
      <c r="K26" s="146"/>
      <c r="L26" s="146"/>
      <c r="M26" s="146"/>
      <c r="N26" s="146"/>
      <c r="O26" s="146"/>
      <c r="P26" s="146"/>
      <c r="Q26" s="146"/>
      <c r="R26" s="141">
        <f t="shared" ref="R26:R42" si="9">SUM(F26:Q26)</f>
        <v>212609.5</v>
      </c>
      <c r="S26" s="146">
        <f t="shared" ref="S26:S42" si="10">+E26-R26</f>
        <v>485377.35</v>
      </c>
    </row>
    <row r="27" spans="1:19" s="138" customFormat="1" ht="15.75" hidden="1" x14ac:dyDescent="0.25">
      <c r="A27" s="140"/>
      <c r="B27" s="145" t="s">
        <v>147</v>
      </c>
      <c r="C27" s="146"/>
      <c r="D27" s="156"/>
      <c r="E27" s="146">
        <f t="shared" si="8"/>
        <v>0</v>
      </c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1">
        <f t="shared" si="9"/>
        <v>0</v>
      </c>
      <c r="S27" s="146">
        <f t="shared" si="10"/>
        <v>0</v>
      </c>
    </row>
    <row r="28" spans="1:19" s="138" customFormat="1" ht="15.75" x14ac:dyDescent="0.25">
      <c r="A28" s="140">
        <v>232</v>
      </c>
      <c r="B28" s="145" t="s">
        <v>27</v>
      </c>
      <c r="C28" s="146">
        <v>150000</v>
      </c>
      <c r="D28" s="156"/>
      <c r="E28" s="146">
        <f t="shared" si="8"/>
        <v>150000</v>
      </c>
      <c r="F28" s="146"/>
      <c r="G28" s="146"/>
      <c r="H28" s="146">
        <v>0</v>
      </c>
      <c r="I28" s="146">
        <v>0</v>
      </c>
      <c r="J28" s="146">
        <v>0</v>
      </c>
      <c r="K28" s="146"/>
      <c r="L28" s="146"/>
      <c r="M28" s="146"/>
      <c r="N28" s="146"/>
      <c r="O28" s="146"/>
      <c r="P28" s="146"/>
      <c r="Q28" s="146"/>
      <c r="R28" s="141">
        <f t="shared" si="9"/>
        <v>0</v>
      </c>
      <c r="S28" s="146">
        <f t="shared" si="10"/>
        <v>150000</v>
      </c>
    </row>
    <row r="29" spans="1:19" s="138" customFormat="1" ht="15.75" hidden="1" x14ac:dyDescent="0.25">
      <c r="A29" s="140"/>
      <c r="B29" s="145" t="s">
        <v>55</v>
      </c>
      <c r="C29" s="146"/>
      <c r="D29" s="156"/>
      <c r="E29" s="146">
        <f t="shared" si="8"/>
        <v>0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1">
        <f t="shared" si="9"/>
        <v>0</v>
      </c>
      <c r="S29" s="146">
        <f t="shared" si="10"/>
        <v>0</v>
      </c>
    </row>
    <row r="30" spans="1:19" s="138" customFormat="1" ht="15.75" hidden="1" x14ac:dyDescent="0.25">
      <c r="A30" s="140"/>
      <c r="B30" s="145" t="s">
        <v>148</v>
      </c>
      <c r="C30" s="146"/>
      <c r="D30" s="156"/>
      <c r="E30" s="146">
        <f t="shared" si="8"/>
        <v>0</v>
      </c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1">
        <f t="shared" si="9"/>
        <v>0</v>
      </c>
      <c r="S30" s="146">
        <f t="shared" si="10"/>
        <v>0</v>
      </c>
    </row>
    <row r="31" spans="1:19" s="138" customFormat="1" ht="15.75" x14ac:dyDescent="0.25">
      <c r="A31" s="140">
        <v>261</v>
      </c>
      <c r="B31" s="145" t="s">
        <v>28</v>
      </c>
      <c r="C31" s="148">
        <v>994656.25</v>
      </c>
      <c r="D31" s="156"/>
      <c r="E31" s="146">
        <f t="shared" si="8"/>
        <v>994656.25</v>
      </c>
      <c r="F31" s="146"/>
      <c r="G31" s="146">
        <v>60558.33</v>
      </c>
      <c r="H31" s="146">
        <v>82297.100000000006</v>
      </c>
      <c r="I31" s="146">
        <v>66145.2</v>
      </c>
      <c r="J31" s="146">
        <v>75314.23</v>
      </c>
      <c r="K31" s="146"/>
      <c r="L31" s="146"/>
      <c r="M31" s="146"/>
      <c r="N31" s="146"/>
      <c r="O31" s="146"/>
      <c r="P31" s="146"/>
      <c r="Q31" s="146"/>
      <c r="R31" s="141">
        <f t="shared" si="9"/>
        <v>284314.86</v>
      </c>
      <c r="S31" s="146">
        <f t="shared" si="10"/>
        <v>710341.39</v>
      </c>
    </row>
    <row r="32" spans="1:19" s="138" customFormat="1" ht="15.75" x14ac:dyDescent="0.25">
      <c r="A32" s="140">
        <v>262</v>
      </c>
      <c r="B32" s="145" t="s">
        <v>29</v>
      </c>
      <c r="C32" s="146">
        <v>8000</v>
      </c>
      <c r="D32" s="156"/>
      <c r="E32" s="146">
        <f t="shared" si="8"/>
        <v>8000</v>
      </c>
      <c r="F32" s="146"/>
      <c r="G32" s="146"/>
      <c r="H32" s="146">
        <v>0</v>
      </c>
      <c r="I32" s="146">
        <v>0</v>
      </c>
      <c r="J32" s="146">
        <v>0</v>
      </c>
      <c r="K32" s="146"/>
      <c r="L32" s="146"/>
      <c r="M32" s="146"/>
      <c r="N32" s="146"/>
      <c r="O32" s="146"/>
      <c r="P32" s="146"/>
      <c r="Q32" s="146"/>
      <c r="R32" s="141">
        <f t="shared" si="9"/>
        <v>0</v>
      </c>
      <c r="S32" s="146">
        <f t="shared" si="10"/>
        <v>8000</v>
      </c>
    </row>
    <row r="33" spans="1:19" s="138" customFormat="1" ht="15.75" x14ac:dyDescent="0.25">
      <c r="A33" s="140">
        <v>266</v>
      </c>
      <c r="B33" s="145" t="s">
        <v>30</v>
      </c>
      <c r="C33" s="148">
        <v>4583271.82</v>
      </c>
      <c r="D33" s="156"/>
      <c r="E33" s="146">
        <f t="shared" si="8"/>
        <v>4583271.82</v>
      </c>
      <c r="F33" s="146">
        <v>3000</v>
      </c>
      <c r="G33" s="146">
        <v>199538</v>
      </c>
      <c r="H33" s="146">
        <v>297052.37</v>
      </c>
      <c r="I33" s="146">
        <v>514211.15</v>
      </c>
      <c r="J33" s="146">
        <v>344949.64</v>
      </c>
      <c r="K33" s="146"/>
      <c r="L33" s="146"/>
      <c r="M33" s="146"/>
      <c r="N33" s="146"/>
      <c r="O33" s="146"/>
      <c r="P33" s="146"/>
      <c r="Q33" s="146"/>
      <c r="R33" s="141">
        <f t="shared" si="9"/>
        <v>1358751.1600000001</v>
      </c>
      <c r="S33" s="146">
        <f t="shared" si="10"/>
        <v>3224520.66</v>
      </c>
    </row>
    <row r="34" spans="1:19" s="138" customFormat="1" ht="15.75" x14ac:dyDescent="0.25">
      <c r="A34" s="140">
        <v>267</v>
      </c>
      <c r="B34" s="145" t="s">
        <v>31</v>
      </c>
      <c r="C34" s="146">
        <v>9000</v>
      </c>
      <c r="D34" s="156"/>
      <c r="E34" s="146">
        <f t="shared" si="8"/>
        <v>9000</v>
      </c>
      <c r="F34" s="146"/>
      <c r="G34" s="146"/>
      <c r="H34" s="146">
        <v>0</v>
      </c>
      <c r="I34" s="146">
        <v>0</v>
      </c>
      <c r="J34" s="146">
        <v>0</v>
      </c>
      <c r="K34" s="146"/>
      <c r="L34" s="146"/>
      <c r="M34" s="146"/>
      <c r="N34" s="146"/>
      <c r="O34" s="146"/>
      <c r="P34" s="146"/>
      <c r="Q34" s="146"/>
      <c r="R34" s="141">
        <f t="shared" si="9"/>
        <v>0</v>
      </c>
      <c r="S34" s="146">
        <f t="shared" si="10"/>
        <v>9000</v>
      </c>
    </row>
    <row r="35" spans="1:19" s="138" customFormat="1" ht="15.75" x14ac:dyDescent="0.25">
      <c r="A35" s="140">
        <v>268</v>
      </c>
      <c r="B35" s="145" t="s">
        <v>32</v>
      </c>
      <c r="C35" s="146">
        <v>141735.51999999999</v>
      </c>
      <c r="D35" s="156"/>
      <c r="E35" s="146">
        <f t="shared" si="8"/>
        <v>141735.51999999999</v>
      </c>
      <c r="F35" s="146"/>
      <c r="G35" s="146"/>
      <c r="H35" s="146">
        <v>24999.98</v>
      </c>
      <c r="I35" s="146">
        <v>37989</v>
      </c>
      <c r="J35" s="146">
        <v>6260</v>
      </c>
      <c r="K35" s="146"/>
      <c r="L35" s="146"/>
      <c r="M35" s="146"/>
      <c r="N35" s="146"/>
      <c r="O35" s="146"/>
      <c r="P35" s="146"/>
      <c r="Q35" s="146"/>
      <c r="R35" s="141">
        <f t="shared" si="9"/>
        <v>69248.98</v>
      </c>
      <c r="S35" s="146">
        <f t="shared" si="10"/>
        <v>72486.539999999994</v>
      </c>
    </row>
    <row r="36" spans="1:19" s="138" customFormat="1" ht="31.5" x14ac:dyDescent="0.25">
      <c r="A36" s="140">
        <v>269</v>
      </c>
      <c r="B36" s="150" t="s">
        <v>33</v>
      </c>
      <c r="C36" s="146">
        <v>10000</v>
      </c>
      <c r="D36" s="156"/>
      <c r="E36" s="146">
        <f t="shared" si="8"/>
        <v>10000</v>
      </c>
      <c r="F36" s="146"/>
      <c r="G36" s="146"/>
      <c r="H36" s="146">
        <v>0</v>
      </c>
      <c r="I36" s="146">
        <v>0</v>
      </c>
      <c r="J36" s="146">
        <v>0</v>
      </c>
      <c r="K36" s="146"/>
      <c r="L36" s="146"/>
      <c r="M36" s="146"/>
      <c r="N36" s="146"/>
      <c r="O36" s="146"/>
      <c r="P36" s="146"/>
      <c r="Q36" s="146"/>
      <c r="R36" s="141">
        <f t="shared" si="9"/>
        <v>0</v>
      </c>
      <c r="S36" s="146">
        <f t="shared" si="10"/>
        <v>10000</v>
      </c>
    </row>
    <row r="37" spans="1:19" s="138" customFormat="1" ht="15.75" x14ac:dyDescent="0.25">
      <c r="A37" s="140">
        <v>289</v>
      </c>
      <c r="B37" s="145" t="s">
        <v>34</v>
      </c>
      <c r="C37" s="146">
        <v>6898.5</v>
      </c>
      <c r="D37" s="156"/>
      <c r="E37" s="146">
        <f t="shared" si="8"/>
        <v>6898.5</v>
      </c>
      <c r="F37" s="146"/>
      <c r="G37" s="146"/>
      <c r="H37" s="146">
        <v>6592.5</v>
      </c>
      <c r="I37" s="146">
        <v>0</v>
      </c>
      <c r="J37" s="146">
        <v>0</v>
      </c>
      <c r="K37" s="146"/>
      <c r="L37" s="146"/>
      <c r="M37" s="146"/>
      <c r="N37" s="146"/>
      <c r="O37" s="146"/>
      <c r="P37" s="146"/>
      <c r="Q37" s="146"/>
      <c r="R37" s="141">
        <f t="shared" si="9"/>
        <v>6592.5</v>
      </c>
      <c r="S37" s="146">
        <f t="shared" si="10"/>
        <v>306</v>
      </c>
    </row>
    <row r="38" spans="1:19" s="138" customFormat="1" ht="15.75" x14ac:dyDescent="0.25">
      <c r="A38" s="140">
        <v>292</v>
      </c>
      <c r="B38" s="145" t="s">
        <v>35</v>
      </c>
      <c r="C38" s="146">
        <v>84179.13</v>
      </c>
      <c r="D38" s="156"/>
      <c r="E38" s="146">
        <f t="shared" si="8"/>
        <v>84179.13</v>
      </c>
      <c r="F38" s="146"/>
      <c r="G38" s="146"/>
      <c r="H38" s="146">
        <v>39727.9</v>
      </c>
      <c r="I38" s="146">
        <v>29268.05</v>
      </c>
      <c r="J38" s="146">
        <v>6740.5</v>
      </c>
      <c r="K38" s="146"/>
      <c r="L38" s="146"/>
      <c r="M38" s="146"/>
      <c r="N38" s="146"/>
      <c r="O38" s="146"/>
      <c r="P38" s="146"/>
      <c r="Q38" s="146"/>
      <c r="R38" s="141">
        <f t="shared" si="9"/>
        <v>75736.45</v>
      </c>
      <c r="S38" s="146">
        <f t="shared" si="10"/>
        <v>8442.6800000000076</v>
      </c>
    </row>
    <row r="39" spans="1:19" s="138" customFormat="1" ht="15.75" x14ac:dyDescent="0.25">
      <c r="A39" s="140">
        <v>295</v>
      </c>
      <c r="B39" s="145" t="s">
        <v>36</v>
      </c>
      <c r="C39" s="148">
        <v>18582480.77</v>
      </c>
      <c r="D39" s="156"/>
      <c r="E39" s="146">
        <f t="shared" si="8"/>
        <v>18582480.77</v>
      </c>
      <c r="F39" s="146"/>
      <c r="G39" s="146">
        <v>100670</v>
      </c>
      <c r="H39" s="146">
        <v>926265.9</v>
      </c>
      <c r="I39" s="146">
        <v>2017378.7</v>
      </c>
      <c r="J39" s="146">
        <v>570742.6</v>
      </c>
      <c r="K39" s="146"/>
      <c r="L39" s="146"/>
      <c r="M39" s="146"/>
      <c r="N39" s="146"/>
      <c r="O39" s="146"/>
      <c r="P39" s="146"/>
      <c r="Q39" s="146"/>
      <c r="R39" s="141">
        <f t="shared" si="9"/>
        <v>3615057.2</v>
      </c>
      <c r="S39" s="146">
        <f t="shared" si="10"/>
        <v>14967423.57</v>
      </c>
    </row>
    <row r="40" spans="1:19" s="138" customFormat="1" ht="15.75" x14ac:dyDescent="0.25">
      <c r="A40" s="140">
        <v>297</v>
      </c>
      <c r="B40" s="145" t="s">
        <v>37</v>
      </c>
      <c r="C40" s="146">
        <v>19092.79</v>
      </c>
      <c r="D40" s="156"/>
      <c r="E40" s="146">
        <f t="shared" si="8"/>
        <v>19092.79</v>
      </c>
      <c r="F40" s="146"/>
      <c r="G40" s="146"/>
      <c r="H40" s="146">
        <v>8599.25</v>
      </c>
      <c r="I40" s="146">
        <v>0</v>
      </c>
      <c r="J40" s="146">
        <v>0</v>
      </c>
      <c r="K40" s="146"/>
      <c r="L40" s="146"/>
      <c r="M40" s="146"/>
      <c r="N40" s="146"/>
      <c r="O40" s="146"/>
      <c r="P40" s="146"/>
      <c r="Q40" s="146"/>
      <c r="R40" s="141">
        <f t="shared" si="9"/>
        <v>8599.25</v>
      </c>
      <c r="S40" s="146">
        <f t="shared" si="10"/>
        <v>10493.54</v>
      </c>
    </row>
    <row r="41" spans="1:19" s="138" customFormat="1" ht="15.75" x14ac:dyDescent="0.25">
      <c r="A41" s="140">
        <v>298</v>
      </c>
      <c r="B41" s="145" t="s">
        <v>38</v>
      </c>
      <c r="C41" s="146">
        <v>405097.84</v>
      </c>
      <c r="D41" s="156"/>
      <c r="E41" s="146">
        <f t="shared" si="8"/>
        <v>405097.84</v>
      </c>
      <c r="F41" s="146"/>
      <c r="G41" s="146">
        <v>29250</v>
      </c>
      <c r="H41" s="146">
        <v>41005</v>
      </c>
      <c r="I41" s="146">
        <v>91286</v>
      </c>
      <c r="J41" s="146">
        <v>-45680</v>
      </c>
      <c r="K41" s="146"/>
      <c r="L41" s="146"/>
      <c r="M41" s="146"/>
      <c r="N41" s="146"/>
      <c r="O41" s="146"/>
      <c r="P41" s="146"/>
      <c r="Q41" s="146"/>
      <c r="R41" s="141">
        <f t="shared" si="9"/>
        <v>115861</v>
      </c>
      <c r="S41" s="146">
        <f t="shared" si="10"/>
        <v>289236.84000000003</v>
      </c>
    </row>
    <row r="42" spans="1:19" s="138" customFormat="1" ht="15.75" x14ac:dyDescent="0.25">
      <c r="A42" s="140">
        <v>299</v>
      </c>
      <c r="B42" s="145" t="s">
        <v>39</v>
      </c>
      <c r="C42" s="146">
        <v>228502</v>
      </c>
      <c r="D42" s="156"/>
      <c r="E42" s="146">
        <f t="shared" si="8"/>
        <v>228502</v>
      </c>
      <c r="F42" s="146"/>
      <c r="G42" s="146"/>
      <c r="H42" s="146">
        <v>12015</v>
      </c>
      <c r="I42" s="146">
        <v>2250</v>
      </c>
      <c r="J42" s="146">
        <v>4605</v>
      </c>
      <c r="K42" s="146"/>
      <c r="L42" s="146"/>
      <c r="M42" s="146"/>
      <c r="N42" s="146"/>
      <c r="O42" s="146"/>
      <c r="P42" s="146"/>
      <c r="Q42" s="146"/>
      <c r="R42" s="141">
        <f t="shared" si="9"/>
        <v>18870</v>
      </c>
      <c r="S42" s="146">
        <f t="shared" si="10"/>
        <v>209632</v>
      </c>
    </row>
    <row r="43" spans="1:19" s="138" customFormat="1" ht="16.5" x14ac:dyDescent="0.3">
      <c r="A43" s="140"/>
      <c r="B43" s="142" t="s">
        <v>40</v>
      </c>
      <c r="C43" s="143">
        <f t="shared" ref="C43:H43" si="11">SUM(C26:C42)</f>
        <v>25920901.469999999</v>
      </c>
      <c r="D43" s="143">
        <f t="shared" si="11"/>
        <v>0</v>
      </c>
      <c r="E43" s="143">
        <f t="shared" si="11"/>
        <v>25920901.469999999</v>
      </c>
      <c r="F43" s="143">
        <f t="shared" si="11"/>
        <v>3000</v>
      </c>
      <c r="G43" s="143">
        <f t="shared" si="11"/>
        <v>450599.83</v>
      </c>
      <c r="H43" s="143">
        <f t="shared" si="11"/>
        <v>1460439.75</v>
      </c>
      <c r="I43" s="143">
        <f>SUM(I26:I42)</f>
        <v>2816269.85</v>
      </c>
      <c r="J43" s="143">
        <f t="shared" ref="J43:P43" si="12">SUM(J26:J42)</f>
        <v>1035331.47</v>
      </c>
      <c r="K43" s="143">
        <f t="shared" si="12"/>
        <v>0</v>
      </c>
      <c r="L43" s="143">
        <f t="shared" si="12"/>
        <v>0</v>
      </c>
      <c r="M43" s="143">
        <f t="shared" si="12"/>
        <v>0</v>
      </c>
      <c r="N43" s="143">
        <f t="shared" si="12"/>
        <v>0</v>
      </c>
      <c r="O43" s="143">
        <f t="shared" si="12"/>
        <v>0</v>
      </c>
      <c r="P43" s="143">
        <f t="shared" si="12"/>
        <v>0</v>
      </c>
      <c r="Q43" s="143">
        <f>SUM(Q26:Q42)</f>
        <v>0</v>
      </c>
      <c r="R43" s="143">
        <f>SUM(R26:R42)</f>
        <v>5765640.9000000004</v>
      </c>
      <c r="S43" s="143">
        <f>SUM(S26:S42)</f>
        <v>20155260.57</v>
      </c>
    </row>
    <row r="44" spans="1:19" s="138" customFormat="1" ht="16.5" x14ac:dyDescent="0.3">
      <c r="A44" s="140"/>
      <c r="B44" s="142" t="s">
        <v>149</v>
      </c>
      <c r="C44" s="151">
        <f t="shared" ref="C44:H44" si="13">C10+C24+C43</f>
        <v>62000000</v>
      </c>
      <c r="D44" s="151">
        <f t="shared" si="13"/>
        <v>0</v>
      </c>
      <c r="E44" s="151">
        <f t="shared" si="13"/>
        <v>62000000</v>
      </c>
      <c r="F44" s="151">
        <f t="shared" si="13"/>
        <v>2424988.7000000002</v>
      </c>
      <c r="G44" s="151">
        <f t="shared" si="13"/>
        <v>3388170.1</v>
      </c>
      <c r="H44" s="151">
        <f t="shared" si="13"/>
        <v>4400515.75</v>
      </c>
      <c r="I44" s="151">
        <f>I10+I24+I43</f>
        <v>5696957.3799999999</v>
      </c>
      <c r="J44" s="151">
        <f t="shared" ref="J44:P44" si="14">J10+J24+J43</f>
        <v>4044184.1099999994</v>
      </c>
      <c r="K44" s="151">
        <f t="shared" si="14"/>
        <v>0</v>
      </c>
      <c r="L44" s="151">
        <f t="shared" si="14"/>
        <v>0</v>
      </c>
      <c r="M44" s="151">
        <f t="shared" si="14"/>
        <v>0</v>
      </c>
      <c r="N44" s="151">
        <f t="shared" si="14"/>
        <v>0</v>
      </c>
      <c r="O44" s="151">
        <f t="shared" si="14"/>
        <v>0</v>
      </c>
      <c r="P44" s="151">
        <f t="shared" si="14"/>
        <v>0</v>
      </c>
      <c r="Q44" s="151"/>
      <c r="R44" s="151">
        <f>R10+R24+R43</f>
        <v>19954816.039999999</v>
      </c>
      <c r="S44" s="151">
        <f>S10+S24+S43</f>
        <v>42045183.960000001</v>
      </c>
    </row>
    <row r="45" spans="1:19" s="138" customFormat="1" ht="16.5" x14ac:dyDescent="0.3">
      <c r="A45" s="216"/>
      <c r="B45" s="217"/>
      <c r="C45" s="218"/>
      <c r="F45" s="219">
        <f>+F44-F10</f>
        <v>57720</v>
      </c>
      <c r="G45" s="219">
        <f>+G44-G10</f>
        <v>991486.20000000019</v>
      </c>
      <c r="H45" s="219">
        <f t="shared" ref="H45:R45" si="15">+H44-H10</f>
        <v>1989932.2200000002</v>
      </c>
      <c r="I45" s="219">
        <f t="shared" si="15"/>
        <v>3279896.6</v>
      </c>
      <c r="J45" s="219">
        <f t="shared" si="15"/>
        <v>1626472.9799999995</v>
      </c>
      <c r="K45" s="219">
        <f t="shared" si="15"/>
        <v>0</v>
      </c>
      <c r="L45" s="219">
        <f t="shared" si="15"/>
        <v>0</v>
      </c>
      <c r="M45" s="219">
        <f t="shared" si="15"/>
        <v>0</v>
      </c>
      <c r="N45" s="219">
        <f t="shared" si="15"/>
        <v>0</v>
      </c>
      <c r="O45" s="219">
        <f t="shared" si="15"/>
        <v>0</v>
      </c>
      <c r="P45" s="219">
        <f t="shared" si="15"/>
        <v>0</v>
      </c>
      <c r="Q45" s="219">
        <f t="shared" si="15"/>
        <v>0</v>
      </c>
      <c r="R45" s="219">
        <f t="shared" si="15"/>
        <v>7945508</v>
      </c>
      <c r="S45" s="215"/>
    </row>
    <row r="46" spans="1:19" s="138" customFormat="1" x14ac:dyDescent="0.25">
      <c r="A46" s="220"/>
      <c r="C46" s="221"/>
      <c r="G46" s="219"/>
      <c r="S46" s="215"/>
    </row>
    <row r="47" spans="1:19" s="138" customFormat="1" x14ac:dyDescent="0.25">
      <c r="A47" s="220"/>
      <c r="C47" s="221"/>
      <c r="S47" s="215"/>
    </row>
    <row r="48" spans="1:19" s="138" customFormat="1" x14ac:dyDescent="0.25">
      <c r="A48" s="222"/>
      <c r="C48" s="223"/>
      <c r="S48" s="215"/>
    </row>
    <row r="49" spans="1:19" s="138" customFormat="1" x14ac:dyDescent="0.25">
      <c r="A49" s="222"/>
      <c r="C49" s="223"/>
      <c r="S49" s="215"/>
    </row>
    <row r="50" spans="1:19" s="138" customFormat="1" x14ac:dyDescent="0.25">
      <c r="A50" s="222"/>
      <c r="C50" s="223"/>
      <c r="S50" s="215"/>
    </row>
    <row r="51" spans="1:19" s="138" customFormat="1" x14ac:dyDescent="0.25">
      <c r="A51" s="222"/>
      <c r="C51" s="223"/>
      <c r="S51" s="215"/>
    </row>
    <row r="52" spans="1:19" s="138" customFormat="1" ht="13.5" customHeight="1" x14ac:dyDescent="0.2">
      <c r="A52" s="319" t="s">
        <v>150</v>
      </c>
      <c r="B52" s="319"/>
      <c r="C52" s="319"/>
      <c r="S52" s="215"/>
    </row>
    <row r="53" spans="1:19" s="138" customFormat="1" ht="18.75" customHeight="1" x14ac:dyDescent="0.2">
      <c r="A53" s="319" t="s">
        <v>86</v>
      </c>
      <c r="B53" s="319"/>
      <c r="C53" s="319"/>
      <c r="S53" s="215"/>
    </row>
    <row r="54" spans="1:19" s="138" customFormat="1" ht="18.75" customHeight="1" x14ac:dyDescent="0.2">
      <c r="A54" s="319" t="s">
        <v>87</v>
      </c>
      <c r="B54" s="319"/>
      <c r="C54" s="319"/>
      <c r="S54" s="215"/>
    </row>
    <row r="55" spans="1:19" s="138" customFormat="1" x14ac:dyDescent="0.25">
      <c r="A55" s="222"/>
      <c r="C55" s="221"/>
    </row>
    <row r="56" spans="1:19" s="138" customFormat="1" x14ac:dyDescent="0.25">
      <c r="A56" s="222"/>
      <c r="C56" s="221"/>
    </row>
    <row r="57" spans="1:19" s="138" customFormat="1" x14ac:dyDescent="0.25">
      <c r="A57" s="222"/>
      <c r="C57" s="221"/>
    </row>
    <row r="58" spans="1:19" s="138" customFormat="1" x14ac:dyDescent="0.25">
      <c r="A58" s="222"/>
      <c r="C58" s="221"/>
    </row>
    <row r="59" spans="1:19" s="138" customFormat="1" x14ac:dyDescent="0.25">
      <c r="A59" s="222"/>
      <c r="C59" s="221"/>
    </row>
    <row r="60" spans="1:19" s="138" customFormat="1" x14ac:dyDescent="0.25">
      <c r="A60" s="222"/>
      <c r="C60" s="221"/>
    </row>
    <row r="61" spans="1:19" s="138" customFormat="1" x14ac:dyDescent="0.25">
      <c r="A61" s="222"/>
      <c r="C61" s="221"/>
    </row>
    <row r="62" spans="1:19" s="138" customFormat="1" x14ac:dyDescent="0.25">
      <c r="A62" s="222"/>
      <c r="C62" s="221"/>
    </row>
    <row r="63" spans="1:19" s="138" customFormat="1" x14ac:dyDescent="0.25">
      <c r="A63" s="222"/>
      <c r="C63" s="221"/>
    </row>
    <row r="64" spans="1:19" s="138" customFormat="1" x14ac:dyDescent="0.25">
      <c r="A64" s="222"/>
      <c r="C64" s="221"/>
    </row>
    <row r="65" spans="1:3" s="138" customFormat="1" x14ac:dyDescent="0.25">
      <c r="A65" s="222"/>
      <c r="C65" s="221"/>
    </row>
    <row r="66" spans="1:3" s="138" customFormat="1" x14ac:dyDescent="0.25">
      <c r="A66" s="222"/>
      <c r="C66" s="221"/>
    </row>
    <row r="67" spans="1:3" s="138" customFormat="1" x14ac:dyDescent="0.25">
      <c r="A67" s="222"/>
      <c r="C67" s="221"/>
    </row>
    <row r="68" spans="1:3" s="138" customFormat="1" x14ac:dyDescent="0.25">
      <c r="A68" s="222"/>
      <c r="C68" s="221"/>
    </row>
    <row r="69" spans="1:3" s="138" customFormat="1" x14ac:dyDescent="0.25">
      <c r="A69" s="222"/>
      <c r="C69" s="221"/>
    </row>
    <row r="70" spans="1:3" s="138" customFormat="1" x14ac:dyDescent="0.25">
      <c r="A70" s="222"/>
      <c r="C70" s="221"/>
    </row>
    <row r="71" spans="1:3" s="138" customFormat="1" x14ac:dyDescent="0.25">
      <c r="A71" s="222"/>
      <c r="C71" s="221"/>
    </row>
    <row r="72" spans="1:3" s="138" customFormat="1" x14ac:dyDescent="0.25">
      <c r="A72" s="222"/>
      <c r="C72" s="221"/>
    </row>
    <row r="73" spans="1:3" s="138" customFormat="1" x14ac:dyDescent="0.25">
      <c r="A73" s="222"/>
      <c r="C73" s="221"/>
    </row>
    <row r="74" spans="1:3" s="138" customFormat="1" x14ac:dyDescent="0.25">
      <c r="A74" s="222"/>
      <c r="C74" s="221"/>
    </row>
    <row r="75" spans="1:3" s="138" customFormat="1" x14ac:dyDescent="0.25">
      <c r="A75" s="222"/>
      <c r="C75" s="221"/>
    </row>
    <row r="76" spans="1:3" s="138" customFormat="1" x14ac:dyDescent="0.25">
      <c r="A76" s="222"/>
      <c r="C76" s="221"/>
    </row>
    <row r="77" spans="1:3" s="138" customFormat="1" x14ac:dyDescent="0.25">
      <c r="A77" s="222"/>
      <c r="C77" s="221"/>
    </row>
    <row r="78" spans="1:3" s="138" customFormat="1" x14ac:dyDescent="0.25">
      <c r="A78" s="222"/>
      <c r="C78" s="221"/>
    </row>
    <row r="79" spans="1:3" s="138" customFormat="1" x14ac:dyDescent="0.25">
      <c r="A79" s="222"/>
      <c r="C79" s="221"/>
    </row>
    <row r="80" spans="1:3" x14ac:dyDescent="0.25">
      <c r="A80" s="222"/>
      <c r="B80" s="138"/>
      <c r="C80" s="221"/>
    </row>
    <row r="81" spans="1:3" x14ac:dyDescent="0.25">
      <c r="A81" s="222"/>
      <c r="B81" s="138"/>
      <c r="C81" s="221"/>
    </row>
    <row r="82" spans="1:3" x14ac:dyDescent="0.25">
      <c r="A82" s="222"/>
      <c r="B82" s="138"/>
      <c r="C82" s="221"/>
    </row>
    <row r="83" spans="1:3" x14ac:dyDescent="0.25">
      <c r="A83" s="222"/>
      <c r="B83" s="138"/>
      <c r="C83" s="221"/>
    </row>
    <row r="84" spans="1:3" x14ac:dyDescent="0.25">
      <c r="A84" s="222"/>
      <c r="B84" s="138"/>
      <c r="C84" s="221"/>
    </row>
    <row r="85" spans="1:3" x14ac:dyDescent="0.25">
      <c r="A85" s="222"/>
      <c r="B85" s="138"/>
      <c r="C85" s="221"/>
    </row>
    <row r="86" spans="1:3" x14ac:dyDescent="0.25">
      <c r="A86" s="222"/>
      <c r="B86" s="138"/>
      <c r="C86" s="221"/>
    </row>
    <row r="87" spans="1:3" x14ac:dyDescent="0.25">
      <c r="A87" s="222"/>
      <c r="B87" s="138"/>
      <c r="C87" s="221"/>
    </row>
    <row r="88" spans="1:3" x14ac:dyDescent="0.25">
      <c r="A88" s="222"/>
      <c r="B88" s="138"/>
      <c r="C88" s="221"/>
    </row>
    <row r="89" spans="1:3" x14ac:dyDescent="0.25">
      <c r="A89" s="222"/>
      <c r="B89" s="138"/>
      <c r="C89" s="221"/>
    </row>
    <row r="90" spans="1:3" x14ac:dyDescent="0.25">
      <c r="A90" s="222"/>
      <c r="B90" s="138"/>
      <c r="C90" s="221"/>
    </row>
    <row r="91" spans="1:3" x14ac:dyDescent="0.25">
      <c r="A91" s="222"/>
      <c r="B91" s="138"/>
      <c r="C91" s="221"/>
    </row>
    <row r="92" spans="1:3" x14ac:dyDescent="0.25">
      <c r="A92" s="222"/>
      <c r="B92" s="138"/>
      <c r="C92" s="221"/>
    </row>
    <row r="93" spans="1:3" x14ac:dyDescent="0.25">
      <c r="A93" s="222"/>
      <c r="B93" s="138"/>
      <c r="C93" s="221"/>
    </row>
  </sheetData>
  <mergeCells count="8">
    <mergeCell ref="A53:C53"/>
    <mergeCell ref="A54:C54"/>
    <mergeCell ref="A1:S1"/>
    <mergeCell ref="A2:S2"/>
    <mergeCell ref="A3:S3"/>
    <mergeCell ref="A4:B4"/>
    <mergeCell ref="A8:B8"/>
    <mergeCell ref="A52:C52"/>
  </mergeCells>
  <pageMargins left="0.85" right="0.11811023622047245" top="0.15748031496062992" bottom="0.11811023622047245" header="0.11811023622047245" footer="0.11811023622047245"/>
  <pageSetup scale="85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workbookViewId="0">
      <pane xSplit="2" topLeftCell="C1" activePane="topRight" state="frozen"/>
      <selection activeCell="A4" sqref="A4"/>
      <selection pane="topRight" activeCell="A8" sqref="A8:B8"/>
    </sheetView>
  </sheetViews>
  <sheetFormatPr baseColWidth="10" defaultRowHeight="13.5" x14ac:dyDescent="0.25"/>
  <cols>
    <col min="1" max="1" width="5.140625" style="181" customWidth="1"/>
    <col min="2" max="2" width="48.85546875" style="152" customWidth="1"/>
    <col min="3" max="3" width="18.28515625" style="153" customWidth="1"/>
    <col min="4" max="4" width="14.42578125" style="152" customWidth="1"/>
    <col min="5" max="5" width="15.5703125" style="152" customWidth="1"/>
    <col min="6" max="8" width="14.42578125" style="152" hidden="1" customWidth="1"/>
    <col min="9" max="9" width="15.5703125" style="152" hidden="1" customWidth="1"/>
    <col min="10" max="10" width="14.42578125" style="152" hidden="1" customWidth="1"/>
    <col min="11" max="13" width="13" style="152" hidden="1" customWidth="1"/>
    <col min="14" max="14" width="13.140625" style="152" hidden="1" customWidth="1"/>
    <col min="15" max="17" width="13" style="152" hidden="1" customWidth="1"/>
    <col min="18" max="19" width="15.5703125" style="152" hidden="1" customWidth="1"/>
    <col min="20" max="230" width="11.42578125" style="152"/>
    <col min="231" max="231" width="5.140625" style="152" customWidth="1"/>
    <col min="232" max="232" width="48.85546875" style="152" customWidth="1"/>
    <col min="233" max="234" width="0" style="152" hidden="1" customWidth="1"/>
    <col min="235" max="235" width="15.5703125" style="152" customWidth="1"/>
    <col min="236" max="247" width="0" style="152" hidden="1" customWidth="1"/>
    <col min="248" max="249" width="15.5703125" style="152" customWidth="1"/>
    <col min="250" max="250" width="12.28515625" style="152" bestFit="1" customWidth="1"/>
    <col min="251" max="251" width="12.85546875" style="152" bestFit="1" customWidth="1"/>
    <col min="252" max="486" width="11.42578125" style="152"/>
    <col min="487" max="487" width="5.140625" style="152" customWidth="1"/>
    <col min="488" max="488" width="48.85546875" style="152" customWidth="1"/>
    <col min="489" max="490" width="0" style="152" hidden="1" customWidth="1"/>
    <col min="491" max="491" width="15.5703125" style="152" customWidth="1"/>
    <col min="492" max="503" width="0" style="152" hidden="1" customWidth="1"/>
    <col min="504" max="505" width="15.5703125" style="152" customWidth="1"/>
    <col min="506" max="506" width="12.28515625" style="152" bestFit="1" customWidth="1"/>
    <col min="507" max="507" width="12.85546875" style="152" bestFit="1" customWidth="1"/>
    <col min="508" max="742" width="11.42578125" style="152"/>
    <col min="743" max="743" width="5.140625" style="152" customWidth="1"/>
    <col min="744" max="744" width="48.85546875" style="152" customWidth="1"/>
    <col min="745" max="746" width="0" style="152" hidden="1" customWidth="1"/>
    <col min="747" max="747" width="15.5703125" style="152" customWidth="1"/>
    <col min="748" max="759" width="0" style="152" hidden="1" customWidth="1"/>
    <col min="760" max="761" width="15.5703125" style="152" customWidth="1"/>
    <col min="762" max="762" width="12.28515625" style="152" bestFit="1" customWidth="1"/>
    <col min="763" max="763" width="12.85546875" style="152" bestFit="1" customWidth="1"/>
    <col min="764" max="998" width="11.42578125" style="152"/>
    <col min="999" max="999" width="5.140625" style="152" customWidth="1"/>
    <col min="1000" max="1000" width="48.85546875" style="152" customWidth="1"/>
    <col min="1001" max="1002" width="0" style="152" hidden="1" customWidth="1"/>
    <col min="1003" max="1003" width="15.5703125" style="152" customWidth="1"/>
    <col min="1004" max="1015" width="0" style="152" hidden="1" customWidth="1"/>
    <col min="1016" max="1017" width="15.5703125" style="152" customWidth="1"/>
    <col min="1018" max="1018" width="12.28515625" style="152" bestFit="1" customWidth="1"/>
    <col min="1019" max="1019" width="12.85546875" style="152" bestFit="1" customWidth="1"/>
    <col min="1020" max="1254" width="11.42578125" style="152"/>
    <col min="1255" max="1255" width="5.140625" style="152" customWidth="1"/>
    <col min="1256" max="1256" width="48.85546875" style="152" customWidth="1"/>
    <col min="1257" max="1258" width="0" style="152" hidden="1" customWidth="1"/>
    <col min="1259" max="1259" width="15.5703125" style="152" customWidth="1"/>
    <col min="1260" max="1271" width="0" style="152" hidden="1" customWidth="1"/>
    <col min="1272" max="1273" width="15.5703125" style="152" customWidth="1"/>
    <col min="1274" max="1274" width="12.28515625" style="152" bestFit="1" customWidth="1"/>
    <col min="1275" max="1275" width="12.85546875" style="152" bestFit="1" customWidth="1"/>
    <col min="1276" max="1510" width="11.42578125" style="152"/>
    <col min="1511" max="1511" width="5.140625" style="152" customWidth="1"/>
    <col min="1512" max="1512" width="48.85546875" style="152" customWidth="1"/>
    <col min="1513" max="1514" width="0" style="152" hidden="1" customWidth="1"/>
    <col min="1515" max="1515" width="15.5703125" style="152" customWidth="1"/>
    <col min="1516" max="1527" width="0" style="152" hidden="1" customWidth="1"/>
    <col min="1528" max="1529" width="15.5703125" style="152" customWidth="1"/>
    <col min="1530" max="1530" width="12.28515625" style="152" bestFit="1" customWidth="1"/>
    <col min="1531" max="1531" width="12.85546875" style="152" bestFit="1" customWidth="1"/>
    <col min="1532" max="1766" width="11.42578125" style="152"/>
    <col min="1767" max="1767" width="5.140625" style="152" customWidth="1"/>
    <col min="1768" max="1768" width="48.85546875" style="152" customWidth="1"/>
    <col min="1769" max="1770" width="0" style="152" hidden="1" customWidth="1"/>
    <col min="1771" max="1771" width="15.5703125" style="152" customWidth="1"/>
    <col min="1772" max="1783" width="0" style="152" hidden="1" customWidth="1"/>
    <col min="1784" max="1785" width="15.5703125" style="152" customWidth="1"/>
    <col min="1786" max="1786" width="12.28515625" style="152" bestFit="1" customWidth="1"/>
    <col min="1787" max="1787" width="12.85546875" style="152" bestFit="1" customWidth="1"/>
    <col min="1788" max="2022" width="11.42578125" style="152"/>
    <col min="2023" max="2023" width="5.140625" style="152" customWidth="1"/>
    <col min="2024" max="2024" width="48.85546875" style="152" customWidth="1"/>
    <col min="2025" max="2026" width="0" style="152" hidden="1" customWidth="1"/>
    <col min="2027" max="2027" width="15.5703125" style="152" customWidth="1"/>
    <col min="2028" max="2039" width="0" style="152" hidden="1" customWidth="1"/>
    <col min="2040" max="2041" width="15.5703125" style="152" customWidth="1"/>
    <col min="2042" max="2042" width="12.28515625" style="152" bestFit="1" customWidth="1"/>
    <col min="2043" max="2043" width="12.85546875" style="152" bestFit="1" customWidth="1"/>
    <col min="2044" max="2278" width="11.42578125" style="152"/>
    <col min="2279" max="2279" width="5.140625" style="152" customWidth="1"/>
    <col min="2280" max="2280" width="48.85546875" style="152" customWidth="1"/>
    <col min="2281" max="2282" width="0" style="152" hidden="1" customWidth="1"/>
    <col min="2283" max="2283" width="15.5703125" style="152" customWidth="1"/>
    <col min="2284" max="2295" width="0" style="152" hidden="1" customWidth="1"/>
    <col min="2296" max="2297" width="15.5703125" style="152" customWidth="1"/>
    <col min="2298" max="2298" width="12.28515625" style="152" bestFit="1" customWidth="1"/>
    <col min="2299" max="2299" width="12.85546875" style="152" bestFit="1" customWidth="1"/>
    <col min="2300" max="2534" width="11.42578125" style="152"/>
    <col min="2535" max="2535" width="5.140625" style="152" customWidth="1"/>
    <col min="2536" max="2536" width="48.85546875" style="152" customWidth="1"/>
    <col min="2537" max="2538" width="0" style="152" hidden="1" customWidth="1"/>
    <col min="2539" max="2539" width="15.5703125" style="152" customWidth="1"/>
    <col min="2540" max="2551" width="0" style="152" hidden="1" customWidth="1"/>
    <col min="2552" max="2553" width="15.5703125" style="152" customWidth="1"/>
    <col min="2554" max="2554" width="12.28515625" style="152" bestFit="1" customWidth="1"/>
    <col min="2555" max="2555" width="12.85546875" style="152" bestFit="1" customWidth="1"/>
    <col min="2556" max="2790" width="11.42578125" style="152"/>
    <col min="2791" max="2791" width="5.140625" style="152" customWidth="1"/>
    <col min="2792" max="2792" width="48.85546875" style="152" customWidth="1"/>
    <col min="2793" max="2794" width="0" style="152" hidden="1" customWidth="1"/>
    <col min="2795" max="2795" width="15.5703125" style="152" customWidth="1"/>
    <col min="2796" max="2807" width="0" style="152" hidden="1" customWidth="1"/>
    <col min="2808" max="2809" width="15.5703125" style="152" customWidth="1"/>
    <col min="2810" max="2810" width="12.28515625" style="152" bestFit="1" customWidth="1"/>
    <col min="2811" max="2811" width="12.85546875" style="152" bestFit="1" customWidth="1"/>
    <col min="2812" max="3046" width="11.42578125" style="152"/>
    <col min="3047" max="3047" width="5.140625" style="152" customWidth="1"/>
    <col min="3048" max="3048" width="48.85546875" style="152" customWidth="1"/>
    <col min="3049" max="3050" width="0" style="152" hidden="1" customWidth="1"/>
    <col min="3051" max="3051" width="15.5703125" style="152" customWidth="1"/>
    <col min="3052" max="3063" width="0" style="152" hidden="1" customWidth="1"/>
    <col min="3064" max="3065" width="15.5703125" style="152" customWidth="1"/>
    <col min="3066" max="3066" width="12.28515625" style="152" bestFit="1" customWidth="1"/>
    <col min="3067" max="3067" width="12.85546875" style="152" bestFit="1" customWidth="1"/>
    <col min="3068" max="3302" width="11.42578125" style="152"/>
    <col min="3303" max="3303" width="5.140625" style="152" customWidth="1"/>
    <col min="3304" max="3304" width="48.85546875" style="152" customWidth="1"/>
    <col min="3305" max="3306" width="0" style="152" hidden="1" customWidth="1"/>
    <col min="3307" max="3307" width="15.5703125" style="152" customWidth="1"/>
    <col min="3308" max="3319" width="0" style="152" hidden="1" customWidth="1"/>
    <col min="3320" max="3321" width="15.5703125" style="152" customWidth="1"/>
    <col min="3322" max="3322" width="12.28515625" style="152" bestFit="1" customWidth="1"/>
    <col min="3323" max="3323" width="12.85546875" style="152" bestFit="1" customWidth="1"/>
    <col min="3324" max="3558" width="11.42578125" style="152"/>
    <col min="3559" max="3559" width="5.140625" style="152" customWidth="1"/>
    <col min="3560" max="3560" width="48.85546875" style="152" customWidth="1"/>
    <col min="3561" max="3562" width="0" style="152" hidden="1" customWidth="1"/>
    <col min="3563" max="3563" width="15.5703125" style="152" customWidth="1"/>
    <col min="3564" max="3575" width="0" style="152" hidden="1" customWidth="1"/>
    <col min="3576" max="3577" width="15.5703125" style="152" customWidth="1"/>
    <col min="3578" max="3578" width="12.28515625" style="152" bestFit="1" customWidth="1"/>
    <col min="3579" max="3579" width="12.85546875" style="152" bestFit="1" customWidth="1"/>
    <col min="3580" max="3814" width="11.42578125" style="152"/>
    <col min="3815" max="3815" width="5.140625" style="152" customWidth="1"/>
    <col min="3816" max="3816" width="48.85546875" style="152" customWidth="1"/>
    <col min="3817" max="3818" width="0" style="152" hidden="1" customWidth="1"/>
    <col min="3819" max="3819" width="15.5703125" style="152" customWidth="1"/>
    <col min="3820" max="3831" width="0" style="152" hidden="1" customWidth="1"/>
    <col min="3832" max="3833" width="15.5703125" style="152" customWidth="1"/>
    <col min="3834" max="3834" width="12.28515625" style="152" bestFit="1" customWidth="1"/>
    <col min="3835" max="3835" width="12.85546875" style="152" bestFit="1" customWidth="1"/>
    <col min="3836" max="4070" width="11.42578125" style="152"/>
    <col min="4071" max="4071" width="5.140625" style="152" customWidth="1"/>
    <col min="4072" max="4072" width="48.85546875" style="152" customWidth="1"/>
    <col min="4073" max="4074" width="0" style="152" hidden="1" customWidth="1"/>
    <col min="4075" max="4075" width="15.5703125" style="152" customWidth="1"/>
    <col min="4076" max="4087" width="0" style="152" hidden="1" customWidth="1"/>
    <col min="4088" max="4089" width="15.5703125" style="152" customWidth="1"/>
    <col min="4090" max="4090" width="12.28515625" style="152" bestFit="1" customWidth="1"/>
    <col min="4091" max="4091" width="12.85546875" style="152" bestFit="1" customWidth="1"/>
    <col min="4092" max="4326" width="11.42578125" style="152"/>
    <col min="4327" max="4327" width="5.140625" style="152" customWidth="1"/>
    <col min="4328" max="4328" width="48.85546875" style="152" customWidth="1"/>
    <col min="4329" max="4330" width="0" style="152" hidden="1" customWidth="1"/>
    <col min="4331" max="4331" width="15.5703125" style="152" customWidth="1"/>
    <col min="4332" max="4343" width="0" style="152" hidden="1" customWidth="1"/>
    <col min="4344" max="4345" width="15.5703125" style="152" customWidth="1"/>
    <col min="4346" max="4346" width="12.28515625" style="152" bestFit="1" customWidth="1"/>
    <col min="4347" max="4347" width="12.85546875" style="152" bestFit="1" customWidth="1"/>
    <col min="4348" max="4582" width="11.42578125" style="152"/>
    <col min="4583" max="4583" width="5.140625" style="152" customWidth="1"/>
    <col min="4584" max="4584" width="48.85546875" style="152" customWidth="1"/>
    <col min="4585" max="4586" width="0" style="152" hidden="1" customWidth="1"/>
    <col min="4587" max="4587" width="15.5703125" style="152" customWidth="1"/>
    <col min="4588" max="4599" width="0" style="152" hidden="1" customWidth="1"/>
    <col min="4600" max="4601" width="15.5703125" style="152" customWidth="1"/>
    <col min="4602" max="4602" width="12.28515625" style="152" bestFit="1" customWidth="1"/>
    <col min="4603" max="4603" width="12.85546875" style="152" bestFit="1" customWidth="1"/>
    <col min="4604" max="4838" width="11.42578125" style="152"/>
    <col min="4839" max="4839" width="5.140625" style="152" customWidth="1"/>
    <col min="4840" max="4840" width="48.85546875" style="152" customWidth="1"/>
    <col min="4841" max="4842" width="0" style="152" hidden="1" customWidth="1"/>
    <col min="4843" max="4843" width="15.5703125" style="152" customWidth="1"/>
    <col min="4844" max="4855" width="0" style="152" hidden="1" customWidth="1"/>
    <col min="4856" max="4857" width="15.5703125" style="152" customWidth="1"/>
    <col min="4858" max="4858" width="12.28515625" style="152" bestFit="1" customWidth="1"/>
    <col min="4859" max="4859" width="12.85546875" style="152" bestFit="1" customWidth="1"/>
    <col min="4860" max="5094" width="11.42578125" style="152"/>
    <col min="5095" max="5095" width="5.140625" style="152" customWidth="1"/>
    <col min="5096" max="5096" width="48.85546875" style="152" customWidth="1"/>
    <col min="5097" max="5098" width="0" style="152" hidden="1" customWidth="1"/>
    <col min="5099" max="5099" width="15.5703125" style="152" customWidth="1"/>
    <col min="5100" max="5111" width="0" style="152" hidden="1" customWidth="1"/>
    <col min="5112" max="5113" width="15.5703125" style="152" customWidth="1"/>
    <col min="5114" max="5114" width="12.28515625" style="152" bestFit="1" customWidth="1"/>
    <col min="5115" max="5115" width="12.85546875" style="152" bestFit="1" customWidth="1"/>
    <col min="5116" max="5350" width="11.42578125" style="152"/>
    <col min="5351" max="5351" width="5.140625" style="152" customWidth="1"/>
    <col min="5352" max="5352" width="48.85546875" style="152" customWidth="1"/>
    <col min="5353" max="5354" width="0" style="152" hidden="1" customWidth="1"/>
    <col min="5355" max="5355" width="15.5703125" style="152" customWidth="1"/>
    <col min="5356" max="5367" width="0" style="152" hidden="1" customWidth="1"/>
    <col min="5368" max="5369" width="15.5703125" style="152" customWidth="1"/>
    <col min="5370" max="5370" width="12.28515625" style="152" bestFit="1" customWidth="1"/>
    <col min="5371" max="5371" width="12.85546875" style="152" bestFit="1" customWidth="1"/>
    <col min="5372" max="5606" width="11.42578125" style="152"/>
    <col min="5607" max="5607" width="5.140625" style="152" customWidth="1"/>
    <col min="5608" max="5608" width="48.85546875" style="152" customWidth="1"/>
    <col min="5609" max="5610" width="0" style="152" hidden="1" customWidth="1"/>
    <col min="5611" max="5611" width="15.5703125" style="152" customWidth="1"/>
    <col min="5612" max="5623" width="0" style="152" hidden="1" customWidth="1"/>
    <col min="5624" max="5625" width="15.5703125" style="152" customWidth="1"/>
    <col min="5626" max="5626" width="12.28515625" style="152" bestFit="1" customWidth="1"/>
    <col min="5627" max="5627" width="12.85546875" style="152" bestFit="1" customWidth="1"/>
    <col min="5628" max="5862" width="11.42578125" style="152"/>
    <col min="5863" max="5863" width="5.140625" style="152" customWidth="1"/>
    <col min="5864" max="5864" width="48.85546875" style="152" customWidth="1"/>
    <col min="5865" max="5866" width="0" style="152" hidden="1" customWidth="1"/>
    <col min="5867" max="5867" width="15.5703125" style="152" customWidth="1"/>
    <col min="5868" max="5879" width="0" style="152" hidden="1" customWidth="1"/>
    <col min="5880" max="5881" width="15.5703125" style="152" customWidth="1"/>
    <col min="5882" max="5882" width="12.28515625" style="152" bestFit="1" customWidth="1"/>
    <col min="5883" max="5883" width="12.85546875" style="152" bestFit="1" customWidth="1"/>
    <col min="5884" max="6118" width="11.42578125" style="152"/>
    <col min="6119" max="6119" width="5.140625" style="152" customWidth="1"/>
    <col min="6120" max="6120" width="48.85546875" style="152" customWidth="1"/>
    <col min="6121" max="6122" width="0" style="152" hidden="1" customWidth="1"/>
    <col min="6123" max="6123" width="15.5703125" style="152" customWidth="1"/>
    <col min="6124" max="6135" width="0" style="152" hidden="1" customWidth="1"/>
    <col min="6136" max="6137" width="15.5703125" style="152" customWidth="1"/>
    <col min="6138" max="6138" width="12.28515625" style="152" bestFit="1" customWidth="1"/>
    <col min="6139" max="6139" width="12.85546875" style="152" bestFit="1" customWidth="1"/>
    <col min="6140" max="6374" width="11.42578125" style="152"/>
    <col min="6375" max="6375" width="5.140625" style="152" customWidth="1"/>
    <col min="6376" max="6376" width="48.85546875" style="152" customWidth="1"/>
    <col min="6377" max="6378" width="0" style="152" hidden="1" customWidth="1"/>
    <col min="6379" max="6379" width="15.5703125" style="152" customWidth="1"/>
    <col min="6380" max="6391" width="0" style="152" hidden="1" customWidth="1"/>
    <col min="6392" max="6393" width="15.5703125" style="152" customWidth="1"/>
    <col min="6394" max="6394" width="12.28515625" style="152" bestFit="1" customWidth="1"/>
    <col min="6395" max="6395" width="12.85546875" style="152" bestFit="1" customWidth="1"/>
    <col min="6396" max="6630" width="11.42578125" style="152"/>
    <col min="6631" max="6631" width="5.140625" style="152" customWidth="1"/>
    <col min="6632" max="6632" width="48.85546875" style="152" customWidth="1"/>
    <col min="6633" max="6634" width="0" style="152" hidden="1" customWidth="1"/>
    <col min="6635" max="6635" width="15.5703125" style="152" customWidth="1"/>
    <col min="6636" max="6647" width="0" style="152" hidden="1" customWidth="1"/>
    <col min="6648" max="6649" width="15.5703125" style="152" customWidth="1"/>
    <col min="6650" max="6650" width="12.28515625" style="152" bestFit="1" customWidth="1"/>
    <col min="6651" max="6651" width="12.85546875" style="152" bestFit="1" customWidth="1"/>
    <col min="6652" max="6886" width="11.42578125" style="152"/>
    <col min="6887" max="6887" width="5.140625" style="152" customWidth="1"/>
    <col min="6888" max="6888" width="48.85546875" style="152" customWidth="1"/>
    <col min="6889" max="6890" width="0" style="152" hidden="1" customWidth="1"/>
    <col min="6891" max="6891" width="15.5703125" style="152" customWidth="1"/>
    <col min="6892" max="6903" width="0" style="152" hidden="1" customWidth="1"/>
    <col min="6904" max="6905" width="15.5703125" style="152" customWidth="1"/>
    <col min="6906" max="6906" width="12.28515625" style="152" bestFit="1" customWidth="1"/>
    <col min="6907" max="6907" width="12.85546875" style="152" bestFit="1" customWidth="1"/>
    <col min="6908" max="7142" width="11.42578125" style="152"/>
    <col min="7143" max="7143" width="5.140625" style="152" customWidth="1"/>
    <col min="7144" max="7144" width="48.85546875" style="152" customWidth="1"/>
    <col min="7145" max="7146" width="0" style="152" hidden="1" customWidth="1"/>
    <col min="7147" max="7147" width="15.5703125" style="152" customWidth="1"/>
    <col min="7148" max="7159" width="0" style="152" hidden="1" customWidth="1"/>
    <col min="7160" max="7161" width="15.5703125" style="152" customWidth="1"/>
    <col min="7162" max="7162" width="12.28515625" style="152" bestFit="1" customWidth="1"/>
    <col min="7163" max="7163" width="12.85546875" style="152" bestFit="1" customWidth="1"/>
    <col min="7164" max="7398" width="11.42578125" style="152"/>
    <col min="7399" max="7399" width="5.140625" style="152" customWidth="1"/>
    <col min="7400" max="7400" width="48.85546875" style="152" customWidth="1"/>
    <col min="7401" max="7402" width="0" style="152" hidden="1" customWidth="1"/>
    <col min="7403" max="7403" width="15.5703125" style="152" customWidth="1"/>
    <col min="7404" max="7415" width="0" style="152" hidden="1" customWidth="1"/>
    <col min="7416" max="7417" width="15.5703125" style="152" customWidth="1"/>
    <col min="7418" max="7418" width="12.28515625" style="152" bestFit="1" customWidth="1"/>
    <col min="7419" max="7419" width="12.85546875" style="152" bestFit="1" customWidth="1"/>
    <col min="7420" max="7654" width="11.42578125" style="152"/>
    <col min="7655" max="7655" width="5.140625" style="152" customWidth="1"/>
    <col min="7656" max="7656" width="48.85546875" style="152" customWidth="1"/>
    <col min="7657" max="7658" width="0" style="152" hidden="1" customWidth="1"/>
    <col min="7659" max="7659" width="15.5703125" style="152" customWidth="1"/>
    <col min="7660" max="7671" width="0" style="152" hidden="1" customWidth="1"/>
    <col min="7672" max="7673" width="15.5703125" style="152" customWidth="1"/>
    <col min="7674" max="7674" width="12.28515625" style="152" bestFit="1" customWidth="1"/>
    <col min="7675" max="7675" width="12.85546875" style="152" bestFit="1" customWidth="1"/>
    <col min="7676" max="7910" width="11.42578125" style="152"/>
    <col min="7911" max="7911" width="5.140625" style="152" customWidth="1"/>
    <col min="7912" max="7912" width="48.85546875" style="152" customWidth="1"/>
    <col min="7913" max="7914" width="0" style="152" hidden="1" customWidth="1"/>
    <col min="7915" max="7915" width="15.5703125" style="152" customWidth="1"/>
    <col min="7916" max="7927" width="0" style="152" hidden="1" customWidth="1"/>
    <col min="7928" max="7929" width="15.5703125" style="152" customWidth="1"/>
    <col min="7930" max="7930" width="12.28515625" style="152" bestFit="1" customWidth="1"/>
    <col min="7931" max="7931" width="12.85546875" style="152" bestFit="1" customWidth="1"/>
    <col min="7932" max="8166" width="11.42578125" style="152"/>
    <col min="8167" max="8167" width="5.140625" style="152" customWidth="1"/>
    <col min="8168" max="8168" width="48.85546875" style="152" customWidth="1"/>
    <col min="8169" max="8170" width="0" style="152" hidden="1" customWidth="1"/>
    <col min="8171" max="8171" width="15.5703125" style="152" customWidth="1"/>
    <col min="8172" max="8183" width="0" style="152" hidden="1" customWidth="1"/>
    <col min="8184" max="8185" width="15.5703125" style="152" customWidth="1"/>
    <col min="8186" max="8186" width="12.28515625" style="152" bestFit="1" customWidth="1"/>
    <col min="8187" max="8187" width="12.85546875" style="152" bestFit="1" customWidth="1"/>
    <col min="8188" max="8422" width="11.42578125" style="152"/>
    <col min="8423" max="8423" width="5.140625" style="152" customWidth="1"/>
    <col min="8424" max="8424" width="48.85546875" style="152" customWidth="1"/>
    <col min="8425" max="8426" width="0" style="152" hidden="1" customWidth="1"/>
    <col min="8427" max="8427" width="15.5703125" style="152" customWidth="1"/>
    <col min="8428" max="8439" width="0" style="152" hidden="1" customWidth="1"/>
    <col min="8440" max="8441" width="15.5703125" style="152" customWidth="1"/>
    <col min="8442" max="8442" width="12.28515625" style="152" bestFit="1" customWidth="1"/>
    <col min="8443" max="8443" width="12.85546875" style="152" bestFit="1" customWidth="1"/>
    <col min="8444" max="8678" width="11.42578125" style="152"/>
    <col min="8679" max="8679" width="5.140625" style="152" customWidth="1"/>
    <col min="8680" max="8680" width="48.85546875" style="152" customWidth="1"/>
    <col min="8681" max="8682" width="0" style="152" hidden="1" customWidth="1"/>
    <col min="8683" max="8683" width="15.5703125" style="152" customWidth="1"/>
    <col min="8684" max="8695" width="0" style="152" hidden="1" customWidth="1"/>
    <col min="8696" max="8697" width="15.5703125" style="152" customWidth="1"/>
    <col min="8698" max="8698" width="12.28515625" style="152" bestFit="1" customWidth="1"/>
    <col min="8699" max="8699" width="12.85546875" style="152" bestFit="1" customWidth="1"/>
    <col min="8700" max="8934" width="11.42578125" style="152"/>
    <col min="8935" max="8935" width="5.140625" style="152" customWidth="1"/>
    <col min="8936" max="8936" width="48.85546875" style="152" customWidth="1"/>
    <col min="8937" max="8938" width="0" style="152" hidden="1" customWidth="1"/>
    <col min="8939" max="8939" width="15.5703125" style="152" customWidth="1"/>
    <col min="8940" max="8951" width="0" style="152" hidden="1" customWidth="1"/>
    <col min="8952" max="8953" width="15.5703125" style="152" customWidth="1"/>
    <col min="8954" max="8954" width="12.28515625" style="152" bestFit="1" customWidth="1"/>
    <col min="8955" max="8955" width="12.85546875" style="152" bestFit="1" customWidth="1"/>
    <col min="8956" max="9190" width="11.42578125" style="152"/>
    <col min="9191" max="9191" width="5.140625" style="152" customWidth="1"/>
    <col min="9192" max="9192" width="48.85546875" style="152" customWidth="1"/>
    <col min="9193" max="9194" width="0" style="152" hidden="1" customWidth="1"/>
    <col min="9195" max="9195" width="15.5703125" style="152" customWidth="1"/>
    <col min="9196" max="9207" width="0" style="152" hidden="1" customWidth="1"/>
    <col min="9208" max="9209" width="15.5703125" style="152" customWidth="1"/>
    <col min="9210" max="9210" width="12.28515625" style="152" bestFit="1" customWidth="1"/>
    <col min="9211" max="9211" width="12.85546875" style="152" bestFit="1" customWidth="1"/>
    <col min="9212" max="9446" width="11.42578125" style="152"/>
    <col min="9447" max="9447" width="5.140625" style="152" customWidth="1"/>
    <col min="9448" max="9448" width="48.85546875" style="152" customWidth="1"/>
    <col min="9449" max="9450" width="0" style="152" hidden="1" customWidth="1"/>
    <col min="9451" max="9451" width="15.5703125" style="152" customWidth="1"/>
    <col min="9452" max="9463" width="0" style="152" hidden="1" customWidth="1"/>
    <col min="9464" max="9465" width="15.5703125" style="152" customWidth="1"/>
    <col min="9466" max="9466" width="12.28515625" style="152" bestFit="1" customWidth="1"/>
    <col min="9467" max="9467" width="12.85546875" style="152" bestFit="1" customWidth="1"/>
    <col min="9468" max="9702" width="11.42578125" style="152"/>
    <col min="9703" max="9703" width="5.140625" style="152" customWidth="1"/>
    <col min="9704" max="9704" width="48.85546875" style="152" customWidth="1"/>
    <col min="9705" max="9706" width="0" style="152" hidden="1" customWidth="1"/>
    <col min="9707" max="9707" width="15.5703125" style="152" customWidth="1"/>
    <col min="9708" max="9719" width="0" style="152" hidden="1" customWidth="1"/>
    <col min="9720" max="9721" width="15.5703125" style="152" customWidth="1"/>
    <col min="9722" max="9722" width="12.28515625" style="152" bestFit="1" customWidth="1"/>
    <col min="9723" max="9723" width="12.85546875" style="152" bestFit="1" customWidth="1"/>
    <col min="9724" max="9958" width="11.42578125" style="152"/>
    <col min="9959" max="9959" width="5.140625" style="152" customWidth="1"/>
    <col min="9960" max="9960" width="48.85546875" style="152" customWidth="1"/>
    <col min="9961" max="9962" width="0" style="152" hidden="1" customWidth="1"/>
    <col min="9963" max="9963" width="15.5703125" style="152" customWidth="1"/>
    <col min="9964" max="9975" width="0" style="152" hidden="1" customWidth="1"/>
    <col min="9976" max="9977" width="15.5703125" style="152" customWidth="1"/>
    <col min="9978" max="9978" width="12.28515625" style="152" bestFit="1" customWidth="1"/>
    <col min="9979" max="9979" width="12.85546875" style="152" bestFit="1" customWidth="1"/>
    <col min="9980" max="10214" width="11.42578125" style="152"/>
    <col min="10215" max="10215" width="5.140625" style="152" customWidth="1"/>
    <col min="10216" max="10216" width="48.85546875" style="152" customWidth="1"/>
    <col min="10217" max="10218" width="0" style="152" hidden="1" customWidth="1"/>
    <col min="10219" max="10219" width="15.5703125" style="152" customWidth="1"/>
    <col min="10220" max="10231" width="0" style="152" hidden="1" customWidth="1"/>
    <col min="10232" max="10233" width="15.5703125" style="152" customWidth="1"/>
    <col min="10234" max="10234" width="12.28515625" style="152" bestFit="1" customWidth="1"/>
    <col min="10235" max="10235" width="12.85546875" style="152" bestFit="1" customWidth="1"/>
    <col min="10236" max="10470" width="11.42578125" style="152"/>
    <col min="10471" max="10471" width="5.140625" style="152" customWidth="1"/>
    <col min="10472" max="10472" width="48.85546875" style="152" customWidth="1"/>
    <col min="10473" max="10474" width="0" style="152" hidden="1" customWidth="1"/>
    <col min="10475" max="10475" width="15.5703125" style="152" customWidth="1"/>
    <col min="10476" max="10487" width="0" style="152" hidden="1" customWidth="1"/>
    <col min="10488" max="10489" width="15.5703125" style="152" customWidth="1"/>
    <col min="10490" max="10490" width="12.28515625" style="152" bestFit="1" customWidth="1"/>
    <col min="10491" max="10491" width="12.85546875" style="152" bestFit="1" customWidth="1"/>
    <col min="10492" max="10726" width="11.42578125" style="152"/>
    <col min="10727" max="10727" width="5.140625" style="152" customWidth="1"/>
    <col min="10728" max="10728" width="48.85546875" style="152" customWidth="1"/>
    <col min="10729" max="10730" width="0" style="152" hidden="1" customWidth="1"/>
    <col min="10731" max="10731" width="15.5703125" style="152" customWidth="1"/>
    <col min="10732" max="10743" width="0" style="152" hidden="1" customWidth="1"/>
    <col min="10744" max="10745" width="15.5703125" style="152" customWidth="1"/>
    <col min="10746" max="10746" width="12.28515625" style="152" bestFit="1" customWidth="1"/>
    <col min="10747" max="10747" width="12.85546875" style="152" bestFit="1" customWidth="1"/>
    <col min="10748" max="10982" width="11.42578125" style="152"/>
    <col min="10983" max="10983" width="5.140625" style="152" customWidth="1"/>
    <col min="10984" max="10984" width="48.85546875" style="152" customWidth="1"/>
    <col min="10985" max="10986" width="0" style="152" hidden="1" customWidth="1"/>
    <col min="10987" max="10987" width="15.5703125" style="152" customWidth="1"/>
    <col min="10988" max="10999" width="0" style="152" hidden="1" customWidth="1"/>
    <col min="11000" max="11001" width="15.5703125" style="152" customWidth="1"/>
    <col min="11002" max="11002" width="12.28515625" style="152" bestFit="1" customWidth="1"/>
    <col min="11003" max="11003" width="12.85546875" style="152" bestFit="1" customWidth="1"/>
    <col min="11004" max="11238" width="11.42578125" style="152"/>
    <col min="11239" max="11239" width="5.140625" style="152" customWidth="1"/>
    <col min="11240" max="11240" width="48.85546875" style="152" customWidth="1"/>
    <col min="11241" max="11242" width="0" style="152" hidden="1" customWidth="1"/>
    <col min="11243" max="11243" width="15.5703125" style="152" customWidth="1"/>
    <col min="11244" max="11255" width="0" style="152" hidden="1" customWidth="1"/>
    <col min="11256" max="11257" width="15.5703125" style="152" customWidth="1"/>
    <col min="11258" max="11258" width="12.28515625" style="152" bestFit="1" customWidth="1"/>
    <col min="11259" max="11259" width="12.85546875" style="152" bestFit="1" customWidth="1"/>
    <col min="11260" max="11494" width="11.42578125" style="152"/>
    <col min="11495" max="11495" width="5.140625" style="152" customWidth="1"/>
    <col min="11496" max="11496" width="48.85546875" style="152" customWidth="1"/>
    <col min="11497" max="11498" width="0" style="152" hidden="1" customWidth="1"/>
    <col min="11499" max="11499" width="15.5703125" style="152" customWidth="1"/>
    <col min="11500" max="11511" width="0" style="152" hidden="1" customWidth="1"/>
    <col min="11512" max="11513" width="15.5703125" style="152" customWidth="1"/>
    <col min="11514" max="11514" width="12.28515625" style="152" bestFit="1" customWidth="1"/>
    <col min="11515" max="11515" width="12.85546875" style="152" bestFit="1" customWidth="1"/>
    <col min="11516" max="11750" width="11.42578125" style="152"/>
    <col min="11751" max="11751" width="5.140625" style="152" customWidth="1"/>
    <col min="11752" max="11752" width="48.85546875" style="152" customWidth="1"/>
    <col min="11753" max="11754" width="0" style="152" hidden="1" customWidth="1"/>
    <col min="11755" max="11755" width="15.5703125" style="152" customWidth="1"/>
    <col min="11756" max="11767" width="0" style="152" hidden="1" customWidth="1"/>
    <col min="11768" max="11769" width="15.5703125" style="152" customWidth="1"/>
    <col min="11770" max="11770" width="12.28515625" style="152" bestFit="1" customWidth="1"/>
    <col min="11771" max="11771" width="12.85546875" style="152" bestFit="1" customWidth="1"/>
    <col min="11772" max="12006" width="11.42578125" style="152"/>
    <col min="12007" max="12007" width="5.140625" style="152" customWidth="1"/>
    <col min="12008" max="12008" width="48.85546875" style="152" customWidth="1"/>
    <col min="12009" max="12010" width="0" style="152" hidden="1" customWidth="1"/>
    <col min="12011" max="12011" width="15.5703125" style="152" customWidth="1"/>
    <col min="12012" max="12023" width="0" style="152" hidden="1" customWidth="1"/>
    <col min="12024" max="12025" width="15.5703125" style="152" customWidth="1"/>
    <col min="12026" max="12026" width="12.28515625" style="152" bestFit="1" customWidth="1"/>
    <col min="12027" max="12027" width="12.85546875" style="152" bestFit="1" customWidth="1"/>
    <col min="12028" max="12262" width="11.42578125" style="152"/>
    <col min="12263" max="12263" width="5.140625" style="152" customWidth="1"/>
    <col min="12264" max="12264" width="48.85546875" style="152" customWidth="1"/>
    <col min="12265" max="12266" width="0" style="152" hidden="1" customWidth="1"/>
    <col min="12267" max="12267" width="15.5703125" style="152" customWidth="1"/>
    <col min="12268" max="12279" width="0" style="152" hidden="1" customWidth="1"/>
    <col min="12280" max="12281" width="15.5703125" style="152" customWidth="1"/>
    <col min="12282" max="12282" width="12.28515625" style="152" bestFit="1" customWidth="1"/>
    <col min="12283" max="12283" width="12.85546875" style="152" bestFit="1" customWidth="1"/>
    <col min="12284" max="12518" width="11.42578125" style="152"/>
    <col min="12519" max="12519" width="5.140625" style="152" customWidth="1"/>
    <col min="12520" max="12520" width="48.85546875" style="152" customWidth="1"/>
    <col min="12521" max="12522" width="0" style="152" hidden="1" customWidth="1"/>
    <col min="12523" max="12523" width="15.5703125" style="152" customWidth="1"/>
    <col min="12524" max="12535" width="0" style="152" hidden="1" customWidth="1"/>
    <col min="12536" max="12537" width="15.5703125" style="152" customWidth="1"/>
    <col min="12538" max="12538" width="12.28515625" style="152" bestFit="1" customWidth="1"/>
    <col min="12539" max="12539" width="12.85546875" style="152" bestFit="1" customWidth="1"/>
    <col min="12540" max="12774" width="11.42578125" style="152"/>
    <col min="12775" max="12775" width="5.140625" style="152" customWidth="1"/>
    <col min="12776" max="12776" width="48.85546875" style="152" customWidth="1"/>
    <col min="12777" max="12778" width="0" style="152" hidden="1" customWidth="1"/>
    <col min="12779" max="12779" width="15.5703125" style="152" customWidth="1"/>
    <col min="12780" max="12791" width="0" style="152" hidden="1" customWidth="1"/>
    <col min="12792" max="12793" width="15.5703125" style="152" customWidth="1"/>
    <col min="12794" max="12794" width="12.28515625" style="152" bestFit="1" customWidth="1"/>
    <col min="12795" max="12795" width="12.85546875" style="152" bestFit="1" customWidth="1"/>
    <col min="12796" max="13030" width="11.42578125" style="152"/>
    <col min="13031" max="13031" width="5.140625" style="152" customWidth="1"/>
    <col min="13032" max="13032" width="48.85546875" style="152" customWidth="1"/>
    <col min="13033" max="13034" width="0" style="152" hidden="1" customWidth="1"/>
    <col min="13035" max="13035" width="15.5703125" style="152" customWidth="1"/>
    <col min="13036" max="13047" width="0" style="152" hidden="1" customWidth="1"/>
    <col min="13048" max="13049" width="15.5703125" style="152" customWidth="1"/>
    <col min="13050" max="13050" width="12.28515625" style="152" bestFit="1" customWidth="1"/>
    <col min="13051" max="13051" width="12.85546875" style="152" bestFit="1" customWidth="1"/>
    <col min="13052" max="13286" width="11.42578125" style="152"/>
    <col min="13287" max="13287" width="5.140625" style="152" customWidth="1"/>
    <col min="13288" max="13288" width="48.85546875" style="152" customWidth="1"/>
    <col min="13289" max="13290" width="0" style="152" hidden="1" customWidth="1"/>
    <col min="13291" max="13291" width="15.5703125" style="152" customWidth="1"/>
    <col min="13292" max="13303" width="0" style="152" hidden="1" customWidth="1"/>
    <col min="13304" max="13305" width="15.5703125" style="152" customWidth="1"/>
    <col min="13306" max="13306" width="12.28515625" style="152" bestFit="1" customWidth="1"/>
    <col min="13307" max="13307" width="12.85546875" style="152" bestFit="1" customWidth="1"/>
    <col min="13308" max="13542" width="11.42578125" style="152"/>
    <col min="13543" max="13543" width="5.140625" style="152" customWidth="1"/>
    <col min="13544" max="13544" width="48.85546875" style="152" customWidth="1"/>
    <col min="13545" max="13546" width="0" style="152" hidden="1" customWidth="1"/>
    <col min="13547" max="13547" width="15.5703125" style="152" customWidth="1"/>
    <col min="13548" max="13559" width="0" style="152" hidden="1" customWidth="1"/>
    <col min="13560" max="13561" width="15.5703125" style="152" customWidth="1"/>
    <col min="13562" max="13562" width="12.28515625" style="152" bestFit="1" customWidth="1"/>
    <col min="13563" max="13563" width="12.85546875" style="152" bestFit="1" customWidth="1"/>
    <col min="13564" max="13798" width="11.42578125" style="152"/>
    <col min="13799" max="13799" width="5.140625" style="152" customWidth="1"/>
    <col min="13800" max="13800" width="48.85546875" style="152" customWidth="1"/>
    <col min="13801" max="13802" width="0" style="152" hidden="1" customWidth="1"/>
    <col min="13803" max="13803" width="15.5703125" style="152" customWidth="1"/>
    <col min="13804" max="13815" width="0" style="152" hidden="1" customWidth="1"/>
    <col min="13816" max="13817" width="15.5703125" style="152" customWidth="1"/>
    <col min="13818" max="13818" width="12.28515625" style="152" bestFit="1" customWidth="1"/>
    <col min="13819" max="13819" width="12.85546875" style="152" bestFit="1" customWidth="1"/>
    <col min="13820" max="14054" width="11.42578125" style="152"/>
    <col min="14055" max="14055" width="5.140625" style="152" customWidth="1"/>
    <col min="14056" max="14056" width="48.85546875" style="152" customWidth="1"/>
    <col min="14057" max="14058" width="0" style="152" hidden="1" customWidth="1"/>
    <col min="14059" max="14059" width="15.5703125" style="152" customWidth="1"/>
    <col min="14060" max="14071" width="0" style="152" hidden="1" customWidth="1"/>
    <col min="14072" max="14073" width="15.5703125" style="152" customWidth="1"/>
    <col min="14074" max="14074" width="12.28515625" style="152" bestFit="1" customWidth="1"/>
    <col min="14075" max="14075" width="12.85546875" style="152" bestFit="1" customWidth="1"/>
    <col min="14076" max="14310" width="11.42578125" style="152"/>
    <col min="14311" max="14311" width="5.140625" style="152" customWidth="1"/>
    <col min="14312" max="14312" width="48.85546875" style="152" customWidth="1"/>
    <col min="14313" max="14314" width="0" style="152" hidden="1" customWidth="1"/>
    <col min="14315" max="14315" width="15.5703125" style="152" customWidth="1"/>
    <col min="14316" max="14327" width="0" style="152" hidden="1" customWidth="1"/>
    <col min="14328" max="14329" width="15.5703125" style="152" customWidth="1"/>
    <col min="14330" max="14330" width="12.28515625" style="152" bestFit="1" customWidth="1"/>
    <col min="14331" max="14331" width="12.85546875" style="152" bestFit="1" customWidth="1"/>
    <col min="14332" max="14566" width="11.42578125" style="152"/>
    <col min="14567" max="14567" width="5.140625" style="152" customWidth="1"/>
    <col min="14568" max="14568" width="48.85546875" style="152" customWidth="1"/>
    <col min="14569" max="14570" width="0" style="152" hidden="1" customWidth="1"/>
    <col min="14571" max="14571" width="15.5703125" style="152" customWidth="1"/>
    <col min="14572" max="14583" width="0" style="152" hidden="1" customWidth="1"/>
    <col min="14584" max="14585" width="15.5703125" style="152" customWidth="1"/>
    <col min="14586" max="14586" width="12.28515625" style="152" bestFit="1" customWidth="1"/>
    <col min="14587" max="14587" width="12.85546875" style="152" bestFit="1" customWidth="1"/>
    <col min="14588" max="14822" width="11.42578125" style="152"/>
    <col min="14823" max="14823" width="5.140625" style="152" customWidth="1"/>
    <col min="14824" max="14824" width="48.85546875" style="152" customWidth="1"/>
    <col min="14825" max="14826" width="0" style="152" hidden="1" customWidth="1"/>
    <col min="14827" max="14827" width="15.5703125" style="152" customWidth="1"/>
    <col min="14828" max="14839" width="0" style="152" hidden="1" customWidth="1"/>
    <col min="14840" max="14841" width="15.5703125" style="152" customWidth="1"/>
    <col min="14842" max="14842" width="12.28515625" style="152" bestFit="1" customWidth="1"/>
    <col min="14843" max="14843" width="12.85546875" style="152" bestFit="1" customWidth="1"/>
    <col min="14844" max="15078" width="11.42578125" style="152"/>
    <col min="15079" max="15079" width="5.140625" style="152" customWidth="1"/>
    <col min="15080" max="15080" width="48.85546875" style="152" customWidth="1"/>
    <col min="15081" max="15082" width="0" style="152" hidden="1" customWidth="1"/>
    <col min="15083" max="15083" width="15.5703125" style="152" customWidth="1"/>
    <col min="15084" max="15095" width="0" style="152" hidden="1" customWidth="1"/>
    <col min="15096" max="15097" width="15.5703125" style="152" customWidth="1"/>
    <col min="15098" max="15098" width="12.28515625" style="152" bestFit="1" customWidth="1"/>
    <col min="15099" max="15099" width="12.85546875" style="152" bestFit="1" customWidth="1"/>
    <col min="15100" max="15334" width="11.42578125" style="152"/>
    <col min="15335" max="15335" width="5.140625" style="152" customWidth="1"/>
    <col min="15336" max="15336" width="48.85546875" style="152" customWidth="1"/>
    <col min="15337" max="15338" width="0" style="152" hidden="1" customWidth="1"/>
    <col min="15339" max="15339" width="15.5703125" style="152" customWidth="1"/>
    <col min="15340" max="15351" width="0" style="152" hidden="1" customWidth="1"/>
    <col min="15352" max="15353" width="15.5703125" style="152" customWidth="1"/>
    <col min="15354" max="15354" width="12.28515625" style="152" bestFit="1" customWidth="1"/>
    <col min="15355" max="15355" width="12.85546875" style="152" bestFit="1" customWidth="1"/>
    <col min="15356" max="15590" width="11.42578125" style="152"/>
    <col min="15591" max="15591" width="5.140625" style="152" customWidth="1"/>
    <col min="15592" max="15592" width="48.85546875" style="152" customWidth="1"/>
    <col min="15593" max="15594" width="0" style="152" hidden="1" customWidth="1"/>
    <col min="15595" max="15595" width="15.5703125" style="152" customWidth="1"/>
    <col min="15596" max="15607" width="0" style="152" hidden="1" customWidth="1"/>
    <col min="15608" max="15609" width="15.5703125" style="152" customWidth="1"/>
    <col min="15610" max="15610" width="12.28515625" style="152" bestFit="1" customWidth="1"/>
    <col min="15611" max="15611" width="12.85546875" style="152" bestFit="1" customWidth="1"/>
    <col min="15612" max="15846" width="11.42578125" style="152"/>
    <col min="15847" max="15847" width="5.140625" style="152" customWidth="1"/>
    <col min="15848" max="15848" width="48.85546875" style="152" customWidth="1"/>
    <col min="15849" max="15850" width="0" style="152" hidden="1" customWidth="1"/>
    <col min="15851" max="15851" width="15.5703125" style="152" customWidth="1"/>
    <col min="15852" max="15863" width="0" style="152" hidden="1" customWidth="1"/>
    <col min="15864" max="15865" width="15.5703125" style="152" customWidth="1"/>
    <col min="15866" max="15866" width="12.28515625" style="152" bestFit="1" customWidth="1"/>
    <col min="15867" max="15867" width="12.85546875" style="152" bestFit="1" customWidth="1"/>
    <col min="15868" max="16102" width="11.42578125" style="152"/>
    <col min="16103" max="16103" width="5.140625" style="152" customWidth="1"/>
    <col min="16104" max="16104" width="48.85546875" style="152" customWidth="1"/>
    <col min="16105" max="16106" width="0" style="152" hidden="1" customWidth="1"/>
    <col min="16107" max="16107" width="15.5703125" style="152" customWidth="1"/>
    <col min="16108" max="16119" width="0" style="152" hidden="1" customWidth="1"/>
    <col min="16120" max="16121" width="15.5703125" style="152" customWidth="1"/>
    <col min="16122" max="16122" width="12.28515625" style="152" bestFit="1" customWidth="1"/>
    <col min="16123" max="16123" width="12.85546875" style="152" bestFit="1" customWidth="1"/>
    <col min="16124" max="16384" width="11.42578125" style="152"/>
  </cols>
  <sheetData>
    <row r="1" spans="1:19" s="138" customFormat="1" ht="15" x14ac:dyDescent="0.3">
      <c r="A1" s="320" t="s">
        <v>2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  <c r="O1" s="320"/>
      <c r="P1" s="320"/>
      <c r="Q1" s="320"/>
      <c r="R1" s="320"/>
      <c r="S1" s="320"/>
    </row>
    <row r="2" spans="1:19" s="138" customFormat="1" ht="15" x14ac:dyDescent="0.3">
      <c r="A2" s="320" t="s">
        <v>138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</row>
    <row r="3" spans="1:19" s="138" customFormat="1" ht="15" x14ac:dyDescent="0.3">
      <c r="A3" s="321" t="s">
        <v>215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S3" s="321"/>
    </row>
    <row r="4" spans="1:19" s="138" customFormat="1" ht="60" x14ac:dyDescent="0.2">
      <c r="A4" s="322"/>
      <c r="B4" s="322"/>
      <c r="C4" s="263" t="s">
        <v>187</v>
      </c>
      <c r="D4" s="155" t="s">
        <v>151</v>
      </c>
      <c r="E4" s="155" t="s">
        <v>188</v>
      </c>
      <c r="F4" s="155" t="s">
        <v>189</v>
      </c>
      <c r="G4" s="155" t="s">
        <v>190</v>
      </c>
      <c r="H4" s="155" t="s">
        <v>191</v>
      </c>
      <c r="I4" s="155" t="s">
        <v>192</v>
      </c>
      <c r="J4" s="155" t="s">
        <v>193</v>
      </c>
      <c r="K4" s="155" t="s">
        <v>194</v>
      </c>
      <c r="L4" s="155" t="s">
        <v>195</v>
      </c>
      <c r="M4" s="155" t="s">
        <v>196</v>
      </c>
      <c r="N4" s="155" t="s">
        <v>197</v>
      </c>
      <c r="O4" s="155" t="s">
        <v>198</v>
      </c>
      <c r="P4" s="155" t="s">
        <v>199</v>
      </c>
      <c r="Q4" s="155" t="s">
        <v>200</v>
      </c>
      <c r="R4" s="155" t="s">
        <v>201</v>
      </c>
      <c r="S4" s="155" t="s">
        <v>152</v>
      </c>
    </row>
    <row r="5" spans="1:19" s="138" customFormat="1" ht="15.75" x14ac:dyDescent="0.25">
      <c r="A5" s="140"/>
      <c r="B5" s="140" t="s">
        <v>139</v>
      </c>
      <c r="C5" s="141">
        <v>62000000</v>
      </c>
      <c r="D5" s="141"/>
      <c r="E5" s="141">
        <f>+C5+D5</f>
        <v>62000000</v>
      </c>
      <c r="F5" s="141">
        <v>0</v>
      </c>
      <c r="G5" s="141">
        <v>0</v>
      </c>
      <c r="H5" s="141">
        <v>0</v>
      </c>
      <c r="I5" s="141">
        <v>12400000</v>
      </c>
      <c r="J5" s="141"/>
      <c r="K5" s="141"/>
      <c r="L5" s="141"/>
      <c r="M5" s="141"/>
      <c r="N5" s="141"/>
      <c r="O5" s="141"/>
      <c r="P5" s="141"/>
      <c r="Q5" s="141"/>
      <c r="R5" s="141">
        <f>SUM(F5:Q5)</f>
        <v>12400000</v>
      </c>
      <c r="S5" s="141">
        <f>+E5-R5</f>
        <v>49600000</v>
      </c>
    </row>
    <row r="6" spans="1:19" s="138" customFormat="1" ht="16.5" x14ac:dyDescent="0.3">
      <c r="A6" s="140"/>
      <c r="B6" s="142" t="s">
        <v>140</v>
      </c>
      <c r="C6" s="143">
        <f>SUM(C5)</f>
        <v>62000000</v>
      </c>
      <c r="D6" s="143">
        <f>SUM(D5)</f>
        <v>0</v>
      </c>
      <c r="E6" s="143">
        <f>SUM(E5)</f>
        <v>62000000</v>
      </c>
      <c r="F6" s="143">
        <f>SUM(F5)</f>
        <v>0</v>
      </c>
      <c r="G6" s="143">
        <f>SUM(G5)</f>
        <v>0</v>
      </c>
      <c r="H6" s="143"/>
      <c r="I6" s="143">
        <f>SUM(I5)</f>
        <v>12400000</v>
      </c>
      <c r="J6" s="143"/>
      <c r="K6" s="143"/>
      <c r="L6" s="143"/>
      <c r="M6" s="143"/>
      <c r="N6" s="143"/>
      <c r="O6" s="143"/>
      <c r="P6" s="143"/>
      <c r="Q6" s="143"/>
      <c r="R6" s="143">
        <f>SUM(R5)</f>
        <v>12400000</v>
      </c>
      <c r="S6" s="143">
        <f>SUM(S5)</f>
        <v>49600000</v>
      </c>
    </row>
    <row r="7" spans="1:19" s="138" customFormat="1" ht="16.5" x14ac:dyDescent="0.3">
      <c r="A7" s="144"/>
      <c r="B7" s="142"/>
      <c r="C7" s="214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</row>
    <row r="8" spans="1:19" s="138" customFormat="1" ht="45" x14ac:dyDescent="0.3">
      <c r="A8" s="323"/>
      <c r="B8" s="323"/>
      <c r="C8" s="263" t="str">
        <f>+C4</f>
        <v>PRESUPUESTO 2022</v>
      </c>
      <c r="D8" s="155" t="s">
        <v>153</v>
      </c>
      <c r="E8" s="155" t="str">
        <f>+E4</f>
        <v>PRESUPUESTO AJUSTADO 2,022</v>
      </c>
      <c r="F8" s="155" t="str">
        <f>+F4</f>
        <v>EJECUTADO ENERO</v>
      </c>
      <c r="G8" s="155" t="str">
        <f>+G4</f>
        <v>EJECUTADO FEBRERO</v>
      </c>
      <c r="H8" s="155" t="str">
        <f>+H4</f>
        <v>EJECUTADO MARZO</v>
      </c>
      <c r="I8" s="155" t="str">
        <f t="shared" ref="I8:Q8" si="0">+I4</f>
        <v>EJECUTADO ABRIL</v>
      </c>
      <c r="J8" s="155" t="str">
        <f t="shared" si="0"/>
        <v>EJECUTADO MAYO</v>
      </c>
      <c r="K8" s="155" t="str">
        <f t="shared" si="0"/>
        <v>EJECUTADO JUNIO</v>
      </c>
      <c r="L8" s="155" t="str">
        <f t="shared" si="0"/>
        <v>EJECUTADO JULIO</v>
      </c>
      <c r="M8" s="155" t="str">
        <f t="shared" si="0"/>
        <v>EJECUTADO AGOSTO</v>
      </c>
      <c r="N8" s="155" t="str">
        <f t="shared" si="0"/>
        <v>EJECUTADO SEPTIEMBRE</v>
      </c>
      <c r="O8" s="155" t="str">
        <f t="shared" si="0"/>
        <v>EJECUTADO OCTUBRE</v>
      </c>
      <c r="P8" s="155" t="str">
        <f t="shared" si="0"/>
        <v>EJECUTADO NOVIEMBRE</v>
      </c>
      <c r="Q8" s="155" t="str">
        <f t="shared" si="0"/>
        <v>EJECUTADO DICIEMBRE</v>
      </c>
      <c r="R8" s="155" t="s">
        <v>201</v>
      </c>
      <c r="S8" s="155" t="s">
        <v>152</v>
      </c>
    </row>
    <row r="9" spans="1:19" s="138" customFormat="1" ht="15.75" x14ac:dyDescent="0.25">
      <c r="A9" s="139" t="s">
        <v>141</v>
      </c>
      <c r="B9" s="140" t="s">
        <v>14</v>
      </c>
      <c r="C9" s="141">
        <v>28977736.02</v>
      </c>
      <c r="D9" s="156"/>
      <c r="E9" s="141">
        <f>+C9+D9</f>
        <v>28977736.02</v>
      </c>
      <c r="F9" s="141">
        <v>2367268.7000000002</v>
      </c>
      <c r="G9" s="141">
        <v>2396683.9</v>
      </c>
      <c r="H9" s="141">
        <v>2410583.5299999998</v>
      </c>
      <c r="I9" s="141">
        <v>2417060.7799999998</v>
      </c>
      <c r="J9" s="141">
        <v>2417711.13</v>
      </c>
      <c r="K9" s="141"/>
      <c r="L9" s="141"/>
      <c r="M9" s="141"/>
      <c r="N9" s="141"/>
      <c r="O9" s="141"/>
      <c r="P9" s="141"/>
      <c r="Q9" s="141"/>
      <c r="R9" s="141">
        <f>SUM(F9:Q9)</f>
        <v>12009308.039999999</v>
      </c>
      <c r="S9" s="141">
        <f>+E9-R9</f>
        <v>16968427.98</v>
      </c>
    </row>
    <row r="10" spans="1:19" s="138" customFormat="1" ht="16.5" x14ac:dyDescent="0.3">
      <c r="A10" s="140"/>
      <c r="B10" s="142" t="s">
        <v>142</v>
      </c>
      <c r="C10" s="143">
        <f t="shared" ref="C10:I10" si="1">SUM(C9)</f>
        <v>28977736.02</v>
      </c>
      <c r="D10" s="157">
        <f t="shared" si="1"/>
        <v>0</v>
      </c>
      <c r="E10" s="151">
        <f t="shared" si="1"/>
        <v>28977736.02</v>
      </c>
      <c r="F10" s="143">
        <f t="shared" si="1"/>
        <v>2367268.7000000002</v>
      </c>
      <c r="G10" s="143">
        <f t="shared" si="1"/>
        <v>2396683.9</v>
      </c>
      <c r="H10" s="143">
        <f t="shared" si="1"/>
        <v>2410583.5299999998</v>
      </c>
      <c r="I10" s="143">
        <f t="shared" si="1"/>
        <v>2417060.7799999998</v>
      </c>
      <c r="J10" s="143">
        <f>SUM(J9)</f>
        <v>2417711.13</v>
      </c>
      <c r="K10" s="143"/>
      <c r="L10" s="143"/>
      <c r="M10" s="143"/>
      <c r="N10" s="143"/>
      <c r="O10" s="143"/>
      <c r="P10" s="143"/>
      <c r="Q10" s="143"/>
      <c r="R10" s="143">
        <f>SUM(R9)</f>
        <v>12009308.039999999</v>
      </c>
      <c r="S10" s="143">
        <f>SUM(S9)</f>
        <v>16968427.98</v>
      </c>
    </row>
    <row r="11" spans="1:19" s="138" customFormat="1" ht="16.5" x14ac:dyDescent="0.3">
      <c r="A11" s="144"/>
      <c r="B11" s="142"/>
      <c r="C11" s="143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</row>
    <row r="12" spans="1:19" s="138" customFormat="1" ht="45" x14ac:dyDescent="0.25">
      <c r="A12" s="149"/>
      <c r="B12" s="149" t="s">
        <v>143</v>
      </c>
      <c r="C12" s="263" t="str">
        <f>+C8</f>
        <v>PRESUPUESTO 2022</v>
      </c>
      <c r="D12" s="155" t="s">
        <v>153</v>
      </c>
      <c r="E12" s="155" t="str">
        <f>+E8</f>
        <v>PRESUPUESTO AJUSTADO 2,022</v>
      </c>
      <c r="F12" s="155" t="str">
        <f>+F8</f>
        <v>EJECUTADO ENERO</v>
      </c>
      <c r="G12" s="155" t="str">
        <f>+G8</f>
        <v>EJECUTADO FEBRERO</v>
      </c>
      <c r="H12" s="155" t="str">
        <f>+H8</f>
        <v>EJECUTADO MARZO</v>
      </c>
      <c r="I12" s="155" t="str">
        <f t="shared" ref="I12:Q12" si="2">+I8</f>
        <v>EJECUTADO ABRIL</v>
      </c>
      <c r="J12" s="155" t="str">
        <f t="shared" si="2"/>
        <v>EJECUTADO MAYO</v>
      </c>
      <c r="K12" s="155" t="str">
        <f t="shared" si="2"/>
        <v>EJECUTADO JUNIO</v>
      </c>
      <c r="L12" s="155" t="str">
        <f t="shared" si="2"/>
        <v>EJECUTADO JULIO</v>
      </c>
      <c r="M12" s="155" t="str">
        <f t="shared" si="2"/>
        <v>EJECUTADO AGOSTO</v>
      </c>
      <c r="N12" s="155" t="str">
        <f t="shared" si="2"/>
        <v>EJECUTADO SEPTIEMBRE</v>
      </c>
      <c r="O12" s="155" t="str">
        <f t="shared" si="2"/>
        <v>EJECUTADO OCTUBRE</v>
      </c>
      <c r="P12" s="155" t="str">
        <f t="shared" si="2"/>
        <v>EJECUTADO NOVIEMBRE</v>
      </c>
      <c r="Q12" s="155" t="str">
        <f t="shared" si="2"/>
        <v>EJECUTADO DICIEMBRE</v>
      </c>
      <c r="R12" s="155" t="s">
        <v>201</v>
      </c>
      <c r="S12" s="155" t="s">
        <v>152</v>
      </c>
    </row>
    <row r="13" spans="1:19" s="138" customFormat="1" ht="15.75" x14ac:dyDescent="0.25">
      <c r="A13" s="140">
        <v>111</v>
      </c>
      <c r="B13" s="145" t="s">
        <v>16</v>
      </c>
      <c r="C13" s="146">
        <v>850471.93</v>
      </c>
      <c r="D13" s="156"/>
      <c r="E13" s="146">
        <f>+C13+D13</f>
        <v>850471.93</v>
      </c>
      <c r="F13" s="146"/>
      <c r="G13" s="146">
        <v>70182.48</v>
      </c>
      <c r="H13" s="146">
        <v>80017.570000000007</v>
      </c>
      <c r="I13" s="146">
        <v>86367.27</v>
      </c>
      <c r="J13" s="146">
        <v>94176.3</v>
      </c>
      <c r="K13" s="146"/>
      <c r="L13" s="146"/>
      <c r="M13" s="146"/>
      <c r="N13" s="146"/>
      <c r="O13" s="146"/>
      <c r="P13" s="146"/>
      <c r="Q13" s="146"/>
      <c r="R13" s="141">
        <f t="shared" ref="R13:R23" si="3">SUM(F13:Q13)</f>
        <v>330743.62</v>
      </c>
      <c r="S13" s="146">
        <f>+E13-R13</f>
        <v>519728.31000000006</v>
      </c>
    </row>
    <row r="14" spans="1:19" s="138" customFormat="1" ht="15.75" x14ac:dyDescent="0.25">
      <c r="A14" s="140">
        <v>113</v>
      </c>
      <c r="B14" s="145" t="s">
        <v>17</v>
      </c>
      <c r="C14" s="146">
        <v>126775</v>
      </c>
      <c r="D14" s="156"/>
      <c r="E14" s="146">
        <f>+C14+D14</f>
        <v>126775</v>
      </c>
      <c r="F14" s="146"/>
      <c r="G14" s="146">
        <v>11227.09</v>
      </c>
      <c r="H14" s="146">
        <v>11306.4</v>
      </c>
      <c r="I14" s="146">
        <v>11126.04</v>
      </c>
      <c r="J14" s="146">
        <v>11246.38</v>
      </c>
      <c r="K14" s="146"/>
      <c r="L14" s="146"/>
      <c r="M14" s="146"/>
      <c r="N14" s="146"/>
      <c r="O14" s="146"/>
      <c r="P14" s="146"/>
      <c r="Q14" s="146"/>
      <c r="R14" s="141">
        <f t="shared" si="3"/>
        <v>44905.909999999996</v>
      </c>
      <c r="S14" s="146">
        <f>+E14-R14</f>
        <v>81869.09</v>
      </c>
    </row>
    <row r="15" spans="1:19" s="138" customFormat="1" ht="15.75" x14ac:dyDescent="0.25">
      <c r="A15" s="140">
        <v>122</v>
      </c>
      <c r="B15" s="145" t="s">
        <v>18</v>
      </c>
      <c r="C15" s="146">
        <v>60855.58</v>
      </c>
      <c r="D15" s="156"/>
      <c r="E15" s="146">
        <f t="shared" ref="E15:E23" si="4">+C15+D15</f>
        <v>60855.58</v>
      </c>
      <c r="F15" s="146"/>
      <c r="G15" s="146"/>
      <c r="H15" s="146">
        <v>3676</v>
      </c>
      <c r="I15" s="146">
        <v>55070.99</v>
      </c>
      <c r="J15" s="146">
        <v>0</v>
      </c>
      <c r="K15" s="146"/>
      <c r="L15" s="146"/>
      <c r="M15" s="146"/>
      <c r="N15" s="146"/>
      <c r="O15" s="146"/>
      <c r="P15" s="146"/>
      <c r="Q15" s="146"/>
      <c r="R15" s="141">
        <f t="shared" si="3"/>
        <v>58746.99</v>
      </c>
      <c r="S15" s="146">
        <f t="shared" ref="S15:S23" si="5">+E15-R15</f>
        <v>2108.5900000000038</v>
      </c>
    </row>
    <row r="16" spans="1:19" s="138" customFormat="1" ht="15.75" x14ac:dyDescent="0.25">
      <c r="A16" s="140">
        <v>163</v>
      </c>
      <c r="B16" s="145" t="s">
        <v>19</v>
      </c>
      <c r="C16" s="146">
        <v>759242</v>
      </c>
      <c r="D16" s="156"/>
      <c r="E16" s="146">
        <f t="shared" si="4"/>
        <v>759242</v>
      </c>
      <c r="F16" s="146"/>
      <c r="G16" s="146">
        <v>15700</v>
      </c>
      <c r="H16" s="146">
        <v>225896</v>
      </c>
      <c r="I16" s="146">
        <v>40521</v>
      </c>
      <c r="J16" s="146">
        <v>106351.08</v>
      </c>
      <c r="K16" s="146"/>
      <c r="L16" s="146"/>
      <c r="M16" s="146"/>
      <c r="N16" s="146"/>
      <c r="O16" s="146"/>
      <c r="P16" s="146"/>
      <c r="Q16" s="146"/>
      <c r="R16" s="141">
        <f t="shared" si="3"/>
        <v>388468.08</v>
      </c>
      <c r="S16" s="146">
        <f t="shared" si="5"/>
        <v>370773.92</v>
      </c>
    </row>
    <row r="17" spans="1:19" s="138" customFormat="1" ht="15.75" x14ac:dyDescent="0.25">
      <c r="A17" s="140">
        <v>168</v>
      </c>
      <c r="B17" s="145" t="s">
        <v>144</v>
      </c>
      <c r="C17" s="146">
        <v>1000</v>
      </c>
      <c r="D17" s="156"/>
      <c r="E17" s="146">
        <f t="shared" si="4"/>
        <v>1000</v>
      </c>
      <c r="F17" s="146"/>
      <c r="G17" s="146"/>
      <c r="H17" s="146">
        <v>0</v>
      </c>
      <c r="I17" s="146">
        <v>0</v>
      </c>
      <c r="J17" s="146">
        <v>0</v>
      </c>
      <c r="K17" s="146"/>
      <c r="L17" s="146"/>
      <c r="M17" s="146"/>
      <c r="N17" s="146"/>
      <c r="O17" s="146"/>
      <c r="P17" s="146"/>
      <c r="Q17" s="146"/>
      <c r="R17" s="141">
        <f t="shared" si="3"/>
        <v>0</v>
      </c>
      <c r="S17" s="146">
        <f t="shared" si="5"/>
        <v>1000</v>
      </c>
    </row>
    <row r="18" spans="1:19" s="138" customFormat="1" ht="15.75" x14ac:dyDescent="0.25">
      <c r="A18" s="140">
        <v>169</v>
      </c>
      <c r="B18" s="147" t="s">
        <v>145</v>
      </c>
      <c r="C18" s="146">
        <v>42320</v>
      </c>
      <c r="D18" s="156"/>
      <c r="E18" s="146">
        <f t="shared" si="4"/>
        <v>42320</v>
      </c>
      <c r="F18" s="146"/>
      <c r="G18" s="146"/>
      <c r="H18" s="146">
        <v>0</v>
      </c>
      <c r="I18" s="146">
        <v>0</v>
      </c>
      <c r="J18" s="146">
        <v>26300</v>
      </c>
      <c r="K18" s="146"/>
      <c r="L18" s="146"/>
      <c r="M18" s="146"/>
      <c r="N18" s="146"/>
      <c r="O18" s="146"/>
      <c r="P18" s="146"/>
      <c r="Q18" s="146"/>
      <c r="R18" s="141">
        <f t="shared" si="3"/>
        <v>26300</v>
      </c>
      <c r="S18" s="146">
        <f t="shared" si="5"/>
        <v>16020</v>
      </c>
    </row>
    <row r="19" spans="1:19" s="138" customFormat="1" ht="15.75" x14ac:dyDescent="0.25">
      <c r="A19" s="140">
        <v>171</v>
      </c>
      <c r="B19" s="147" t="s">
        <v>146</v>
      </c>
      <c r="C19" s="146">
        <v>43660</v>
      </c>
      <c r="D19" s="156"/>
      <c r="E19" s="146">
        <f t="shared" si="4"/>
        <v>43660</v>
      </c>
      <c r="F19" s="146"/>
      <c r="G19" s="146"/>
      <c r="H19" s="146">
        <v>12000</v>
      </c>
      <c r="I19" s="146">
        <v>0</v>
      </c>
      <c r="J19" s="146">
        <v>0</v>
      </c>
      <c r="K19" s="146"/>
      <c r="L19" s="146"/>
      <c r="M19" s="146"/>
      <c r="N19" s="146"/>
      <c r="O19" s="146"/>
      <c r="P19" s="146"/>
      <c r="Q19" s="146"/>
      <c r="R19" s="141">
        <f t="shared" si="3"/>
        <v>12000</v>
      </c>
      <c r="S19" s="146">
        <f t="shared" si="5"/>
        <v>31660</v>
      </c>
    </row>
    <row r="20" spans="1:19" s="138" customFormat="1" ht="15.75" x14ac:dyDescent="0.25">
      <c r="A20" s="140">
        <v>174</v>
      </c>
      <c r="B20" s="147" t="s">
        <v>20</v>
      </c>
      <c r="C20" s="146">
        <v>88276</v>
      </c>
      <c r="D20" s="156"/>
      <c r="E20" s="146">
        <f t="shared" si="4"/>
        <v>88276</v>
      </c>
      <c r="F20" s="146">
        <v>12720</v>
      </c>
      <c r="G20" s="146"/>
      <c r="H20" s="146">
        <v>13500</v>
      </c>
      <c r="I20" s="146">
        <v>3135</v>
      </c>
      <c r="J20" s="146">
        <v>12720</v>
      </c>
      <c r="K20" s="146"/>
      <c r="L20" s="146"/>
      <c r="M20" s="146"/>
      <c r="N20" s="146"/>
      <c r="O20" s="146"/>
      <c r="P20" s="146"/>
      <c r="Q20" s="146"/>
      <c r="R20" s="141">
        <f t="shared" si="3"/>
        <v>42075</v>
      </c>
      <c r="S20" s="146">
        <f t="shared" si="5"/>
        <v>46201</v>
      </c>
    </row>
    <row r="21" spans="1:19" s="138" customFormat="1" ht="15.75" x14ac:dyDescent="0.25">
      <c r="A21" s="140">
        <v>182</v>
      </c>
      <c r="B21" s="145" t="s">
        <v>21</v>
      </c>
      <c r="C21" s="148">
        <v>3815842</v>
      </c>
      <c r="D21" s="156"/>
      <c r="E21" s="146">
        <f t="shared" si="4"/>
        <v>3815842</v>
      </c>
      <c r="F21" s="146"/>
      <c r="G21" s="146">
        <v>325651</v>
      </c>
      <c r="H21" s="146">
        <v>89549</v>
      </c>
      <c r="I21" s="146">
        <v>172385</v>
      </c>
      <c r="J21" s="146">
        <v>252319</v>
      </c>
      <c r="K21" s="146"/>
      <c r="L21" s="146"/>
      <c r="M21" s="146"/>
      <c r="N21" s="146"/>
      <c r="O21" s="146"/>
      <c r="P21" s="146"/>
      <c r="Q21" s="146"/>
      <c r="R21" s="141">
        <f t="shared" si="3"/>
        <v>839904</v>
      </c>
      <c r="S21" s="146">
        <f t="shared" si="5"/>
        <v>2975938</v>
      </c>
    </row>
    <row r="22" spans="1:19" s="138" customFormat="1" ht="15.75" x14ac:dyDescent="0.25">
      <c r="A22" s="140">
        <v>197</v>
      </c>
      <c r="B22" s="145" t="s">
        <v>22</v>
      </c>
      <c r="C22" s="148">
        <v>508200</v>
      </c>
      <c r="D22" s="156"/>
      <c r="E22" s="146">
        <f t="shared" si="4"/>
        <v>508200</v>
      </c>
      <c r="F22" s="146">
        <v>42000</v>
      </c>
      <c r="G22" s="146">
        <v>42000</v>
      </c>
      <c r="H22" s="146">
        <v>42000</v>
      </c>
      <c r="I22" s="146">
        <v>42000</v>
      </c>
      <c r="J22" s="146">
        <v>42000</v>
      </c>
      <c r="K22" s="146"/>
      <c r="L22" s="146"/>
      <c r="M22" s="146"/>
      <c r="N22" s="146"/>
      <c r="O22" s="146"/>
      <c r="P22" s="146"/>
      <c r="Q22" s="146"/>
      <c r="R22" s="141">
        <f t="shared" si="3"/>
        <v>210000</v>
      </c>
      <c r="S22" s="146">
        <f t="shared" si="5"/>
        <v>298200</v>
      </c>
    </row>
    <row r="23" spans="1:19" s="138" customFormat="1" ht="15.75" x14ac:dyDescent="0.25">
      <c r="A23" s="140">
        <v>199</v>
      </c>
      <c r="B23" s="145" t="s">
        <v>23</v>
      </c>
      <c r="C23" s="146">
        <v>804720</v>
      </c>
      <c r="D23" s="156"/>
      <c r="E23" s="146">
        <f t="shared" si="4"/>
        <v>804720</v>
      </c>
      <c r="F23" s="146"/>
      <c r="G23" s="146">
        <v>76125.8</v>
      </c>
      <c r="H23" s="146">
        <v>51547.5</v>
      </c>
      <c r="I23" s="146">
        <v>53021.45</v>
      </c>
      <c r="J23" s="146">
        <v>46028.75</v>
      </c>
      <c r="K23" s="146"/>
      <c r="L23" s="146"/>
      <c r="M23" s="146"/>
      <c r="N23" s="146"/>
      <c r="O23" s="146"/>
      <c r="P23" s="146"/>
      <c r="Q23" s="146"/>
      <c r="R23" s="141">
        <f t="shared" si="3"/>
        <v>226723.5</v>
      </c>
      <c r="S23" s="146">
        <f t="shared" si="5"/>
        <v>577996.5</v>
      </c>
    </row>
    <row r="24" spans="1:19" s="138" customFormat="1" ht="16.5" x14ac:dyDescent="0.3">
      <c r="A24" s="140"/>
      <c r="B24" s="145" t="s">
        <v>24</v>
      </c>
      <c r="C24" s="143">
        <f t="shared" ref="C24:H24" si="6">SUM(C13:C23)</f>
        <v>7101362.5099999998</v>
      </c>
      <c r="D24" s="143">
        <f t="shared" si="6"/>
        <v>0</v>
      </c>
      <c r="E24" s="143">
        <f t="shared" si="6"/>
        <v>7101362.5099999998</v>
      </c>
      <c r="F24" s="143">
        <f t="shared" si="6"/>
        <v>54720</v>
      </c>
      <c r="G24" s="143">
        <f t="shared" si="6"/>
        <v>540886.37</v>
      </c>
      <c r="H24" s="143">
        <f t="shared" si="6"/>
        <v>529492.47</v>
      </c>
      <c r="I24" s="143">
        <f>SUM(I13:I23)</f>
        <v>463626.75</v>
      </c>
      <c r="J24" s="143">
        <f>SUM(J13:J23)</f>
        <v>591141.51</v>
      </c>
      <c r="K24" s="143"/>
      <c r="L24" s="143"/>
      <c r="M24" s="143"/>
      <c r="N24" s="143"/>
      <c r="O24" s="143"/>
      <c r="P24" s="143"/>
      <c r="Q24" s="143"/>
      <c r="R24" s="143">
        <f>SUM(R13:R23)</f>
        <v>2179867.1</v>
      </c>
      <c r="S24" s="143">
        <f>SUM(S13:S23)</f>
        <v>4921495.41</v>
      </c>
    </row>
    <row r="25" spans="1:19" s="138" customFormat="1" ht="45" x14ac:dyDescent="0.25">
      <c r="A25" s="149"/>
      <c r="B25" s="149" t="s">
        <v>25</v>
      </c>
      <c r="C25" s="263" t="str">
        <f>+C12</f>
        <v>PRESUPUESTO 2022</v>
      </c>
      <c r="D25" s="155" t="s">
        <v>153</v>
      </c>
      <c r="E25" s="155" t="str">
        <f>+E12</f>
        <v>PRESUPUESTO AJUSTADO 2,022</v>
      </c>
      <c r="F25" s="155" t="str">
        <f>+F12</f>
        <v>EJECUTADO ENERO</v>
      </c>
      <c r="G25" s="155" t="str">
        <f>+G12</f>
        <v>EJECUTADO FEBRERO</v>
      </c>
      <c r="H25" s="155" t="str">
        <f>+H4</f>
        <v>EJECUTADO MARZO</v>
      </c>
      <c r="I25" s="155" t="str">
        <f t="shared" ref="I25:Q25" si="7">+I4</f>
        <v>EJECUTADO ABRIL</v>
      </c>
      <c r="J25" s="155" t="str">
        <f t="shared" si="7"/>
        <v>EJECUTADO MAYO</v>
      </c>
      <c r="K25" s="155" t="str">
        <f t="shared" si="7"/>
        <v>EJECUTADO JUNIO</v>
      </c>
      <c r="L25" s="155" t="str">
        <f t="shared" si="7"/>
        <v>EJECUTADO JULIO</v>
      </c>
      <c r="M25" s="155" t="str">
        <f t="shared" si="7"/>
        <v>EJECUTADO AGOSTO</v>
      </c>
      <c r="N25" s="155" t="str">
        <f t="shared" si="7"/>
        <v>EJECUTADO SEPTIEMBRE</v>
      </c>
      <c r="O25" s="155" t="str">
        <f t="shared" si="7"/>
        <v>EJECUTADO OCTUBRE</v>
      </c>
      <c r="P25" s="155" t="str">
        <f t="shared" si="7"/>
        <v>EJECUTADO NOVIEMBRE</v>
      </c>
      <c r="Q25" s="155" t="str">
        <f t="shared" si="7"/>
        <v>EJECUTADO DICIEMBRE</v>
      </c>
      <c r="R25" s="155" t="s">
        <v>201</v>
      </c>
      <c r="S25" s="154" t="s">
        <v>152</v>
      </c>
    </row>
    <row r="26" spans="1:19" s="138" customFormat="1" ht="15.75" x14ac:dyDescent="0.25">
      <c r="A26" s="140">
        <v>211</v>
      </c>
      <c r="B26" s="145" t="s">
        <v>26</v>
      </c>
      <c r="C26" s="146">
        <v>697986.85</v>
      </c>
      <c r="D26" s="156"/>
      <c r="E26" s="146">
        <f t="shared" ref="E26:E42" si="8">+C26+D26</f>
        <v>697986.85</v>
      </c>
      <c r="F26" s="146"/>
      <c r="G26" s="146">
        <v>60583.5</v>
      </c>
      <c r="H26" s="146">
        <v>21884.75</v>
      </c>
      <c r="I26" s="146">
        <v>57741.75</v>
      </c>
      <c r="J26" s="146">
        <v>72399.5</v>
      </c>
      <c r="K26" s="146"/>
      <c r="L26" s="146"/>
      <c r="M26" s="146"/>
      <c r="N26" s="146"/>
      <c r="O26" s="146"/>
      <c r="P26" s="146"/>
      <c r="Q26" s="146"/>
      <c r="R26" s="141">
        <f t="shared" ref="R26:R42" si="9">SUM(F26:Q26)</f>
        <v>212609.5</v>
      </c>
      <c r="S26" s="146">
        <f t="shared" ref="S26:S42" si="10">+E26-R26</f>
        <v>485377.35</v>
      </c>
    </row>
    <row r="27" spans="1:19" s="138" customFormat="1" ht="15.75" hidden="1" x14ac:dyDescent="0.25">
      <c r="A27" s="140"/>
      <c r="B27" s="145" t="s">
        <v>147</v>
      </c>
      <c r="C27" s="146"/>
      <c r="D27" s="156"/>
      <c r="E27" s="146">
        <f t="shared" si="8"/>
        <v>0</v>
      </c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1">
        <f t="shared" si="9"/>
        <v>0</v>
      </c>
      <c r="S27" s="146">
        <f t="shared" si="10"/>
        <v>0</v>
      </c>
    </row>
    <row r="28" spans="1:19" s="138" customFormat="1" ht="15.75" x14ac:dyDescent="0.25">
      <c r="A28" s="140">
        <v>232</v>
      </c>
      <c r="B28" s="145" t="s">
        <v>27</v>
      </c>
      <c r="C28" s="146">
        <v>150000</v>
      </c>
      <c r="D28" s="156"/>
      <c r="E28" s="146">
        <f t="shared" si="8"/>
        <v>150000</v>
      </c>
      <c r="F28" s="146"/>
      <c r="G28" s="146"/>
      <c r="H28" s="146">
        <v>0</v>
      </c>
      <c r="I28" s="146">
        <v>0</v>
      </c>
      <c r="J28" s="146">
        <v>0</v>
      </c>
      <c r="K28" s="146"/>
      <c r="L28" s="146"/>
      <c r="M28" s="146"/>
      <c r="N28" s="146"/>
      <c r="O28" s="146"/>
      <c r="P28" s="146"/>
      <c r="Q28" s="146"/>
      <c r="R28" s="141">
        <f t="shared" si="9"/>
        <v>0</v>
      </c>
      <c r="S28" s="146">
        <f t="shared" si="10"/>
        <v>150000</v>
      </c>
    </row>
    <row r="29" spans="1:19" s="138" customFormat="1" ht="15.75" hidden="1" x14ac:dyDescent="0.25">
      <c r="A29" s="140"/>
      <c r="B29" s="145" t="s">
        <v>55</v>
      </c>
      <c r="C29" s="146"/>
      <c r="D29" s="156"/>
      <c r="E29" s="146">
        <f t="shared" si="8"/>
        <v>0</v>
      </c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1">
        <f t="shared" si="9"/>
        <v>0</v>
      </c>
      <c r="S29" s="146">
        <f t="shared" si="10"/>
        <v>0</v>
      </c>
    </row>
    <row r="30" spans="1:19" s="138" customFormat="1" ht="15.75" hidden="1" x14ac:dyDescent="0.25">
      <c r="A30" s="140"/>
      <c r="B30" s="145" t="s">
        <v>148</v>
      </c>
      <c r="C30" s="146"/>
      <c r="D30" s="156"/>
      <c r="E30" s="146">
        <f t="shared" si="8"/>
        <v>0</v>
      </c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1">
        <f t="shared" si="9"/>
        <v>0</v>
      </c>
      <c r="S30" s="146">
        <f t="shared" si="10"/>
        <v>0</v>
      </c>
    </row>
    <row r="31" spans="1:19" s="138" customFormat="1" ht="15.75" x14ac:dyDescent="0.25">
      <c r="A31" s="140">
        <v>261</v>
      </c>
      <c r="B31" s="145" t="s">
        <v>28</v>
      </c>
      <c r="C31" s="148">
        <v>994656.25</v>
      </c>
      <c r="D31" s="156"/>
      <c r="E31" s="146">
        <f t="shared" si="8"/>
        <v>994656.25</v>
      </c>
      <c r="F31" s="146"/>
      <c r="G31" s="146">
        <v>60558.33</v>
      </c>
      <c r="H31" s="146">
        <v>82297.100000000006</v>
      </c>
      <c r="I31" s="146">
        <v>66145.2</v>
      </c>
      <c r="J31" s="146">
        <v>75314.23</v>
      </c>
      <c r="K31" s="146"/>
      <c r="L31" s="146"/>
      <c r="M31" s="146"/>
      <c r="N31" s="146"/>
      <c r="O31" s="146"/>
      <c r="P31" s="146"/>
      <c r="Q31" s="146"/>
      <c r="R31" s="141">
        <f t="shared" si="9"/>
        <v>284314.86</v>
      </c>
      <c r="S31" s="146">
        <f t="shared" si="10"/>
        <v>710341.39</v>
      </c>
    </row>
    <row r="32" spans="1:19" s="138" customFormat="1" ht="15.75" x14ac:dyDescent="0.25">
      <c r="A32" s="140">
        <v>262</v>
      </c>
      <c r="B32" s="145" t="s">
        <v>29</v>
      </c>
      <c r="C32" s="146">
        <v>8000</v>
      </c>
      <c r="D32" s="156"/>
      <c r="E32" s="146">
        <f t="shared" si="8"/>
        <v>8000</v>
      </c>
      <c r="F32" s="146"/>
      <c r="G32" s="146"/>
      <c r="H32" s="146">
        <v>0</v>
      </c>
      <c r="I32" s="146">
        <v>0</v>
      </c>
      <c r="J32" s="146">
        <v>0</v>
      </c>
      <c r="K32" s="146"/>
      <c r="L32" s="146"/>
      <c r="M32" s="146"/>
      <c r="N32" s="146"/>
      <c r="O32" s="146"/>
      <c r="P32" s="146"/>
      <c r="Q32" s="146"/>
      <c r="R32" s="141">
        <f t="shared" si="9"/>
        <v>0</v>
      </c>
      <c r="S32" s="146">
        <f t="shared" si="10"/>
        <v>8000</v>
      </c>
    </row>
    <row r="33" spans="1:19" s="138" customFormat="1" ht="15.75" x14ac:dyDescent="0.25">
      <c r="A33" s="140">
        <v>266</v>
      </c>
      <c r="B33" s="145" t="s">
        <v>30</v>
      </c>
      <c r="C33" s="148">
        <v>4583271.82</v>
      </c>
      <c r="D33" s="156"/>
      <c r="E33" s="146">
        <f t="shared" si="8"/>
        <v>4583271.82</v>
      </c>
      <c r="F33" s="146">
        <v>3000</v>
      </c>
      <c r="G33" s="146">
        <v>199538</v>
      </c>
      <c r="H33" s="146">
        <v>297052.37</v>
      </c>
      <c r="I33" s="146">
        <v>514211.15</v>
      </c>
      <c r="J33" s="146">
        <v>344949.64</v>
      </c>
      <c r="K33" s="146"/>
      <c r="L33" s="146"/>
      <c r="M33" s="146"/>
      <c r="N33" s="146"/>
      <c r="O33" s="146"/>
      <c r="P33" s="146"/>
      <c r="Q33" s="146"/>
      <c r="R33" s="141">
        <f t="shared" si="9"/>
        <v>1358751.1600000001</v>
      </c>
      <c r="S33" s="146">
        <f t="shared" si="10"/>
        <v>3224520.66</v>
      </c>
    </row>
    <row r="34" spans="1:19" s="138" customFormat="1" ht="15.75" x14ac:dyDescent="0.25">
      <c r="A34" s="140">
        <v>267</v>
      </c>
      <c r="B34" s="145" t="s">
        <v>31</v>
      </c>
      <c r="C34" s="146">
        <v>9000</v>
      </c>
      <c r="D34" s="156"/>
      <c r="E34" s="146">
        <f t="shared" si="8"/>
        <v>9000</v>
      </c>
      <c r="F34" s="146"/>
      <c r="G34" s="146"/>
      <c r="H34" s="146">
        <v>0</v>
      </c>
      <c r="I34" s="146">
        <v>0</v>
      </c>
      <c r="J34" s="146">
        <v>0</v>
      </c>
      <c r="K34" s="146"/>
      <c r="L34" s="146"/>
      <c r="M34" s="146"/>
      <c r="N34" s="146"/>
      <c r="O34" s="146"/>
      <c r="P34" s="146"/>
      <c r="Q34" s="146"/>
      <c r="R34" s="141">
        <f t="shared" si="9"/>
        <v>0</v>
      </c>
      <c r="S34" s="146">
        <f t="shared" si="10"/>
        <v>9000</v>
      </c>
    </row>
    <row r="35" spans="1:19" s="138" customFormat="1" ht="15.75" x14ac:dyDescent="0.25">
      <c r="A35" s="140">
        <v>268</v>
      </c>
      <c r="B35" s="145" t="s">
        <v>32</v>
      </c>
      <c r="C35" s="146">
        <v>141735.51999999999</v>
      </c>
      <c r="D35" s="156"/>
      <c r="E35" s="146">
        <f t="shared" si="8"/>
        <v>141735.51999999999</v>
      </c>
      <c r="F35" s="146"/>
      <c r="G35" s="146"/>
      <c r="H35" s="146">
        <v>24999.98</v>
      </c>
      <c r="I35" s="146">
        <v>37989</v>
      </c>
      <c r="J35" s="146">
        <v>6260</v>
      </c>
      <c r="K35" s="146"/>
      <c r="L35" s="146"/>
      <c r="M35" s="146"/>
      <c r="N35" s="146"/>
      <c r="O35" s="146"/>
      <c r="P35" s="146"/>
      <c r="Q35" s="146"/>
      <c r="R35" s="141">
        <f t="shared" si="9"/>
        <v>69248.98</v>
      </c>
      <c r="S35" s="146">
        <f t="shared" si="10"/>
        <v>72486.539999999994</v>
      </c>
    </row>
    <row r="36" spans="1:19" s="138" customFormat="1" ht="31.5" x14ac:dyDescent="0.25">
      <c r="A36" s="140">
        <v>269</v>
      </c>
      <c r="B36" s="150" t="s">
        <v>33</v>
      </c>
      <c r="C36" s="146">
        <v>10000</v>
      </c>
      <c r="D36" s="156"/>
      <c r="E36" s="146">
        <f t="shared" si="8"/>
        <v>10000</v>
      </c>
      <c r="F36" s="146"/>
      <c r="G36" s="146"/>
      <c r="H36" s="146">
        <v>0</v>
      </c>
      <c r="I36" s="146">
        <v>0</v>
      </c>
      <c r="J36" s="146">
        <v>0</v>
      </c>
      <c r="K36" s="146"/>
      <c r="L36" s="146"/>
      <c r="M36" s="146"/>
      <c r="N36" s="146"/>
      <c r="O36" s="146"/>
      <c r="P36" s="146"/>
      <c r="Q36" s="146"/>
      <c r="R36" s="141">
        <f t="shared" si="9"/>
        <v>0</v>
      </c>
      <c r="S36" s="146">
        <f t="shared" si="10"/>
        <v>10000</v>
      </c>
    </row>
    <row r="37" spans="1:19" s="138" customFormat="1" ht="15.75" x14ac:dyDescent="0.25">
      <c r="A37" s="140">
        <v>289</v>
      </c>
      <c r="B37" s="145" t="s">
        <v>34</v>
      </c>
      <c r="C37" s="146">
        <v>6898.5</v>
      </c>
      <c r="D37" s="156"/>
      <c r="E37" s="146">
        <f t="shared" si="8"/>
        <v>6898.5</v>
      </c>
      <c r="F37" s="146"/>
      <c r="G37" s="146"/>
      <c r="H37" s="146">
        <v>6592.5</v>
      </c>
      <c r="I37" s="146">
        <v>0</v>
      </c>
      <c r="J37" s="146">
        <v>0</v>
      </c>
      <c r="K37" s="146"/>
      <c r="L37" s="146"/>
      <c r="M37" s="146"/>
      <c r="N37" s="146"/>
      <c r="O37" s="146"/>
      <c r="P37" s="146"/>
      <c r="Q37" s="146"/>
      <c r="R37" s="141">
        <f t="shared" si="9"/>
        <v>6592.5</v>
      </c>
      <c r="S37" s="146">
        <f t="shared" si="10"/>
        <v>306</v>
      </c>
    </row>
    <row r="38" spans="1:19" s="138" customFormat="1" ht="15.75" x14ac:dyDescent="0.25">
      <c r="A38" s="140">
        <v>292</v>
      </c>
      <c r="B38" s="145" t="s">
        <v>35</v>
      </c>
      <c r="C38" s="146">
        <v>84179.13</v>
      </c>
      <c r="D38" s="156"/>
      <c r="E38" s="146">
        <f t="shared" si="8"/>
        <v>84179.13</v>
      </c>
      <c r="F38" s="146"/>
      <c r="G38" s="146"/>
      <c r="H38" s="146">
        <v>39727.9</v>
      </c>
      <c r="I38" s="146">
        <v>29268.05</v>
      </c>
      <c r="J38" s="146">
        <v>6740.5</v>
      </c>
      <c r="K38" s="146"/>
      <c r="L38" s="146"/>
      <c r="M38" s="146"/>
      <c r="N38" s="146"/>
      <c r="O38" s="146"/>
      <c r="P38" s="146"/>
      <c r="Q38" s="146"/>
      <c r="R38" s="141">
        <f t="shared" si="9"/>
        <v>75736.45</v>
      </c>
      <c r="S38" s="146">
        <f t="shared" si="10"/>
        <v>8442.6800000000076</v>
      </c>
    </row>
    <row r="39" spans="1:19" s="138" customFormat="1" ht="15.75" x14ac:dyDescent="0.25">
      <c r="A39" s="140">
        <v>295</v>
      </c>
      <c r="B39" s="145" t="s">
        <v>36</v>
      </c>
      <c r="C39" s="148">
        <v>18582480.77</v>
      </c>
      <c r="D39" s="156"/>
      <c r="E39" s="146">
        <f t="shared" si="8"/>
        <v>18582480.77</v>
      </c>
      <c r="F39" s="146"/>
      <c r="G39" s="146">
        <v>100670</v>
      </c>
      <c r="H39" s="146">
        <v>926265.9</v>
      </c>
      <c r="I39" s="146">
        <v>2017378.7</v>
      </c>
      <c r="J39" s="146">
        <v>570742.6</v>
      </c>
      <c r="K39" s="146"/>
      <c r="L39" s="146"/>
      <c r="M39" s="146"/>
      <c r="N39" s="146"/>
      <c r="O39" s="146"/>
      <c r="P39" s="146"/>
      <c r="Q39" s="146"/>
      <c r="R39" s="141">
        <f t="shared" si="9"/>
        <v>3615057.2</v>
      </c>
      <c r="S39" s="146">
        <f t="shared" si="10"/>
        <v>14967423.57</v>
      </c>
    </row>
    <row r="40" spans="1:19" s="138" customFormat="1" ht="15.75" x14ac:dyDescent="0.25">
      <c r="A40" s="140">
        <v>297</v>
      </c>
      <c r="B40" s="145" t="s">
        <v>37</v>
      </c>
      <c r="C40" s="146">
        <v>19092.79</v>
      </c>
      <c r="D40" s="156"/>
      <c r="E40" s="146">
        <f t="shared" si="8"/>
        <v>19092.79</v>
      </c>
      <c r="F40" s="146"/>
      <c r="G40" s="146"/>
      <c r="H40" s="146">
        <v>8599.25</v>
      </c>
      <c r="I40" s="146">
        <v>0</v>
      </c>
      <c r="J40" s="146">
        <v>0</v>
      </c>
      <c r="K40" s="146"/>
      <c r="L40" s="146"/>
      <c r="M40" s="146"/>
      <c r="N40" s="146"/>
      <c r="O40" s="146"/>
      <c r="P40" s="146"/>
      <c r="Q40" s="146"/>
      <c r="R40" s="141">
        <f t="shared" si="9"/>
        <v>8599.25</v>
      </c>
      <c r="S40" s="146">
        <f t="shared" si="10"/>
        <v>10493.54</v>
      </c>
    </row>
    <row r="41" spans="1:19" s="138" customFormat="1" ht="15.75" x14ac:dyDescent="0.25">
      <c r="A41" s="140">
        <v>298</v>
      </c>
      <c r="B41" s="145" t="s">
        <v>38</v>
      </c>
      <c r="C41" s="146">
        <v>405097.84</v>
      </c>
      <c r="D41" s="156"/>
      <c r="E41" s="146">
        <f t="shared" si="8"/>
        <v>405097.84</v>
      </c>
      <c r="F41" s="146"/>
      <c r="G41" s="146">
        <v>29250</v>
      </c>
      <c r="H41" s="146">
        <v>41005</v>
      </c>
      <c r="I41" s="146">
        <v>91286</v>
      </c>
      <c r="J41" s="146">
        <v>-45680</v>
      </c>
      <c r="K41" s="146"/>
      <c r="L41" s="146"/>
      <c r="M41" s="146"/>
      <c r="N41" s="146"/>
      <c r="O41" s="146"/>
      <c r="P41" s="146"/>
      <c r="Q41" s="146"/>
      <c r="R41" s="141">
        <f t="shared" si="9"/>
        <v>115861</v>
      </c>
      <c r="S41" s="146">
        <f t="shared" si="10"/>
        <v>289236.84000000003</v>
      </c>
    </row>
    <row r="42" spans="1:19" s="138" customFormat="1" ht="15.75" x14ac:dyDescent="0.25">
      <c r="A42" s="140">
        <v>299</v>
      </c>
      <c r="B42" s="145" t="s">
        <v>39</v>
      </c>
      <c r="C42" s="146">
        <v>228502</v>
      </c>
      <c r="D42" s="156"/>
      <c r="E42" s="146">
        <f t="shared" si="8"/>
        <v>228502</v>
      </c>
      <c r="F42" s="146"/>
      <c r="G42" s="146"/>
      <c r="H42" s="146">
        <v>12015</v>
      </c>
      <c r="I42" s="146">
        <v>2250</v>
      </c>
      <c r="J42" s="146">
        <v>4605</v>
      </c>
      <c r="K42" s="146"/>
      <c r="L42" s="146"/>
      <c r="M42" s="146"/>
      <c r="N42" s="146"/>
      <c r="O42" s="146"/>
      <c r="P42" s="146"/>
      <c r="Q42" s="146"/>
      <c r="R42" s="141">
        <f t="shared" si="9"/>
        <v>18870</v>
      </c>
      <c r="S42" s="146">
        <f t="shared" si="10"/>
        <v>209632</v>
      </c>
    </row>
    <row r="43" spans="1:19" s="138" customFormat="1" ht="16.5" x14ac:dyDescent="0.3">
      <c r="A43" s="140"/>
      <c r="B43" s="142" t="s">
        <v>40</v>
      </c>
      <c r="C43" s="143">
        <f t="shared" ref="C43:H43" si="11">SUM(C26:C42)</f>
        <v>25920901.469999999</v>
      </c>
      <c r="D43" s="143">
        <f t="shared" si="11"/>
        <v>0</v>
      </c>
      <c r="E43" s="143">
        <f t="shared" si="11"/>
        <v>25920901.469999999</v>
      </c>
      <c r="F43" s="143">
        <f t="shared" si="11"/>
        <v>3000</v>
      </c>
      <c r="G43" s="143">
        <f t="shared" si="11"/>
        <v>450599.83</v>
      </c>
      <c r="H43" s="143">
        <f t="shared" si="11"/>
        <v>1460439.75</v>
      </c>
      <c r="I43" s="143">
        <f>SUM(I26:I42)</f>
        <v>2816269.85</v>
      </c>
      <c r="J43" s="143">
        <f t="shared" ref="J43:P43" si="12">SUM(J26:J42)</f>
        <v>1035331.47</v>
      </c>
      <c r="K43" s="143">
        <f t="shared" si="12"/>
        <v>0</v>
      </c>
      <c r="L43" s="143">
        <f t="shared" si="12"/>
        <v>0</v>
      </c>
      <c r="M43" s="143">
        <f t="shared" si="12"/>
        <v>0</v>
      </c>
      <c r="N43" s="143">
        <f t="shared" si="12"/>
        <v>0</v>
      </c>
      <c r="O43" s="143">
        <f t="shared" si="12"/>
        <v>0</v>
      </c>
      <c r="P43" s="143">
        <f t="shared" si="12"/>
        <v>0</v>
      </c>
      <c r="Q43" s="143">
        <f>SUM(Q26:Q42)</f>
        <v>0</v>
      </c>
      <c r="R43" s="143">
        <f>SUM(R26:R42)</f>
        <v>5765640.9000000004</v>
      </c>
      <c r="S43" s="143">
        <f>SUM(S26:S42)</f>
        <v>20155260.57</v>
      </c>
    </row>
    <row r="44" spans="1:19" s="138" customFormat="1" ht="16.5" x14ac:dyDescent="0.3">
      <c r="A44" s="140"/>
      <c r="B44" s="142" t="s">
        <v>149</v>
      </c>
      <c r="C44" s="151">
        <f t="shared" ref="C44:H44" si="13">C10+C24+C43</f>
        <v>62000000</v>
      </c>
      <c r="D44" s="151">
        <f t="shared" si="13"/>
        <v>0</v>
      </c>
      <c r="E44" s="151">
        <f t="shared" si="13"/>
        <v>62000000</v>
      </c>
      <c r="F44" s="151">
        <f t="shared" si="13"/>
        <v>2424988.7000000002</v>
      </c>
      <c r="G44" s="151">
        <f t="shared" si="13"/>
        <v>3388170.1</v>
      </c>
      <c r="H44" s="151">
        <f t="shared" si="13"/>
        <v>4400515.75</v>
      </c>
      <c r="I44" s="151">
        <f>I10+I24+I43</f>
        <v>5696957.3799999999</v>
      </c>
      <c r="J44" s="151">
        <f t="shared" ref="J44:P44" si="14">J10+J24+J43</f>
        <v>4044184.1099999994</v>
      </c>
      <c r="K44" s="151">
        <f t="shared" si="14"/>
        <v>0</v>
      </c>
      <c r="L44" s="151">
        <f t="shared" si="14"/>
        <v>0</v>
      </c>
      <c r="M44" s="151">
        <f t="shared" si="14"/>
        <v>0</v>
      </c>
      <c r="N44" s="151">
        <f t="shared" si="14"/>
        <v>0</v>
      </c>
      <c r="O44" s="151">
        <f t="shared" si="14"/>
        <v>0</v>
      </c>
      <c r="P44" s="151">
        <f t="shared" si="14"/>
        <v>0</v>
      </c>
      <c r="Q44" s="151"/>
      <c r="R44" s="151">
        <f>R10+R24+R43</f>
        <v>19954816.039999999</v>
      </c>
      <c r="S44" s="151">
        <f>S10+S24+S43</f>
        <v>42045183.960000001</v>
      </c>
    </row>
    <row r="45" spans="1:19" s="138" customFormat="1" ht="16.5" x14ac:dyDescent="0.3">
      <c r="A45" s="216"/>
      <c r="B45" s="217"/>
      <c r="C45" s="218"/>
      <c r="F45" s="219">
        <f>+F44-F10</f>
        <v>57720</v>
      </c>
      <c r="G45" s="219">
        <f>+G44-G10</f>
        <v>991486.20000000019</v>
      </c>
      <c r="H45" s="219">
        <f t="shared" ref="H45:R45" si="15">+H44-H10</f>
        <v>1989932.2200000002</v>
      </c>
      <c r="I45" s="219">
        <f t="shared" si="15"/>
        <v>3279896.6</v>
      </c>
      <c r="J45" s="219">
        <f t="shared" si="15"/>
        <v>1626472.9799999995</v>
      </c>
      <c r="K45" s="219">
        <f t="shared" si="15"/>
        <v>0</v>
      </c>
      <c r="L45" s="219">
        <f t="shared" si="15"/>
        <v>0</v>
      </c>
      <c r="M45" s="219">
        <f t="shared" si="15"/>
        <v>0</v>
      </c>
      <c r="N45" s="219">
        <f t="shared" si="15"/>
        <v>0</v>
      </c>
      <c r="O45" s="219">
        <f t="shared" si="15"/>
        <v>0</v>
      </c>
      <c r="P45" s="219">
        <f t="shared" si="15"/>
        <v>0</v>
      </c>
      <c r="Q45" s="219">
        <f t="shared" si="15"/>
        <v>0</v>
      </c>
      <c r="R45" s="219">
        <f t="shared" si="15"/>
        <v>7945508</v>
      </c>
      <c r="S45" s="215"/>
    </row>
    <row r="46" spans="1:19" s="138" customFormat="1" x14ac:dyDescent="0.25">
      <c r="A46" s="220"/>
      <c r="C46" s="221"/>
      <c r="G46" s="219"/>
      <c r="S46" s="215"/>
    </row>
    <row r="47" spans="1:19" s="138" customFormat="1" x14ac:dyDescent="0.25">
      <c r="A47" s="220"/>
      <c r="C47" s="221"/>
      <c r="S47" s="215"/>
    </row>
    <row r="48" spans="1:19" s="138" customFormat="1" x14ac:dyDescent="0.25">
      <c r="A48" s="222"/>
      <c r="C48" s="223"/>
      <c r="S48" s="215"/>
    </row>
    <row r="49" spans="1:19" s="138" customFormat="1" x14ac:dyDescent="0.25">
      <c r="A49" s="222"/>
      <c r="C49" s="223"/>
      <c r="S49" s="215"/>
    </row>
    <row r="50" spans="1:19" s="138" customFormat="1" x14ac:dyDescent="0.25">
      <c r="A50" s="222"/>
      <c r="C50" s="223"/>
      <c r="S50" s="215"/>
    </row>
    <row r="51" spans="1:19" s="138" customFormat="1" x14ac:dyDescent="0.25">
      <c r="A51" s="222"/>
      <c r="C51" s="223"/>
      <c r="S51" s="215"/>
    </row>
    <row r="52" spans="1:19" s="138" customFormat="1" ht="13.5" customHeight="1" x14ac:dyDescent="0.2">
      <c r="A52" s="319" t="s">
        <v>150</v>
      </c>
      <c r="B52" s="319"/>
      <c r="C52" s="319"/>
      <c r="S52" s="215"/>
    </row>
    <row r="53" spans="1:19" s="138" customFormat="1" ht="18.75" customHeight="1" x14ac:dyDescent="0.2">
      <c r="A53" s="319" t="s">
        <v>86</v>
      </c>
      <c r="B53" s="319"/>
      <c r="C53" s="319"/>
      <c r="S53" s="215"/>
    </row>
    <row r="54" spans="1:19" s="138" customFormat="1" ht="18.75" customHeight="1" x14ac:dyDescent="0.2">
      <c r="A54" s="319" t="s">
        <v>87</v>
      </c>
      <c r="B54" s="319"/>
      <c r="C54" s="319"/>
      <c r="S54" s="215"/>
    </row>
    <row r="55" spans="1:19" s="138" customFormat="1" x14ac:dyDescent="0.25">
      <c r="A55" s="222"/>
      <c r="C55" s="221"/>
    </row>
    <row r="56" spans="1:19" s="138" customFormat="1" x14ac:dyDescent="0.25">
      <c r="A56" s="222"/>
      <c r="C56" s="221"/>
    </row>
    <row r="57" spans="1:19" s="138" customFormat="1" x14ac:dyDescent="0.25">
      <c r="A57" s="222"/>
      <c r="C57" s="221"/>
    </row>
    <row r="58" spans="1:19" s="138" customFormat="1" x14ac:dyDescent="0.25">
      <c r="A58" s="222"/>
      <c r="C58" s="221"/>
    </row>
    <row r="59" spans="1:19" s="138" customFormat="1" x14ac:dyDescent="0.25">
      <c r="A59" s="222"/>
      <c r="C59" s="221"/>
    </row>
    <row r="60" spans="1:19" s="138" customFormat="1" x14ac:dyDescent="0.25">
      <c r="A60" s="222"/>
      <c r="C60" s="221"/>
    </row>
    <row r="61" spans="1:19" s="138" customFormat="1" x14ac:dyDescent="0.25">
      <c r="A61" s="222"/>
      <c r="C61" s="221"/>
    </row>
    <row r="62" spans="1:19" s="138" customFormat="1" x14ac:dyDescent="0.25">
      <c r="A62" s="222"/>
      <c r="C62" s="221"/>
    </row>
    <row r="63" spans="1:19" s="138" customFormat="1" x14ac:dyDescent="0.25">
      <c r="A63" s="222"/>
      <c r="C63" s="221"/>
    </row>
    <row r="64" spans="1:19" s="138" customFormat="1" x14ac:dyDescent="0.25">
      <c r="A64" s="222"/>
      <c r="C64" s="221"/>
    </row>
    <row r="65" spans="1:3" s="138" customFormat="1" x14ac:dyDescent="0.25">
      <c r="A65" s="222"/>
      <c r="C65" s="221"/>
    </row>
    <row r="66" spans="1:3" s="138" customFormat="1" x14ac:dyDescent="0.25">
      <c r="A66" s="222"/>
      <c r="C66" s="221"/>
    </row>
    <row r="67" spans="1:3" s="138" customFormat="1" x14ac:dyDescent="0.25">
      <c r="A67" s="222"/>
      <c r="C67" s="221"/>
    </row>
    <row r="68" spans="1:3" s="138" customFormat="1" x14ac:dyDescent="0.25">
      <c r="A68" s="222"/>
      <c r="C68" s="221"/>
    </row>
    <row r="69" spans="1:3" s="138" customFormat="1" x14ac:dyDescent="0.25">
      <c r="A69" s="222"/>
      <c r="C69" s="221"/>
    </row>
    <row r="70" spans="1:3" s="138" customFormat="1" x14ac:dyDescent="0.25">
      <c r="A70" s="222"/>
      <c r="C70" s="221"/>
    </row>
    <row r="71" spans="1:3" s="138" customFormat="1" x14ac:dyDescent="0.25">
      <c r="A71" s="222"/>
      <c r="C71" s="221"/>
    </row>
    <row r="72" spans="1:3" s="138" customFormat="1" x14ac:dyDescent="0.25">
      <c r="A72" s="222"/>
      <c r="C72" s="221"/>
    </row>
    <row r="73" spans="1:3" s="138" customFormat="1" x14ac:dyDescent="0.25">
      <c r="A73" s="222"/>
      <c r="C73" s="221"/>
    </row>
    <row r="74" spans="1:3" s="138" customFormat="1" x14ac:dyDescent="0.25">
      <c r="A74" s="222"/>
      <c r="C74" s="221"/>
    </row>
    <row r="75" spans="1:3" s="138" customFormat="1" x14ac:dyDescent="0.25">
      <c r="A75" s="222"/>
      <c r="C75" s="221"/>
    </row>
    <row r="76" spans="1:3" s="138" customFormat="1" x14ac:dyDescent="0.25">
      <c r="A76" s="222"/>
      <c r="C76" s="221"/>
    </row>
    <row r="77" spans="1:3" s="138" customFormat="1" x14ac:dyDescent="0.25">
      <c r="A77" s="222"/>
      <c r="C77" s="221"/>
    </row>
    <row r="78" spans="1:3" s="138" customFormat="1" x14ac:dyDescent="0.25">
      <c r="A78" s="222"/>
      <c r="C78" s="221"/>
    </row>
    <row r="79" spans="1:3" s="138" customFormat="1" x14ac:dyDescent="0.25">
      <c r="A79" s="222"/>
      <c r="C79" s="221"/>
    </row>
    <row r="80" spans="1:3" x14ac:dyDescent="0.25">
      <c r="A80" s="222"/>
      <c r="B80" s="138"/>
      <c r="C80" s="221"/>
    </row>
    <row r="81" spans="1:3" x14ac:dyDescent="0.25">
      <c r="A81" s="222"/>
      <c r="B81" s="138"/>
      <c r="C81" s="221"/>
    </row>
    <row r="82" spans="1:3" x14ac:dyDescent="0.25">
      <c r="A82" s="222"/>
      <c r="B82" s="138"/>
      <c r="C82" s="221"/>
    </row>
    <row r="83" spans="1:3" x14ac:dyDescent="0.25">
      <c r="A83" s="222"/>
      <c r="B83" s="138"/>
      <c r="C83" s="221"/>
    </row>
    <row r="84" spans="1:3" x14ac:dyDescent="0.25">
      <c r="A84" s="222"/>
      <c r="B84" s="138"/>
      <c r="C84" s="221"/>
    </row>
    <row r="85" spans="1:3" x14ac:dyDescent="0.25">
      <c r="A85" s="222"/>
      <c r="B85" s="138"/>
      <c r="C85" s="221"/>
    </row>
    <row r="86" spans="1:3" x14ac:dyDescent="0.25">
      <c r="A86" s="222"/>
      <c r="B86" s="138"/>
      <c r="C86" s="221"/>
    </row>
    <row r="87" spans="1:3" x14ac:dyDescent="0.25">
      <c r="A87" s="222"/>
      <c r="B87" s="138"/>
      <c r="C87" s="221"/>
    </row>
    <row r="88" spans="1:3" x14ac:dyDescent="0.25">
      <c r="A88" s="222"/>
      <c r="B88" s="138"/>
      <c r="C88" s="221"/>
    </row>
    <row r="89" spans="1:3" x14ac:dyDescent="0.25">
      <c r="A89" s="222"/>
      <c r="B89" s="138"/>
      <c r="C89" s="221"/>
    </row>
    <row r="90" spans="1:3" x14ac:dyDescent="0.25">
      <c r="A90" s="222"/>
      <c r="B90" s="138"/>
      <c r="C90" s="221"/>
    </row>
    <row r="91" spans="1:3" x14ac:dyDescent="0.25">
      <c r="A91" s="222"/>
      <c r="B91" s="138"/>
      <c r="C91" s="221"/>
    </row>
    <row r="92" spans="1:3" x14ac:dyDescent="0.25">
      <c r="A92" s="222"/>
      <c r="B92" s="138"/>
      <c r="C92" s="221"/>
    </row>
    <row r="93" spans="1:3" x14ac:dyDescent="0.25">
      <c r="A93" s="222"/>
      <c r="B93" s="138"/>
      <c r="C93" s="221"/>
    </row>
  </sheetData>
  <mergeCells count="8">
    <mergeCell ref="A53:C53"/>
    <mergeCell ref="A54:C54"/>
    <mergeCell ref="A1:S1"/>
    <mergeCell ref="A2:S2"/>
    <mergeCell ref="A3:S3"/>
    <mergeCell ref="A4:B4"/>
    <mergeCell ref="A8:B8"/>
    <mergeCell ref="A52:C52"/>
  </mergeCells>
  <pageMargins left="0.85" right="0.11811023622047245" top="0.15748031496062992" bottom="0.11811023622047245" header="0.11811023622047245" footer="0.11811023622047245"/>
  <pageSetup scale="85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7" sqref="C17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325" t="s">
        <v>202</v>
      </c>
      <c r="B1" s="325"/>
      <c r="C1" s="325"/>
      <c r="D1" s="325"/>
      <c r="E1" s="325"/>
    </row>
    <row r="2" spans="1:5" x14ac:dyDescent="0.25">
      <c r="A2" s="325"/>
      <c r="B2" s="325"/>
      <c r="C2" s="325"/>
      <c r="D2" s="325"/>
      <c r="E2" s="325"/>
    </row>
    <row r="3" spans="1:5" x14ac:dyDescent="0.25">
      <c r="A3" s="159" t="s">
        <v>154</v>
      </c>
      <c r="B3" s="159" t="s">
        <v>155</v>
      </c>
      <c r="C3" s="159" t="s">
        <v>156</v>
      </c>
      <c r="D3" s="159" t="s">
        <v>157</v>
      </c>
      <c r="E3" s="159" t="s">
        <v>158</v>
      </c>
    </row>
    <row r="4" spans="1:5" x14ac:dyDescent="0.25">
      <c r="A4" s="160" t="s">
        <v>7</v>
      </c>
      <c r="B4" s="161">
        <v>0</v>
      </c>
      <c r="C4" s="162"/>
      <c r="D4" s="162"/>
      <c r="E4" s="160"/>
    </row>
    <row r="5" spans="1:5" x14ac:dyDescent="0.25">
      <c r="A5" s="160" t="s">
        <v>8</v>
      </c>
      <c r="B5" s="167">
        <v>0</v>
      </c>
      <c r="C5" s="162"/>
      <c r="D5" s="162"/>
      <c r="E5" s="160"/>
    </row>
    <row r="6" spans="1:5" x14ac:dyDescent="0.25">
      <c r="A6" s="160" t="s">
        <v>9</v>
      </c>
      <c r="B6" s="167">
        <v>0</v>
      </c>
      <c r="C6" s="168"/>
      <c r="D6" s="169"/>
      <c r="E6" s="170"/>
    </row>
    <row r="7" spans="1:5" x14ac:dyDescent="0.25">
      <c r="A7" s="160" t="s">
        <v>10</v>
      </c>
      <c r="B7" s="161">
        <v>12400000</v>
      </c>
      <c r="C7" s="168">
        <v>44670</v>
      </c>
      <c r="D7" s="169">
        <v>261067</v>
      </c>
      <c r="E7" s="170">
        <v>2610612131</v>
      </c>
    </row>
    <row r="8" spans="1:5" x14ac:dyDescent="0.25">
      <c r="A8" s="160" t="s">
        <v>45</v>
      </c>
      <c r="B8" s="167">
        <v>0</v>
      </c>
      <c r="C8" s="168"/>
      <c r="D8" s="169"/>
      <c r="E8" s="170"/>
    </row>
    <row r="9" spans="1:5" hidden="1" x14ac:dyDescent="0.25">
      <c r="A9" s="160" t="s">
        <v>46</v>
      </c>
      <c r="B9" s="167"/>
      <c r="C9" s="168"/>
      <c r="D9" s="169"/>
      <c r="E9" s="170"/>
    </row>
    <row r="10" spans="1:5" hidden="1" x14ac:dyDescent="0.25">
      <c r="A10" s="160" t="s">
        <v>47</v>
      </c>
      <c r="B10" s="167"/>
      <c r="C10" s="168"/>
      <c r="D10" s="169"/>
      <c r="E10" s="170"/>
    </row>
    <row r="11" spans="1:5" hidden="1" x14ac:dyDescent="0.25">
      <c r="A11" s="171" t="s">
        <v>48</v>
      </c>
      <c r="B11" s="167"/>
      <c r="C11" s="168"/>
      <c r="D11" s="169"/>
      <c r="E11" s="170"/>
    </row>
    <row r="12" spans="1:5" hidden="1" x14ac:dyDescent="0.25">
      <c r="A12" s="171" t="s">
        <v>51</v>
      </c>
      <c r="B12" s="161"/>
      <c r="C12" s="172"/>
      <c r="D12" s="173"/>
      <c r="E12" s="174"/>
    </row>
    <row r="13" spans="1:5" hidden="1" x14ac:dyDescent="0.25">
      <c r="A13" s="171" t="s">
        <v>52</v>
      </c>
      <c r="B13" s="161"/>
      <c r="C13" s="172"/>
      <c r="D13" s="173"/>
      <c r="E13" s="174"/>
    </row>
    <row r="14" spans="1:5" hidden="1" x14ac:dyDescent="0.25">
      <c r="A14" s="160" t="s">
        <v>53</v>
      </c>
      <c r="B14" s="161"/>
      <c r="C14" s="172"/>
      <c r="D14" s="173"/>
      <c r="E14" s="174"/>
    </row>
    <row r="15" spans="1:5" hidden="1" x14ac:dyDescent="0.25">
      <c r="A15" s="160" t="s">
        <v>54</v>
      </c>
      <c r="B15" s="167"/>
      <c r="C15" s="168"/>
      <c r="D15" s="169"/>
      <c r="E15" s="170"/>
    </row>
    <row r="16" spans="1:5" ht="15.75" thickBot="1" x14ac:dyDescent="0.3">
      <c r="A16" s="163" t="s">
        <v>159</v>
      </c>
      <c r="B16" s="164">
        <f>SUM(B4:B15)</f>
        <v>12400000</v>
      </c>
      <c r="C16" s="165"/>
      <c r="D16" s="165"/>
      <c r="E16" s="165"/>
    </row>
    <row r="17" spans="1:5" ht="15.75" thickTop="1" x14ac:dyDescent="0.25">
      <c r="B17" s="166"/>
      <c r="C17" s="166"/>
      <c r="D17" s="166"/>
      <c r="E17" s="166"/>
    </row>
    <row r="18" spans="1:5" x14ac:dyDescent="0.25">
      <c r="B18" s="166"/>
      <c r="C18" s="166"/>
      <c r="D18" s="166"/>
      <c r="E18" s="166"/>
    </row>
    <row r="19" spans="1:5" x14ac:dyDescent="0.25">
      <c r="B19" s="166"/>
      <c r="C19" s="166"/>
      <c r="D19" s="166"/>
      <c r="E19" s="166"/>
    </row>
    <row r="20" spans="1:5" x14ac:dyDescent="0.25">
      <c r="B20" s="166"/>
      <c r="C20" s="166"/>
      <c r="D20" s="166"/>
      <c r="E20" s="166"/>
    </row>
    <row r="21" spans="1:5" x14ac:dyDescent="0.25">
      <c r="B21" s="166"/>
      <c r="C21" s="166"/>
      <c r="D21" s="166"/>
      <c r="E21" s="166"/>
    </row>
    <row r="22" spans="1:5" x14ac:dyDescent="0.25">
      <c r="A22" s="324" t="s">
        <v>162</v>
      </c>
      <c r="B22" s="324"/>
      <c r="C22" s="324"/>
      <c r="D22" s="324"/>
      <c r="E22" s="324"/>
    </row>
    <row r="23" spans="1:5" x14ac:dyDescent="0.25">
      <c r="A23" s="324" t="s">
        <v>86</v>
      </c>
      <c r="B23" s="324"/>
      <c r="C23" s="324"/>
      <c r="D23" s="324"/>
      <c r="E23" s="324"/>
    </row>
    <row r="24" spans="1:5" x14ac:dyDescent="0.25">
      <c r="A24" s="324" t="s">
        <v>87</v>
      </c>
      <c r="B24" s="324"/>
      <c r="C24" s="324"/>
      <c r="D24" s="324"/>
      <c r="E24" s="324"/>
    </row>
    <row r="25" spans="1:5" x14ac:dyDescent="0.25">
      <c r="A25" s="324" t="s">
        <v>160</v>
      </c>
      <c r="B25" s="324"/>
      <c r="C25" s="324"/>
      <c r="D25" s="324"/>
      <c r="E25" s="324"/>
    </row>
    <row r="26" spans="1:5" x14ac:dyDescent="0.25">
      <c r="B26" s="166"/>
      <c r="C26" s="166"/>
      <c r="D26" s="166"/>
      <c r="E26" s="166"/>
    </row>
    <row r="27" spans="1:5" x14ac:dyDescent="0.25">
      <c r="B27" s="166"/>
      <c r="C27" s="166"/>
      <c r="D27" s="166"/>
      <c r="E27" s="166"/>
    </row>
    <row r="28" spans="1:5" x14ac:dyDescent="0.25">
      <c r="B28" s="166"/>
      <c r="C28" s="166"/>
      <c r="D28" s="166"/>
      <c r="E28" s="166"/>
    </row>
    <row r="29" spans="1:5" x14ac:dyDescent="0.25">
      <c r="B29" s="166"/>
      <c r="C29" s="166"/>
      <c r="D29" s="166"/>
      <c r="E29" s="166"/>
    </row>
    <row r="30" spans="1:5" x14ac:dyDescent="0.25">
      <c r="B30" s="166"/>
      <c r="C30" s="166"/>
      <c r="D30" s="166"/>
      <c r="E30" s="166"/>
    </row>
    <row r="31" spans="1:5" x14ac:dyDescent="0.25">
      <c r="B31" s="166"/>
      <c r="C31" s="166"/>
      <c r="D31" s="166"/>
      <c r="E31" s="166"/>
    </row>
    <row r="32" spans="1:5" x14ac:dyDescent="0.25">
      <c r="B32" s="166"/>
      <c r="C32" s="166"/>
      <c r="D32" s="166"/>
      <c r="E32" s="166"/>
    </row>
  </sheetData>
  <mergeCells count="6">
    <mergeCell ref="A25:E25"/>
    <mergeCell ref="A1:E1"/>
    <mergeCell ref="A2:E2"/>
    <mergeCell ref="A22:E22"/>
    <mergeCell ref="A23:E23"/>
    <mergeCell ref="A24:E24"/>
  </mergeCells>
  <pageMargins left="0.93" right="0.31496062992125984" top="0.12" bottom="0.74803149606299213" header="0.12" footer="0.31496062992125984"/>
  <pageSetup scale="15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workbookViewId="0">
      <selection activeCell="A6" sqref="A6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326" t="s">
        <v>207</v>
      </c>
      <c r="B1" s="326"/>
      <c r="C1" s="326"/>
      <c r="D1" s="326"/>
      <c r="E1" s="326"/>
    </row>
    <row r="2" spans="1:5" x14ac:dyDescent="0.25">
      <c r="A2" s="327"/>
      <c r="B2" s="327"/>
      <c r="C2" s="327"/>
      <c r="D2" s="327"/>
      <c r="E2" s="327"/>
    </row>
    <row r="3" spans="1:5" x14ac:dyDescent="0.25">
      <c r="A3" s="159" t="s">
        <v>154</v>
      </c>
      <c r="B3" s="159" t="s">
        <v>155</v>
      </c>
      <c r="C3" s="159" t="s">
        <v>156</v>
      </c>
      <c r="D3" s="159" t="s">
        <v>157</v>
      </c>
      <c r="E3" s="159" t="s">
        <v>158</v>
      </c>
    </row>
    <row r="4" spans="1:5" x14ac:dyDescent="0.25">
      <c r="A4" s="160" t="s">
        <v>7</v>
      </c>
      <c r="B4" s="161">
        <v>0</v>
      </c>
      <c r="C4" s="162"/>
      <c r="D4" s="162"/>
      <c r="E4" s="160"/>
    </row>
    <row r="5" spans="1:5" x14ac:dyDescent="0.25">
      <c r="A5" s="160" t="s">
        <v>8</v>
      </c>
      <c r="B5" s="167">
        <v>0</v>
      </c>
      <c r="C5" s="162"/>
      <c r="D5" s="162"/>
      <c r="E5" s="160"/>
    </row>
    <row r="6" spans="1:5" x14ac:dyDescent="0.25">
      <c r="A6" s="160" t="s">
        <v>9</v>
      </c>
      <c r="B6" s="253">
        <v>0</v>
      </c>
      <c r="C6" s="168"/>
      <c r="D6" s="169"/>
      <c r="E6" s="170"/>
    </row>
    <row r="7" spans="1:5" x14ac:dyDescent="0.25">
      <c r="A7" s="160" t="s">
        <v>10</v>
      </c>
      <c r="B7" s="161">
        <v>12400000</v>
      </c>
      <c r="C7" s="168">
        <v>44670</v>
      </c>
      <c r="D7" s="169">
        <v>261067</v>
      </c>
      <c r="E7" s="170">
        <v>2610612131</v>
      </c>
    </row>
    <row r="8" spans="1:5" x14ac:dyDescent="0.25">
      <c r="A8" s="160" t="s">
        <v>45</v>
      </c>
      <c r="B8" s="161">
        <v>0</v>
      </c>
      <c r="C8" s="168"/>
      <c r="D8" s="169"/>
      <c r="E8" s="170"/>
    </row>
    <row r="9" spans="1:5" x14ac:dyDescent="0.25">
      <c r="A9" s="160" t="s">
        <v>46</v>
      </c>
      <c r="B9" s="161">
        <v>360000</v>
      </c>
      <c r="C9" s="168">
        <v>44714</v>
      </c>
      <c r="D9" s="169">
        <v>261069</v>
      </c>
      <c r="E9" s="170">
        <v>2638973474</v>
      </c>
    </row>
    <row r="10" spans="1:5" x14ac:dyDescent="0.25">
      <c r="A10" s="160" t="s">
        <v>46</v>
      </c>
      <c r="B10" s="161">
        <v>5840000</v>
      </c>
      <c r="C10" s="168">
        <v>44715</v>
      </c>
      <c r="D10" s="169">
        <v>261070</v>
      </c>
      <c r="E10" s="170">
        <v>2639844001</v>
      </c>
    </row>
    <row r="11" spans="1:5" x14ac:dyDescent="0.25">
      <c r="A11" s="160" t="s">
        <v>46</v>
      </c>
      <c r="B11" s="161">
        <v>6200000</v>
      </c>
      <c r="C11" s="168">
        <v>44721</v>
      </c>
      <c r="D11" s="169">
        <v>261072</v>
      </c>
      <c r="E11" s="170">
        <v>2641979022</v>
      </c>
    </row>
    <row r="12" spans="1:5" ht="15.75" thickBot="1" x14ac:dyDescent="0.3">
      <c r="A12" s="163" t="s">
        <v>159</v>
      </c>
      <c r="B12" s="164">
        <f>SUM(B4:B11)</f>
        <v>24800000</v>
      </c>
      <c r="C12" s="165"/>
      <c r="D12" s="165"/>
      <c r="E12" s="165"/>
    </row>
    <row r="13" spans="1:5" ht="15.75" thickTop="1" x14ac:dyDescent="0.25">
      <c r="B13" s="166"/>
      <c r="C13" s="166"/>
      <c r="D13" s="166"/>
      <c r="E13" s="166"/>
    </row>
    <row r="14" spans="1:5" x14ac:dyDescent="0.25">
      <c r="B14" s="166"/>
      <c r="C14" s="166"/>
      <c r="D14" s="166"/>
      <c r="E14" s="166"/>
    </row>
    <row r="15" spans="1:5" x14ac:dyDescent="0.25">
      <c r="B15" s="166"/>
      <c r="C15" s="166"/>
      <c r="D15" s="166"/>
      <c r="E15" s="166"/>
    </row>
    <row r="16" spans="1:5" x14ac:dyDescent="0.25">
      <c r="B16" s="166"/>
      <c r="C16" s="166"/>
      <c r="D16" s="166"/>
      <c r="E16" s="166"/>
    </row>
    <row r="17" spans="1:5" x14ac:dyDescent="0.25">
      <c r="B17" s="166"/>
      <c r="C17" s="166"/>
      <c r="D17" s="166"/>
      <c r="E17" s="166"/>
    </row>
    <row r="18" spans="1:5" x14ac:dyDescent="0.25">
      <c r="B18" s="166"/>
      <c r="C18" s="166"/>
      <c r="D18" s="166"/>
      <c r="E18" s="166"/>
    </row>
    <row r="19" spans="1:5" x14ac:dyDescent="0.25">
      <c r="B19" s="166"/>
      <c r="C19" s="166"/>
      <c r="D19" s="166"/>
      <c r="E19" s="166"/>
    </row>
    <row r="20" spans="1:5" x14ac:dyDescent="0.25">
      <c r="A20" s="324" t="s">
        <v>162</v>
      </c>
      <c r="B20" s="324"/>
      <c r="C20" s="324"/>
      <c r="D20" s="324"/>
      <c r="E20" s="324"/>
    </row>
    <row r="21" spans="1:5" x14ac:dyDescent="0.25">
      <c r="A21" s="324" t="s">
        <v>86</v>
      </c>
      <c r="B21" s="324"/>
      <c r="C21" s="324"/>
      <c r="D21" s="324"/>
      <c r="E21" s="324"/>
    </row>
    <row r="22" spans="1:5" x14ac:dyDescent="0.25">
      <c r="A22" s="324" t="s">
        <v>87</v>
      </c>
      <c r="B22" s="324"/>
      <c r="C22" s="324"/>
      <c r="D22" s="324"/>
      <c r="E22" s="324"/>
    </row>
    <row r="23" spans="1:5" x14ac:dyDescent="0.25">
      <c r="A23" s="324" t="s">
        <v>160</v>
      </c>
      <c r="B23" s="324"/>
      <c r="C23" s="324"/>
      <c r="D23" s="324"/>
      <c r="E23" s="324"/>
    </row>
    <row r="24" spans="1:5" x14ac:dyDescent="0.25">
      <c r="B24" s="166"/>
      <c r="C24" s="166"/>
      <c r="D24" s="166"/>
      <c r="E24" s="166"/>
    </row>
    <row r="25" spans="1:5" x14ac:dyDescent="0.25">
      <c r="B25" s="166"/>
      <c r="C25" s="166"/>
      <c r="D25" s="166"/>
      <c r="E25" s="166"/>
    </row>
    <row r="26" spans="1:5" x14ac:dyDescent="0.25">
      <c r="B26" s="166"/>
      <c r="C26" s="166"/>
      <c r="D26" s="166"/>
      <c r="E26" s="166"/>
    </row>
    <row r="27" spans="1:5" x14ac:dyDescent="0.25">
      <c r="B27" s="166"/>
      <c r="C27" s="166"/>
      <c r="D27" s="166"/>
      <c r="E27" s="166"/>
    </row>
    <row r="28" spans="1:5" x14ac:dyDescent="0.25">
      <c r="B28" s="166"/>
      <c r="C28" s="166"/>
      <c r="D28" s="166"/>
      <c r="E28" s="166"/>
    </row>
    <row r="29" spans="1:5" x14ac:dyDescent="0.25">
      <c r="B29" s="166"/>
      <c r="C29" s="166"/>
      <c r="D29" s="166"/>
      <c r="E29" s="166"/>
    </row>
    <row r="30" spans="1:5" x14ac:dyDescent="0.25">
      <c r="B30" s="166"/>
      <c r="C30" s="166"/>
      <c r="D30" s="166"/>
      <c r="E30" s="166"/>
    </row>
  </sheetData>
  <mergeCells count="6">
    <mergeCell ref="A23:E23"/>
    <mergeCell ref="A1:E1"/>
    <mergeCell ref="A2:E2"/>
    <mergeCell ref="A20:E20"/>
    <mergeCell ref="A21:E21"/>
    <mergeCell ref="A22:E22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C13" sqref="C1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326" t="s">
        <v>207</v>
      </c>
      <c r="B1" s="326"/>
      <c r="C1" s="326"/>
      <c r="D1" s="326"/>
      <c r="E1" s="326"/>
    </row>
    <row r="2" spans="1:5" x14ac:dyDescent="0.25">
      <c r="A2" s="327"/>
      <c r="B2" s="327"/>
      <c r="C2" s="327"/>
      <c r="D2" s="327"/>
      <c r="E2" s="327"/>
    </row>
    <row r="3" spans="1:5" x14ac:dyDescent="0.25">
      <c r="A3" s="159" t="s">
        <v>154</v>
      </c>
      <c r="B3" s="159" t="s">
        <v>155</v>
      </c>
      <c r="C3" s="159" t="s">
        <v>156</v>
      </c>
      <c r="D3" s="159" t="s">
        <v>157</v>
      </c>
      <c r="E3" s="159" t="s">
        <v>158</v>
      </c>
    </row>
    <row r="4" spans="1:5" x14ac:dyDescent="0.25">
      <c r="A4" s="160" t="s">
        <v>7</v>
      </c>
      <c r="B4" s="161">
        <v>0</v>
      </c>
      <c r="C4" s="162"/>
      <c r="D4" s="162"/>
      <c r="E4" s="160"/>
    </row>
    <row r="5" spans="1:5" x14ac:dyDescent="0.25">
      <c r="A5" s="160" t="s">
        <v>8</v>
      </c>
      <c r="B5" s="167">
        <v>0</v>
      </c>
      <c r="C5" s="162"/>
      <c r="D5" s="162"/>
      <c r="E5" s="160"/>
    </row>
    <row r="6" spans="1:5" x14ac:dyDescent="0.25">
      <c r="A6" s="160" t="s">
        <v>9</v>
      </c>
      <c r="B6" s="253">
        <v>0</v>
      </c>
      <c r="C6" s="168"/>
      <c r="D6" s="169"/>
      <c r="E6" s="170"/>
    </row>
    <row r="7" spans="1:5" x14ac:dyDescent="0.25">
      <c r="A7" s="160" t="s">
        <v>10</v>
      </c>
      <c r="B7" s="161">
        <v>12400000</v>
      </c>
      <c r="C7" s="168">
        <v>44670</v>
      </c>
      <c r="D7" s="169">
        <v>261067</v>
      </c>
      <c r="E7" s="170">
        <v>2610612131</v>
      </c>
    </row>
    <row r="8" spans="1:5" x14ac:dyDescent="0.25">
      <c r="A8" s="160" t="s">
        <v>45</v>
      </c>
      <c r="B8" s="161">
        <v>0</v>
      </c>
      <c r="C8" s="168"/>
      <c r="D8" s="169"/>
      <c r="E8" s="170"/>
    </row>
    <row r="9" spans="1:5" x14ac:dyDescent="0.25">
      <c r="A9" s="160" t="s">
        <v>46</v>
      </c>
      <c r="B9" s="161">
        <v>360000</v>
      </c>
      <c r="C9" s="168">
        <v>44714</v>
      </c>
      <c r="D9" s="169">
        <v>261069</v>
      </c>
      <c r="E9" s="170">
        <v>2638973474</v>
      </c>
    </row>
    <row r="10" spans="1:5" x14ac:dyDescent="0.25">
      <c r="A10" s="160" t="s">
        <v>46</v>
      </c>
      <c r="B10" s="161">
        <v>5840000</v>
      </c>
      <c r="C10" s="168">
        <v>44715</v>
      </c>
      <c r="D10" s="169">
        <v>261070</v>
      </c>
      <c r="E10" s="170">
        <v>2639844001</v>
      </c>
    </row>
    <row r="11" spans="1:5" x14ac:dyDescent="0.25">
      <c r="A11" s="160" t="s">
        <v>46</v>
      </c>
      <c r="B11" s="161">
        <v>6200000</v>
      </c>
      <c r="C11" s="168">
        <v>44721</v>
      </c>
      <c r="D11" s="169">
        <v>261072</v>
      </c>
      <c r="E11" s="170">
        <v>2641979022</v>
      </c>
    </row>
    <row r="12" spans="1:5" x14ac:dyDescent="0.25">
      <c r="A12" s="160" t="s">
        <v>47</v>
      </c>
      <c r="B12" s="161">
        <v>6200000</v>
      </c>
      <c r="C12" s="168">
        <v>44755</v>
      </c>
      <c r="D12" s="169">
        <v>261073</v>
      </c>
      <c r="E12" s="170">
        <v>2661025009</v>
      </c>
    </row>
    <row r="13" spans="1:5" ht="15.75" thickBot="1" x14ac:dyDescent="0.3">
      <c r="A13" s="163" t="s">
        <v>159</v>
      </c>
      <c r="B13" s="164">
        <f>SUM(B4:B12)</f>
        <v>31000000</v>
      </c>
      <c r="C13" s="165"/>
      <c r="D13" s="165"/>
      <c r="E13" s="165"/>
    </row>
    <row r="14" spans="1:5" ht="15.75" thickTop="1" x14ac:dyDescent="0.25">
      <c r="B14" s="166"/>
      <c r="C14" s="166"/>
      <c r="D14" s="166"/>
      <c r="E14" s="166"/>
    </row>
    <row r="15" spans="1:5" x14ac:dyDescent="0.25">
      <c r="B15" s="166"/>
      <c r="C15" s="166"/>
      <c r="D15" s="166"/>
      <c r="E15" s="166"/>
    </row>
    <row r="16" spans="1:5" x14ac:dyDescent="0.25">
      <c r="B16" s="166"/>
      <c r="C16" s="166"/>
      <c r="D16" s="166"/>
      <c r="E16" s="166"/>
    </row>
    <row r="17" spans="1:5" x14ac:dyDescent="0.25">
      <c r="B17" s="166"/>
      <c r="C17" s="166"/>
      <c r="D17" s="166"/>
      <c r="E17" s="166"/>
    </row>
    <row r="18" spans="1:5" x14ac:dyDescent="0.25">
      <c r="B18" s="166"/>
      <c r="C18" s="166"/>
      <c r="D18" s="166"/>
      <c r="E18" s="166"/>
    </row>
    <row r="19" spans="1:5" x14ac:dyDescent="0.25">
      <c r="B19" s="166"/>
      <c r="C19" s="166"/>
      <c r="D19" s="166"/>
      <c r="E19" s="166"/>
    </row>
    <row r="20" spans="1:5" x14ac:dyDescent="0.25">
      <c r="B20" s="166"/>
      <c r="C20" s="166"/>
      <c r="D20" s="166"/>
      <c r="E20" s="166"/>
    </row>
    <row r="21" spans="1:5" x14ac:dyDescent="0.25">
      <c r="A21" s="324" t="s">
        <v>162</v>
      </c>
      <c r="B21" s="324"/>
      <c r="C21" s="324"/>
      <c r="D21" s="324"/>
      <c r="E21" s="324"/>
    </row>
    <row r="22" spans="1:5" x14ac:dyDescent="0.25">
      <c r="A22" s="324" t="s">
        <v>86</v>
      </c>
      <c r="B22" s="324"/>
      <c r="C22" s="324"/>
      <c r="D22" s="324"/>
      <c r="E22" s="324"/>
    </row>
    <row r="23" spans="1:5" x14ac:dyDescent="0.25">
      <c r="A23" s="324" t="s">
        <v>87</v>
      </c>
      <c r="B23" s="324"/>
      <c r="C23" s="324"/>
      <c r="D23" s="324"/>
      <c r="E23" s="324"/>
    </row>
    <row r="24" spans="1:5" x14ac:dyDescent="0.25">
      <c r="A24" s="324" t="s">
        <v>160</v>
      </c>
      <c r="B24" s="324"/>
      <c r="C24" s="324"/>
      <c r="D24" s="324"/>
      <c r="E24" s="324"/>
    </row>
    <row r="25" spans="1:5" x14ac:dyDescent="0.25">
      <c r="B25" s="166"/>
      <c r="C25" s="166"/>
      <c r="D25" s="166"/>
      <c r="E25" s="166"/>
    </row>
    <row r="26" spans="1:5" x14ac:dyDescent="0.25">
      <c r="B26" s="166"/>
      <c r="C26" s="166"/>
      <c r="D26" s="166"/>
      <c r="E26" s="166"/>
    </row>
    <row r="27" spans="1:5" x14ac:dyDescent="0.25">
      <c r="B27" s="166"/>
      <c r="C27" s="166"/>
      <c r="D27" s="166"/>
      <c r="E27" s="166"/>
    </row>
    <row r="28" spans="1:5" x14ac:dyDescent="0.25">
      <c r="B28" s="166"/>
      <c r="C28" s="166"/>
      <c r="D28" s="166"/>
      <c r="E28" s="166"/>
    </row>
    <row r="29" spans="1:5" x14ac:dyDescent="0.25">
      <c r="B29" s="166"/>
      <c r="C29" s="166"/>
      <c r="D29" s="166"/>
      <c r="E29" s="166"/>
    </row>
    <row r="30" spans="1:5" x14ac:dyDescent="0.25">
      <c r="B30" s="166"/>
      <c r="C30" s="166"/>
      <c r="D30" s="166"/>
      <c r="E30" s="166"/>
    </row>
    <row r="31" spans="1:5" x14ac:dyDescent="0.25">
      <c r="B31" s="166"/>
      <c r="C31" s="166"/>
      <c r="D31" s="166"/>
      <c r="E31" s="166"/>
    </row>
  </sheetData>
  <mergeCells count="6">
    <mergeCell ref="A24:E24"/>
    <mergeCell ref="A1:E1"/>
    <mergeCell ref="A2:E2"/>
    <mergeCell ref="A21:E21"/>
    <mergeCell ref="A22:E22"/>
    <mergeCell ref="A23:E23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B18" sqref="B1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326" t="s">
        <v>207</v>
      </c>
      <c r="B1" s="326"/>
      <c r="C1" s="326"/>
      <c r="D1" s="326"/>
      <c r="E1" s="326"/>
    </row>
    <row r="2" spans="1:5" x14ac:dyDescent="0.25">
      <c r="A2" s="327"/>
      <c r="B2" s="327"/>
      <c r="C2" s="327"/>
      <c r="D2" s="327"/>
      <c r="E2" s="327"/>
    </row>
    <row r="3" spans="1:5" x14ac:dyDescent="0.25">
      <c r="A3" s="159" t="s">
        <v>154</v>
      </c>
      <c r="B3" s="159" t="s">
        <v>155</v>
      </c>
      <c r="C3" s="159" t="s">
        <v>156</v>
      </c>
      <c r="D3" s="159" t="s">
        <v>157</v>
      </c>
      <c r="E3" s="159" t="s">
        <v>158</v>
      </c>
    </row>
    <row r="4" spans="1:5" x14ac:dyDescent="0.25">
      <c r="A4" s="160" t="s">
        <v>7</v>
      </c>
      <c r="B4" s="161">
        <v>0</v>
      </c>
      <c r="C4" s="162"/>
      <c r="D4" s="162"/>
      <c r="E4" s="160"/>
    </row>
    <row r="5" spans="1:5" x14ac:dyDescent="0.25">
      <c r="A5" s="160" t="s">
        <v>8</v>
      </c>
      <c r="B5" s="167">
        <v>0</v>
      </c>
      <c r="C5" s="162"/>
      <c r="D5" s="162"/>
      <c r="E5" s="160"/>
    </row>
    <row r="6" spans="1:5" x14ac:dyDescent="0.25">
      <c r="A6" s="160" t="s">
        <v>9</v>
      </c>
      <c r="B6" s="253">
        <v>0</v>
      </c>
      <c r="C6" s="168"/>
      <c r="D6" s="169"/>
      <c r="E6" s="170"/>
    </row>
    <row r="7" spans="1:5" x14ac:dyDescent="0.25">
      <c r="A7" s="160" t="s">
        <v>10</v>
      </c>
      <c r="B7" s="161">
        <v>12400000</v>
      </c>
      <c r="C7" s="168">
        <v>44670</v>
      </c>
      <c r="D7" s="169">
        <v>261067</v>
      </c>
      <c r="E7" s="170">
        <v>2610612131</v>
      </c>
    </row>
    <row r="8" spans="1:5" x14ac:dyDescent="0.25">
      <c r="A8" s="160" t="s">
        <v>45</v>
      </c>
      <c r="B8" s="161">
        <v>0</v>
      </c>
      <c r="C8" s="168"/>
      <c r="D8" s="169"/>
      <c r="E8" s="170"/>
    </row>
    <row r="9" spans="1:5" x14ac:dyDescent="0.25">
      <c r="A9" s="160" t="s">
        <v>46</v>
      </c>
      <c r="B9" s="161">
        <v>360000</v>
      </c>
      <c r="C9" s="168">
        <v>44714</v>
      </c>
      <c r="D9" s="169">
        <v>261069</v>
      </c>
      <c r="E9" s="170">
        <v>2638973474</v>
      </c>
    </row>
    <row r="10" spans="1:5" x14ac:dyDescent="0.25">
      <c r="A10" s="160" t="s">
        <v>46</v>
      </c>
      <c r="B10" s="161">
        <v>5840000</v>
      </c>
      <c r="C10" s="168">
        <v>44715</v>
      </c>
      <c r="D10" s="169">
        <v>261070</v>
      </c>
      <c r="E10" s="170">
        <v>2639844001</v>
      </c>
    </row>
    <row r="11" spans="1:5" x14ac:dyDescent="0.25">
      <c r="A11" s="160" t="s">
        <v>46</v>
      </c>
      <c r="B11" s="161">
        <v>6200000</v>
      </c>
      <c r="C11" s="168">
        <v>44721</v>
      </c>
      <c r="D11" s="169">
        <v>261072</v>
      </c>
      <c r="E11" s="170">
        <v>2641979022</v>
      </c>
    </row>
    <row r="12" spans="1:5" x14ac:dyDescent="0.25">
      <c r="A12" s="160" t="s">
        <v>47</v>
      </c>
      <c r="B12" s="161">
        <v>6200000</v>
      </c>
      <c r="C12" s="168">
        <v>44755</v>
      </c>
      <c r="D12" s="169">
        <v>261073</v>
      </c>
      <c r="E12" s="170">
        <v>2661025009</v>
      </c>
    </row>
    <row r="13" spans="1:5" x14ac:dyDescent="0.25">
      <c r="A13" s="171" t="s">
        <v>48</v>
      </c>
      <c r="B13" s="161">
        <v>6200000</v>
      </c>
      <c r="C13" s="172">
        <v>44783</v>
      </c>
      <c r="D13" s="173">
        <v>261074</v>
      </c>
      <c r="E13" s="174">
        <v>2676815043</v>
      </c>
    </row>
    <row r="14" spans="1:5" hidden="1" x14ac:dyDescent="0.25">
      <c r="A14" s="160" t="s">
        <v>51</v>
      </c>
      <c r="B14" s="161">
        <v>0</v>
      </c>
      <c r="C14" s="168"/>
      <c r="D14" s="169"/>
      <c r="E14" s="170"/>
    </row>
    <row r="15" spans="1:5" hidden="1" x14ac:dyDescent="0.25">
      <c r="A15" s="160" t="s">
        <v>52</v>
      </c>
      <c r="B15" s="161">
        <v>0</v>
      </c>
      <c r="C15" s="168"/>
      <c r="D15" s="169"/>
      <c r="E15" s="170"/>
    </row>
    <row r="16" spans="1:5" hidden="1" x14ac:dyDescent="0.25">
      <c r="A16" s="160" t="s">
        <v>53</v>
      </c>
      <c r="B16" s="161">
        <v>0</v>
      </c>
      <c r="C16" s="168"/>
      <c r="D16" s="169"/>
      <c r="E16" s="170"/>
    </row>
    <row r="17" spans="1:5" hidden="1" x14ac:dyDescent="0.25">
      <c r="A17" s="160" t="s">
        <v>54</v>
      </c>
      <c r="B17" s="161">
        <v>0</v>
      </c>
      <c r="C17" s="168"/>
      <c r="D17" s="169"/>
      <c r="E17" s="170"/>
    </row>
    <row r="18" spans="1:5" ht="15.75" thickBot="1" x14ac:dyDescent="0.3">
      <c r="A18" s="163" t="s">
        <v>159</v>
      </c>
      <c r="B18" s="164">
        <f>SUM(B4:B17)</f>
        <v>37200000</v>
      </c>
      <c r="C18" s="165"/>
      <c r="D18" s="165"/>
      <c r="E18" s="165"/>
    </row>
    <row r="19" spans="1:5" ht="15.75" thickTop="1" x14ac:dyDescent="0.25">
      <c r="B19" s="166"/>
      <c r="C19" s="166"/>
      <c r="D19" s="166"/>
      <c r="E19" s="166"/>
    </row>
    <row r="20" spans="1:5" x14ac:dyDescent="0.25">
      <c r="B20" s="166"/>
      <c r="C20" s="166"/>
      <c r="D20" s="166"/>
      <c r="E20" s="166"/>
    </row>
    <row r="21" spans="1:5" x14ac:dyDescent="0.25">
      <c r="B21" s="166"/>
      <c r="C21" s="166"/>
      <c r="D21" s="166"/>
      <c r="E21" s="166"/>
    </row>
    <row r="22" spans="1:5" x14ac:dyDescent="0.25">
      <c r="B22" s="166"/>
      <c r="C22" s="166"/>
      <c r="D22" s="166"/>
      <c r="E22" s="166"/>
    </row>
    <row r="23" spans="1:5" x14ac:dyDescent="0.25">
      <c r="B23" s="166"/>
      <c r="C23" s="166"/>
      <c r="D23" s="166"/>
      <c r="E23" s="166"/>
    </row>
    <row r="24" spans="1:5" x14ac:dyDescent="0.25">
      <c r="B24" s="166"/>
      <c r="C24" s="166"/>
      <c r="D24" s="166"/>
      <c r="E24" s="166"/>
    </row>
    <row r="25" spans="1:5" x14ac:dyDescent="0.25">
      <c r="B25" s="166"/>
      <c r="C25" s="166"/>
      <c r="D25" s="166"/>
      <c r="E25" s="166"/>
    </row>
    <row r="26" spans="1:5" x14ac:dyDescent="0.25">
      <c r="A26" s="324" t="s">
        <v>162</v>
      </c>
      <c r="B26" s="324"/>
      <c r="C26" s="324"/>
      <c r="D26" s="324"/>
      <c r="E26" s="324"/>
    </row>
    <row r="27" spans="1:5" x14ac:dyDescent="0.25">
      <c r="A27" s="324" t="s">
        <v>86</v>
      </c>
      <c r="B27" s="324"/>
      <c r="C27" s="324"/>
      <c r="D27" s="324"/>
      <c r="E27" s="324"/>
    </row>
    <row r="28" spans="1:5" x14ac:dyDescent="0.25">
      <c r="A28" s="324" t="s">
        <v>87</v>
      </c>
      <c r="B28" s="324"/>
      <c r="C28" s="324"/>
      <c r="D28" s="324"/>
      <c r="E28" s="324"/>
    </row>
    <row r="29" spans="1:5" x14ac:dyDescent="0.25">
      <c r="A29" s="324" t="s">
        <v>160</v>
      </c>
      <c r="B29" s="324"/>
      <c r="C29" s="324"/>
      <c r="D29" s="324"/>
      <c r="E29" s="324"/>
    </row>
    <row r="30" spans="1:5" x14ac:dyDescent="0.25">
      <c r="B30" s="166"/>
      <c r="C30" s="166"/>
      <c r="D30" s="166"/>
      <c r="E30" s="166"/>
    </row>
    <row r="31" spans="1:5" x14ac:dyDescent="0.25">
      <c r="B31" s="166"/>
      <c r="C31" s="166"/>
      <c r="D31" s="166"/>
      <c r="E31" s="166"/>
    </row>
    <row r="32" spans="1:5" x14ac:dyDescent="0.25">
      <c r="B32" s="166"/>
      <c r="C32" s="166"/>
      <c r="D32" s="166"/>
      <c r="E32" s="166"/>
    </row>
    <row r="33" spans="2:5" x14ac:dyDescent="0.25">
      <c r="B33" s="166"/>
      <c r="C33" s="166"/>
      <c r="D33" s="166"/>
      <c r="E33" s="166"/>
    </row>
    <row r="34" spans="2:5" x14ac:dyDescent="0.25">
      <c r="B34" s="166"/>
      <c r="C34" s="166"/>
      <c r="D34" s="166"/>
      <c r="E34" s="166"/>
    </row>
    <row r="35" spans="2:5" x14ac:dyDescent="0.25">
      <c r="B35" s="166"/>
      <c r="C35" s="166"/>
      <c r="D35" s="166"/>
      <c r="E35" s="166"/>
    </row>
    <row r="36" spans="2:5" x14ac:dyDescent="0.25">
      <c r="B36" s="166"/>
      <c r="C36" s="166"/>
      <c r="D36" s="166"/>
      <c r="E36" s="166"/>
    </row>
  </sheetData>
  <mergeCells count="6">
    <mergeCell ref="A29:E29"/>
    <mergeCell ref="A1:E1"/>
    <mergeCell ref="A2:E2"/>
    <mergeCell ref="A26:E26"/>
    <mergeCell ref="A27:E27"/>
    <mergeCell ref="A28:E28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MAYO CTE-5</vt:lpstr>
      <vt:lpstr>JUNIO CTE-5</vt:lpstr>
      <vt:lpstr>JULIO CTE-5</vt:lpstr>
      <vt:lpstr>AGOSTO CTE-5</vt:lpstr>
      <vt:lpstr>MAYO ANEXO A CTE-5</vt:lpstr>
      <vt:lpstr>JUNIO ANEXO A CTE-5</vt:lpstr>
      <vt:lpstr>JULIO ANEXO A CTE-5</vt:lpstr>
      <vt:lpstr>AGOSTO ANEXO A CTE-5</vt:lpstr>
      <vt:lpstr>MAYO CTE-7</vt:lpstr>
      <vt:lpstr>JUNIO CTE-7</vt:lpstr>
      <vt:lpstr>JULIO CTE-7</vt:lpstr>
      <vt:lpstr>AGOSTO CTE-7</vt:lpstr>
      <vt:lpstr>EJEC. FISICA MAYO</vt:lpstr>
      <vt:lpstr>EJEC. FISICA JUNIO</vt:lpstr>
      <vt:lpstr>EJEC. FISICA JULIO</vt:lpstr>
      <vt:lpstr>EJEC. FISICA AGOSTO</vt:lpstr>
      <vt:lpstr>PRESUPUESTO MAYO 2022</vt:lpstr>
      <vt:lpstr>PRESUPUESTO JUNIO 2022</vt:lpstr>
      <vt:lpstr>PRESUPUESTO JULIO 2022</vt:lpstr>
      <vt:lpstr>PRESUPUESTO AGOSTO 2022</vt:lpstr>
      <vt:lpstr>APORTES A MAYO 2022</vt:lpstr>
      <vt:lpstr>APORTES A JUNIO 2022</vt:lpstr>
      <vt:lpstr>APORTES A JULIO 2022</vt:lpstr>
      <vt:lpstr>APORTES A AGOSTO 2022</vt:lpstr>
      <vt:lpstr>'AGOSTO ANEXO A CTE-5'!Área_de_impresión</vt:lpstr>
      <vt:lpstr>'AGOSTO CTE-5'!Área_de_impresión</vt:lpstr>
      <vt:lpstr>'AGOSTO CTE-7'!Área_de_impresión</vt:lpstr>
      <vt:lpstr>'APORTES A AGOSTO 2022'!Área_de_impresión</vt:lpstr>
      <vt:lpstr>'APORTES A JULIO 2022'!Área_de_impresión</vt:lpstr>
      <vt:lpstr>'APORTES A JUNIO 2022'!Área_de_impresión</vt:lpstr>
      <vt:lpstr>'APORTES A MAYO 2022'!Área_de_impresión</vt:lpstr>
      <vt:lpstr>'EJEC. FISICA AGOSTO'!Área_de_impresión</vt:lpstr>
      <vt:lpstr>'EJEC. FISICA JULIO'!Área_de_impresión</vt:lpstr>
      <vt:lpstr>'EJEC. FISICA JUNIO'!Área_de_impresión</vt:lpstr>
      <vt:lpstr>'EJEC. FISICA MAYO'!Área_de_impresión</vt:lpstr>
      <vt:lpstr>'JULIO ANEXO A CTE-5'!Área_de_impresión</vt:lpstr>
      <vt:lpstr>'JULIO CTE-5'!Área_de_impresión</vt:lpstr>
      <vt:lpstr>'JULIO CTE-7'!Área_de_impresión</vt:lpstr>
      <vt:lpstr>'JUNIO ANEXO A CTE-5'!Área_de_impresión</vt:lpstr>
      <vt:lpstr>'JUNIO CTE-5'!Área_de_impresión</vt:lpstr>
      <vt:lpstr>'JUNIO CTE-7'!Área_de_impresión</vt:lpstr>
      <vt:lpstr>'MAYO ANEXO A CTE-5'!Área_de_impresión</vt:lpstr>
      <vt:lpstr>'MAYO CTE-5'!Área_de_impresión</vt:lpstr>
      <vt:lpstr>'MAYO CTE-7'!Área_de_impresión</vt:lpstr>
      <vt:lpstr>'PRESUPUESTO AGOSTO 2022'!Área_de_impresión</vt:lpstr>
      <vt:lpstr>'PRESUPUESTO JULIO 2022'!Área_de_impresión</vt:lpstr>
      <vt:lpstr>'PRESUPUESTO JUNIO 2022'!Área_de_impresión</vt:lpstr>
      <vt:lpstr>'PRESUPUESTO MAYO 2022'!Área_de_impresión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cp:lastPrinted>2022-09-12T18:05:39Z</cp:lastPrinted>
  <dcterms:created xsi:type="dcterms:W3CDTF">2021-05-20T16:42:59Z</dcterms:created>
  <dcterms:modified xsi:type="dcterms:W3CDTF">2022-09-12T18:05:41Z</dcterms:modified>
</cp:coreProperties>
</file>